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481" i="2" l="1"/>
  <c r="V481" i="2"/>
  <c r="AB481" i="2" s="1"/>
  <c r="W481" i="2"/>
  <c r="X481" i="2"/>
  <c r="AA481" i="2" s="1"/>
  <c r="Y481" i="2"/>
  <c r="Z481" i="2"/>
  <c r="AC481" i="2" s="1"/>
  <c r="U482" i="2"/>
  <c r="V482" i="2"/>
  <c r="W482" i="2"/>
  <c r="AC482" i="2" s="1"/>
  <c r="X482" i="2"/>
  <c r="Y482" i="2"/>
  <c r="AB482" i="2" s="1"/>
  <c r="Z482" i="2"/>
  <c r="AA482" i="2"/>
  <c r="U483" i="2"/>
  <c r="V483" i="2"/>
  <c r="W483" i="2"/>
  <c r="X483" i="2"/>
  <c r="AA483" i="2" s="1"/>
  <c r="Y483" i="2"/>
  <c r="Z483" i="2"/>
  <c r="AC483" i="2" s="1"/>
  <c r="AB483" i="2"/>
  <c r="U484" i="2"/>
  <c r="V484" i="2"/>
  <c r="W484" i="2"/>
  <c r="X484" i="2"/>
  <c r="Y484" i="2"/>
  <c r="AB484" i="2" s="1"/>
  <c r="Z484" i="2"/>
  <c r="AA484" i="2"/>
  <c r="AC484" i="2"/>
  <c r="U485" i="2"/>
  <c r="V485" i="2"/>
  <c r="AB485" i="2" s="1"/>
  <c r="W485" i="2"/>
  <c r="X485" i="2"/>
  <c r="AA485" i="2" s="1"/>
  <c r="Y485" i="2"/>
  <c r="Z485" i="2"/>
  <c r="AC485" i="2" s="1"/>
  <c r="U486" i="2"/>
  <c r="V486" i="2"/>
  <c r="W486" i="2"/>
  <c r="AC486" i="2" s="1"/>
  <c r="X486" i="2"/>
  <c r="Y486" i="2"/>
  <c r="AB486" i="2" s="1"/>
  <c r="Z486" i="2"/>
  <c r="AA486" i="2"/>
  <c r="U487" i="2"/>
  <c r="V487" i="2"/>
  <c r="W487" i="2"/>
  <c r="X487" i="2"/>
  <c r="AA487" i="2" s="1"/>
  <c r="Y487" i="2"/>
  <c r="Z487" i="2"/>
  <c r="AC487" i="2" s="1"/>
  <c r="AB487" i="2"/>
  <c r="U488" i="2"/>
  <c r="V488" i="2"/>
  <c r="W488" i="2"/>
  <c r="X488" i="2"/>
  <c r="Y488" i="2"/>
  <c r="AB488" i="2" s="1"/>
  <c r="Z488" i="2"/>
  <c r="AA488" i="2"/>
  <c r="AC488" i="2"/>
  <c r="U489" i="2"/>
  <c r="V489" i="2"/>
  <c r="AB489" i="2" s="1"/>
  <c r="W489" i="2"/>
  <c r="X489" i="2"/>
  <c r="AA489" i="2" s="1"/>
  <c r="Y489" i="2"/>
  <c r="Z489" i="2"/>
  <c r="AC489" i="2" s="1"/>
  <c r="U490" i="2"/>
  <c r="V490" i="2"/>
  <c r="W490" i="2"/>
  <c r="AC490" i="2" s="1"/>
  <c r="X490" i="2"/>
  <c r="Y490" i="2"/>
  <c r="AB490" i="2" s="1"/>
  <c r="Z490" i="2"/>
  <c r="AA490" i="2"/>
  <c r="U491" i="2"/>
  <c r="V491" i="2"/>
  <c r="W491" i="2"/>
  <c r="X491" i="2"/>
  <c r="AA491" i="2" s="1"/>
  <c r="Y491" i="2"/>
  <c r="Z491" i="2"/>
  <c r="AC491" i="2" s="1"/>
  <c r="AB491" i="2"/>
  <c r="U492" i="2"/>
  <c r="V492" i="2"/>
  <c r="W492" i="2"/>
  <c r="X492" i="2"/>
  <c r="Y492" i="2"/>
  <c r="AB492" i="2" s="1"/>
  <c r="Z492" i="2"/>
  <c r="AA492" i="2"/>
  <c r="AC492" i="2"/>
  <c r="U493" i="2"/>
  <c r="V493" i="2"/>
  <c r="AB493" i="2" s="1"/>
  <c r="W493" i="2"/>
  <c r="X493" i="2"/>
  <c r="AA493" i="2" s="1"/>
  <c r="Y493" i="2"/>
  <c r="Z493" i="2"/>
  <c r="AC493" i="2" s="1"/>
  <c r="U494" i="2"/>
  <c r="V494" i="2"/>
  <c r="W494" i="2"/>
  <c r="AC494" i="2" s="1"/>
  <c r="X494" i="2"/>
  <c r="Y494" i="2"/>
  <c r="AB494" i="2" s="1"/>
  <c r="Z494" i="2"/>
  <c r="AA494" i="2"/>
  <c r="U495" i="2"/>
  <c r="V495" i="2"/>
  <c r="W495" i="2"/>
  <c r="X495" i="2"/>
  <c r="AA495" i="2" s="1"/>
  <c r="Y495" i="2"/>
  <c r="Z495" i="2"/>
  <c r="AC495" i="2" s="1"/>
  <c r="AB495" i="2"/>
  <c r="U496" i="2"/>
  <c r="V496" i="2"/>
  <c r="W496" i="2"/>
  <c r="X496" i="2"/>
  <c r="Y496" i="2"/>
  <c r="AB496" i="2" s="1"/>
  <c r="Z496" i="2"/>
  <c r="AA496" i="2"/>
  <c r="AC496" i="2"/>
  <c r="U497" i="2"/>
  <c r="V497" i="2"/>
  <c r="AB497" i="2" s="1"/>
  <c r="W497" i="2"/>
  <c r="X497" i="2"/>
  <c r="AA497" i="2" s="1"/>
  <c r="Y497" i="2"/>
  <c r="Z497" i="2"/>
  <c r="AC497" i="2" s="1"/>
  <c r="U498" i="2"/>
  <c r="V498" i="2"/>
  <c r="W498" i="2"/>
  <c r="AC498" i="2" s="1"/>
  <c r="X498" i="2"/>
  <c r="Y498" i="2"/>
  <c r="AB498" i="2" s="1"/>
  <c r="Z498" i="2"/>
  <c r="AA498" i="2"/>
  <c r="U499" i="2"/>
  <c r="V499" i="2"/>
  <c r="W499" i="2"/>
  <c r="X499" i="2"/>
  <c r="AA499" i="2" s="1"/>
  <c r="Y499" i="2"/>
  <c r="Z499" i="2"/>
  <c r="AC499" i="2" s="1"/>
  <c r="AB499" i="2"/>
  <c r="U500" i="2"/>
  <c r="V500" i="2"/>
  <c r="W500" i="2"/>
  <c r="X500" i="2"/>
  <c r="Y500" i="2"/>
  <c r="AB500" i="2" s="1"/>
  <c r="Z500" i="2"/>
  <c r="AA500" i="2"/>
  <c r="AC500" i="2"/>
  <c r="U501" i="2"/>
  <c r="V501" i="2"/>
  <c r="AB501" i="2" s="1"/>
  <c r="W501" i="2"/>
  <c r="X501" i="2"/>
  <c r="AA501" i="2" s="1"/>
  <c r="Y501" i="2"/>
  <c r="Z501" i="2"/>
  <c r="AC501" i="2" s="1"/>
  <c r="U502" i="2"/>
  <c r="V502" i="2"/>
  <c r="W502" i="2"/>
  <c r="AC502" i="2" s="1"/>
  <c r="X502" i="2"/>
  <c r="Y502" i="2"/>
  <c r="AB502" i="2" s="1"/>
  <c r="Z502" i="2"/>
  <c r="AA502" i="2"/>
  <c r="U503" i="2"/>
  <c r="V503" i="2"/>
  <c r="W503" i="2"/>
  <c r="X503" i="2"/>
  <c r="AA503" i="2" s="1"/>
  <c r="Y503" i="2"/>
  <c r="Z503" i="2"/>
  <c r="AC503" i="2" s="1"/>
  <c r="AB503" i="2"/>
  <c r="U504" i="2"/>
  <c r="V504" i="2"/>
  <c r="W504" i="2"/>
  <c r="X504" i="2"/>
  <c r="Y504" i="2"/>
  <c r="AB504" i="2" s="1"/>
  <c r="Z504" i="2"/>
  <c r="AA504" i="2"/>
  <c r="AC504" i="2"/>
  <c r="U505" i="2"/>
  <c r="V505" i="2"/>
  <c r="AB505" i="2" s="1"/>
  <c r="W505" i="2"/>
  <c r="X505" i="2"/>
  <c r="AA505" i="2" s="1"/>
  <c r="Y505" i="2"/>
  <c r="Z505" i="2"/>
  <c r="AC505" i="2" s="1"/>
  <c r="U506" i="2"/>
  <c r="V506" i="2"/>
  <c r="W506" i="2"/>
  <c r="AC506" i="2" s="1"/>
  <c r="X506" i="2"/>
  <c r="Y506" i="2"/>
  <c r="AB506" i="2" s="1"/>
  <c r="Z506" i="2"/>
  <c r="AA506" i="2"/>
  <c r="U507" i="2"/>
  <c r="V507" i="2"/>
  <c r="W507" i="2"/>
  <c r="X507" i="2"/>
  <c r="AA507" i="2" s="1"/>
  <c r="Y507" i="2"/>
  <c r="Z507" i="2"/>
  <c r="AC507" i="2" s="1"/>
  <c r="AB507" i="2"/>
  <c r="U508" i="2"/>
  <c r="V508" i="2"/>
  <c r="W508" i="2"/>
  <c r="X508" i="2"/>
  <c r="Y508" i="2"/>
  <c r="AB508" i="2" s="1"/>
  <c r="Z508" i="2"/>
  <c r="AA508" i="2"/>
  <c r="AC508" i="2"/>
  <c r="U509" i="2"/>
  <c r="V509" i="2"/>
  <c r="AB509" i="2" s="1"/>
  <c r="W509" i="2"/>
  <c r="X509" i="2"/>
  <c r="AA509" i="2" s="1"/>
  <c r="Y509" i="2"/>
  <c r="Z509" i="2"/>
  <c r="AC509" i="2" s="1"/>
  <c r="U510" i="2"/>
  <c r="V510" i="2"/>
  <c r="W510" i="2"/>
  <c r="AC510" i="2" s="1"/>
  <c r="X510" i="2"/>
  <c r="Y510" i="2"/>
  <c r="AB510" i="2" s="1"/>
  <c r="Z510" i="2"/>
  <c r="AA510" i="2"/>
  <c r="U511" i="2"/>
  <c r="V511" i="2"/>
  <c r="W511" i="2"/>
  <c r="X511" i="2"/>
  <c r="AA511" i="2" s="1"/>
  <c r="Y511" i="2"/>
  <c r="Z511" i="2"/>
  <c r="AC511" i="2" s="1"/>
  <c r="AB511" i="2"/>
  <c r="U512" i="2"/>
  <c r="V512" i="2"/>
  <c r="W512" i="2"/>
  <c r="X512" i="2"/>
  <c r="Y512" i="2"/>
  <c r="AB512" i="2" s="1"/>
  <c r="Z512" i="2"/>
  <c r="AA512" i="2"/>
  <c r="AC512" i="2"/>
  <c r="U513" i="2"/>
  <c r="V513" i="2"/>
  <c r="AB513" i="2" s="1"/>
  <c r="W513" i="2"/>
  <c r="X513" i="2"/>
  <c r="AA513" i="2" s="1"/>
  <c r="Y513" i="2"/>
  <c r="Z513" i="2"/>
  <c r="AC513" i="2" s="1"/>
  <c r="U514" i="2"/>
  <c r="V514" i="2"/>
  <c r="W514" i="2"/>
  <c r="AC514" i="2" s="1"/>
  <c r="X514" i="2"/>
  <c r="Y514" i="2"/>
  <c r="AB514" i="2" s="1"/>
  <c r="Z514" i="2"/>
  <c r="AA514" i="2"/>
  <c r="U515" i="2"/>
  <c r="V515" i="2"/>
  <c r="W515" i="2"/>
  <c r="X515" i="2"/>
  <c r="AA515" i="2" s="1"/>
  <c r="Y515" i="2"/>
  <c r="Z515" i="2"/>
  <c r="AC515" i="2" s="1"/>
  <c r="AB515" i="2"/>
  <c r="U516" i="2"/>
  <c r="V516" i="2"/>
  <c r="W516" i="2"/>
  <c r="X516" i="2"/>
  <c r="Y516" i="2"/>
  <c r="AB516" i="2" s="1"/>
  <c r="Z516" i="2"/>
  <c r="AA516" i="2"/>
  <c r="AC516" i="2"/>
  <c r="U517" i="2"/>
  <c r="V517" i="2"/>
  <c r="AB517" i="2" s="1"/>
  <c r="W517" i="2"/>
  <c r="X517" i="2"/>
  <c r="AA517" i="2" s="1"/>
  <c r="Y517" i="2"/>
  <c r="Z517" i="2"/>
  <c r="AC517" i="2" s="1"/>
  <c r="U518" i="2"/>
  <c r="V518" i="2"/>
  <c r="W518" i="2"/>
  <c r="AC518" i="2" s="1"/>
  <c r="X518" i="2"/>
  <c r="Y518" i="2"/>
  <c r="AB518" i="2" s="1"/>
  <c r="Z518" i="2"/>
  <c r="AA518" i="2"/>
  <c r="U519" i="2"/>
  <c r="V519" i="2"/>
  <c r="W519" i="2"/>
  <c r="X519" i="2"/>
  <c r="AA519" i="2" s="1"/>
  <c r="Y519" i="2"/>
  <c r="Z519" i="2"/>
  <c r="AC519" i="2" s="1"/>
  <c r="AB519" i="2"/>
  <c r="U520" i="2"/>
  <c r="V520" i="2"/>
  <c r="W520" i="2"/>
  <c r="X520" i="2"/>
  <c r="Y520" i="2"/>
  <c r="AB520" i="2" s="1"/>
  <c r="Z520" i="2"/>
  <c r="AA520" i="2"/>
  <c r="AC520" i="2"/>
  <c r="U521" i="2"/>
  <c r="V521" i="2"/>
  <c r="AB521" i="2" s="1"/>
  <c r="W521" i="2"/>
  <c r="X521" i="2"/>
  <c r="AA521" i="2" s="1"/>
  <c r="Y521" i="2"/>
  <c r="Z521" i="2"/>
  <c r="AC521" i="2" s="1"/>
  <c r="U522" i="2"/>
  <c r="V522" i="2"/>
  <c r="W522" i="2"/>
  <c r="AC522" i="2" s="1"/>
  <c r="X522" i="2"/>
  <c r="Y522" i="2"/>
  <c r="AB522" i="2" s="1"/>
  <c r="Z522" i="2"/>
  <c r="AA522" i="2"/>
  <c r="U523" i="2"/>
  <c r="V523" i="2"/>
  <c r="W523" i="2"/>
  <c r="X523" i="2"/>
  <c r="AA523" i="2" s="1"/>
  <c r="Y523" i="2"/>
  <c r="Z523" i="2"/>
  <c r="AC523" i="2" s="1"/>
  <c r="AB523" i="2"/>
  <c r="U524" i="2"/>
  <c r="V524" i="2"/>
  <c r="W524" i="2"/>
  <c r="X524" i="2"/>
  <c r="Y524" i="2"/>
  <c r="AB524" i="2" s="1"/>
  <c r="Z524" i="2"/>
  <c r="AA524" i="2"/>
  <c r="AC524" i="2"/>
  <c r="U525" i="2"/>
  <c r="V525" i="2"/>
  <c r="AB525" i="2" s="1"/>
  <c r="W525" i="2"/>
  <c r="X525" i="2"/>
  <c r="AA525" i="2" s="1"/>
  <c r="Y525" i="2"/>
  <c r="Z525" i="2"/>
  <c r="AC525" i="2" s="1"/>
  <c r="U526" i="2"/>
  <c r="V526" i="2"/>
  <c r="W526" i="2"/>
  <c r="AC526" i="2" s="1"/>
  <c r="X526" i="2"/>
  <c r="Y526" i="2"/>
  <c r="AB526" i="2" s="1"/>
  <c r="Z526" i="2"/>
  <c r="AA526" i="2"/>
  <c r="U527" i="2"/>
  <c r="V527" i="2"/>
  <c r="W527" i="2"/>
  <c r="X527" i="2"/>
  <c r="AA527" i="2" s="1"/>
  <c r="Y527" i="2"/>
  <c r="Z527" i="2"/>
  <c r="AC527" i="2" s="1"/>
  <c r="AB527" i="2"/>
  <c r="U528" i="2"/>
  <c r="V528" i="2"/>
  <c r="W528" i="2"/>
  <c r="X528" i="2"/>
  <c r="Y528" i="2"/>
  <c r="AB528" i="2" s="1"/>
  <c r="Z528" i="2"/>
  <c r="AA528" i="2"/>
  <c r="AC528" i="2"/>
  <c r="U529" i="2"/>
  <c r="V529" i="2"/>
  <c r="AB529" i="2" s="1"/>
  <c r="W529" i="2"/>
  <c r="X529" i="2"/>
  <c r="AA529" i="2" s="1"/>
  <c r="Y529" i="2"/>
  <c r="Z529" i="2"/>
  <c r="AC529" i="2" s="1"/>
  <c r="U530" i="2"/>
  <c r="V530" i="2"/>
  <c r="W530" i="2"/>
  <c r="AC530" i="2" s="1"/>
  <c r="X530" i="2"/>
  <c r="Y530" i="2"/>
  <c r="AB530" i="2" s="1"/>
  <c r="Z530" i="2"/>
  <c r="AA530" i="2"/>
  <c r="U531" i="2"/>
  <c r="V531" i="2"/>
  <c r="W531" i="2"/>
  <c r="X531" i="2"/>
  <c r="AA531" i="2" s="1"/>
  <c r="Y531" i="2"/>
  <c r="Z531" i="2"/>
  <c r="AC531" i="2" s="1"/>
  <c r="AB531" i="2"/>
  <c r="U532" i="2"/>
  <c r="V532" i="2"/>
  <c r="W532" i="2"/>
  <c r="X532" i="2"/>
  <c r="Y532" i="2"/>
  <c r="AB532" i="2" s="1"/>
  <c r="Z532" i="2"/>
  <c r="AA532" i="2"/>
  <c r="AC532" i="2"/>
  <c r="U533" i="2"/>
  <c r="V533" i="2"/>
  <c r="AB533" i="2" s="1"/>
  <c r="W533" i="2"/>
  <c r="X533" i="2"/>
  <c r="AA533" i="2" s="1"/>
  <c r="Y533" i="2"/>
  <c r="Z533" i="2"/>
  <c r="AC533" i="2" s="1"/>
  <c r="U534" i="2"/>
  <c r="V534" i="2"/>
  <c r="W534" i="2"/>
  <c r="AC534" i="2" s="1"/>
  <c r="X534" i="2"/>
  <c r="Y534" i="2"/>
  <c r="AB534" i="2" s="1"/>
  <c r="Z534" i="2"/>
  <c r="AA534" i="2"/>
  <c r="U535" i="2"/>
  <c r="V535" i="2"/>
  <c r="W535" i="2"/>
  <c r="X535" i="2"/>
  <c r="AA535" i="2" s="1"/>
  <c r="Y535" i="2"/>
  <c r="Z535" i="2"/>
  <c r="AC535" i="2" s="1"/>
  <c r="AB535" i="2"/>
  <c r="U536" i="2"/>
  <c r="V536" i="2"/>
  <c r="W536" i="2"/>
  <c r="X536" i="2"/>
  <c r="Y536" i="2"/>
  <c r="AB536" i="2" s="1"/>
  <c r="Z536" i="2"/>
  <c r="AA536" i="2"/>
  <c r="AC536" i="2"/>
  <c r="U537" i="2"/>
  <c r="V537" i="2"/>
  <c r="AB537" i="2" s="1"/>
  <c r="W537" i="2"/>
  <c r="X537" i="2"/>
  <c r="AA537" i="2" s="1"/>
  <c r="Y537" i="2"/>
  <c r="Z537" i="2"/>
  <c r="AC537" i="2"/>
  <c r="U538" i="2"/>
  <c r="V538" i="2"/>
  <c r="W538" i="2"/>
  <c r="X538" i="2"/>
  <c r="AA538" i="2" s="1"/>
  <c r="Y538" i="2"/>
  <c r="Z538" i="2"/>
  <c r="AC538" i="2" s="1"/>
  <c r="AB538" i="2"/>
  <c r="U539" i="2"/>
  <c r="V539" i="2"/>
  <c r="W539" i="2"/>
  <c r="X539" i="2"/>
  <c r="Y539" i="2"/>
  <c r="AB539" i="2" s="1"/>
  <c r="Z539" i="2"/>
  <c r="AA539" i="2"/>
  <c r="AC539" i="2"/>
  <c r="U540" i="2"/>
  <c r="V540" i="2"/>
  <c r="W540" i="2"/>
  <c r="X540" i="2"/>
  <c r="AA540" i="2" s="1"/>
  <c r="Y540" i="2"/>
  <c r="Z540" i="2"/>
  <c r="AC540" i="2" s="1"/>
  <c r="AB540" i="2"/>
  <c r="U541" i="2"/>
  <c r="V541" i="2"/>
  <c r="W541" i="2"/>
  <c r="X541" i="2"/>
  <c r="Y541" i="2"/>
  <c r="AB541" i="2" s="1"/>
  <c r="Z541" i="2"/>
  <c r="AA541" i="2"/>
  <c r="AC541" i="2"/>
  <c r="U542" i="2"/>
  <c r="V542" i="2"/>
  <c r="W542" i="2"/>
  <c r="X542" i="2"/>
  <c r="AA542" i="2" s="1"/>
  <c r="Y542" i="2"/>
  <c r="Z542" i="2"/>
  <c r="AC542" i="2" s="1"/>
  <c r="AB542" i="2"/>
  <c r="U543" i="2"/>
  <c r="V543" i="2"/>
  <c r="W543" i="2"/>
  <c r="X543" i="2"/>
  <c r="Y543" i="2"/>
  <c r="AB543" i="2" s="1"/>
  <c r="Z543" i="2"/>
  <c r="AA543" i="2"/>
  <c r="AC543" i="2"/>
  <c r="U544" i="2"/>
  <c r="V544" i="2"/>
  <c r="W544" i="2"/>
  <c r="X544" i="2"/>
  <c r="AA544" i="2" s="1"/>
  <c r="Y544" i="2"/>
  <c r="Z544" i="2"/>
  <c r="AC544" i="2" s="1"/>
  <c r="AB544" i="2"/>
  <c r="U545" i="2"/>
  <c r="V545" i="2"/>
  <c r="W545" i="2"/>
  <c r="X545" i="2"/>
  <c r="Y545" i="2"/>
  <c r="AB545" i="2" s="1"/>
  <c r="Z545" i="2"/>
  <c r="AA545" i="2"/>
  <c r="AC545" i="2"/>
  <c r="U546" i="2"/>
  <c r="V546" i="2"/>
  <c r="W546" i="2"/>
  <c r="X546" i="2"/>
  <c r="AA546" i="2" s="1"/>
  <c r="Y546" i="2"/>
  <c r="Z546" i="2"/>
  <c r="AC546" i="2" s="1"/>
  <c r="AB546" i="2"/>
  <c r="U547" i="2"/>
  <c r="V547" i="2"/>
  <c r="W547" i="2"/>
  <c r="X547" i="2"/>
  <c r="Y547" i="2"/>
  <c r="AB547" i="2" s="1"/>
  <c r="Z547" i="2"/>
  <c r="AA547" i="2"/>
  <c r="AC547" i="2"/>
  <c r="U548" i="2"/>
  <c r="V548" i="2"/>
  <c r="W548" i="2"/>
  <c r="X548" i="2"/>
  <c r="AA548" i="2" s="1"/>
  <c r="Y548" i="2"/>
  <c r="Z548" i="2"/>
  <c r="AC548" i="2" s="1"/>
  <c r="AB548" i="2"/>
  <c r="U549" i="2"/>
  <c r="V549" i="2"/>
  <c r="W549" i="2"/>
  <c r="X549" i="2"/>
  <c r="Y549" i="2"/>
  <c r="AB549" i="2" s="1"/>
  <c r="Z549" i="2"/>
  <c r="AA549" i="2"/>
  <c r="AC549" i="2"/>
  <c r="U550" i="2"/>
  <c r="V550" i="2"/>
  <c r="W550" i="2"/>
  <c r="X550" i="2"/>
  <c r="AA550" i="2" s="1"/>
  <c r="Y550" i="2"/>
  <c r="Z550" i="2"/>
  <c r="AC550" i="2" s="1"/>
  <c r="AB550" i="2"/>
  <c r="U551" i="2"/>
  <c r="V551" i="2"/>
  <c r="W551" i="2"/>
  <c r="X551" i="2"/>
  <c r="Y551" i="2"/>
  <c r="AB551" i="2" s="1"/>
  <c r="Z551" i="2"/>
  <c r="AA551" i="2"/>
  <c r="AC551" i="2"/>
  <c r="U552" i="2"/>
  <c r="V552" i="2"/>
  <c r="W552" i="2"/>
  <c r="X552" i="2"/>
  <c r="AA552" i="2" s="1"/>
  <c r="Y552" i="2"/>
  <c r="Z552" i="2"/>
  <c r="AC552" i="2" s="1"/>
  <c r="AB552" i="2"/>
  <c r="U553" i="2"/>
  <c r="V553" i="2"/>
  <c r="W553" i="2"/>
  <c r="X553" i="2"/>
  <c r="Y553" i="2"/>
  <c r="AB553" i="2" s="1"/>
  <c r="Z553" i="2"/>
  <c r="AA553" i="2"/>
  <c r="AC553" i="2"/>
  <c r="U554" i="2"/>
  <c r="V554" i="2"/>
  <c r="W554" i="2"/>
  <c r="X554" i="2"/>
  <c r="AA554" i="2" s="1"/>
  <c r="Y554" i="2"/>
  <c r="Z554" i="2"/>
  <c r="AC554" i="2" s="1"/>
  <c r="AB554" i="2"/>
  <c r="U555" i="2"/>
  <c r="V555" i="2"/>
  <c r="W555" i="2"/>
  <c r="X555" i="2"/>
  <c r="Y555" i="2"/>
  <c r="AB555" i="2" s="1"/>
  <c r="Z555" i="2"/>
  <c r="AA555" i="2"/>
  <c r="AC555" i="2"/>
  <c r="U556" i="2"/>
  <c r="V556" i="2"/>
  <c r="W556" i="2"/>
  <c r="X556" i="2"/>
  <c r="AA556" i="2" s="1"/>
  <c r="Y556" i="2"/>
  <c r="Z556" i="2"/>
  <c r="AC556" i="2" s="1"/>
  <c r="AB556" i="2"/>
  <c r="U557" i="2"/>
  <c r="V557" i="2"/>
  <c r="W557" i="2"/>
  <c r="X557" i="2"/>
  <c r="Y557" i="2"/>
  <c r="AB557" i="2" s="1"/>
  <c r="Z557" i="2"/>
  <c r="AA557" i="2"/>
  <c r="AC557" i="2"/>
  <c r="U558" i="2"/>
  <c r="V558" i="2"/>
  <c r="W558" i="2"/>
  <c r="X558" i="2"/>
  <c r="AA558" i="2" s="1"/>
  <c r="Y558" i="2"/>
  <c r="Z558" i="2"/>
  <c r="AC558" i="2" s="1"/>
  <c r="AB558" i="2"/>
  <c r="U559" i="2"/>
  <c r="V559" i="2"/>
  <c r="W559" i="2"/>
  <c r="X559" i="2"/>
  <c r="Y559" i="2"/>
  <c r="AB559" i="2" s="1"/>
  <c r="Z559" i="2"/>
  <c r="AA559" i="2"/>
  <c r="AC559" i="2"/>
  <c r="U560" i="2"/>
  <c r="V560" i="2"/>
  <c r="W560" i="2"/>
  <c r="X560" i="2"/>
  <c r="AA560" i="2" s="1"/>
  <c r="Y560" i="2"/>
  <c r="Z560" i="2"/>
  <c r="AC560" i="2" s="1"/>
  <c r="AB560" i="2"/>
  <c r="U561" i="2"/>
  <c r="V561" i="2"/>
  <c r="W561" i="2"/>
  <c r="X561" i="2"/>
  <c r="Y561" i="2"/>
  <c r="AB561" i="2" s="1"/>
  <c r="Z561" i="2"/>
  <c r="AA561" i="2"/>
  <c r="AC561" i="2"/>
  <c r="U562" i="2"/>
  <c r="V562" i="2"/>
  <c r="W562" i="2"/>
  <c r="X562" i="2"/>
  <c r="AA562" i="2" s="1"/>
  <c r="Y562" i="2"/>
  <c r="Z562" i="2"/>
  <c r="AC562" i="2" s="1"/>
  <c r="AB562" i="2"/>
  <c r="U563" i="2"/>
  <c r="V563" i="2"/>
  <c r="W563" i="2"/>
  <c r="X563" i="2"/>
  <c r="Y563" i="2"/>
  <c r="AB563" i="2" s="1"/>
  <c r="Z563" i="2"/>
  <c r="AA563" i="2"/>
  <c r="AC563" i="2"/>
  <c r="U564" i="2"/>
  <c r="V564" i="2"/>
  <c r="W564" i="2"/>
  <c r="X564" i="2"/>
  <c r="AA564" i="2" s="1"/>
  <c r="Y564" i="2"/>
  <c r="Z564" i="2"/>
  <c r="AC564" i="2" s="1"/>
  <c r="AB564" i="2"/>
  <c r="U565" i="2"/>
  <c r="V565" i="2"/>
  <c r="W565" i="2"/>
  <c r="X565" i="2"/>
  <c r="Y565" i="2"/>
  <c r="AB565" i="2" s="1"/>
  <c r="Z565" i="2"/>
  <c r="AA565" i="2"/>
  <c r="AC565" i="2"/>
  <c r="U566" i="2"/>
  <c r="V566" i="2"/>
  <c r="W566" i="2"/>
  <c r="X566" i="2"/>
  <c r="AA566" i="2" s="1"/>
  <c r="Y566" i="2"/>
  <c r="Z566" i="2"/>
  <c r="AC566" i="2" s="1"/>
  <c r="AB566" i="2"/>
  <c r="U567" i="2"/>
  <c r="V567" i="2"/>
  <c r="W567" i="2"/>
  <c r="X567" i="2"/>
  <c r="Y567" i="2"/>
  <c r="AB567" i="2" s="1"/>
  <c r="Z567" i="2"/>
  <c r="AA567" i="2"/>
  <c r="AC567" i="2"/>
  <c r="U568" i="2"/>
  <c r="V568" i="2"/>
  <c r="W568" i="2"/>
  <c r="X568" i="2"/>
  <c r="AA568" i="2" s="1"/>
  <c r="Y568" i="2"/>
  <c r="Z568" i="2"/>
  <c r="AC568" i="2" s="1"/>
  <c r="AB568" i="2"/>
  <c r="U569" i="2"/>
  <c r="V569" i="2"/>
  <c r="W569" i="2"/>
  <c r="X569" i="2"/>
  <c r="Y569" i="2"/>
  <c r="AB569" i="2" s="1"/>
  <c r="Z569" i="2"/>
  <c r="AA569" i="2"/>
  <c r="AC569" i="2"/>
  <c r="U570" i="2"/>
  <c r="V570" i="2"/>
  <c r="W570" i="2"/>
  <c r="X570" i="2"/>
  <c r="AA570" i="2" s="1"/>
  <c r="Y570" i="2"/>
  <c r="Z570" i="2"/>
  <c r="AC570" i="2" s="1"/>
  <c r="AB570" i="2"/>
  <c r="U571" i="2"/>
  <c r="V571" i="2"/>
  <c r="W571" i="2"/>
  <c r="X571" i="2"/>
  <c r="Y571" i="2"/>
  <c r="AB571" i="2" s="1"/>
  <c r="Z571" i="2"/>
  <c r="AA571" i="2"/>
  <c r="AC571" i="2"/>
  <c r="U572" i="2"/>
  <c r="V572" i="2"/>
  <c r="W572" i="2"/>
  <c r="X572" i="2"/>
  <c r="AA572" i="2" s="1"/>
  <c r="Y572" i="2"/>
  <c r="Z572" i="2"/>
  <c r="AC572" i="2" s="1"/>
  <c r="AB572" i="2"/>
  <c r="U573" i="2"/>
  <c r="V573" i="2"/>
  <c r="W573" i="2"/>
  <c r="X573" i="2"/>
  <c r="Y573" i="2"/>
  <c r="AB573" i="2" s="1"/>
  <c r="Z573" i="2"/>
  <c r="AA573" i="2"/>
  <c r="AC573" i="2"/>
  <c r="U574" i="2"/>
  <c r="V574" i="2"/>
  <c r="W574" i="2"/>
  <c r="X574" i="2"/>
  <c r="AA574" i="2" s="1"/>
  <c r="Y574" i="2"/>
  <c r="Z574" i="2"/>
  <c r="AC574" i="2" s="1"/>
  <c r="AB574" i="2"/>
  <c r="U575" i="2"/>
  <c r="V575" i="2"/>
  <c r="W575" i="2"/>
  <c r="X575" i="2"/>
  <c r="Y575" i="2"/>
  <c r="AB575" i="2" s="1"/>
  <c r="Z575" i="2"/>
  <c r="AA575" i="2"/>
  <c r="AC575" i="2"/>
  <c r="U576" i="2"/>
  <c r="V576" i="2"/>
  <c r="W576" i="2"/>
  <c r="X576" i="2"/>
  <c r="AA576" i="2" s="1"/>
  <c r="Y576" i="2"/>
  <c r="Z576" i="2"/>
  <c r="AC576" i="2" s="1"/>
  <c r="AB576" i="2"/>
  <c r="U577" i="2"/>
  <c r="V577" i="2"/>
  <c r="W577" i="2"/>
  <c r="X577" i="2"/>
  <c r="Y577" i="2"/>
  <c r="AB577" i="2" s="1"/>
  <c r="Z577" i="2"/>
  <c r="AA577" i="2"/>
  <c r="AC577" i="2"/>
  <c r="U578" i="2"/>
  <c r="V578" i="2"/>
  <c r="W578" i="2"/>
  <c r="X578" i="2"/>
  <c r="AA578" i="2" s="1"/>
  <c r="Y578" i="2"/>
  <c r="Z578" i="2"/>
  <c r="AC578" i="2" s="1"/>
  <c r="AB578" i="2"/>
  <c r="U579" i="2"/>
  <c r="V579" i="2"/>
  <c r="W579" i="2"/>
  <c r="X579" i="2"/>
  <c r="Y579" i="2"/>
  <c r="AB579" i="2" s="1"/>
  <c r="Z579" i="2"/>
  <c r="AA579" i="2"/>
  <c r="AC579" i="2"/>
  <c r="U580" i="2"/>
  <c r="V580" i="2"/>
  <c r="W580" i="2"/>
  <c r="X580" i="2"/>
  <c r="AA580" i="2" s="1"/>
  <c r="Y580" i="2"/>
  <c r="Z580" i="2"/>
  <c r="AC580" i="2" s="1"/>
  <c r="AB580" i="2"/>
  <c r="U581" i="2"/>
  <c r="V581" i="2"/>
  <c r="W581" i="2"/>
  <c r="X581" i="2"/>
  <c r="Y581" i="2"/>
  <c r="AB581" i="2" s="1"/>
  <c r="Z581" i="2"/>
  <c r="AA581" i="2"/>
  <c r="AC581" i="2"/>
  <c r="U582" i="2"/>
  <c r="V582" i="2"/>
  <c r="W582" i="2"/>
  <c r="X582" i="2"/>
  <c r="AA582" i="2" s="1"/>
  <c r="Y582" i="2"/>
  <c r="Z582" i="2"/>
  <c r="AC582" i="2" s="1"/>
  <c r="AB582" i="2"/>
  <c r="U583" i="2"/>
  <c r="V583" i="2"/>
  <c r="W583" i="2"/>
  <c r="X583" i="2"/>
  <c r="Y583" i="2"/>
  <c r="AB583" i="2" s="1"/>
  <c r="Z583" i="2"/>
  <c r="AA583" i="2"/>
  <c r="AC583" i="2"/>
  <c r="U584" i="2"/>
  <c r="V584" i="2"/>
  <c r="W584" i="2"/>
  <c r="X584" i="2"/>
  <c r="AA584" i="2" s="1"/>
  <c r="Y584" i="2"/>
  <c r="Z584" i="2"/>
  <c r="AC584" i="2" s="1"/>
  <c r="AB584" i="2"/>
  <c r="U585" i="2"/>
  <c r="V585" i="2"/>
  <c r="W585" i="2"/>
  <c r="X585" i="2"/>
  <c r="Y585" i="2"/>
  <c r="AB585" i="2" s="1"/>
  <c r="Z585" i="2"/>
  <c r="AA585" i="2"/>
  <c r="AC585" i="2"/>
  <c r="U586" i="2"/>
  <c r="V586" i="2"/>
  <c r="W586" i="2"/>
  <c r="X586" i="2"/>
  <c r="AA586" i="2" s="1"/>
  <c r="Y586" i="2"/>
  <c r="Z586" i="2"/>
  <c r="AC586" i="2" s="1"/>
  <c r="AB586" i="2"/>
  <c r="U587" i="2"/>
  <c r="V587" i="2"/>
  <c r="W587" i="2"/>
  <c r="X587" i="2"/>
  <c r="Y587" i="2"/>
  <c r="AB587" i="2" s="1"/>
  <c r="Z587" i="2"/>
  <c r="AA587" i="2"/>
  <c r="AC587" i="2"/>
  <c r="U588" i="2"/>
  <c r="V588" i="2"/>
  <c r="W588" i="2"/>
  <c r="X588" i="2"/>
  <c r="AA588" i="2" s="1"/>
  <c r="Y588" i="2"/>
  <c r="Z588" i="2"/>
  <c r="AC588" i="2" s="1"/>
  <c r="AB588" i="2"/>
  <c r="U589" i="2"/>
  <c r="V589" i="2"/>
  <c r="W589" i="2"/>
  <c r="X589" i="2"/>
  <c r="Y589" i="2"/>
  <c r="AB589" i="2" s="1"/>
  <c r="Z589" i="2"/>
  <c r="AA589" i="2"/>
  <c r="AC589" i="2"/>
  <c r="U590" i="2"/>
  <c r="V590" i="2"/>
  <c r="W590" i="2"/>
  <c r="X590" i="2"/>
  <c r="AA590" i="2" s="1"/>
  <c r="Y590" i="2"/>
  <c r="Z590" i="2"/>
  <c r="AC590" i="2" s="1"/>
  <c r="AB590" i="2"/>
  <c r="U591" i="2"/>
  <c r="V591" i="2"/>
  <c r="W591" i="2"/>
  <c r="X591" i="2"/>
  <c r="Y591" i="2"/>
  <c r="AB591" i="2" s="1"/>
  <c r="Z591" i="2"/>
  <c r="AA591" i="2"/>
  <c r="AC591" i="2"/>
  <c r="U592" i="2"/>
  <c r="V592" i="2"/>
  <c r="W592" i="2"/>
  <c r="X592" i="2"/>
  <c r="AA592" i="2" s="1"/>
  <c r="Y592" i="2"/>
  <c r="Z592" i="2"/>
  <c r="AC592" i="2" s="1"/>
  <c r="AB592" i="2"/>
  <c r="U593" i="2"/>
  <c r="V593" i="2"/>
  <c r="W593" i="2"/>
  <c r="X593" i="2"/>
  <c r="Y593" i="2"/>
  <c r="AB593" i="2" s="1"/>
  <c r="Z593" i="2"/>
  <c r="AA593" i="2"/>
  <c r="AC593" i="2"/>
  <c r="U594" i="2"/>
  <c r="V594" i="2"/>
  <c r="W594" i="2"/>
  <c r="X594" i="2"/>
  <c r="AA594" i="2" s="1"/>
  <c r="Y594" i="2"/>
  <c r="Z594" i="2"/>
  <c r="AC594" i="2" s="1"/>
  <c r="AB594" i="2"/>
  <c r="U595" i="2"/>
  <c r="V595" i="2"/>
  <c r="W595" i="2"/>
  <c r="X595" i="2"/>
  <c r="Y595" i="2"/>
  <c r="AB595" i="2" s="1"/>
  <c r="Z595" i="2"/>
  <c r="AA595" i="2"/>
  <c r="AC595" i="2"/>
  <c r="U596" i="2"/>
  <c r="V596" i="2"/>
  <c r="W596" i="2"/>
  <c r="X596" i="2"/>
  <c r="AA596" i="2" s="1"/>
  <c r="Y596" i="2"/>
  <c r="Z596" i="2"/>
  <c r="AC596" i="2" s="1"/>
  <c r="AB596" i="2"/>
  <c r="U597" i="2"/>
  <c r="V597" i="2"/>
  <c r="W597" i="2"/>
  <c r="X597" i="2"/>
  <c r="Y597" i="2"/>
  <c r="AB597" i="2" s="1"/>
  <c r="Z597" i="2"/>
  <c r="AA597" i="2"/>
  <c r="AC597" i="2"/>
  <c r="U598" i="2"/>
  <c r="V598" i="2"/>
  <c r="W598" i="2"/>
  <c r="X598" i="2"/>
  <c r="AA598" i="2" s="1"/>
  <c r="Y598" i="2"/>
  <c r="Z598" i="2"/>
  <c r="AC598" i="2" s="1"/>
  <c r="AB598" i="2"/>
  <c r="U599" i="2"/>
  <c r="V599" i="2"/>
  <c r="W599" i="2"/>
  <c r="X599" i="2"/>
  <c r="Y599" i="2"/>
  <c r="AB599" i="2" s="1"/>
  <c r="Z599" i="2"/>
  <c r="AA599" i="2"/>
  <c r="AC599" i="2"/>
  <c r="U600" i="2"/>
  <c r="V600" i="2"/>
  <c r="W600" i="2"/>
  <c r="X600" i="2"/>
  <c r="AA600" i="2" s="1"/>
  <c r="Y600" i="2"/>
  <c r="Z600" i="2"/>
  <c r="AC600" i="2" s="1"/>
  <c r="AB600" i="2"/>
  <c r="U601" i="2"/>
  <c r="V601" i="2"/>
  <c r="W601" i="2"/>
  <c r="X601" i="2"/>
  <c r="Y601" i="2"/>
  <c r="AB601" i="2" s="1"/>
  <c r="Z601" i="2"/>
  <c r="AA601" i="2"/>
  <c r="AC601" i="2"/>
  <c r="U602" i="2"/>
  <c r="V602" i="2"/>
  <c r="W602" i="2"/>
  <c r="X602" i="2"/>
  <c r="AA602" i="2" s="1"/>
  <c r="Y602" i="2"/>
  <c r="Z602" i="2"/>
  <c r="AC602" i="2" s="1"/>
  <c r="AB602" i="2"/>
  <c r="U603" i="2"/>
  <c r="V603" i="2"/>
  <c r="W603" i="2"/>
  <c r="X603" i="2"/>
  <c r="Y603" i="2"/>
  <c r="AB603" i="2" s="1"/>
  <c r="Z603" i="2"/>
  <c r="AA603" i="2"/>
  <c r="AC603" i="2"/>
  <c r="U604" i="2"/>
  <c r="V604" i="2"/>
  <c r="W604" i="2"/>
  <c r="X604" i="2"/>
  <c r="AA604" i="2" s="1"/>
  <c r="Y604" i="2"/>
  <c r="Z604" i="2"/>
  <c r="AC604" i="2" s="1"/>
  <c r="AB604" i="2"/>
  <c r="U605" i="2"/>
  <c r="V605" i="2"/>
  <c r="W605" i="2"/>
  <c r="X605" i="2"/>
  <c r="Y605" i="2"/>
  <c r="AB605" i="2" s="1"/>
  <c r="Z605" i="2"/>
  <c r="AA605" i="2"/>
  <c r="AC605" i="2"/>
  <c r="U606" i="2"/>
  <c r="V606" i="2"/>
  <c r="W606" i="2"/>
  <c r="X606" i="2"/>
  <c r="AA606" i="2" s="1"/>
  <c r="Y606" i="2"/>
  <c r="Z606" i="2"/>
  <c r="AC606" i="2" s="1"/>
  <c r="AB606" i="2"/>
  <c r="U607" i="2"/>
  <c r="V607" i="2"/>
  <c r="W607" i="2"/>
  <c r="X607" i="2"/>
  <c r="Y607" i="2"/>
  <c r="AB607" i="2" s="1"/>
  <c r="Z607" i="2"/>
  <c r="AA607" i="2"/>
  <c r="AC607" i="2"/>
  <c r="U608" i="2"/>
  <c r="V608" i="2"/>
  <c r="W608" i="2"/>
  <c r="X608" i="2"/>
  <c r="AA608" i="2" s="1"/>
  <c r="Y608" i="2"/>
  <c r="Z608" i="2"/>
  <c r="AC608" i="2" s="1"/>
  <c r="AB608" i="2"/>
  <c r="U609" i="2"/>
  <c r="V609" i="2"/>
  <c r="W609" i="2"/>
  <c r="X609" i="2"/>
  <c r="Y609" i="2"/>
  <c r="AB609" i="2" s="1"/>
  <c r="Z609" i="2"/>
  <c r="AA609" i="2"/>
  <c r="AC609" i="2"/>
  <c r="U610" i="2"/>
  <c r="V610" i="2"/>
  <c r="W610" i="2"/>
  <c r="X610" i="2"/>
  <c r="AA610" i="2" s="1"/>
  <c r="Y610" i="2"/>
  <c r="Z610" i="2"/>
  <c r="AC610" i="2" s="1"/>
  <c r="AB610" i="2"/>
  <c r="U611" i="2"/>
  <c r="V611" i="2"/>
  <c r="W611" i="2"/>
  <c r="X611" i="2"/>
  <c r="Y611" i="2"/>
  <c r="AB611" i="2" s="1"/>
  <c r="Z611" i="2"/>
  <c r="AA611" i="2"/>
  <c r="AC611" i="2"/>
  <c r="U612" i="2"/>
  <c r="V612" i="2"/>
  <c r="W612" i="2"/>
  <c r="X612" i="2"/>
  <c r="AA612" i="2" s="1"/>
  <c r="Y612" i="2"/>
  <c r="Z612" i="2"/>
  <c r="AC612" i="2" s="1"/>
  <c r="AB612" i="2"/>
  <c r="U613" i="2"/>
  <c r="V613" i="2"/>
  <c r="W613" i="2"/>
  <c r="X613" i="2"/>
  <c r="Y613" i="2"/>
  <c r="AB613" i="2" s="1"/>
  <c r="Z613" i="2"/>
  <c r="AA613" i="2"/>
  <c r="AC613" i="2"/>
  <c r="U614" i="2"/>
  <c r="V614" i="2"/>
  <c r="W614" i="2"/>
  <c r="X614" i="2"/>
  <c r="AA614" i="2" s="1"/>
  <c r="Y614" i="2"/>
  <c r="Z614" i="2"/>
  <c r="AC614" i="2" s="1"/>
  <c r="AB614" i="2"/>
  <c r="U615" i="2"/>
  <c r="V615" i="2"/>
  <c r="W615" i="2"/>
  <c r="X615" i="2"/>
  <c r="Y615" i="2"/>
  <c r="AB615" i="2" s="1"/>
  <c r="Z615" i="2"/>
  <c r="AA615" i="2"/>
  <c r="AC615" i="2"/>
  <c r="U616" i="2"/>
  <c r="V616" i="2"/>
  <c r="W616" i="2"/>
  <c r="X616" i="2"/>
  <c r="AA616" i="2" s="1"/>
  <c r="Y616" i="2"/>
  <c r="Z616" i="2"/>
  <c r="AC616" i="2" s="1"/>
  <c r="AB616" i="2"/>
  <c r="U617" i="2"/>
  <c r="V617" i="2"/>
  <c r="W617" i="2"/>
  <c r="X617" i="2"/>
  <c r="Y617" i="2"/>
  <c r="AB617" i="2" s="1"/>
  <c r="Z617" i="2"/>
  <c r="AA617" i="2"/>
  <c r="AC617" i="2"/>
  <c r="U618" i="2"/>
  <c r="V618" i="2"/>
  <c r="W618" i="2"/>
  <c r="X618" i="2"/>
  <c r="AA618" i="2" s="1"/>
  <c r="Y618" i="2"/>
  <c r="Z618" i="2"/>
  <c r="AC618" i="2" s="1"/>
  <c r="AB618" i="2"/>
  <c r="U619" i="2"/>
  <c r="V619" i="2"/>
  <c r="W619" i="2"/>
  <c r="X619" i="2"/>
  <c r="Y619" i="2"/>
  <c r="AB619" i="2" s="1"/>
  <c r="Z619" i="2"/>
  <c r="AA619" i="2"/>
  <c r="AC619" i="2"/>
  <c r="U620" i="2"/>
  <c r="V620" i="2"/>
  <c r="W620" i="2"/>
  <c r="X620" i="2"/>
  <c r="AA620" i="2" s="1"/>
  <c r="Y620" i="2"/>
  <c r="Z620" i="2"/>
  <c r="AC620" i="2" s="1"/>
  <c r="AB620" i="2"/>
  <c r="U621" i="2"/>
  <c r="V621" i="2"/>
  <c r="W621" i="2"/>
  <c r="X621" i="2"/>
  <c r="Y621" i="2"/>
  <c r="AB621" i="2" s="1"/>
  <c r="Z621" i="2"/>
  <c r="AA621" i="2"/>
  <c r="AC621" i="2"/>
  <c r="U622" i="2"/>
  <c r="V622" i="2"/>
  <c r="W622" i="2"/>
  <c r="X622" i="2"/>
  <c r="AA622" i="2" s="1"/>
  <c r="Y622" i="2"/>
  <c r="Z622" i="2"/>
  <c r="AC622" i="2" s="1"/>
  <c r="AB622" i="2"/>
  <c r="U623" i="2"/>
  <c r="V623" i="2"/>
  <c r="W623" i="2"/>
  <c r="X623" i="2"/>
  <c r="Y623" i="2"/>
  <c r="AB623" i="2" s="1"/>
  <c r="Z623" i="2"/>
  <c r="AA623" i="2"/>
  <c r="AC623" i="2"/>
  <c r="U624" i="2"/>
  <c r="V624" i="2"/>
  <c r="W624" i="2"/>
  <c r="X624" i="2"/>
  <c r="AA624" i="2" s="1"/>
  <c r="Y624" i="2"/>
  <c r="Z624" i="2"/>
  <c r="AC624" i="2" s="1"/>
  <c r="AB624" i="2"/>
  <c r="U625" i="2"/>
  <c r="V625" i="2"/>
  <c r="W625" i="2"/>
  <c r="X625" i="2"/>
  <c r="Y625" i="2"/>
  <c r="AB625" i="2" s="1"/>
  <c r="Z625" i="2"/>
  <c r="AA625" i="2"/>
  <c r="AC625" i="2"/>
  <c r="U626" i="2"/>
  <c r="V626" i="2"/>
  <c r="W626" i="2"/>
  <c r="X626" i="2"/>
  <c r="AA626" i="2" s="1"/>
  <c r="Y626" i="2"/>
  <c r="Z626" i="2"/>
  <c r="AC626" i="2" s="1"/>
  <c r="AB626" i="2"/>
  <c r="U627" i="2"/>
  <c r="V627" i="2"/>
  <c r="W627" i="2"/>
  <c r="X627" i="2"/>
  <c r="Y627" i="2"/>
  <c r="AB627" i="2" s="1"/>
  <c r="Z627" i="2"/>
  <c r="AA627" i="2"/>
  <c r="AC627" i="2"/>
  <c r="U628" i="2"/>
  <c r="V628" i="2"/>
  <c r="W628" i="2"/>
  <c r="X628" i="2"/>
  <c r="AA628" i="2" s="1"/>
  <c r="Y628" i="2"/>
  <c r="Z628" i="2"/>
  <c r="AC628" i="2" s="1"/>
  <c r="AB628" i="2"/>
  <c r="U629" i="2"/>
  <c r="V629" i="2"/>
  <c r="W629" i="2"/>
  <c r="X629" i="2"/>
  <c r="Y629" i="2"/>
  <c r="AB629" i="2" s="1"/>
  <c r="Z629" i="2"/>
  <c r="AA629" i="2"/>
  <c r="AC629" i="2"/>
  <c r="U630" i="2"/>
  <c r="V630" i="2"/>
  <c r="W630" i="2"/>
  <c r="X630" i="2"/>
  <c r="AA630" i="2" s="1"/>
  <c r="Y630" i="2"/>
  <c r="Z630" i="2"/>
  <c r="AC630" i="2" s="1"/>
  <c r="AB630" i="2"/>
  <c r="U478" i="2"/>
  <c r="V478" i="2"/>
  <c r="W478" i="2"/>
  <c r="X478" i="2"/>
  <c r="AA478" i="2" s="1"/>
  <c r="Y478" i="2"/>
  <c r="Z478" i="2"/>
  <c r="AC478" i="2" s="1"/>
  <c r="AB478" i="2"/>
  <c r="U479" i="2"/>
  <c r="V479" i="2"/>
  <c r="W479" i="2"/>
  <c r="X479" i="2"/>
  <c r="Y479" i="2"/>
  <c r="AB479" i="2" s="1"/>
  <c r="Z479" i="2"/>
  <c r="AA479" i="2"/>
  <c r="AC479" i="2"/>
  <c r="U480" i="2"/>
  <c r="V480" i="2"/>
  <c r="W480" i="2"/>
  <c r="X480" i="2"/>
  <c r="AA480" i="2" s="1"/>
  <c r="Y480" i="2"/>
  <c r="Z480" i="2"/>
  <c r="AC480" i="2" s="1"/>
  <c r="AB480" i="2"/>
  <c r="U477" i="2"/>
  <c r="V477" i="2"/>
  <c r="AB477" i="2" s="1"/>
  <c r="W477" i="2"/>
  <c r="X477" i="2"/>
  <c r="AA477" i="2" s="1"/>
  <c r="Y477" i="2"/>
  <c r="Z477" i="2"/>
  <c r="AC477" i="2" s="1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U368" i="2" l="1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425" i="2"/>
  <c r="V425" i="2"/>
  <c r="W425" i="2"/>
  <c r="X425" i="2"/>
  <c r="AA425" i="2" s="1"/>
  <c r="Y425" i="2"/>
  <c r="Z425" i="2"/>
  <c r="AC425" i="2" s="1"/>
  <c r="AB425" i="2"/>
  <c r="U426" i="2"/>
  <c r="V426" i="2"/>
  <c r="W426" i="2"/>
  <c r="X426" i="2"/>
  <c r="Y426" i="2"/>
  <c r="AB426" i="2" s="1"/>
  <c r="Z426" i="2"/>
  <c r="AA426" i="2"/>
  <c r="AC426" i="2"/>
  <c r="U427" i="2"/>
  <c r="V427" i="2"/>
  <c r="W427" i="2"/>
  <c r="X427" i="2"/>
  <c r="AA427" i="2" s="1"/>
  <c r="Y427" i="2"/>
  <c r="Z427" i="2"/>
  <c r="AC427" i="2" s="1"/>
  <c r="AB427" i="2"/>
  <c r="U428" i="2"/>
  <c r="V428" i="2"/>
  <c r="W428" i="2"/>
  <c r="X428" i="2"/>
  <c r="Y428" i="2"/>
  <c r="AB428" i="2" s="1"/>
  <c r="Z428" i="2"/>
  <c r="AA428" i="2"/>
  <c r="AC428" i="2"/>
  <c r="U429" i="2"/>
  <c r="V429" i="2"/>
  <c r="W429" i="2"/>
  <c r="X429" i="2"/>
  <c r="AA429" i="2" s="1"/>
  <c r="Y429" i="2"/>
  <c r="Z429" i="2"/>
  <c r="AC429" i="2" s="1"/>
  <c r="AB429" i="2"/>
  <c r="U430" i="2"/>
  <c r="V430" i="2"/>
  <c r="W430" i="2"/>
  <c r="X430" i="2"/>
  <c r="Y430" i="2"/>
  <c r="AB430" i="2" s="1"/>
  <c r="Z430" i="2"/>
  <c r="AA430" i="2"/>
  <c r="AC430" i="2"/>
  <c r="U431" i="2"/>
  <c r="V431" i="2"/>
  <c r="W431" i="2"/>
  <c r="X431" i="2"/>
  <c r="AA431" i="2" s="1"/>
  <c r="Y431" i="2"/>
  <c r="Z431" i="2"/>
  <c r="AC431" i="2" s="1"/>
  <c r="AB431" i="2"/>
  <c r="U432" i="2"/>
  <c r="V432" i="2"/>
  <c r="W432" i="2"/>
  <c r="X432" i="2"/>
  <c r="Y432" i="2"/>
  <c r="AB432" i="2" s="1"/>
  <c r="Z432" i="2"/>
  <c r="AA432" i="2"/>
  <c r="AC432" i="2"/>
  <c r="U433" i="2"/>
  <c r="V433" i="2"/>
  <c r="W433" i="2"/>
  <c r="X433" i="2"/>
  <c r="AA433" i="2" s="1"/>
  <c r="Y433" i="2"/>
  <c r="Z433" i="2"/>
  <c r="AC433" i="2" s="1"/>
  <c r="AB433" i="2"/>
  <c r="U434" i="2"/>
  <c r="V434" i="2"/>
  <c r="W434" i="2"/>
  <c r="X434" i="2"/>
  <c r="Y434" i="2"/>
  <c r="AB434" i="2" s="1"/>
  <c r="Z434" i="2"/>
  <c r="AA434" i="2"/>
  <c r="AC434" i="2"/>
  <c r="U435" i="2"/>
  <c r="V435" i="2"/>
  <c r="W435" i="2"/>
  <c r="X435" i="2"/>
  <c r="AA435" i="2" s="1"/>
  <c r="Y435" i="2"/>
  <c r="Z435" i="2"/>
  <c r="AC435" i="2" s="1"/>
  <c r="AB435" i="2"/>
  <c r="U436" i="2"/>
  <c r="V436" i="2"/>
  <c r="W436" i="2"/>
  <c r="X436" i="2"/>
  <c r="Y436" i="2"/>
  <c r="AB436" i="2" s="1"/>
  <c r="Z436" i="2"/>
  <c r="AA436" i="2"/>
  <c r="AC436" i="2"/>
  <c r="U437" i="2"/>
  <c r="V437" i="2"/>
  <c r="W437" i="2"/>
  <c r="X437" i="2"/>
  <c r="AA437" i="2" s="1"/>
  <c r="Y437" i="2"/>
  <c r="Z437" i="2"/>
  <c r="AC437" i="2" s="1"/>
  <c r="AB437" i="2"/>
  <c r="U438" i="2"/>
  <c r="V438" i="2"/>
  <c r="W438" i="2"/>
  <c r="X438" i="2"/>
  <c r="Y438" i="2"/>
  <c r="AB438" i="2" s="1"/>
  <c r="Z438" i="2"/>
  <c r="AA438" i="2"/>
  <c r="AC438" i="2"/>
  <c r="U439" i="2"/>
  <c r="V439" i="2"/>
  <c r="W439" i="2"/>
  <c r="X439" i="2"/>
  <c r="AA439" i="2" s="1"/>
  <c r="Y439" i="2"/>
  <c r="Z439" i="2"/>
  <c r="AC439" i="2" s="1"/>
  <c r="AB439" i="2"/>
  <c r="U440" i="2"/>
  <c r="V440" i="2"/>
  <c r="W440" i="2"/>
  <c r="X440" i="2"/>
  <c r="Y440" i="2"/>
  <c r="AB440" i="2" s="1"/>
  <c r="Z440" i="2"/>
  <c r="AA440" i="2"/>
  <c r="AC440" i="2"/>
  <c r="U441" i="2"/>
  <c r="V441" i="2"/>
  <c r="W441" i="2"/>
  <c r="X441" i="2"/>
  <c r="AA441" i="2" s="1"/>
  <c r="Y441" i="2"/>
  <c r="Z441" i="2"/>
  <c r="AC441" i="2" s="1"/>
  <c r="AB441" i="2"/>
  <c r="U442" i="2"/>
  <c r="V442" i="2"/>
  <c r="W442" i="2"/>
  <c r="X442" i="2"/>
  <c r="Y442" i="2"/>
  <c r="AB442" i="2" s="1"/>
  <c r="Z442" i="2"/>
  <c r="AA442" i="2"/>
  <c r="AC442" i="2"/>
  <c r="U443" i="2"/>
  <c r="V443" i="2"/>
  <c r="W443" i="2"/>
  <c r="X443" i="2"/>
  <c r="AA443" i="2" s="1"/>
  <c r="Y443" i="2"/>
  <c r="Z443" i="2"/>
  <c r="AC443" i="2" s="1"/>
  <c r="AB443" i="2"/>
  <c r="U444" i="2"/>
  <c r="V444" i="2"/>
  <c r="W444" i="2"/>
  <c r="X444" i="2"/>
  <c r="Y444" i="2"/>
  <c r="AB444" i="2" s="1"/>
  <c r="Z444" i="2"/>
  <c r="AA444" i="2"/>
  <c r="AC444" i="2"/>
  <c r="U445" i="2"/>
  <c r="V445" i="2"/>
  <c r="W445" i="2"/>
  <c r="X445" i="2"/>
  <c r="AA445" i="2" s="1"/>
  <c r="Y445" i="2"/>
  <c r="Z445" i="2"/>
  <c r="AC445" i="2" s="1"/>
  <c r="AB445" i="2"/>
  <c r="U446" i="2"/>
  <c r="V446" i="2"/>
  <c r="W446" i="2"/>
  <c r="X446" i="2"/>
  <c r="Y446" i="2"/>
  <c r="AB446" i="2" s="1"/>
  <c r="Z446" i="2"/>
  <c r="AA446" i="2"/>
  <c r="AC446" i="2"/>
  <c r="U447" i="2"/>
  <c r="V447" i="2"/>
  <c r="W447" i="2"/>
  <c r="X447" i="2"/>
  <c r="AA447" i="2" s="1"/>
  <c r="Y447" i="2"/>
  <c r="Z447" i="2"/>
  <c r="AC447" i="2" s="1"/>
  <c r="AB447" i="2"/>
  <c r="U448" i="2"/>
  <c r="V448" i="2"/>
  <c r="W448" i="2"/>
  <c r="X448" i="2"/>
  <c r="Y448" i="2"/>
  <c r="AB448" i="2" s="1"/>
  <c r="Z448" i="2"/>
  <c r="AA448" i="2"/>
  <c r="AC448" i="2"/>
  <c r="U449" i="2"/>
  <c r="V449" i="2"/>
  <c r="W449" i="2"/>
  <c r="X449" i="2"/>
  <c r="AA449" i="2" s="1"/>
  <c r="Y449" i="2"/>
  <c r="Z449" i="2"/>
  <c r="AC449" i="2" s="1"/>
  <c r="AB449" i="2"/>
  <c r="U450" i="2"/>
  <c r="V450" i="2"/>
  <c r="W450" i="2"/>
  <c r="X450" i="2"/>
  <c r="Y450" i="2"/>
  <c r="AB450" i="2" s="1"/>
  <c r="Z450" i="2"/>
  <c r="AA450" i="2"/>
  <c r="AC450" i="2"/>
  <c r="U451" i="2"/>
  <c r="V451" i="2"/>
  <c r="W451" i="2"/>
  <c r="X451" i="2"/>
  <c r="AA451" i="2" s="1"/>
  <c r="Y451" i="2"/>
  <c r="Z451" i="2"/>
  <c r="AC451" i="2" s="1"/>
  <c r="AB451" i="2"/>
  <c r="U452" i="2"/>
  <c r="V452" i="2"/>
  <c r="W452" i="2"/>
  <c r="X452" i="2"/>
  <c r="Y452" i="2"/>
  <c r="AB452" i="2" s="1"/>
  <c r="Z452" i="2"/>
  <c r="AA452" i="2"/>
  <c r="AC452" i="2"/>
  <c r="U453" i="2"/>
  <c r="V453" i="2"/>
  <c r="W453" i="2"/>
  <c r="X453" i="2"/>
  <c r="AA453" i="2" s="1"/>
  <c r="Y453" i="2"/>
  <c r="Z453" i="2"/>
  <c r="AC453" i="2" s="1"/>
  <c r="AB453" i="2"/>
  <c r="U454" i="2"/>
  <c r="V454" i="2"/>
  <c r="W454" i="2"/>
  <c r="X454" i="2"/>
  <c r="Y454" i="2"/>
  <c r="AB454" i="2" s="1"/>
  <c r="Z454" i="2"/>
  <c r="AA454" i="2"/>
  <c r="AC454" i="2"/>
  <c r="U455" i="2"/>
  <c r="V455" i="2"/>
  <c r="W455" i="2"/>
  <c r="X455" i="2"/>
  <c r="AA455" i="2" s="1"/>
  <c r="Y455" i="2"/>
  <c r="Z455" i="2"/>
  <c r="AC455" i="2" s="1"/>
  <c r="AB455" i="2"/>
  <c r="U456" i="2"/>
  <c r="V456" i="2"/>
  <c r="W456" i="2"/>
  <c r="X456" i="2"/>
  <c r="Y456" i="2"/>
  <c r="AB456" i="2" s="1"/>
  <c r="Z456" i="2"/>
  <c r="AA456" i="2"/>
  <c r="AC456" i="2"/>
  <c r="U457" i="2"/>
  <c r="V457" i="2"/>
  <c r="W457" i="2"/>
  <c r="X457" i="2"/>
  <c r="AA457" i="2" s="1"/>
  <c r="Y457" i="2"/>
  <c r="Z457" i="2"/>
  <c r="AC457" i="2" s="1"/>
  <c r="AB457" i="2"/>
  <c r="U458" i="2"/>
  <c r="V458" i="2"/>
  <c r="W458" i="2"/>
  <c r="X458" i="2"/>
  <c r="Y458" i="2"/>
  <c r="AB458" i="2" s="1"/>
  <c r="Z458" i="2"/>
  <c r="AA458" i="2"/>
  <c r="AC458" i="2"/>
  <c r="U459" i="2"/>
  <c r="V459" i="2"/>
  <c r="W459" i="2"/>
  <c r="X459" i="2"/>
  <c r="AA459" i="2" s="1"/>
  <c r="Y459" i="2"/>
  <c r="Z459" i="2"/>
  <c r="AC459" i="2" s="1"/>
  <c r="AB459" i="2"/>
  <c r="U460" i="2"/>
  <c r="V460" i="2"/>
  <c r="W460" i="2"/>
  <c r="X460" i="2"/>
  <c r="Y460" i="2"/>
  <c r="AB460" i="2" s="1"/>
  <c r="Z460" i="2"/>
  <c r="AA460" i="2"/>
  <c r="AC460" i="2"/>
  <c r="U461" i="2"/>
  <c r="V461" i="2"/>
  <c r="W461" i="2"/>
  <c r="X461" i="2"/>
  <c r="AA461" i="2" s="1"/>
  <c r="Y461" i="2"/>
  <c r="Z461" i="2"/>
  <c r="AC461" i="2" s="1"/>
  <c r="AB461" i="2"/>
  <c r="U462" i="2"/>
  <c r="V462" i="2"/>
  <c r="W462" i="2"/>
  <c r="X462" i="2"/>
  <c r="Y462" i="2"/>
  <c r="AB462" i="2" s="1"/>
  <c r="Z462" i="2"/>
  <c r="AA462" i="2"/>
  <c r="AC462" i="2"/>
  <c r="U463" i="2"/>
  <c r="V463" i="2"/>
  <c r="W463" i="2"/>
  <c r="X463" i="2"/>
  <c r="AA463" i="2" s="1"/>
  <c r="Y463" i="2"/>
  <c r="Z463" i="2"/>
  <c r="AC463" i="2" s="1"/>
  <c r="AB463" i="2"/>
  <c r="U464" i="2"/>
  <c r="V464" i="2"/>
  <c r="W464" i="2"/>
  <c r="X464" i="2"/>
  <c r="Y464" i="2"/>
  <c r="AB464" i="2" s="1"/>
  <c r="Z464" i="2"/>
  <c r="AA464" i="2"/>
  <c r="AC464" i="2"/>
  <c r="U465" i="2"/>
  <c r="V465" i="2"/>
  <c r="W465" i="2"/>
  <c r="X465" i="2"/>
  <c r="AA465" i="2" s="1"/>
  <c r="Y465" i="2"/>
  <c r="Z465" i="2"/>
  <c r="AC465" i="2" s="1"/>
  <c r="AB465" i="2"/>
  <c r="U466" i="2"/>
  <c r="V466" i="2"/>
  <c r="W466" i="2"/>
  <c r="X466" i="2"/>
  <c r="Y466" i="2"/>
  <c r="AB466" i="2" s="1"/>
  <c r="Z466" i="2"/>
  <c r="AA466" i="2"/>
  <c r="AC466" i="2"/>
  <c r="U467" i="2"/>
  <c r="V467" i="2"/>
  <c r="W467" i="2"/>
  <c r="X467" i="2"/>
  <c r="AA467" i="2" s="1"/>
  <c r="Y467" i="2"/>
  <c r="Z467" i="2"/>
  <c r="AC467" i="2" s="1"/>
  <c r="AB467" i="2"/>
  <c r="U468" i="2"/>
  <c r="V468" i="2"/>
  <c r="W468" i="2"/>
  <c r="X468" i="2"/>
  <c r="Y468" i="2"/>
  <c r="AB468" i="2" s="1"/>
  <c r="Z468" i="2"/>
  <c r="AA468" i="2"/>
  <c r="AC468" i="2"/>
  <c r="U469" i="2"/>
  <c r="V469" i="2"/>
  <c r="W469" i="2"/>
  <c r="X469" i="2"/>
  <c r="AA469" i="2" s="1"/>
  <c r="Y469" i="2"/>
  <c r="Z469" i="2"/>
  <c r="AC469" i="2" s="1"/>
  <c r="AB469" i="2"/>
  <c r="U470" i="2"/>
  <c r="V470" i="2"/>
  <c r="W470" i="2"/>
  <c r="X470" i="2"/>
  <c r="Y470" i="2"/>
  <c r="AB470" i="2" s="1"/>
  <c r="Z470" i="2"/>
  <c r="AA470" i="2"/>
  <c r="AC470" i="2"/>
  <c r="U471" i="2"/>
  <c r="V471" i="2"/>
  <c r="W471" i="2"/>
  <c r="X471" i="2"/>
  <c r="AA471" i="2" s="1"/>
  <c r="Y471" i="2"/>
  <c r="Z471" i="2"/>
  <c r="AC471" i="2" s="1"/>
  <c r="AB471" i="2"/>
  <c r="U472" i="2"/>
  <c r="V472" i="2"/>
  <c r="W472" i="2"/>
  <c r="X472" i="2"/>
  <c r="Y472" i="2"/>
  <c r="AB472" i="2" s="1"/>
  <c r="Z472" i="2"/>
  <c r="AA472" i="2"/>
  <c r="AC472" i="2"/>
  <c r="U473" i="2"/>
  <c r="V473" i="2"/>
  <c r="W473" i="2"/>
  <c r="X473" i="2"/>
  <c r="AA473" i="2" s="1"/>
  <c r="Y473" i="2"/>
  <c r="Z473" i="2"/>
  <c r="AC473" i="2" s="1"/>
  <c r="AB473" i="2"/>
  <c r="U474" i="2"/>
  <c r="V474" i="2"/>
  <c r="W474" i="2"/>
  <c r="X474" i="2"/>
  <c r="Y474" i="2"/>
  <c r="AB474" i="2" s="1"/>
  <c r="Z474" i="2"/>
  <c r="AA474" i="2"/>
  <c r="AC474" i="2"/>
  <c r="U475" i="2"/>
  <c r="V475" i="2"/>
  <c r="W475" i="2"/>
  <c r="X475" i="2"/>
  <c r="AA475" i="2" s="1"/>
  <c r="Y475" i="2"/>
  <c r="Z475" i="2"/>
  <c r="AC475" i="2" s="1"/>
  <c r="AB475" i="2"/>
  <c r="U476" i="2"/>
  <c r="V476" i="2"/>
  <c r="W476" i="2"/>
  <c r="X476" i="2"/>
  <c r="Y476" i="2"/>
  <c r="AB476" i="2" s="1"/>
  <c r="Z476" i="2"/>
  <c r="AA476" i="2"/>
  <c r="AC476" i="2"/>
  <c r="U360" i="2"/>
  <c r="V360" i="2"/>
  <c r="W360" i="2"/>
  <c r="X360" i="2"/>
  <c r="AA360" i="2" s="1"/>
  <c r="Y360" i="2"/>
  <c r="Z360" i="2"/>
  <c r="AC360" i="2" s="1"/>
  <c r="AB360" i="2"/>
  <c r="U361" i="2"/>
  <c r="V361" i="2"/>
  <c r="W361" i="2"/>
  <c r="X361" i="2"/>
  <c r="Y361" i="2"/>
  <c r="AB361" i="2" s="1"/>
  <c r="Z361" i="2"/>
  <c r="AA361" i="2"/>
  <c r="AC361" i="2"/>
  <c r="U362" i="2"/>
  <c r="V362" i="2"/>
  <c r="W362" i="2"/>
  <c r="X362" i="2"/>
  <c r="AA362" i="2" s="1"/>
  <c r="Y362" i="2"/>
  <c r="Z362" i="2"/>
  <c r="AC362" i="2" s="1"/>
  <c r="AB362" i="2"/>
  <c r="U363" i="2"/>
  <c r="V363" i="2"/>
  <c r="W363" i="2"/>
  <c r="X363" i="2"/>
  <c r="Y363" i="2"/>
  <c r="AB363" i="2" s="1"/>
  <c r="Z363" i="2"/>
  <c r="AA363" i="2"/>
  <c r="AC363" i="2"/>
  <c r="U364" i="2"/>
  <c r="V364" i="2"/>
  <c r="W364" i="2"/>
  <c r="X364" i="2"/>
  <c r="AA364" i="2" s="1"/>
  <c r="Y364" i="2"/>
  <c r="Z364" i="2"/>
  <c r="AC364" i="2" s="1"/>
  <c r="AB364" i="2"/>
  <c r="U365" i="2"/>
  <c r="V365" i="2"/>
  <c r="W365" i="2"/>
  <c r="X365" i="2"/>
  <c r="Y365" i="2"/>
  <c r="AB365" i="2" s="1"/>
  <c r="Z365" i="2"/>
  <c r="AA365" i="2"/>
  <c r="AC365" i="2"/>
  <c r="U366" i="2"/>
  <c r="V366" i="2"/>
  <c r="W366" i="2"/>
  <c r="X366" i="2"/>
  <c r="AA366" i="2" s="1"/>
  <c r="Y366" i="2"/>
  <c r="Z366" i="2"/>
  <c r="AC366" i="2" s="1"/>
  <c r="AB366" i="2"/>
  <c r="U367" i="2"/>
  <c r="V367" i="2"/>
  <c r="W367" i="2"/>
  <c r="X367" i="2"/>
  <c r="Y367" i="2"/>
  <c r="AB367" i="2" s="1"/>
  <c r="Z367" i="2"/>
  <c r="AA367" i="2"/>
  <c r="AC367" i="2"/>
  <c r="U359" i="2"/>
  <c r="V359" i="2"/>
  <c r="AB359" i="2" s="1"/>
  <c r="W359" i="2"/>
  <c r="X359" i="2"/>
  <c r="AA359" i="2" s="1"/>
  <c r="Y359" i="2"/>
  <c r="Z359" i="2"/>
  <c r="AC359" i="2" s="1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330" i="2" l="1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U352" i="2"/>
  <c r="V352" i="2"/>
  <c r="W352" i="2"/>
  <c r="X352" i="2"/>
  <c r="AA352" i="2" s="1"/>
  <c r="Y352" i="2"/>
  <c r="Z352" i="2"/>
  <c r="AC352" i="2" s="1"/>
  <c r="AB352" i="2"/>
  <c r="U353" i="2"/>
  <c r="V353" i="2"/>
  <c r="W353" i="2"/>
  <c r="X353" i="2"/>
  <c r="Y353" i="2"/>
  <c r="AB353" i="2" s="1"/>
  <c r="Z353" i="2"/>
  <c r="AA353" i="2"/>
  <c r="AC353" i="2"/>
  <c r="U354" i="2"/>
  <c r="V354" i="2"/>
  <c r="W354" i="2"/>
  <c r="X354" i="2"/>
  <c r="AA354" i="2" s="1"/>
  <c r="Y354" i="2"/>
  <c r="Z354" i="2"/>
  <c r="AC354" i="2" s="1"/>
  <c r="AB354" i="2"/>
  <c r="U355" i="2"/>
  <c r="V355" i="2"/>
  <c r="W355" i="2"/>
  <c r="X355" i="2"/>
  <c r="Y355" i="2"/>
  <c r="AB355" i="2" s="1"/>
  <c r="Z355" i="2"/>
  <c r="AA355" i="2"/>
  <c r="AC355" i="2"/>
  <c r="U356" i="2"/>
  <c r="V356" i="2"/>
  <c r="W356" i="2"/>
  <c r="X356" i="2"/>
  <c r="AA356" i="2" s="1"/>
  <c r="Y356" i="2"/>
  <c r="Z356" i="2"/>
  <c r="AC356" i="2" s="1"/>
  <c r="AB356" i="2"/>
  <c r="U357" i="2"/>
  <c r="V357" i="2"/>
  <c r="W357" i="2"/>
  <c r="X357" i="2"/>
  <c r="Y357" i="2"/>
  <c r="AB357" i="2" s="1"/>
  <c r="Z357" i="2"/>
  <c r="AA357" i="2"/>
  <c r="AC357" i="2"/>
  <c r="U358" i="2"/>
  <c r="V358" i="2"/>
  <c r="W358" i="2"/>
  <c r="X358" i="2"/>
  <c r="AA358" i="2" s="1"/>
  <c r="Y358" i="2"/>
  <c r="Z358" i="2"/>
  <c r="AC358" i="2" s="1"/>
  <c r="AB358" i="2"/>
  <c r="U325" i="2"/>
  <c r="V325" i="2"/>
  <c r="AB325" i="2" s="1"/>
  <c r="W325" i="2"/>
  <c r="X325" i="2"/>
  <c r="AA325" i="2" s="1"/>
  <c r="Y325" i="2"/>
  <c r="Z325" i="2"/>
  <c r="AC325" i="2" s="1"/>
  <c r="U293" i="2" l="1"/>
  <c r="V293" i="2"/>
  <c r="W293" i="2"/>
  <c r="X293" i="2"/>
  <c r="AA293" i="2" s="1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AB296" i="2" s="1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AC299" i="2" s="1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AA301" i="2" s="1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AB304" i="2" s="1"/>
  <c r="W304" i="2"/>
  <c r="X304" i="2"/>
  <c r="Y304" i="2"/>
  <c r="Z304" i="2"/>
  <c r="AC304" i="2"/>
  <c r="U305" i="2"/>
  <c r="AA305" i="2" s="1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AC307" i="2" s="1"/>
  <c r="X307" i="2"/>
  <c r="Y307" i="2"/>
  <c r="Z307" i="2"/>
  <c r="AA307" i="2"/>
  <c r="U308" i="2"/>
  <c r="AA308" i="2" s="1"/>
  <c r="V308" i="2"/>
  <c r="AB308" i="2" s="1"/>
  <c r="W308" i="2"/>
  <c r="X308" i="2"/>
  <c r="Y308" i="2"/>
  <c r="Z308" i="2"/>
  <c r="AC308" i="2"/>
  <c r="U309" i="2"/>
  <c r="AA309" i="2" s="1"/>
  <c r="V309" i="2"/>
  <c r="W309" i="2"/>
  <c r="X309" i="2"/>
  <c r="Y309" i="2"/>
  <c r="Z309" i="2"/>
  <c r="AB309" i="2"/>
  <c r="AC309" i="2"/>
  <c r="U310" i="2"/>
  <c r="V310" i="2"/>
  <c r="W310" i="2"/>
  <c r="AC310" i="2" s="1"/>
  <c r="X310" i="2"/>
  <c r="Y310" i="2"/>
  <c r="Z310" i="2"/>
  <c r="AA310" i="2"/>
  <c r="AB310" i="2"/>
  <c r="U311" i="2"/>
  <c r="V311" i="2"/>
  <c r="AB311" i="2" s="1"/>
  <c r="W311" i="2"/>
  <c r="AC311" i="2" s="1"/>
  <c r="X311" i="2"/>
  <c r="Y311" i="2"/>
  <c r="Z311" i="2"/>
  <c r="AA311" i="2"/>
  <c r="U312" i="2"/>
  <c r="AA312" i="2" s="1"/>
  <c r="V312" i="2"/>
  <c r="AB312" i="2" s="1"/>
  <c r="W312" i="2"/>
  <c r="X312" i="2"/>
  <c r="Y312" i="2"/>
  <c r="Z312" i="2"/>
  <c r="AC312" i="2"/>
  <c r="U313" i="2"/>
  <c r="AA313" i="2" s="1"/>
  <c r="V313" i="2"/>
  <c r="W313" i="2"/>
  <c r="X313" i="2"/>
  <c r="Y313" i="2"/>
  <c r="Z313" i="2"/>
  <c r="AB313" i="2"/>
  <c r="AC313" i="2"/>
  <c r="U314" i="2"/>
  <c r="V314" i="2"/>
  <c r="W314" i="2"/>
  <c r="AC314" i="2" s="1"/>
  <c r="X314" i="2"/>
  <c r="Y314" i="2"/>
  <c r="Z314" i="2"/>
  <c r="AA314" i="2"/>
  <c r="AB314" i="2"/>
  <c r="U315" i="2"/>
  <c r="V315" i="2"/>
  <c r="AB315" i="2" s="1"/>
  <c r="W315" i="2"/>
  <c r="AC315" i="2" s="1"/>
  <c r="X315" i="2"/>
  <c r="Y315" i="2"/>
  <c r="Z315" i="2"/>
  <c r="AA315" i="2"/>
  <c r="U316" i="2"/>
  <c r="AA316" i="2" s="1"/>
  <c r="V316" i="2"/>
  <c r="AB316" i="2" s="1"/>
  <c r="W316" i="2"/>
  <c r="X316" i="2"/>
  <c r="Y316" i="2"/>
  <c r="Z316" i="2"/>
  <c r="AC316" i="2"/>
  <c r="U317" i="2"/>
  <c r="AA317" i="2" s="1"/>
  <c r="V317" i="2"/>
  <c r="W317" i="2"/>
  <c r="X317" i="2"/>
  <c r="Y317" i="2"/>
  <c r="Z317" i="2"/>
  <c r="AB317" i="2"/>
  <c r="AC317" i="2"/>
  <c r="U318" i="2"/>
  <c r="V318" i="2"/>
  <c r="W318" i="2"/>
  <c r="AC318" i="2" s="1"/>
  <c r="X318" i="2"/>
  <c r="Y318" i="2"/>
  <c r="Z318" i="2"/>
  <c r="AA318" i="2"/>
  <c r="AB318" i="2"/>
  <c r="U319" i="2"/>
  <c r="V319" i="2"/>
  <c r="AB319" i="2" s="1"/>
  <c r="W319" i="2"/>
  <c r="AC319" i="2" s="1"/>
  <c r="X319" i="2"/>
  <c r="Y319" i="2"/>
  <c r="Z319" i="2"/>
  <c r="AA319" i="2"/>
  <c r="U320" i="2"/>
  <c r="AA320" i="2" s="1"/>
  <c r="V320" i="2"/>
  <c r="AB320" i="2" s="1"/>
  <c r="W320" i="2"/>
  <c r="X320" i="2"/>
  <c r="Y320" i="2"/>
  <c r="Z320" i="2"/>
  <c r="AC320" i="2"/>
  <c r="U321" i="2"/>
  <c r="AA321" i="2" s="1"/>
  <c r="V321" i="2"/>
  <c r="W321" i="2"/>
  <c r="X321" i="2"/>
  <c r="Y321" i="2"/>
  <c r="Z321" i="2"/>
  <c r="AB321" i="2"/>
  <c r="AC321" i="2"/>
  <c r="U322" i="2"/>
  <c r="V322" i="2"/>
  <c r="W322" i="2"/>
  <c r="AC322" i="2" s="1"/>
  <c r="X322" i="2"/>
  <c r="Y322" i="2"/>
  <c r="Z322" i="2"/>
  <c r="AA322" i="2"/>
  <c r="AB322" i="2"/>
  <c r="U323" i="2"/>
  <c r="V323" i="2"/>
  <c r="AB323" i="2" s="1"/>
  <c r="W323" i="2"/>
  <c r="AC323" i="2" s="1"/>
  <c r="X323" i="2"/>
  <c r="Y323" i="2"/>
  <c r="Z323" i="2"/>
  <c r="AA323" i="2"/>
  <c r="U324" i="2"/>
  <c r="AA324" i="2" s="1"/>
  <c r="V324" i="2"/>
  <c r="AB324" i="2" s="1"/>
  <c r="W324" i="2"/>
  <c r="X324" i="2"/>
  <c r="Y324" i="2"/>
  <c r="Z324" i="2"/>
  <c r="AC324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O27" i="8" l="1"/>
  <c r="P27" i="8"/>
  <c r="Q27" i="8"/>
  <c r="R27" i="8"/>
  <c r="T27" i="8" s="1"/>
  <c r="O26" i="8"/>
  <c r="P26" i="8"/>
  <c r="Q26" i="8"/>
  <c r="R26" i="8"/>
  <c r="T26" i="8" s="1"/>
  <c r="S26" i="8"/>
  <c r="L26" i="8"/>
  <c r="M26" i="8"/>
  <c r="S27" i="8" l="1"/>
  <c r="O25" i="8"/>
  <c r="P25" i="8"/>
  <c r="Q25" i="8"/>
  <c r="R25" i="8"/>
  <c r="T25" i="8" s="1"/>
  <c r="S25" i="8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AA282" i="2" s="1"/>
  <c r="V282" i="2"/>
  <c r="AB282" i="2" s="1"/>
  <c r="W282" i="2"/>
  <c r="X282" i="2"/>
  <c r="Y282" i="2"/>
  <c r="Z282" i="2"/>
  <c r="AC282" i="2" s="1"/>
  <c r="U283" i="2"/>
  <c r="V283" i="2"/>
  <c r="W283" i="2"/>
  <c r="X283" i="2"/>
  <c r="Y283" i="2"/>
  <c r="Z283" i="2"/>
  <c r="AC283" i="2" s="1"/>
  <c r="U284" i="2"/>
  <c r="V284" i="2"/>
  <c r="AB284" i="2" s="1"/>
  <c r="W284" i="2"/>
  <c r="X284" i="2"/>
  <c r="AA284" i="2" s="1"/>
  <c r="Y284" i="2"/>
  <c r="Z284" i="2"/>
  <c r="AC284" i="2" s="1"/>
  <c r="U285" i="2"/>
  <c r="V285" i="2"/>
  <c r="W285" i="2"/>
  <c r="AC285" i="2" s="1"/>
  <c r="X285" i="2"/>
  <c r="Y285" i="2"/>
  <c r="Z285" i="2"/>
  <c r="AA285" i="2"/>
  <c r="AB285" i="2"/>
  <c r="U286" i="2"/>
  <c r="AA286" i="2" s="1"/>
  <c r="V286" i="2"/>
  <c r="AB286" i="2" s="1"/>
  <c r="W286" i="2"/>
  <c r="X286" i="2"/>
  <c r="Y286" i="2"/>
  <c r="Z286" i="2"/>
  <c r="AC286" i="2" s="1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AC288" i="2"/>
  <c r="U289" i="2"/>
  <c r="V289" i="2"/>
  <c r="W289" i="2"/>
  <c r="AC289" i="2" s="1"/>
  <c r="X289" i="2"/>
  <c r="Y289" i="2"/>
  <c r="Z289" i="2"/>
  <c r="AA289" i="2"/>
  <c r="AB289" i="2"/>
  <c r="U290" i="2"/>
  <c r="AA290" i="2" s="1"/>
  <c r="V290" i="2"/>
  <c r="AB290" i="2" s="1"/>
  <c r="W290" i="2"/>
  <c r="X290" i="2"/>
  <c r="Y290" i="2"/>
  <c r="Z290" i="2"/>
  <c r="AC290" i="2" s="1"/>
  <c r="U291" i="2"/>
  <c r="AA291" i="2" s="1"/>
  <c r="V291" i="2"/>
  <c r="W291" i="2"/>
  <c r="X291" i="2"/>
  <c r="Y291" i="2"/>
  <c r="AB291" i="2" s="1"/>
  <c r="Z291" i="2"/>
  <c r="AC291" i="2"/>
  <c r="U292" i="2"/>
  <c r="V292" i="2"/>
  <c r="W292" i="2"/>
  <c r="X292" i="2"/>
  <c r="AA292" i="2" s="1"/>
  <c r="Y292" i="2"/>
  <c r="Z292" i="2"/>
  <c r="AB292" i="2"/>
  <c r="AC292" i="2"/>
  <c r="U279" i="2"/>
  <c r="V279" i="2"/>
  <c r="W279" i="2"/>
  <c r="X279" i="2"/>
  <c r="AA279" i="2" s="1"/>
  <c r="Y279" i="2"/>
  <c r="AB279" i="2" s="1"/>
  <c r="Z279" i="2"/>
  <c r="AC279" i="2" s="1"/>
  <c r="N279" i="2"/>
  <c r="O279" i="2"/>
  <c r="P279" i="2"/>
  <c r="N280" i="2"/>
  <c r="O280" i="2"/>
  <c r="P280" i="2"/>
  <c r="N281" i="2"/>
  <c r="O281" i="2"/>
  <c r="P281" i="2"/>
  <c r="N282" i="2"/>
  <c r="O282" i="2"/>
  <c r="P282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AA283" i="2" l="1"/>
  <c r="AB283" i="2"/>
  <c r="O24" i="8"/>
  <c r="P24" i="8"/>
  <c r="Q24" i="8"/>
  <c r="S24" i="8" s="1"/>
  <c r="R24" i="8"/>
  <c r="T24" i="8" s="1"/>
  <c r="L24" i="8"/>
  <c r="M24" i="8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T8" i="8" s="1"/>
  <c r="Q8" i="8"/>
  <c r="R8" i="8"/>
  <c r="S8" i="8"/>
  <c r="O9" i="8"/>
  <c r="P9" i="8"/>
  <c r="Q9" i="8"/>
  <c r="S9" i="8" s="1"/>
  <c r="R9" i="8"/>
  <c r="T9" i="8" s="1"/>
  <c r="O10" i="8"/>
  <c r="P10" i="8"/>
  <c r="T10" i="8" s="1"/>
  <c r="Q10" i="8"/>
  <c r="R10" i="8"/>
  <c r="S10" i="8"/>
  <c r="O11" i="8"/>
  <c r="P11" i="8"/>
  <c r="Q11" i="8"/>
  <c r="S11" i="8" s="1"/>
  <c r="R11" i="8"/>
  <c r="T11" i="8" s="1"/>
  <c r="O12" i="8"/>
  <c r="P12" i="8"/>
  <c r="T12" i="8" s="1"/>
  <c r="Q12" i="8"/>
  <c r="R12" i="8"/>
  <c r="S12" i="8"/>
  <c r="O13" i="8"/>
  <c r="P13" i="8"/>
  <c r="Q13" i="8"/>
  <c r="S13" i="8" s="1"/>
  <c r="R13" i="8"/>
  <c r="T13" i="8" s="1"/>
  <c r="O14" i="8"/>
  <c r="P14" i="8"/>
  <c r="T14" i="8" s="1"/>
  <c r="Q14" i="8"/>
  <c r="R14" i="8"/>
  <c r="S14" i="8"/>
  <c r="O15" i="8"/>
  <c r="P15" i="8"/>
  <c r="Q15" i="8"/>
  <c r="S15" i="8" s="1"/>
  <c r="R15" i="8"/>
  <c r="T15" i="8" s="1"/>
  <c r="O16" i="8"/>
  <c r="P16" i="8"/>
  <c r="T16" i="8" s="1"/>
  <c r="Q16" i="8"/>
  <c r="R16" i="8"/>
  <c r="S16" i="8"/>
  <c r="O17" i="8"/>
  <c r="P17" i="8"/>
  <c r="Q17" i="8"/>
  <c r="S17" i="8" s="1"/>
  <c r="R17" i="8"/>
  <c r="T17" i="8" s="1"/>
  <c r="O18" i="8"/>
  <c r="P18" i="8"/>
  <c r="T18" i="8" s="1"/>
  <c r="Q18" i="8"/>
  <c r="R18" i="8"/>
  <c r="S18" i="8"/>
  <c r="O19" i="8"/>
  <c r="P19" i="8"/>
  <c r="Q19" i="8"/>
  <c r="S19" i="8" s="1"/>
  <c r="R19" i="8"/>
  <c r="T19" i="8" s="1"/>
  <c r="O20" i="8"/>
  <c r="P20" i="8"/>
  <c r="T20" i="8" s="1"/>
  <c r="Q20" i="8"/>
  <c r="R20" i="8"/>
  <c r="S20" i="8"/>
  <c r="O21" i="8"/>
  <c r="P21" i="8"/>
  <c r="Q21" i="8"/>
  <c r="S21" i="8" s="1"/>
  <c r="R21" i="8"/>
  <c r="T21" i="8" s="1"/>
  <c r="O22" i="8"/>
  <c r="P22" i="8"/>
  <c r="T22" i="8" s="1"/>
  <c r="Q22" i="8"/>
  <c r="R22" i="8"/>
  <c r="S22" i="8"/>
  <c r="O23" i="8"/>
  <c r="P23" i="8"/>
  <c r="Q23" i="8"/>
  <c r="S23" i="8" s="1"/>
  <c r="R23" i="8"/>
  <c r="T23" i="8" s="1"/>
  <c r="T3" i="8"/>
  <c r="S3" i="8"/>
  <c r="R3" i="8"/>
  <c r="Q3" i="8"/>
  <c r="P3" i="8"/>
  <c r="O3" i="8"/>
  <c r="L23" i="8"/>
  <c r="M23" i="8"/>
  <c r="U253" i="2"/>
  <c r="V253" i="2"/>
  <c r="W253" i="2"/>
  <c r="X253" i="2"/>
  <c r="AA253" i="2" s="1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AB256" i="2" s="1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AC259" i="2" s="1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AB264" i="2" s="1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AC267" i="2" s="1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AA269" i="2" s="1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AB272" i="2" s="1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AA274" i="2" s="1"/>
  <c r="V274" i="2"/>
  <c r="W274" i="2"/>
  <c r="X274" i="2"/>
  <c r="Y274" i="2"/>
  <c r="AB274" i="2" s="1"/>
  <c r="Z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AC274" i="2" l="1"/>
  <c r="U180" i="2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D23" i="10"/>
  <c r="D22" i="10"/>
  <c r="D24" i="10"/>
  <c r="D25" i="10"/>
  <c r="D26" i="10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D512" i="5" l="1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H514" i="2" s="1"/>
  <c r="D511" i="5"/>
  <c r="E511" i="5" s="1"/>
  <c r="H512" i="2" s="1"/>
  <c r="D509" i="5"/>
  <c r="E509" i="5" s="1"/>
  <c r="H510" i="2" s="1"/>
  <c r="D507" i="5"/>
  <c r="E507" i="5" s="1"/>
  <c r="H508" i="2" s="1"/>
  <c r="D505" i="5"/>
  <c r="E505" i="5" s="1"/>
  <c r="H506" i="2" s="1"/>
  <c r="D503" i="5"/>
  <c r="E503" i="5" s="1"/>
  <c r="H504" i="2" s="1"/>
  <c r="D501" i="5"/>
  <c r="E501" i="5" s="1"/>
  <c r="H502" i="2" s="1"/>
  <c r="D499" i="5"/>
  <c r="E499" i="5" s="1"/>
  <c r="H500" i="2" s="1"/>
  <c r="I25" i="11"/>
  <c r="J22" i="11"/>
  <c r="L20" i="1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I312" i="5" s="1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E256" i="5" s="1"/>
  <c r="H257" i="2" s="1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I364" i="5" s="1"/>
  <c r="D362" i="5"/>
  <c r="I362" i="5" s="1"/>
  <c r="D360" i="5"/>
  <c r="I360" i="5" s="1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E307" i="5" s="1"/>
  <c r="H308" i="2" s="1"/>
  <c r="D305" i="5"/>
  <c r="I305" i="5" s="1"/>
  <c r="D303" i="5"/>
  <c r="D301" i="5"/>
  <c r="I301" i="5" s="1"/>
  <c r="D299" i="5"/>
  <c r="I299" i="5" s="1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I283" i="5" s="1"/>
  <c r="D281" i="5"/>
  <c r="I281" i="5" s="1"/>
  <c r="D279" i="5"/>
  <c r="D277" i="5"/>
  <c r="I277" i="5" s="1"/>
  <c r="D275" i="5"/>
  <c r="D273" i="5"/>
  <c r="I273" i="5" s="1"/>
  <c r="D271" i="5"/>
  <c r="I271" i="5" s="1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D590" i="5"/>
  <c r="F590" i="5" s="1"/>
  <c r="I591" i="2" s="1"/>
  <c r="D582" i="5"/>
  <c r="D574" i="5"/>
  <c r="G574" i="5" s="1"/>
  <c r="J575" i="2" s="1"/>
  <c r="D566" i="5"/>
  <c r="D558" i="5"/>
  <c r="F558" i="5" s="1"/>
  <c r="I559" i="2" s="1"/>
  <c r="E510" i="5"/>
  <c r="H511" i="2" s="1"/>
  <c r="I510" i="5"/>
  <c r="E506" i="5"/>
  <c r="H507" i="2" s="1"/>
  <c r="I506" i="5"/>
  <c r="E502" i="5"/>
  <c r="H503" i="2" s="1"/>
  <c r="I502" i="5"/>
  <c r="E372" i="5"/>
  <c r="H373" i="2" s="1"/>
  <c r="E368" i="5"/>
  <c r="H369" i="2" s="1"/>
  <c r="E364" i="5"/>
  <c r="H365" i="2" s="1"/>
  <c r="E360" i="5"/>
  <c r="H361" i="2" s="1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I630" i="2" s="1"/>
  <c r="D626" i="5"/>
  <c r="F625" i="5"/>
  <c r="I626" i="2" s="1"/>
  <c r="D622" i="5"/>
  <c r="I622" i="5" s="1"/>
  <c r="F621" i="5"/>
  <c r="I622" i="2" s="1"/>
  <c r="D618" i="5"/>
  <c r="G618" i="5" s="1"/>
  <c r="J619" i="2" s="1"/>
  <c r="F617" i="5"/>
  <c r="I618" i="2" s="1"/>
  <c r="F616" i="5"/>
  <c r="I617" i="2" s="1"/>
  <c r="D614" i="5"/>
  <c r="I614" i="5" s="1"/>
  <c r="F613" i="5"/>
  <c r="I614" i="2" s="1"/>
  <c r="D610" i="5"/>
  <c r="F609" i="5"/>
  <c r="I610" i="2" s="1"/>
  <c r="D606" i="5"/>
  <c r="I606" i="5" s="1"/>
  <c r="F605" i="5"/>
  <c r="I606" i="2" s="1"/>
  <c r="D602" i="5"/>
  <c r="F602" i="5" s="1"/>
  <c r="I603" i="2" s="1"/>
  <c r="F601" i="5"/>
  <c r="I602" i="2" s="1"/>
  <c r="D598" i="5"/>
  <c r="I598" i="5" s="1"/>
  <c r="F597" i="5"/>
  <c r="I598" i="2" s="1"/>
  <c r="D594" i="5"/>
  <c r="F593" i="5"/>
  <c r="I594" i="2" s="1"/>
  <c r="D587" i="5"/>
  <c r="I587" i="5" s="1"/>
  <c r="F585" i="5"/>
  <c r="I586" i="2" s="1"/>
  <c r="D579" i="5"/>
  <c r="F579" i="5" s="1"/>
  <c r="I580" i="2" s="1"/>
  <c r="F577" i="5"/>
  <c r="I578" i="2" s="1"/>
  <c r="D571" i="5"/>
  <c r="I571" i="5" s="1"/>
  <c r="F569" i="5"/>
  <c r="I570" i="2" s="1"/>
  <c r="D563" i="5"/>
  <c r="F561" i="5"/>
  <c r="I562" i="2" s="1"/>
  <c r="D555" i="5"/>
  <c r="I555" i="5" s="1"/>
  <c r="F553" i="5"/>
  <c r="I554" i="2" s="1"/>
  <c r="D586" i="5"/>
  <c r="I586" i="5" s="1"/>
  <c r="D578" i="5"/>
  <c r="I578" i="5" s="1"/>
  <c r="D570" i="5"/>
  <c r="I570" i="5" s="1"/>
  <c r="D562" i="5"/>
  <c r="I562" i="5" s="1"/>
  <c r="D554" i="5"/>
  <c r="I554" i="5" s="1"/>
  <c r="E512" i="5"/>
  <c r="H513" i="2" s="1"/>
  <c r="E508" i="5"/>
  <c r="H509" i="2" s="1"/>
  <c r="E504" i="5"/>
  <c r="H505" i="2" s="1"/>
  <c r="E500" i="5"/>
  <c r="H501" i="2" s="1"/>
  <c r="E370" i="5"/>
  <c r="H371" i="2" s="1"/>
  <c r="E366" i="5"/>
  <c r="H367" i="2" s="1"/>
  <c r="E362" i="5"/>
  <c r="H363" i="2" s="1"/>
  <c r="E358" i="5"/>
  <c r="H359" i="2" s="1"/>
  <c r="E354" i="5"/>
  <c r="H355" i="2" s="1"/>
  <c r="E346" i="5"/>
  <c r="H347" i="2" s="1"/>
  <c r="E338" i="5"/>
  <c r="H339" i="2" s="1"/>
  <c r="E330" i="5"/>
  <c r="H331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I628" i="2" s="1"/>
  <c r="D624" i="5"/>
  <c r="I624" i="5" s="1"/>
  <c r="F623" i="5"/>
  <c r="I624" i="2" s="1"/>
  <c r="D620" i="5"/>
  <c r="F618" i="5"/>
  <c r="I619" i="2" s="1"/>
  <c r="D616" i="5"/>
  <c r="F615" i="5"/>
  <c r="I616" i="2" s="1"/>
  <c r="F614" i="5"/>
  <c r="I615" i="2" s="1"/>
  <c r="D612" i="5"/>
  <c r="I612" i="5" s="1"/>
  <c r="D608" i="5"/>
  <c r="I608" i="5" s="1"/>
  <c r="F606" i="5"/>
  <c r="I607" i="2" s="1"/>
  <c r="D604" i="5"/>
  <c r="F603" i="5"/>
  <c r="I604" i="2" s="1"/>
  <c r="D600" i="5"/>
  <c r="I600" i="5" s="1"/>
  <c r="F598" i="5"/>
  <c r="I599" i="2" s="1"/>
  <c r="D596" i="5"/>
  <c r="F595" i="5"/>
  <c r="I596" i="2" s="1"/>
  <c r="D592" i="5"/>
  <c r="I592" i="5" s="1"/>
  <c r="D591" i="5"/>
  <c r="D583" i="5"/>
  <c r="F581" i="5"/>
  <c r="I582" i="2" s="1"/>
  <c r="D575" i="5"/>
  <c r="F573" i="5"/>
  <c r="I574" i="2" s="1"/>
  <c r="D567" i="5"/>
  <c r="I567" i="5" s="1"/>
  <c r="D559" i="5"/>
  <c r="I522" i="5"/>
  <c r="E260" i="5"/>
  <c r="H261" i="2" s="1"/>
  <c r="I260" i="5"/>
  <c r="I256" i="5"/>
  <c r="I248" i="5"/>
  <c r="I244" i="5"/>
  <c r="I236" i="5"/>
  <c r="I228" i="5"/>
  <c r="I220" i="5"/>
  <c r="I212" i="5"/>
  <c r="I204" i="5"/>
  <c r="I196" i="5"/>
  <c r="I188" i="5"/>
  <c r="I172" i="5"/>
  <c r="I156" i="5"/>
  <c r="D588" i="5"/>
  <c r="I588" i="5" s="1"/>
  <c r="F586" i="5"/>
  <c r="I587" i="2" s="1"/>
  <c r="D584" i="5"/>
  <c r="F583" i="5"/>
  <c r="I584" i="2" s="1"/>
  <c r="F582" i="5"/>
  <c r="I583" i="2" s="1"/>
  <c r="D580" i="5"/>
  <c r="I580" i="5" s="1"/>
  <c r="F578" i="5"/>
  <c r="I579" i="2" s="1"/>
  <c r="D576" i="5"/>
  <c r="F574" i="5"/>
  <c r="I575" i="2" s="1"/>
  <c r="D572" i="5"/>
  <c r="I572" i="5" s="1"/>
  <c r="F571" i="5"/>
  <c r="I572" i="2" s="1"/>
  <c r="D568" i="5"/>
  <c r="F566" i="5"/>
  <c r="I567" i="2" s="1"/>
  <c r="D564" i="5"/>
  <c r="I564" i="5" s="1"/>
  <c r="F563" i="5"/>
  <c r="I564" i="2" s="1"/>
  <c r="D560" i="5"/>
  <c r="F560" i="5" s="1"/>
  <c r="I561" i="2" s="1"/>
  <c r="D556" i="5"/>
  <c r="I556" i="5" s="1"/>
  <c r="F554" i="5"/>
  <c r="I555" i="2" s="1"/>
  <c r="D552" i="5"/>
  <c r="F551" i="5"/>
  <c r="I552" i="2" s="1"/>
  <c r="D548" i="5"/>
  <c r="I548" i="5" s="1"/>
  <c r="F547" i="5"/>
  <c r="I548" i="2" s="1"/>
  <c r="D544" i="5"/>
  <c r="F543" i="5"/>
  <c r="I544" i="2" s="1"/>
  <c r="D540" i="5"/>
  <c r="I540" i="5" s="1"/>
  <c r="F539" i="5"/>
  <c r="I540" i="2" s="1"/>
  <c r="D536" i="5"/>
  <c r="F535" i="5"/>
  <c r="I536" i="2" s="1"/>
  <c r="D532" i="5"/>
  <c r="I532" i="5" s="1"/>
  <c r="F531" i="5"/>
  <c r="I532" i="2" s="1"/>
  <c r="D528" i="5"/>
  <c r="F527" i="5"/>
  <c r="I528" i="2" s="1"/>
  <c r="D524" i="5"/>
  <c r="I524" i="5" s="1"/>
  <c r="F523" i="5"/>
  <c r="I524" i="2" s="1"/>
  <c r="D520" i="5"/>
  <c r="F519" i="5"/>
  <c r="I520" i="2" s="1"/>
  <c r="I513" i="5"/>
  <c r="F512" i="5"/>
  <c r="I513" i="2" s="1"/>
  <c r="F510" i="5"/>
  <c r="I511" i="2" s="1"/>
  <c r="I509" i="5"/>
  <c r="F508" i="5"/>
  <c r="I509" i="2" s="1"/>
  <c r="F506" i="5"/>
  <c r="I507" i="2" s="1"/>
  <c r="I505" i="5"/>
  <c r="F504" i="5"/>
  <c r="I505" i="2" s="1"/>
  <c r="F502" i="5"/>
  <c r="I503" i="2" s="1"/>
  <c r="I501" i="5"/>
  <c r="F500" i="5"/>
  <c r="I501" i="2" s="1"/>
  <c r="F370" i="5"/>
  <c r="I371" i="2" s="1"/>
  <c r="F368" i="5"/>
  <c r="I369" i="2" s="1"/>
  <c r="F366" i="5"/>
  <c r="I367" i="2" s="1"/>
  <c r="I365" i="5"/>
  <c r="F362" i="5"/>
  <c r="I363" i="2" s="1"/>
  <c r="F360" i="5"/>
  <c r="I361" i="2" s="1"/>
  <c r="F358" i="5"/>
  <c r="I359" i="2" s="1"/>
  <c r="I357" i="5"/>
  <c r="F356" i="5"/>
  <c r="I357" i="2" s="1"/>
  <c r="I353" i="5"/>
  <c r="F352" i="5"/>
  <c r="I353" i="2" s="1"/>
  <c r="F350" i="5"/>
  <c r="I351" i="2" s="1"/>
  <c r="I349" i="5"/>
  <c r="F348" i="5"/>
  <c r="I349" i="2" s="1"/>
  <c r="I345" i="5"/>
  <c r="F344" i="5"/>
  <c r="I345" i="2" s="1"/>
  <c r="F342" i="5"/>
  <c r="I343" i="2" s="1"/>
  <c r="I341" i="5"/>
  <c r="F340" i="5"/>
  <c r="I341" i="2" s="1"/>
  <c r="I337" i="5"/>
  <c r="F336" i="5"/>
  <c r="I337" i="2" s="1"/>
  <c r="F334" i="5"/>
  <c r="I335" i="2" s="1"/>
  <c r="I333" i="5"/>
  <c r="F332" i="5"/>
  <c r="I333" i="2" s="1"/>
  <c r="I329" i="5"/>
  <c r="F328" i="5"/>
  <c r="I329" i="2" s="1"/>
  <c r="F326" i="5"/>
  <c r="I327" i="2" s="1"/>
  <c r="I325" i="5"/>
  <c r="F324" i="5"/>
  <c r="I325" i="2" s="1"/>
  <c r="F322" i="5"/>
  <c r="I323" i="2" s="1"/>
  <c r="F320" i="5"/>
  <c r="I321" i="2" s="1"/>
  <c r="I319" i="5"/>
  <c r="F318" i="5"/>
  <c r="I319" i="2" s="1"/>
  <c r="F316" i="5"/>
  <c r="I317" i="2" s="1"/>
  <c r="F314" i="5"/>
  <c r="I315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F302" i="5" s="1"/>
  <c r="I303" i="2" s="1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5" i="5"/>
  <c r="H306" i="2" s="1"/>
  <c r="E303" i="5"/>
  <c r="H304" i="2" s="1"/>
  <c r="I303" i="5"/>
  <c r="E301" i="5"/>
  <c r="H302" i="2" s="1"/>
  <c r="E299" i="5"/>
  <c r="H300" i="2" s="1"/>
  <c r="E297" i="5"/>
  <c r="H298" i="2" s="1"/>
  <c r="E295" i="5"/>
  <c r="H296" i="2" s="1"/>
  <c r="I295" i="5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H551" i="2" s="1"/>
  <c r="F549" i="5"/>
  <c r="I550" i="2" s="1"/>
  <c r="F548" i="5"/>
  <c r="I549" i="2" s="1"/>
  <c r="D546" i="5"/>
  <c r="I546" i="5" s="1"/>
  <c r="F545" i="5"/>
  <c r="I546" i="2" s="1"/>
  <c r="D542" i="5"/>
  <c r="G542" i="5" s="1"/>
  <c r="J543" i="2" s="1"/>
  <c r="F541" i="5"/>
  <c r="I542" i="2" s="1"/>
  <c r="F540" i="5"/>
  <c r="I541" i="2" s="1"/>
  <c r="D538" i="5"/>
  <c r="F538" i="5" s="1"/>
  <c r="I539" i="2" s="1"/>
  <c r="F537" i="5"/>
  <c r="I538" i="2" s="1"/>
  <c r="D534" i="5"/>
  <c r="E534" i="5" s="1"/>
  <c r="H535" i="2" s="1"/>
  <c r="F533" i="5"/>
  <c r="I534" i="2" s="1"/>
  <c r="F532" i="5"/>
  <c r="I533" i="2" s="1"/>
  <c r="D530" i="5"/>
  <c r="I530" i="5" s="1"/>
  <c r="F529" i="5"/>
  <c r="I530" i="2" s="1"/>
  <c r="D526" i="5"/>
  <c r="G526" i="5" s="1"/>
  <c r="J527" i="2" s="1"/>
  <c r="F525" i="5"/>
  <c r="I526" i="2" s="1"/>
  <c r="F524" i="5"/>
  <c r="I525" i="2" s="1"/>
  <c r="D522" i="5"/>
  <c r="F522" i="5" s="1"/>
  <c r="I523" i="2" s="1"/>
  <c r="F521" i="5"/>
  <c r="I522" i="2" s="1"/>
  <c r="D518" i="5"/>
  <c r="E518" i="5" s="1"/>
  <c r="H519" i="2" s="1"/>
  <c r="D517" i="5"/>
  <c r="D516" i="5"/>
  <c r="D515" i="5"/>
  <c r="D514" i="5"/>
  <c r="F513" i="5"/>
  <c r="I514" i="2" s="1"/>
  <c r="F509" i="5"/>
  <c r="I510" i="2" s="1"/>
  <c r="F505" i="5"/>
  <c r="I506" i="2" s="1"/>
  <c r="F501" i="5"/>
  <c r="I502" i="2" s="1"/>
  <c r="F365" i="5"/>
  <c r="I366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2" i="5"/>
  <c r="F281" i="5"/>
  <c r="I282" i="2" s="1"/>
  <c r="F279" i="5"/>
  <c r="I280" i="2" s="1"/>
  <c r="F275" i="5"/>
  <c r="I276" i="2" s="1"/>
  <c r="F273" i="5"/>
  <c r="I274" i="2" s="1"/>
  <c r="I270" i="5"/>
  <c r="F267" i="5"/>
  <c r="I268" i="2" s="1"/>
  <c r="I266" i="5"/>
  <c r="F265" i="5"/>
  <c r="I266" i="2" s="1"/>
  <c r="F259" i="5"/>
  <c r="I260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298" i="5"/>
  <c r="I299" i="2" s="1"/>
  <c r="F294" i="5"/>
  <c r="I295" i="2" s="1"/>
  <c r="F290" i="5"/>
  <c r="I291" i="2" s="1"/>
  <c r="F270" i="5"/>
  <c r="I271" i="2" s="1"/>
  <c r="F266" i="5"/>
  <c r="I267" i="2" s="1"/>
  <c r="F262" i="5"/>
  <c r="I263" i="2" s="1"/>
  <c r="F260" i="5"/>
  <c r="I261" i="2" s="1"/>
  <c r="I259" i="5"/>
  <c r="F258" i="5"/>
  <c r="I259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H630" i="2" s="1"/>
  <c r="G629" i="5"/>
  <c r="J630" i="2" s="1"/>
  <c r="G628" i="5"/>
  <c r="J629" i="2" s="1"/>
  <c r="G627" i="5"/>
  <c r="J628" i="2" s="1"/>
  <c r="G626" i="5"/>
  <c r="J627" i="2" s="1"/>
  <c r="E625" i="5"/>
  <c r="H626" i="2" s="1"/>
  <c r="G625" i="5"/>
  <c r="J626" i="2" s="1"/>
  <c r="E624" i="5"/>
  <c r="H625" i="2" s="1"/>
  <c r="G624" i="5"/>
  <c r="J625" i="2" s="1"/>
  <c r="E623" i="5"/>
  <c r="H624" i="2" s="1"/>
  <c r="E622" i="5"/>
  <c r="H623" i="2" s="1"/>
  <c r="E621" i="5"/>
  <c r="H622" i="2" s="1"/>
  <c r="G621" i="5"/>
  <c r="J622" i="2" s="1"/>
  <c r="G620" i="5"/>
  <c r="J621" i="2" s="1"/>
  <c r="G619" i="5"/>
  <c r="J620" i="2" s="1"/>
  <c r="E617" i="5"/>
  <c r="H618" i="2" s="1"/>
  <c r="G617" i="5"/>
  <c r="J618" i="2" s="1"/>
  <c r="E616" i="5"/>
  <c r="H617" i="2" s="1"/>
  <c r="G616" i="5"/>
  <c r="J617" i="2" s="1"/>
  <c r="E615" i="5"/>
  <c r="H616" i="2" s="1"/>
  <c r="E614" i="5"/>
  <c r="H615" i="2" s="1"/>
  <c r="G614" i="5"/>
  <c r="J615" i="2" s="1"/>
  <c r="E613" i="5"/>
  <c r="H614" i="2" s="1"/>
  <c r="G613" i="5"/>
  <c r="J614" i="2" s="1"/>
  <c r="G612" i="5"/>
  <c r="J613" i="2" s="1"/>
  <c r="G611" i="5"/>
  <c r="J612" i="2" s="1"/>
  <c r="G610" i="5"/>
  <c r="J611" i="2" s="1"/>
  <c r="E609" i="5"/>
  <c r="H610" i="2" s="1"/>
  <c r="G609" i="5"/>
  <c r="J610" i="2" s="1"/>
  <c r="E608" i="5"/>
  <c r="H609" i="2" s="1"/>
  <c r="E607" i="5"/>
  <c r="H608" i="2" s="1"/>
  <c r="E606" i="5"/>
  <c r="H607" i="2" s="1"/>
  <c r="E605" i="5"/>
  <c r="H606" i="2" s="1"/>
  <c r="G605" i="5"/>
  <c r="J606" i="2" s="1"/>
  <c r="G604" i="5"/>
  <c r="J605" i="2" s="1"/>
  <c r="G603" i="5"/>
  <c r="J604" i="2" s="1"/>
  <c r="E601" i="5"/>
  <c r="H602" i="2" s="1"/>
  <c r="G601" i="5"/>
  <c r="J602" i="2" s="1"/>
  <c r="E600" i="5"/>
  <c r="H601" i="2" s="1"/>
  <c r="E599" i="5"/>
  <c r="H600" i="2" s="1"/>
  <c r="E598" i="5"/>
  <c r="H599" i="2" s="1"/>
  <c r="G598" i="5"/>
  <c r="J599" i="2" s="1"/>
  <c r="E597" i="5"/>
  <c r="H598" i="2" s="1"/>
  <c r="G597" i="5"/>
  <c r="J598" i="2" s="1"/>
  <c r="G596" i="5"/>
  <c r="J597" i="2" s="1"/>
  <c r="G595" i="5"/>
  <c r="J596" i="2" s="1"/>
  <c r="G594" i="5"/>
  <c r="J595" i="2" s="1"/>
  <c r="E593" i="5"/>
  <c r="H594" i="2" s="1"/>
  <c r="G593" i="5"/>
  <c r="J594" i="2" s="1"/>
  <c r="E592" i="5"/>
  <c r="H593" i="2" s="1"/>
  <c r="G592" i="5"/>
  <c r="J593" i="2" s="1"/>
  <c r="E591" i="5"/>
  <c r="H592" i="2" s="1"/>
  <c r="E589" i="5"/>
  <c r="H590" i="2" s="1"/>
  <c r="E588" i="5"/>
  <c r="H589" i="2" s="1"/>
  <c r="E587" i="5"/>
  <c r="H588" i="2" s="1"/>
  <c r="E586" i="5"/>
  <c r="H587" i="2" s="1"/>
  <c r="E585" i="5"/>
  <c r="H586" i="2" s="1"/>
  <c r="G585" i="5"/>
  <c r="J586" i="2" s="1"/>
  <c r="G584" i="5"/>
  <c r="J585" i="2" s="1"/>
  <c r="E583" i="5"/>
  <c r="H584" i="2" s="1"/>
  <c r="G583" i="5"/>
  <c r="J584" i="2" s="1"/>
  <c r="G582" i="5"/>
  <c r="J583" i="2" s="1"/>
  <c r="E581" i="5"/>
  <c r="H582" i="2" s="1"/>
  <c r="E580" i="5"/>
  <c r="H581" i="2" s="1"/>
  <c r="E579" i="5"/>
  <c r="H580" i="2" s="1"/>
  <c r="G578" i="5"/>
  <c r="J579" i="2" s="1"/>
  <c r="E577" i="5"/>
  <c r="H578" i="2" s="1"/>
  <c r="G577" i="5"/>
  <c r="J578" i="2" s="1"/>
  <c r="G576" i="5"/>
  <c r="J577" i="2" s="1"/>
  <c r="E575" i="5"/>
  <c r="H576" i="2" s="1"/>
  <c r="E573" i="5"/>
  <c r="H574" i="2" s="1"/>
  <c r="E572" i="5"/>
  <c r="H573" i="2" s="1"/>
  <c r="G572" i="5"/>
  <c r="J573" i="2" s="1"/>
  <c r="E571" i="5"/>
  <c r="H572" i="2" s="1"/>
  <c r="E570" i="5"/>
  <c r="H571" i="2" s="1"/>
  <c r="E569" i="5"/>
  <c r="H570" i="2" s="1"/>
  <c r="G569" i="5"/>
  <c r="J570" i="2" s="1"/>
  <c r="G568" i="5"/>
  <c r="J569" i="2" s="1"/>
  <c r="G567" i="5"/>
  <c r="J568" i="2" s="1"/>
  <c r="G566" i="5"/>
  <c r="J567" i="2" s="1"/>
  <c r="E565" i="5"/>
  <c r="H566" i="2" s="1"/>
  <c r="E564" i="5"/>
  <c r="H565" i="2" s="1"/>
  <c r="G564" i="5"/>
  <c r="J565" i="2" s="1"/>
  <c r="E563" i="5"/>
  <c r="H564" i="2" s="1"/>
  <c r="G562" i="5"/>
  <c r="J563" i="2" s="1"/>
  <c r="E561" i="5"/>
  <c r="H562" i="2" s="1"/>
  <c r="G561" i="5"/>
  <c r="J562" i="2" s="1"/>
  <c r="E559" i="5"/>
  <c r="H560" i="2" s="1"/>
  <c r="E557" i="5"/>
  <c r="H558" i="2" s="1"/>
  <c r="E556" i="5"/>
  <c r="H557" i="2" s="1"/>
  <c r="E555" i="5"/>
  <c r="H556" i="2" s="1"/>
  <c r="E554" i="5"/>
  <c r="H555" i="2" s="1"/>
  <c r="E553" i="5"/>
  <c r="H554" i="2" s="1"/>
  <c r="G553" i="5"/>
  <c r="J554" i="2" s="1"/>
  <c r="G552" i="5"/>
  <c r="J553" i="2" s="1"/>
  <c r="G551" i="5"/>
  <c r="J552" i="2" s="1"/>
  <c r="G550" i="5"/>
  <c r="J551" i="2" s="1"/>
  <c r="E549" i="5"/>
  <c r="H550" i="2" s="1"/>
  <c r="G549" i="5"/>
  <c r="J550" i="2" s="1"/>
  <c r="E548" i="5"/>
  <c r="H549" i="2" s="1"/>
  <c r="G548" i="5"/>
  <c r="J549" i="2" s="1"/>
  <c r="E547" i="5"/>
  <c r="H548" i="2" s="1"/>
  <c r="E546" i="5"/>
  <c r="H547" i="2" s="1"/>
  <c r="E545" i="5"/>
  <c r="H546" i="2" s="1"/>
  <c r="G545" i="5"/>
  <c r="J546" i="2" s="1"/>
  <c r="G544" i="5"/>
  <c r="J545" i="2" s="1"/>
  <c r="G543" i="5"/>
  <c r="J544" i="2" s="1"/>
  <c r="E541" i="5"/>
  <c r="H542" i="2" s="1"/>
  <c r="G541" i="5"/>
  <c r="J542" i="2" s="1"/>
  <c r="E540" i="5"/>
  <c r="H541" i="2" s="1"/>
  <c r="G540" i="5"/>
  <c r="J541" i="2" s="1"/>
  <c r="E539" i="5"/>
  <c r="H540" i="2" s="1"/>
  <c r="E538" i="5"/>
  <c r="H539" i="2" s="1"/>
  <c r="G538" i="5"/>
  <c r="J539" i="2" s="1"/>
  <c r="E537" i="5"/>
  <c r="H538" i="2" s="1"/>
  <c r="G537" i="5"/>
  <c r="J538" i="2" s="1"/>
  <c r="G536" i="5"/>
  <c r="J537" i="2" s="1"/>
  <c r="G535" i="5"/>
  <c r="J536" i="2" s="1"/>
  <c r="G534" i="5"/>
  <c r="J535" i="2" s="1"/>
  <c r="E533" i="5"/>
  <c r="H534" i="2" s="1"/>
  <c r="G533" i="5"/>
  <c r="J534" i="2" s="1"/>
  <c r="E532" i="5"/>
  <c r="H533" i="2" s="1"/>
  <c r="G532" i="5"/>
  <c r="J533" i="2" s="1"/>
  <c r="E531" i="5"/>
  <c r="H532" i="2" s="1"/>
  <c r="E530" i="5"/>
  <c r="H531" i="2" s="1"/>
  <c r="E529" i="5"/>
  <c r="H530" i="2" s="1"/>
  <c r="G529" i="5"/>
  <c r="J530" i="2" s="1"/>
  <c r="G528" i="5"/>
  <c r="J529" i="2" s="1"/>
  <c r="G527" i="5"/>
  <c r="J528" i="2" s="1"/>
  <c r="E525" i="5"/>
  <c r="H526" i="2" s="1"/>
  <c r="G525" i="5"/>
  <c r="J526" i="2" s="1"/>
  <c r="E524" i="5"/>
  <c r="H525" i="2" s="1"/>
  <c r="G524" i="5"/>
  <c r="J525" i="2" s="1"/>
  <c r="E523" i="5"/>
  <c r="H524" i="2" s="1"/>
  <c r="E522" i="5"/>
  <c r="H523" i="2" s="1"/>
  <c r="G522" i="5"/>
  <c r="J523" i="2" s="1"/>
  <c r="E521" i="5"/>
  <c r="H522" i="2" s="1"/>
  <c r="G521" i="5"/>
  <c r="J522" i="2" s="1"/>
  <c r="G520" i="5"/>
  <c r="J521" i="2" s="1"/>
  <c r="G519" i="5"/>
  <c r="J520" i="2" s="1"/>
  <c r="G518" i="5"/>
  <c r="J519" i="2" s="1"/>
  <c r="G517" i="5"/>
  <c r="J518" i="2" s="1"/>
  <c r="G516" i="5"/>
  <c r="J517" i="2" s="1"/>
  <c r="G515" i="5"/>
  <c r="J516" i="2" s="1"/>
  <c r="G514" i="5"/>
  <c r="J515" i="2" s="1"/>
  <c r="G513" i="5"/>
  <c r="J514" i="2" s="1"/>
  <c r="G511" i="5"/>
  <c r="J512" i="2" s="1"/>
  <c r="G510" i="5"/>
  <c r="J511" i="2" s="1"/>
  <c r="G509" i="5"/>
  <c r="J510" i="2" s="1"/>
  <c r="G507" i="5"/>
  <c r="J508" i="2" s="1"/>
  <c r="G506" i="5"/>
  <c r="J507" i="2" s="1"/>
  <c r="G505" i="5"/>
  <c r="J506" i="2" s="1"/>
  <c r="G503" i="5"/>
  <c r="J504" i="2" s="1"/>
  <c r="G502" i="5"/>
  <c r="J503" i="2" s="1"/>
  <c r="G501" i="5"/>
  <c r="J502" i="2" s="1"/>
  <c r="G499" i="5"/>
  <c r="J500" i="2" s="1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8" i="5"/>
  <c r="J369" i="2" s="1"/>
  <c r="G367" i="5"/>
  <c r="J368" i="2" s="1"/>
  <c r="G366" i="5"/>
  <c r="J367" i="2" s="1"/>
  <c r="G364" i="5"/>
  <c r="J365" i="2" s="1"/>
  <c r="G363" i="5"/>
  <c r="J364" i="2" s="1"/>
  <c r="G362" i="5"/>
  <c r="J363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3" i="5"/>
  <c r="J354" i="2" s="1"/>
  <c r="G352" i="5"/>
  <c r="J353" i="2" s="1"/>
  <c r="G351" i="5"/>
  <c r="J352" i="2" s="1"/>
  <c r="G349" i="5"/>
  <c r="J350" i="2" s="1"/>
  <c r="G348" i="5"/>
  <c r="J349" i="2" s="1"/>
  <c r="G347" i="5"/>
  <c r="J348" i="2" s="1"/>
  <c r="G345" i="5"/>
  <c r="J346" i="2" s="1"/>
  <c r="G344" i="5"/>
  <c r="J345" i="2" s="1"/>
  <c r="G343" i="5"/>
  <c r="J344" i="2" s="1"/>
  <c r="G341" i="5"/>
  <c r="J342" i="2" s="1"/>
  <c r="G340" i="5"/>
  <c r="J341" i="2" s="1"/>
  <c r="G339" i="5"/>
  <c r="J340" i="2" s="1"/>
  <c r="G337" i="5"/>
  <c r="J338" i="2" s="1"/>
  <c r="G336" i="5"/>
  <c r="J337" i="2" s="1"/>
  <c r="G335" i="5"/>
  <c r="J336" i="2" s="1"/>
  <c r="G333" i="5"/>
  <c r="J334" i="2" s="1"/>
  <c r="G332" i="5"/>
  <c r="J333" i="2" s="1"/>
  <c r="G331" i="5"/>
  <c r="J332" i="2" s="1"/>
  <c r="G329" i="5"/>
  <c r="J330" i="2" s="1"/>
  <c r="G328" i="5"/>
  <c r="J329" i="2" s="1"/>
  <c r="G327" i="5"/>
  <c r="J328" i="2" s="1"/>
  <c r="G325" i="5"/>
  <c r="J326" i="2" s="1"/>
  <c r="G324" i="5"/>
  <c r="J325" i="2" s="1"/>
  <c r="G323" i="5"/>
  <c r="J324" i="2" s="1"/>
  <c r="G322" i="5"/>
  <c r="J323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1" i="5"/>
  <c r="J312" i="2" s="1"/>
  <c r="G310" i="5"/>
  <c r="J311" i="2" s="1"/>
  <c r="G309" i="5"/>
  <c r="J310" i="2" s="1"/>
  <c r="G306" i="5"/>
  <c r="J307" i="2" s="1"/>
  <c r="G305" i="5"/>
  <c r="J306" i="2" s="1"/>
  <c r="G303" i="5"/>
  <c r="J304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3" i="5"/>
  <c r="J274" i="2" s="1"/>
  <c r="G270" i="5"/>
  <c r="J271" i="2" s="1"/>
  <c r="G269" i="5"/>
  <c r="J270" i="2" s="1"/>
  <c r="G267" i="5"/>
  <c r="J268" i="2" s="1"/>
  <c r="G265" i="5"/>
  <c r="J266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I498" i="2" s="1"/>
  <c r="D496" i="5"/>
  <c r="F496" i="5" s="1"/>
  <c r="I497" i="2" s="1"/>
  <c r="D495" i="5"/>
  <c r="F495" i="5" s="1"/>
  <c r="I496" i="2" s="1"/>
  <c r="D494" i="5"/>
  <c r="F494" i="5" s="1"/>
  <c r="I495" i="2" s="1"/>
  <c r="D493" i="5"/>
  <c r="F493" i="5" s="1"/>
  <c r="I494" i="2" s="1"/>
  <c r="D492" i="5"/>
  <c r="F492" i="5" s="1"/>
  <c r="I493" i="2" s="1"/>
  <c r="D491" i="5"/>
  <c r="F491" i="5" s="1"/>
  <c r="I492" i="2" s="1"/>
  <c r="D490" i="5"/>
  <c r="F490" i="5" s="1"/>
  <c r="I491" i="2" s="1"/>
  <c r="D489" i="5"/>
  <c r="F489" i="5" s="1"/>
  <c r="I490" i="2" s="1"/>
  <c r="D488" i="5"/>
  <c r="F488" i="5" s="1"/>
  <c r="I489" i="2" s="1"/>
  <c r="D487" i="5"/>
  <c r="F487" i="5" s="1"/>
  <c r="I488" i="2" s="1"/>
  <c r="D486" i="5"/>
  <c r="F486" i="5" s="1"/>
  <c r="I487" i="2" s="1"/>
  <c r="D485" i="5"/>
  <c r="F485" i="5" s="1"/>
  <c r="I486" i="2" s="1"/>
  <c r="D484" i="5"/>
  <c r="F484" i="5" s="1"/>
  <c r="I485" i="2" s="1"/>
  <c r="D483" i="5"/>
  <c r="F483" i="5" s="1"/>
  <c r="I484" i="2" s="1"/>
  <c r="D482" i="5"/>
  <c r="F482" i="5" s="1"/>
  <c r="I483" i="2" s="1"/>
  <c r="D481" i="5"/>
  <c r="F481" i="5" s="1"/>
  <c r="I482" i="2" s="1"/>
  <c r="D480" i="5"/>
  <c r="F480" i="5" s="1"/>
  <c r="I481" i="2" s="1"/>
  <c r="D479" i="5"/>
  <c r="F479" i="5" s="1"/>
  <c r="I480" i="2" s="1"/>
  <c r="D478" i="5"/>
  <c r="F478" i="5" s="1"/>
  <c r="I479" i="2" s="1"/>
  <c r="D477" i="5"/>
  <c r="F477" i="5" s="1"/>
  <c r="I478" i="2" s="1"/>
  <c r="D476" i="5"/>
  <c r="F476" i="5" s="1"/>
  <c r="I477" i="2" s="1"/>
  <c r="D475" i="5"/>
  <c r="F475" i="5" s="1"/>
  <c r="I476" i="2" s="1"/>
  <c r="D474" i="5"/>
  <c r="F474" i="5" s="1"/>
  <c r="I475" i="2" s="1"/>
  <c r="D473" i="5"/>
  <c r="F473" i="5" s="1"/>
  <c r="I474" i="2" s="1"/>
  <c r="D472" i="5"/>
  <c r="F472" i="5" s="1"/>
  <c r="I473" i="2" s="1"/>
  <c r="D471" i="5"/>
  <c r="F471" i="5" s="1"/>
  <c r="I472" i="2" s="1"/>
  <c r="D470" i="5"/>
  <c r="F470" i="5" s="1"/>
  <c r="I471" i="2" s="1"/>
  <c r="D469" i="5"/>
  <c r="F469" i="5" s="1"/>
  <c r="I470" i="2" s="1"/>
  <c r="D468" i="5"/>
  <c r="F468" i="5" s="1"/>
  <c r="I469" i="2" s="1"/>
  <c r="D467" i="5"/>
  <c r="F467" i="5" s="1"/>
  <c r="I468" i="2" s="1"/>
  <c r="D466" i="5"/>
  <c r="F466" i="5" s="1"/>
  <c r="I467" i="2" s="1"/>
  <c r="D465" i="5"/>
  <c r="F465" i="5" s="1"/>
  <c r="I466" i="2" s="1"/>
  <c r="D464" i="5"/>
  <c r="F464" i="5" s="1"/>
  <c r="I465" i="2" s="1"/>
  <c r="D463" i="5"/>
  <c r="F463" i="5" s="1"/>
  <c r="I464" i="2" s="1"/>
  <c r="D462" i="5"/>
  <c r="E462" i="5" s="1"/>
  <c r="H463" i="2" s="1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H499" i="2" s="1"/>
  <c r="E494" i="5"/>
  <c r="H495" i="2" s="1"/>
  <c r="E490" i="5"/>
  <c r="H491" i="2" s="1"/>
  <c r="E486" i="5"/>
  <c r="H487" i="2" s="1"/>
  <c r="E482" i="5"/>
  <c r="H483" i="2" s="1"/>
  <c r="E478" i="5"/>
  <c r="H479" i="2" s="1"/>
  <c r="E474" i="5"/>
  <c r="H475" i="2" s="1"/>
  <c r="E470" i="5"/>
  <c r="H471" i="2" s="1"/>
  <c r="E466" i="5"/>
  <c r="H467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35" i="5"/>
  <c r="I427" i="5"/>
  <c r="I419" i="5"/>
  <c r="I411" i="5"/>
  <c r="I403" i="5"/>
  <c r="I395" i="5"/>
  <c r="I387" i="5"/>
  <c r="I379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F568" i="2" l="1"/>
  <c r="G568" i="2"/>
  <c r="E568" i="2"/>
  <c r="E601" i="2"/>
  <c r="G601" i="2"/>
  <c r="F601" i="2"/>
  <c r="E555" i="2"/>
  <c r="G555" i="2"/>
  <c r="F555" i="2"/>
  <c r="E571" i="2"/>
  <c r="G571" i="2"/>
  <c r="F571" i="2"/>
  <c r="E587" i="2"/>
  <c r="G587" i="2"/>
  <c r="F587" i="2"/>
  <c r="E501" i="2"/>
  <c r="G501" i="2"/>
  <c r="F501" i="2"/>
  <c r="E505" i="2"/>
  <c r="G505" i="2"/>
  <c r="F505" i="2"/>
  <c r="E509" i="2"/>
  <c r="G509" i="2"/>
  <c r="F509" i="2"/>
  <c r="E513" i="2"/>
  <c r="G513" i="2"/>
  <c r="F513" i="2"/>
  <c r="E563" i="2"/>
  <c r="G563" i="2"/>
  <c r="F563" i="2"/>
  <c r="E579" i="2"/>
  <c r="G579" i="2"/>
  <c r="F579" i="2"/>
  <c r="F479" i="2"/>
  <c r="G479" i="2"/>
  <c r="E479" i="2"/>
  <c r="E483" i="2"/>
  <c r="G483" i="2"/>
  <c r="F483" i="2"/>
  <c r="E487" i="2"/>
  <c r="G487" i="2"/>
  <c r="F487" i="2"/>
  <c r="E491" i="2"/>
  <c r="G491" i="2"/>
  <c r="F491" i="2"/>
  <c r="E495" i="2"/>
  <c r="G495" i="2"/>
  <c r="F495" i="2"/>
  <c r="F516" i="2"/>
  <c r="E516" i="2"/>
  <c r="G516" i="2"/>
  <c r="F518" i="2"/>
  <c r="E518" i="2"/>
  <c r="G518" i="2"/>
  <c r="E531" i="2"/>
  <c r="G531" i="2"/>
  <c r="F531" i="2"/>
  <c r="E547" i="2"/>
  <c r="G547" i="2"/>
  <c r="F547" i="2"/>
  <c r="E557" i="2"/>
  <c r="G557" i="2"/>
  <c r="F557" i="2"/>
  <c r="E581" i="2"/>
  <c r="G581" i="2"/>
  <c r="F581" i="2"/>
  <c r="E589" i="2"/>
  <c r="G589" i="2"/>
  <c r="F589" i="2"/>
  <c r="E523" i="2"/>
  <c r="G523" i="2"/>
  <c r="F523" i="2"/>
  <c r="F556" i="5"/>
  <c r="I557" i="2" s="1"/>
  <c r="F588" i="5"/>
  <c r="I589" i="2" s="1"/>
  <c r="E609" i="2"/>
  <c r="G609" i="2"/>
  <c r="F609" i="2"/>
  <c r="E613" i="2"/>
  <c r="G613" i="2"/>
  <c r="F613" i="2"/>
  <c r="F556" i="2"/>
  <c r="G556" i="2"/>
  <c r="E556" i="2"/>
  <c r="F572" i="2"/>
  <c r="G572" i="2"/>
  <c r="E572" i="2"/>
  <c r="F588" i="2"/>
  <c r="G588" i="2"/>
  <c r="E588" i="2"/>
  <c r="F600" i="5"/>
  <c r="I601" i="2" s="1"/>
  <c r="E607" i="2"/>
  <c r="G607" i="2"/>
  <c r="F607" i="2"/>
  <c r="E623" i="2"/>
  <c r="G623" i="2"/>
  <c r="F623" i="2"/>
  <c r="E503" i="2"/>
  <c r="G503" i="2"/>
  <c r="F503" i="2"/>
  <c r="E507" i="2"/>
  <c r="G507" i="2"/>
  <c r="F507" i="2"/>
  <c r="E511" i="2"/>
  <c r="G511" i="2"/>
  <c r="F511" i="2"/>
  <c r="F584" i="2"/>
  <c r="G584" i="2"/>
  <c r="E584" i="2"/>
  <c r="E617" i="2"/>
  <c r="G617" i="2"/>
  <c r="F617" i="2"/>
  <c r="F520" i="2"/>
  <c r="E520" i="2"/>
  <c r="G520" i="2"/>
  <c r="F524" i="2"/>
  <c r="G524" i="2"/>
  <c r="E524" i="2"/>
  <c r="F528" i="2"/>
  <c r="G528" i="2"/>
  <c r="E528" i="2"/>
  <c r="F532" i="2"/>
  <c r="G532" i="2"/>
  <c r="E532" i="2"/>
  <c r="F536" i="2"/>
  <c r="G536" i="2"/>
  <c r="E536" i="2"/>
  <c r="F540" i="2"/>
  <c r="G540" i="2"/>
  <c r="E540" i="2"/>
  <c r="F544" i="2"/>
  <c r="G544" i="2"/>
  <c r="E544" i="2"/>
  <c r="F548" i="2"/>
  <c r="G548" i="2"/>
  <c r="E548" i="2"/>
  <c r="F552" i="2"/>
  <c r="G552" i="2"/>
  <c r="E552" i="2"/>
  <c r="F558" i="2"/>
  <c r="E558" i="2"/>
  <c r="G558" i="2"/>
  <c r="F566" i="2"/>
  <c r="E566" i="2"/>
  <c r="G566" i="2"/>
  <c r="F574" i="2"/>
  <c r="E574" i="2"/>
  <c r="G574" i="2"/>
  <c r="F582" i="2"/>
  <c r="E582" i="2"/>
  <c r="G582" i="2"/>
  <c r="F590" i="2"/>
  <c r="E590" i="2"/>
  <c r="G590" i="2"/>
  <c r="F596" i="2"/>
  <c r="G596" i="2"/>
  <c r="E596" i="2"/>
  <c r="F600" i="2"/>
  <c r="G600" i="2"/>
  <c r="E600" i="2"/>
  <c r="F604" i="2"/>
  <c r="G604" i="2"/>
  <c r="E604" i="2"/>
  <c r="F608" i="2"/>
  <c r="G608" i="2"/>
  <c r="E608" i="2"/>
  <c r="F612" i="2"/>
  <c r="G612" i="2"/>
  <c r="E612" i="2"/>
  <c r="F616" i="2"/>
  <c r="G616" i="2"/>
  <c r="E616" i="2"/>
  <c r="F620" i="2"/>
  <c r="G620" i="2"/>
  <c r="E620" i="2"/>
  <c r="F624" i="2"/>
  <c r="G624" i="2"/>
  <c r="E624" i="2"/>
  <c r="F628" i="2"/>
  <c r="G628" i="2"/>
  <c r="E628" i="2"/>
  <c r="T520" i="4"/>
  <c r="T552" i="4"/>
  <c r="Q481" i="4"/>
  <c r="T481" i="4" s="1"/>
  <c r="Q489" i="4"/>
  <c r="Q507" i="4"/>
  <c r="I476" i="5"/>
  <c r="I480" i="5"/>
  <c r="I484" i="5"/>
  <c r="I488" i="5"/>
  <c r="I492" i="5"/>
  <c r="I496" i="5"/>
  <c r="E476" i="5"/>
  <c r="H477" i="2" s="1"/>
  <c r="E480" i="5"/>
  <c r="H481" i="2" s="1"/>
  <c r="E484" i="5"/>
  <c r="H485" i="2" s="1"/>
  <c r="E488" i="5"/>
  <c r="H489" i="2" s="1"/>
  <c r="E492" i="5"/>
  <c r="H493" i="2" s="1"/>
  <c r="E496" i="5"/>
  <c r="H497" i="2" s="1"/>
  <c r="G500" i="5"/>
  <c r="J501" i="2" s="1"/>
  <c r="G504" i="5"/>
  <c r="J505" i="2" s="1"/>
  <c r="G508" i="5"/>
  <c r="J509" i="2" s="1"/>
  <c r="G512" i="5"/>
  <c r="J513" i="2" s="1"/>
  <c r="E519" i="5"/>
  <c r="H520" i="2" s="1"/>
  <c r="G523" i="5"/>
  <c r="J524" i="2" s="1"/>
  <c r="E527" i="5"/>
  <c r="H528" i="2" s="1"/>
  <c r="G530" i="5"/>
  <c r="J531" i="2" s="1"/>
  <c r="G531" i="5"/>
  <c r="J532" i="2" s="1"/>
  <c r="E535" i="5"/>
  <c r="H536" i="2" s="1"/>
  <c r="G539" i="5"/>
  <c r="J540" i="2" s="1"/>
  <c r="E543" i="5"/>
  <c r="H544" i="2" s="1"/>
  <c r="G546" i="5"/>
  <c r="J547" i="2" s="1"/>
  <c r="G547" i="5"/>
  <c r="J548" i="2" s="1"/>
  <c r="E551" i="5"/>
  <c r="H552" i="2" s="1"/>
  <c r="G554" i="5"/>
  <c r="J555" i="2" s="1"/>
  <c r="G555" i="5"/>
  <c r="J556" i="2" s="1"/>
  <c r="G556" i="5"/>
  <c r="J557" i="2" s="1"/>
  <c r="G557" i="5"/>
  <c r="J558" i="2" s="1"/>
  <c r="G558" i="5"/>
  <c r="J559" i="2" s="1"/>
  <c r="G560" i="5"/>
  <c r="J561" i="2" s="1"/>
  <c r="E562" i="5"/>
  <c r="H563" i="2" s="1"/>
  <c r="G565" i="5"/>
  <c r="J566" i="2" s="1"/>
  <c r="E567" i="5"/>
  <c r="H568" i="2" s="1"/>
  <c r="G570" i="5"/>
  <c r="J571" i="2" s="1"/>
  <c r="G571" i="5"/>
  <c r="J572" i="2" s="1"/>
  <c r="G573" i="5"/>
  <c r="J574" i="2" s="1"/>
  <c r="E578" i="5"/>
  <c r="H579" i="2" s="1"/>
  <c r="G580" i="5"/>
  <c r="J581" i="2" s="1"/>
  <c r="G581" i="5"/>
  <c r="J582" i="2" s="1"/>
  <c r="G586" i="5"/>
  <c r="J587" i="2" s="1"/>
  <c r="G587" i="5"/>
  <c r="J588" i="2" s="1"/>
  <c r="G588" i="5"/>
  <c r="J589" i="2" s="1"/>
  <c r="G589" i="5"/>
  <c r="J590" i="2" s="1"/>
  <c r="G590" i="5"/>
  <c r="J591" i="2" s="1"/>
  <c r="E595" i="5"/>
  <c r="H596" i="2" s="1"/>
  <c r="G599" i="5"/>
  <c r="J600" i="2" s="1"/>
  <c r="G600" i="5"/>
  <c r="J601" i="2" s="1"/>
  <c r="G602" i="5"/>
  <c r="J603" i="2" s="1"/>
  <c r="E603" i="5"/>
  <c r="H604" i="2" s="1"/>
  <c r="G606" i="5"/>
  <c r="J607" i="2" s="1"/>
  <c r="G607" i="5"/>
  <c r="J608" i="2" s="1"/>
  <c r="G608" i="5"/>
  <c r="J609" i="2" s="1"/>
  <c r="E611" i="5"/>
  <c r="H612" i="2" s="1"/>
  <c r="G615" i="5"/>
  <c r="J616" i="2" s="1"/>
  <c r="E619" i="5"/>
  <c r="H620" i="2" s="1"/>
  <c r="G622" i="5"/>
  <c r="J623" i="2" s="1"/>
  <c r="G623" i="5"/>
  <c r="J624" i="2" s="1"/>
  <c r="E627" i="5"/>
  <c r="H628" i="2" s="1"/>
  <c r="E515" i="2"/>
  <c r="G515" i="2"/>
  <c r="F515" i="2"/>
  <c r="E517" i="2"/>
  <c r="G517" i="2"/>
  <c r="F517" i="2"/>
  <c r="F499" i="5"/>
  <c r="I500" i="2" s="1"/>
  <c r="F503" i="5"/>
  <c r="I504" i="2" s="1"/>
  <c r="F507" i="5"/>
  <c r="I508" i="2" s="1"/>
  <c r="F511" i="5"/>
  <c r="I512" i="2" s="1"/>
  <c r="I499" i="5"/>
  <c r="F502" i="2"/>
  <c r="E502" i="2"/>
  <c r="G502" i="2"/>
  <c r="I503" i="5"/>
  <c r="F506" i="2"/>
  <c r="E506" i="2"/>
  <c r="G506" i="2"/>
  <c r="I507" i="5"/>
  <c r="F510" i="2"/>
  <c r="E510" i="2"/>
  <c r="G510" i="2"/>
  <c r="I511" i="5"/>
  <c r="F514" i="2"/>
  <c r="E514" i="2"/>
  <c r="G514" i="2"/>
  <c r="E525" i="2"/>
  <c r="G525" i="2"/>
  <c r="F525" i="2"/>
  <c r="E533" i="2"/>
  <c r="G533" i="2"/>
  <c r="F533" i="2"/>
  <c r="E541" i="2"/>
  <c r="G541" i="2"/>
  <c r="F541" i="2"/>
  <c r="E549" i="2"/>
  <c r="G549" i="2"/>
  <c r="F549" i="2"/>
  <c r="F555" i="5"/>
  <c r="I556" i="2" s="1"/>
  <c r="F562" i="5"/>
  <c r="I563" i="2" s="1"/>
  <c r="E565" i="2"/>
  <c r="G565" i="2"/>
  <c r="F565" i="2"/>
  <c r="F567" i="5"/>
  <c r="I568" i="2" s="1"/>
  <c r="F570" i="5"/>
  <c r="I571" i="2" s="1"/>
  <c r="E573" i="2"/>
  <c r="G573" i="2"/>
  <c r="F573" i="2"/>
  <c r="F587" i="5"/>
  <c r="I588" i="2" s="1"/>
  <c r="I538" i="5"/>
  <c r="F557" i="5"/>
  <c r="I558" i="2" s="1"/>
  <c r="F565" i="5"/>
  <c r="I566" i="2" s="1"/>
  <c r="F572" i="5"/>
  <c r="I573" i="2" s="1"/>
  <c r="F589" i="5"/>
  <c r="I590" i="2" s="1"/>
  <c r="E593" i="2"/>
  <c r="G593" i="2"/>
  <c r="F593" i="2"/>
  <c r="F599" i="5"/>
  <c r="I600" i="2" s="1"/>
  <c r="F607" i="5"/>
  <c r="I608" i="2" s="1"/>
  <c r="F611" i="5"/>
  <c r="I612" i="2" s="1"/>
  <c r="F619" i="5"/>
  <c r="I620" i="2" s="1"/>
  <c r="F622" i="5"/>
  <c r="I623" i="2" s="1"/>
  <c r="E625" i="2"/>
  <c r="G625" i="2"/>
  <c r="F625" i="2"/>
  <c r="F592" i="5"/>
  <c r="I593" i="2" s="1"/>
  <c r="E599" i="2"/>
  <c r="G599" i="2"/>
  <c r="F599" i="2"/>
  <c r="F608" i="5"/>
  <c r="I609" i="2" s="1"/>
  <c r="E615" i="2"/>
  <c r="G615" i="2"/>
  <c r="F615" i="2"/>
  <c r="F624" i="5"/>
  <c r="I625" i="2" s="1"/>
  <c r="F522" i="2"/>
  <c r="E522" i="2"/>
  <c r="G522" i="2"/>
  <c r="F526" i="2"/>
  <c r="E526" i="2"/>
  <c r="G526" i="2"/>
  <c r="F530" i="2"/>
  <c r="E530" i="2"/>
  <c r="G530" i="2"/>
  <c r="F534" i="2"/>
  <c r="E534" i="2"/>
  <c r="G534" i="2"/>
  <c r="F538" i="2"/>
  <c r="E538" i="2"/>
  <c r="G538" i="2"/>
  <c r="F542" i="2"/>
  <c r="E542" i="2"/>
  <c r="G542" i="2"/>
  <c r="F546" i="2"/>
  <c r="E546" i="2"/>
  <c r="G546" i="2"/>
  <c r="F550" i="2"/>
  <c r="E550" i="2"/>
  <c r="G550" i="2"/>
  <c r="F554" i="2"/>
  <c r="E554" i="2"/>
  <c r="G554" i="2"/>
  <c r="F562" i="2"/>
  <c r="E562" i="2"/>
  <c r="G562" i="2"/>
  <c r="F570" i="2"/>
  <c r="E570" i="2"/>
  <c r="G570" i="2"/>
  <c r="F578" i="2"/>
  <c r="E578" i="2"/>
  <c r="G578" i="2"/>
  <c r="F586" i="2"/>
  <c r="E586" i="2"/>
  <c r="G586" i="2"/>
  <c r="F594" i="2"/>
  <c r="E594" i="2"/>
  <c r="G594" i="2"/>
  <c r="F598" i="2"/>
  <c r="E598" i="2"/>
  <c r="G598" i="2"/>
  <c r="F602" i="2"/>
  <c r="E602" i="2"/>
  <c r="G602" i="2"/>
  <c r="F606" i="2"/>
  <c r="E606" i="2"/>
  <c r="G606" i="2"/>
  <c r="F610" i="2"/>
  <c r="E610" i="2"/>
  <c r="G610" i="2"/>
  <c r="F614" i="2"/>
  <c r="E614" i="2"/>
  <c r="G614" i="2"/>
  <c r="F618" i="2"/>
  <c r="E618" i="2"/>
  <c r="G618" i="2"/>
  <c r="F622" i="2"/>
  <c r="E622" i="2"/>
  <c r="G622" i="2"/>
  <c r="F626" i="2"/>
  <c r="E626" i="2"/>
  <c r="G626" i="2"/>
  <c r="F630" i="2"/>
  <c r="E630" i="2"/>
  <c r="G630" i="2"/>
  <c r="E469" i="2"/>
  <c r="G469" i="2"/>
  <c r="F469" i="2"/>
  <c r="E473" i="2"/>
  <c r="G473" i="2"/>
  <c r="F473" i="2"/>
  <c r="Q465" i="4"/>
  <c r="Q473" i="4"/>
  <c r="I375" i="5"/>
  <c r="E376" i="2" s="1"/>
  <c r="I383" i="5"/>
  <c r="I391" i="5"/>
  <c r="E392" i="2" s="1"/>
  <c r="I399" i="5"/>
  <c r="I407" i="5"/>
  <c r="E408" i="2" s="1"/>
  <c r="I415" i="5"/>
  <c r="I423" i="5"/>
  <c r="E424" i="2" s="1"/>
  <c r="I431" i="5"/>
  <c r="I439" i="5"/>
  <c r="G440" i="2" s="1"/>
  <c r="I447" i="5"/>
  <c r="I466" i="5"/>
  <c r="I470" i="5"/>
  <c r="I474" i="5"/>
  <c r="E468" i="5"/>
  <c r="H469" i="2" s="1"/>
  <c r="E472" i="5"/>
  <c r="H473" i="2" s="1"/>
  <c r="G361" i="5"/>
  <c r="J362" i="2" s="1"/>
  <c r="G365" i="5"/>
  <c r="J366" i="2" s="1"/>
  <c r="G369" i="5"/>
  <c r="J370" i="2" s="1"/>
  <c r="F361" i="5"/>
  <c r="I362" i="2" s="1"/>
  <c r="F369" i="5"/>
  <c r="I370" i="2" s="1"/>
  <c r="I361" i="5"/>
  <c r="E362" i="2" s="1"/>
  <c r="F364" i="5"/>
  <c r="I365" i="2" s="1"/>
  <c r="I369" i="5"/>
  <c r="E370" i="2" s="1"/>
  <c r="F372" i="5"/>
  <c r="I373" i="2" s="1"/>
  <c r="G26" i="9"/>
  <c r="G326" i="5"/>
  <c r="J327" i="2" s="1"/>
  <c r="G330" i="5"/>
  <c r="J331" i="2" s="1"/>
  <c r="G334" i="5"/>
  <c r="J335" i="2" s="1"/>
  <c r="G338" i="5"/>
  <c r="J339" i="2" s="1"/>
  <c r="G342" i="5"/>
  <c r="J343" i="2" s="1"/>
  <c r="G346" i="5"/>
  <c r="J347" i="2" s="1"/>
  <c r="G350" i="5"/>
  <c r="J351" i="2" s="1"/>
  <c r="G354" i="5"/>
  <c r="J355" i="2" s="1"/>
  <c r="F330" i="5"/>
  <c r="I331" i="2" s="1"/>
  <c r="F338" i="5"/>
  <c r="I339" i="2" s="1"/>
  <c r="F346" i="5"/>
  <c r="I347" i="2" s="1"/>
  <c r="F354" i="5"/>
  <c r="I355" i="2" s="1"/>
  <c r="E326" i="5"/>
  <c r="H327" i="2" s="1"/>
  <c r="E334" i="5"/>
  <c r="H335" i="2" s="1"/>
  <c r="E342" i="5"/>
  <c r="H343" i="2" s="1"/>
  <c r="E350" i="5"/>
  <c r="H351" i="2" s="1"/>
  <c r="I307" i="5"/>
  <c r="I315" i="5"/>
  <c r="G302" i="5"/>
  <c r="J303" i="2" s="1"/>
  <c r="G307" i="5"/>
  <c r="J308" i="2" s="1"/>
  <c r="G312" i="5"/>
  <c r="J313" i="2" s="1"/>
  <c r="I321" i="5"/>
  <c r="G321" i="5"/>
  <c r="J322" i="2" s="1"/>
  <c r="F321" i="5"/>
  <c r="I322" i="2" s="1"/>
  <c r="E293" i="5"/>
  <c r="H294" i="2" s="1"/>
  <c r="F312" i="5"/>
  <c r="I313" i="2" s="1"/>
  <c r="E27" i="8"/>
  <c r="M27" i="8" s="1"/>
  <c r="D27" i="8"/>
  <c r="L27" i="8" s="1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J284" i="2" s="1"/>
  <c r="F283" i="5"/>
  <c r="I284" i="2" s="1"/>
  <c r="K24" i="11"/>
  <c r="M24" i="11" s="1"/>
  <c r="H25" i="8" s="1"/>
  <c r="L24" i="11"/>
  <c r="N24" i="11" s="1"/>
  <c r="I25" i="8" s="1"/>
  <c r="E24" i="9"/>
  <c r="G25" i="8" s="1"/>
  <c r="G24" i="9"/>
  <c r="F282" i="5"/>
  <c r="I283" i="2" s="1"/>
  <c r="G285" i="5"/>
  <c r="J286" i="2" s="1"/>
  <c r="F286" i="5"/>
  <c r="I287" i="2" s="1"/>
  <c r="G286" i="5"/>
  <c r="J287" i="2" s="1"/>
  <c r="I278" i="5"/>
  <c r="G279" i="2" s="1"/>
  <c r="F278" i="5"/>
  <c r="I279" i="2" s="1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J257" i="2" s="1"/>
  <c r="G264" i="5"/>
  <c r="J265" i="2" s="1"/>
  <c r="G274" i="5"/>
  <c r="J275" i="2" s="1"/>
  <c r="F256" i="5"/>
  <c r="I257" i="2" s="1"/>
  <c r="F263" i="5"/>
  <c r="I264" i="2" s="1"/>
  <c r="I274" i="5"/>
  <c r="I263" i="5"/>
  <c r="F274" i="5"/>
  <c r="I275" i="2" s="1"/>
  <c r="I264" i="5"/>
  <c r="G266" i="5"/>
  <c r="J267" i="2" s="1"/>
  <c r="G271" i="5"/>
  <c r="J272" i="2" s="1"/>
  <c r="F264" i="5"/>
  <c r="I265" i="2" s="1"/>
  <c r="F255" i="5"/>
  <c r="I256" i="2" s="1"/>
  <c r="F271" i="5"/>
  <c r="I272" i="2" s="1"/>
  <c r="T923" i="4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T485" i="4" s="1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E382" i="2" s="1"/>
  <c r="I389" i="5"/>
  <c r="G390" i="2" s="1"/>
  <c r="I397" i="5"/>
  <c r="G398" i="2" s="1"/>
  <c r="I405" i="5"/>
  <c r="G406" i="2" s="1"/>
  <c r="I413" i="5"/>
  <c r="E414" i="2" s="1"/>
  <c r="I421" i="5"/>
  <c r="G422" i="2" s="1"/>
  <c r="I429" i="5"/>
  <c r="G430" i="2" s="1"/>
  <c r="I437" i="5"/>
  <c r="G438" i="2" s="1"/>
  <c r="I445" i="5"/>
  <c r="G446" i="2" s="1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F258" i="2" s="1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G364" i="2" s="1"/>
  <c r="I367" i="5"/>
  <c r="E368" i="2" s="1"/>
  <c r="I371" i="5"/>
  <c r="G372" i="2" s="1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G382" i="2"/>
  <c r="E386" i="2"/>
  <c r="G386" i="2"/>
  <c r="F386" i="2"/>
  <c r="E390" i="2"/>
  <c r="F390" i="2"/>
  <c r="E394" i="2"/>
  <c r="G394" i="2"/>
  <c r="F394" i="2"/>
  <c r="E398" i="2"/>
  <c r="F398" i="2"/>
  <c r="E402" i="2"/>
  <c r="G402" i="2"/>
  <c r="F402" i="2"/>
  <c r="E406" i="2"/>
  <c r="F406" i="2"/>
  <c r="E410" i="2"/>
  <c r="G410" i="2"/>
  <c r="F410" i="2"/>
  <c r="G414" i="2"/>
  <c r="E418" i="2"/>
  <c r="G418" i="2"/>
  <c r="F418" i="2"/>
  <c r="E422" i="2"/>
  <c r="F422" i="2"/>
  <c r="E426" i="2"/>
  <c r="G426" i="2"/>
  <c r="F426" i="2"/>
  <c r="E430" i="2"/>
  <c r="F430" i="2"/>
  <c r="E434" i="2"/>
  <c r="G434" i="2"/>
  <c r="F434" i="2"/>
  <c r="E438" i="2"/>
  <c r="F438" i="2"/>
  <c r="E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E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G376" i="2"/>
  <c r="E380" i="2"/>
  <c r="G380" i="2"/>
  <c r="F380" i="2"/>
  <c r="E384" i="2"/>
  <c r="G384" i="2"/>
  <c r="F384" i="2"/>
  <c r="E388" i="2"/>
  <c r="G388" i="2"/>
  <c r="F388" i="2"/>
  <c r="G392" i="2"/>
  <c r="E396" i="2"/>
  <c r="G396" i="2"/>
  <c r="F396" i="2"/>
  <c r="E400" i="2"/>
  <c r="G400" i="2"/>
  <c r="F400" i="2"/>
  <c r="E404" i="2"/>
  <c r="G404" i="2"/>
  <c r="F404" i="2"/>
  <c r="G408" i="2"/>
  <c r="E412" i="2"/>
  <c r="G412" i="2"/>
  <c r="F412" i="2"/>
  <c r="E416" i="2"/>
  <c r="G416" i="2"/>
  <c r="F416" i="2"/>
  <c r="E420" i="2"/>
  <c r="G420" i="2"/>
  <c r="F420" i="2"/>
  <c r="G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G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O283" i="2" s="1"/>
  <c r="E283" i="2"/>
  <c r="N283" i="2" s="1"/>
  <c r="G283" i="2"/>
  <c r="P283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N274" i="2" s="1"/>
  <c r="G274" i="2"/>
  <c r="P274" i="2" s="1"/>
  <c r="F274" i="2"/>
  <c r="O274" i="2" s="1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N284" i="2" s="1"/>
  <c r="G284" i="2"/>
  <c r="P284" i="2" s="1"/>
  <c r="F284" i="2"/>
  <c r="O284" i="2" s="1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E330" i="2"/>
  <c r="G330" i="2"/>
  <c r="F330" i="2"/>
  <c r="E332" i="2"/>
  <c r="G332" i="2"/>
  <c r="F332" i="2"/>
  <c r="E334" i="2"/>
  <c r="G334" i="2"/>
  <c r="F334" i="2"/>
  <c r="E338" i="2"/>
  <c r="G338" i="2"/>
  <c r="F338" i="2"/>
  <c r="E340" i="2"/>
  <c r="G340" i="2"/>
  <c r="F340" i="2"/>
  <c r="E342" i="2"/>
  <c r="G342" i="2"/>
  <c r="F342" i="2"/>
  <c r="E346" i="2"/>
  <c r="G346" i="2"/>
  <c r="F346" i="2"/>
  <c r="E348" i="2"/>
  <c r="G348" i="2"/>
  <c r="F348" i="2"/>
  <c r="E350" i="2"/>
  <c r="G350" i="2"/>
  <c r="F350" i="2"/>
  <c r="E354" i="2"/>
  <c r="G354" i="2"/>
  <c r="F354" i="2"/>
  <c r="E356" i="2"/>
  <c r="G356" i="2"/>
  <c r="F356" i="2"/>
  <c r="E358" i="2"/>
  <c r="G358" i="2"/>
  <c r="F358" i="2"/>
  <c r="G360" i="2"/>
  <c r="G362" i="2"/>
  <c r="E364" i="2"/>
  <c r="F364" i="2"/>
  <c r="E366" i="2"/>
  <c r="G366" i="2"/>
  <c r="F366" i="2"/>
  <c r="G368" i="2"/>
  <c r="G370" i="2"/>
  <c r="E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V398" i="4" s="1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H515" i="2" s="1"/>
  <c r="F514" i="5"/>
  <c r="I515" i="2" s="1"/>
  <c r="E516" i="5"/>
  <c r="H517" i="2" s="1"/>
  <c r="F516" i="5"/>
  <c r="I517" i="2" s="1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I521" i="2" s="1"/>
  <c r="E520" i="5"/>
  <c r="H521" i="2" s="1"/>
  <c r="I536" i="5"/>
  <c r="F536" i="5"/>
  <c r="I537" i="2" s="1"/>
  <c r="E536" i="5"/>
  <c r="H537" i="2" s="1"/>
  <c r="I552" i="5"/>
  <c r="F552" i="5"/>
  <c r="I553" i="2" s="1"/>
  <c r="E552" i="5"/>
  <c r="H553" i="2" s="1"/>
  <c r="I576" i="5"/>
  <c r="E576" i="5"/>
  <c r="H577" i="2" s="1"/>
  <c r="I584" i="5"/>
  <c r="F584" i="5"/>
  <c r="I585" i="2" s="1"/>
  <c r="E584" i="5"/>
  <c r="H585" i="2" s="1"/>
  <c r="I575" i="5"/>
  <c r="F575" i="5"/>
  <c r="I576" i="2" s="1"/>
  <c r="G575" i="5"/>
  <c r="J576" i="2" s="1"/>
  <c r="I900" i="5"/>
  <c r="G900" i="5"/>
  <c r="I916" i="5"/>
  <c r="G916" i="5"/>
  <c r="I932" i="5"/>
  <c r="G932" i="5"/>
  <c r="I563" i="5"/>
  <c r="G563" i="5"/>
  <c r="J564" i="2" s="1"/>
  <c r="I594" i="5"/>
  <c r="E594" i="5"/>
  <c r="H595" i="2" s="1"/>
  <c r="I610" i="5"/>
  <c r="E610" i="5"/>
  <c r="H611" i="2" s="1"/>
  <c r="I626" i="5"/>
  <c r="E626" i="5"/>
  <c r="H627" i="2" s="1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H559" i="2" s="1"/>
  <c r="I574" i="5"/>
  <c r="E574" i="5"/>
  <c r="H575" i="2" s="1"/>
  <c r="I590" i="5"/>
  <c r="E590" i="5"/>
  <c r="H591" i="2" s="1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I519" i="2" s="1"/>
  <c r="F534" i="5"/>
  <c r="I535" i="2" s="1"/>
  <c r="F550" i="5"/>
  <c r="I551" i="2" s="1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H527" i="2" s="1"/>
  <c r="I542" i="5"/>
  <c r="E542" i="5"/>
  <c r="H543" i="2" s="1"/>
  <c r="I528" i="5"/>
  <c r="F528" i="5"/>
  <c r="I529" i="2" s="1"/>
  <c r="E528" i="5"/>
  <c r="H529" i="2" s="1"/>
  <c r="I544" i="5"/>
  <c r="F544" i="5"/>
  <c r="I545" i="2" s="1"/>
  <c r="E544" i="5"/>
  <c r="H545" i="2" s="1"/>
  <c r="I560" i="5"/>
  <c r="E560" i="5"/>
  <c r="H561" i="2" s="1"/>
  <c r="I568" i="5"/>
  <c r="F568" i="5"/>
  <c r="I569" i="2" s="1"/>
  <c r="E568" i="5"/>
  <c r="H569" i="2" s="1"/>
  <c r="I559" i="5"/>
  <c r="F559" i="5"/>
  <c r="I560" i="2" s="1"/>
  <c r="G559" i="5"/>
  <c r="J560" i="2" s="1"/>
  <c r="I591" i="5"/>
  <c r="F591" i="5"/>
  <c r="I592" i="2" s="1"/>
  <c r="G591" i="5"/>
  <c r="J592" i="2" s="1"/>
  <c r="F596" i="5"/>
  <c r="I597" i="2" s="1"/>
  <c r="E596" i="5"/>
  <c r="H597" i="2" s="1"/>
  <c r="I604" i="5"/>
  <c r="F604" i="5"/>
  <c r="I605" i="2" s="1"/>
  <c r="E604" i="5"/>
  <c r="H605" i="2" s="1"/>
  <c r="F612" i="5"/>
  <c r="I613" i="2" s="1"/>
  <c r="E612" i="5"/>
  <c r="H613" i="2" s="1"/>
  <c r="I620" i="5"/>
  <c r="F620" i="5"/>
  <c r="I621" i="2" s="1"/>
  <c r="E620" i="5"/>
  <c r="H621" i="2" s="1"/>
  <c r="F628" i="5"/>
  <c r="I629" i="2" s="1"/>
  <c r="E628" i="5"/>
  <c r="H629" i="2" s="1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J580" i="2" s="1"/>
  <c r="I602" i="5"/>
  <c r="E602" i="5"/>
  <c r="H603" i="2" s="1"/>
  <c r="I618" i="5"/>
  <c r="E618" i="5"/>
  <c r="H619" i="2" s="1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H567" i="2" s="1"/>
  <c r="I582" i="5"/>
  <c r="E582" i="5"/>
  <c r="H583" i="2" s="1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I527" i="2" s="1"/>
  <c r="F542" i="5"/>
  <c r="I543" i="2" s="1"/>
  <c r="F594" i="5"/>
  <c r="I595" i="2" s="1"/>
  <c r="F610" i="5"/>
  <c r="I611" i="2" s="1"/>
  <c r="F626" i="5"/>
  <c r="I627" i="2" s="1"/>
  <c r="F642" i="5"/>
  <c r="F658" i="5"/>
  <c r="I518" i="5"/>
  <c r="I550" i="5"/>
  <c r="F576" i="5"/>
  <c r="I577" i="2" s="1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H516" i="2" s="1"/>
  <c r="F515" i="5"/>
  <c r="I516" i="2" s="1"/>
  <c r="E517" i="5"/>
  <c r="H518" i="2" s="1"/>
  <c r="F517" i="5"/>
  <c r="I518" i="2" s="1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I531" i="2" s="1"/>
  <c r="F546" i="5"/>
  <c r="I547" i="2" s="1"/>
  <c r="F564" i="5"/>
  <c r="I565" i="2" s="1"/>
  <c r="F580" i="5"/>
  <c r="I581" i="2" s="1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I499" i="2" s="1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H466" i="2" s="1"/>
  <c r="E467" i="5"/>
  <c r="H468" i="2" s="1"/>
  <c r="E469" i="5"/>
  <c r="H470" i="2" s="1"/>
  <c r="E471" i="5"/>
  <c r="H472" i="2" s="1"/>
  <c r="E473" i="5"/>
  <c r="H474" i="2" s="1"/>
  <c r="E475" i="5"/>
  <c r="H476" i="2" s="1"/>
  <c r="E477" i="5"/>
  <c r="H478" i="2" s="1"/>
  <c r="E479" i="5"/>
  <c r="H480" i="2" s="1"/>
  <c r="E481" i="5"/>
  <c r="H482" i="2" s="1"/>
  <c r="E483" i="5"/>
  <c r="H484" i="2" s="1"/>
  <c r="E485" i="5"/>
  <c r="H486" i="2" s="1"/>
  <c r="E487" i="5"/>
  <c r="H488" i="2" s="1"/>
  <c r="E489" i="5"/>
  <c r="H490" i="2" s="1"/>
  <c r="E491" i="5"/>
  <c r="H492" i="2" s="1"/>
  <c r="E493" i="5"/>
  <c r="H494" i="2" s="1"/>
  <c r="E495" i="5"/>
  <c r="H496" i="2" s="1"/>
  <c r="E497" i="5"/>
  <c r="H498" i="2" s="1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J466" i="2" s="1"/>
  <c r="G466" i="5"/>
  <c r="J467" i="2" s="1"/>
  <c r="G467" i="5"/>
  <c r="J468" i="2" s="1"/>
  <c r="G468" i="5"/>
  <c r="J469" i="2" s="1"/>
  <c r="G469" i="5"/>
  <c r="J470" i="2" s="1"/>
  <c r="G470" i="5"/>
  <c r="J471" i="2" s="1"/>
  <c r="G471" i="5"/>
  <c r="J472" i="2" s="1"/>
  <c r="G472" i="5"/>
  <c r="J473" i="2" s="1"/>
  <c r="G473" i="5"/>
  <c r="J474" i="2" s="1"/>
  <c r="G474" i="5"/>
  <c r="J475" i="2" s="1"/>
  <c r="G475" i="5"/>
  <c r="J476" i="2" s="1"/>
  <c r="G476" i="5"/>
  <c r="J477" i="2" s="1"/>
  <c r="G477" i="5"/>
  <c r="J478" i="2" s="1"/>
  <c r="G478" i="5"/>
  <c r="J479" i="2" s="1"/>
  <c r="G479" i="5"/>
  <c r="J480" i="2" s="1"/>
  <c r="G480" i="5"/>
  <c r="J481" i="2" s="1"/>
  <c r="G481" i="5"/>
  <c r="J482" i="2" s="1"/>
  <c r="G482" i="5"/>
  <c r="J483" i="2" s="1"/>
  <c r="G483" i="5"/>
  <c r="J484" i="2" s="1"/>
  <c r="G484" i="5"/>
  <c r="J485" i="2" s="1"/>
  <c r="G485" i="5"/>
  <c r="J486" i="2" s="1"/>
  <c r="G486" i="5"/>
  <c r="J487" i="2" s="1"/>
  <c r="G487" i="5"/>
  <c r="J488" i="2" s="1"/>
  <c r="G488" i="5"/>
  <c r="J489" i="2" s="1"/>
  <c r="G489" i="5"/>
  <c r="J490" i="2" s="1"/>
  <c r="G490" i="5"/>
  <c r="J491" i="2" s="1"/>
  <c r="G491" i="5"/>
  <c r="J492" i="2" s="1"/>
  <c r="G492" i="5"/>
  <c r="J493" i="2" s="1"/>
  <c r="G493" i="5"/>
  <c r="J494" i="2" s="1"/>
  <c r="G494" i="5"/>
  <c r="J495" i="2" s="1"/>
  <c r="G495" i="5"/>
  <c r="J496" i="2" s="1"/>
  <c r="G496" i="5"/>
  <c r="J497" i="2" s="1"/>
  <c r="G497" i="5"/>
  <c r="J498" i="2" s="1"/>
  <c r="G498" i="5"/>
  <c r="J499" i="2" s="1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V438" i="4" s="1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V478" i="4" s="1"/>
  <c r="S482" i="4"/>
  <c r="V482" i="4" s="1"/>
  <c r="S486" i="4"/>
  <c r="T489" i="4"/>
  <c r="S490" i="4"/>
  <c r="V490" i="4" s="1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U470" i="4" s="1"/>
  <c r="R478" i="4"/>
  <c r="U478" i="4" s="1"/>
  <c r="R486" i="4"/>
  <c r="R494" i="4"/>
  <c r="U494" i="4" s="1"/>
  <c r="R502" i="4"/>
  <c r="R510" i="4"/>
  <c r="S522" i="4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Q563" i="4"/>
  <c r="Q571" i="4"/>
  <c r="T573" i="4"/>
  <c r="Q579" i="4"/>
  <c r="Q587" i="4"/>
  <c r="T593" i="4"/>
  <c r="Q595" i="4"/>
  <c r="Q603" i="4"/>
  <c r="Q611" i="4"/>
  <c r="Q619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F498" i="2" l="1"/>
  <c r="E498" i="2"/>
  <c r="G498" i="2"/>
  <c r="F494" i="2"/>
  <c r="E494" i="2"/>
  <c r="G494" i="2"/>
  <c r="F490" i="2"/>
  <c r="E490" i="2"/>
  <c r="G490" i="2"/>
  <c r="F486" i="2"/>
  <c r="E486" i="2"/>
  <c r="G486" i="2"/>
  <c r="F482" i="2"/>
  <c r="E482" i="2"/>
  <c r="G482" i="2"/>
  <c r="E478" i="2"/>
  <c r="G478" i="2"/>
  <c r="F478" i="2"/>
  <c r="E499" i="2"/>
  <c r="G499" i="2"/>
  <c r="F499" i="2"/>
  <c r="E629" i="2"/>
  <c r="G629" i="2"/>
  <c r="F629" i="2"/>
  <c r="E551" i="2"/>
  <c r="G551" i="2"/>
  <c r="F551" i="2"/>
  <c r="E583" i="2"/>
  <c r="G583" i="2"/>
  <c r="F583" i="2"/>
  <c r="E567" i="2"/>
  <c r="G567" i="2"/>
  <c r="F567" i="2"/>
  <c r="E605" i="2"/>
  <c r="G605" i="2"/>
  <c r="F605" i="2"/>
  <c r="F560" i="2"/>
  <c r="G560" i="2"/>
  <c r="E560" i="2"/>
  <c r="E545" i="2"/>
  <c r="G545" i="2"/>
  <c r="F545" i="2"/>
  <c r="E591" i="2"/>
  <c r="G591" i="2"/>
  <c r="F591" i="2"/>
  <c r="E575" i="2"/>
  <c r="G575" i="2"/>
  <c r="F575" i="2"/>
  <c r="E559" i="2"/>
  <c r="G559" i="2"/>
  <c r="F559" i="2"/>
  <c r="F576" i="2"/>
  <c r="G576" i="2"/>
  <c r="E576" i="2"/>
  <c r="E553" i="2"/>
  <c r="G553" i="2"/>
  <c r="F553" i="2"/>
  <c r="E521" i="2"/>
  <c r="G521" i="2"/>
  <c r="F521" i="2"/>
  <c r="F512" i="2"/>
  <c r="E512" i="2"/>
  <c r="G512" i="2"/>
  <c r="F508" i="2"/>
  <c r="E508" i="2"/>
  <c r="G508" i="2"/>
  <c r="F504" i="2"/>
  <c r="E504" i="2"/>
  <c r="G504" i="2"/>
  <c r="F500" i="2"/>
  <c r="E500" i="2"/>
  <c r="G500" i="2"/>
  <c r="E497" i="2"/>
  <c r="G497" i="2"/>
  <c r="F497" i="2"/>
  <c r="E489" i="2"/>
  <c r="G489" i="2"/>
  <c r="F489" i="2"/>
  <c r="E481" i="2"/>
  <c r="G481" i="2"/>
  <c r="F481" i="2"/>
  <c r="T625" i="4"/>
  <c r="T617" i="4"/>
  <c r="T609" i="4"/>
  <c r="T577" i="4"/>
  <c r="T561" i="4"/>
  <c r="V520" i="4"/>
  <c r="V522" i="4"/>
  <c r="V544" i="4"/>
  <c r="F496" i="2"/>
  <c r="E496" i="2"/>
  <c r="G496" i="2"/>
  <c r="F492" i="2"/>
  <c r="E492" i="2"/>
  <c r="G492" i="2"/>
  <c r="F488" i="2"/>
  <c r="E488" i="2"/>
  <c r="G488" i="2"/>
  <c r="F484" i="2"/>
  <c r="E484" i="2"/>
  <c r="G484" i="2"/>
  <c r="E480" i="2"/>
  <c r="G480" i="2"/>
  <c r="F480" i="2"/>
  <c r="E597" i="2"/>
  <c r="G597" i="2"/>
  <c r="F597" i="2"/>
  <c r="E519" i="2"/>
  <c r="G519" i="2"/>
  <c r="F519" i="2"/>
  <c r="E619" i="2"/>
  <c r="G619" i="2"/>
  <c r="F619" i="2"/>
  <c r="E603" i="2"/>
  <c r="G603" i="2"/>
  <c r="F603" i="2"/>
  <c r="F580" i="2"/>
  <c r="G580" i="2"/>
  <c r="E580" i="2"/>
  <c r="E621" i="2"/>
  <c r="G621" i="2"/>
  <c r="F621" i="2"/>
  <c r="F592" i="2"/>
  <c r="G592" i="2"/>
  <c r="E592" i="2"/>
  <c r="E569" i="2"/>
  <c r="G569" i="2"/>
  <c r="F569" i="2"/>
  <c r="E561" i="2"/>
  <c r="G561" i="2"/>
  <c r="F561" i="2"/>
  <c r="E529" i="2"/>
  <c r="G529" i="2"/>
  <c r="F529" i="2"/>
  <c r="E543" i="2"/>
  <c r="G543" i="2"/>
  <c r="F543" i="2"/>
  <c r="E527" i="2"/>
  <c r="G527" i="2"/>
  <c r="F527" i="2"/>
  <c r="E535" i="2"/>
  <c r="G535" i="2"/>
  <c r="F535" i="2"/>
  <c r="E627" i="2"/>
  <c r="G627" i="2"/>
  <c r="F627" i="2"/>
  <c r="E611" i="2"/>
  <c r="G611" i="2"/>
  <c r="F611" i="2"/>
  <c r="E595" i="2"/>
  <c r="G595" i="2"/>
  <c r="F595" i="2"/>
  <c r="F564" i="2"/>
  <c r="G564" i="2"/>
  <c r="E564" i="2"/>
  <c r="E585" i="2"/>
  <c r="G585" i="2"/>
  <c r="F585" i="2"/>
  <c r="E577" i="2"/>
  <c r="G577" i="2"/>
  <c r="F577" i="2"/>
  <c r="E537" i="2"/>
  <c r="G537" i="2"/>
  <c r="F537" i="2"/>
  <c r="E539" i="2"/>
  <c r="G539" i="2"/>
  <c r="F539" i="2"/>
  <c r="E493" i="2"/>
  <c r="G493" i="2"/>
  <c r="F493" i="2"/>
  <c r="E485" i="2"/>
  <c r="G485" i="2"/>
  <c r="F485" i="2"/>
  <c r="F477" i="2"/>
  <c r="E477" i="2"/>
  <c r="G477" i="2"/>
  <c r="F476" i="2"/>
  <c r="E476" i="2"/>
  <c r="G476" i="2"/>
  <c r="F472" i="2"/>
  <c r="E472" i="2"/>
  <c r="G472" i="2"/>
  <c r="F468" i="2"/>
  <c r="E468" i="2"/>
  <c r="G468" i="2"/>
  <c r="E475" i="2"/>
  <c r="G475" i="2"/>
  <c r="F475" i="2"/>
  <c r="E467" i="2"/>
  <c r="G467" i="2"/>
  <c r="F467" i="2"/>
  <c r="F474" i="2"/>
  <c r="E474" i="2"/>
  <c r="G474" i="2"/>
  <c r="F470" i="2"/>
  <c r="E470" i="2"/>
  <c r="G470" i="2"/>
  <c r="F466" i="2"/>
  <c r="E466" i="2"/>
  <c r="G466" i="2"/>
  <c r="F370" i="2"/>
  <c r="F362" i="2"/>
  <c r="F424" i="2"/>
  <c r="F408" i="2"/>
  <c r="F392" i="2"/>
  <c r="F376" i="2"/>
  <c r="F414" i="2"/>
  <c r="F382" i="2"/>
  <c r="E471" i="2"/>
  <c r="G471" i="2"/>
  <c r="F471" i="2"/>
  <c r="G352" i="2"/>
  <c r="G344" i="2"/>
  <c r="G336" i="2"/>
  <c r="G328" i="2"/>
  <c r="E26" i="8"/>
  <c r="D26" i="8"/>
  <c r="E25" i="8"/>
  <c r="M25" i="8" s="1"/>
  <c r="D25" i="8"/>
  <c r="L25" i="8" s="1"/>
  <c r="F279" i="2"/>
  <c r="E24" i="8"/>
  <c r="D24" i="8"/>
  <c r="E23" i="8"/>
  <c r="D23" i="8"/>
  <c r="E258" i="2"/>
  <c r="V486" i="4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W406" i="4" s="1"/>
  <c r="X406" i="4" s="1"/>
  <c r="Y406" i="4" s="1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W414" i="4" s="1"/>
  <c r="X414" i="4" s="1"/>
  <c r="Y414" i="4" s="1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98" i="4" l="1"/>
  <c r="X498" i="4" s="1"/>
  <c r="Y498" i="4" s="1"/>
  <c r="W530" i="4"/>
  <c r="X530" i="4" s="1"/>
  <c r="Y530" i="4" s="1"/>
  <c r="V264" i="4"/>
  <c r="W264" i="4" s="1"/>
  <c r="V970" i="4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1001" i="4"/>
  <c r="U637" i="4"/>
  <c r="W46" i="4"/>
  <c r="U585" i="4"/>
  <c r="W585" i="4" s="1"/>
  <c r="V72" i="4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621" i="4" s="1"/>
  <c r="X621" i="4" s="1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W593" i="4"/>
  <c r="W609" i="4"/>
  <c r="X609" i="4" s="1"/>
  <c r="W617" i="4"/>
  <c r="W625" i="4"/>
  <c r="W633" i="4"/>
  <c r="X633" i="4" s="1"/>
  <c r="W641" i="4"/>
  <c r="Y641" i="4" s="1"/>
  <c r="W649" i="4"/>
  <c r="X649" i="4" s="1"/>
  <c r="W657" i="4"/>
  <c r="W665" i="4"/>
  <c r="Y665" i="4" s="1"/>
  <c r="W673" i="4"/>
  <c r="X673" i="4" s="1"/>
  <c r="W689" i="4"/>
  <c r="Y689" i="4" s="1"/>
  <c r="W697" i="4"/>
  <c r="X697" i="4" s="1"/>
  <c r="W705" i="4"/>
  <c r="Y705" i="4" s="1"/>
  <c r="W721" i="4"/>
  <c r="W729" i="4"/>
  <c r="Y729" i="4" s="1"/>
  <c r="W737" i="4"/>
  <c r="X737" i="4" s="1"/>
  <c r="W753" i="4"/>
  <c r="Y753" i="4" s="1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37" i="4"/>
  <c r="X637" i="4" s="1"/>
  <c r="W693" i="4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W550" i="4"/>
  <c r="W524" i="4"/>
  <c r="W540" i="4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693" i="4"/>
  <c r="X27" i="4"/>
  <c r="Y27" i="4" s="1"/>
  <c r="X373" i="4"/>
  <c r="Y373" i="4" s="1"/>
  <c r="X382" i="4"/>
  <c r="X953" i="4"/>
  <c r="Y953" i="4"/>
  <c r="AA390" i="4"/>
  <c r="AC390" i="4"/>
  <c r="AE390" i="4"/>
  <c r="Z390" i="4"/>
  <c r="AB390" i="4"/>
  <c r="AD390" i="4"/>
  <c r="AA398" i="4"/>
  <c r="AC398" i="4"/>
  <c r="AE398" i="4"/>
  <c r="Z398" i="4"/>
  <c r="AB398" i="4"/>
  <c r="AD398" i="4"/>
  <c r="AE418" i="4"/>
  <c r="AD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A442" i="4"/>
  <c r="AC442" i="4"/>
  <c r="AE442" i="4"/>
  <c r="AQ442" i="4" s="1"/>
  <c r="AW442" i="4" s="1"/>
  <c r="Z442" i="4"/>
  <c r="AB442" i="4"/>
  <c r="AD442" i="4"/>
  <c r="AA458" i="4"/>
  <c r="AC458" i="4"/>
  <c r="AE458" i="4"/>
  <c r="Z458" i="4"/>
  <c r="AB458" i="4"/>
  <c r="AD458" i="4"/>
  <c r="AA466" i="4"/>
  <c r="AC466" i="4"/>
  <c r="AE466" i="4"/>
  <c r="Z466" i="4"/>
  <c r="AB466" i="4"/>
  <c r="AD466" i="4"/>
  <c r="AA474" i="4"/>
  <c r="AC474" i="4"/>
  <c r="AE474" i="4"/>
  <c r="Z474" i="4"/>
  <c r="AB474" i="4"/>
  <c r="AD474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A530" i="4"/>
  <c r="AE530" i="4"/>
  <c r="AC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A520" i="4"/>
  <c r="AE520" i="4"/>
  <c r="AC520" i="4"/>
  <c r="Z536" i="4"/>
  <c r="AB536" i="4"/>
  <c r="AD536" i="4"/>
  <c r="AA536" i="4"/>
  <c r="AE536" i="4"/>
  <c r="AC536" i="4"/>
  <c r="Z552" i="4"/>
  <c r="AB552" i="4"/>
  <c r="AD552" i="4"/>
  <c r="AA552" i="4"/>
  <c r="AE552" i="4"/>
  <c r="AC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 s="1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C369" i="4"/>
  <c r="AA369" i="4"/>
  <c r="AE369" i="4"/>
  <c r="AQ369" i="4" s="1"/>
  <c r="AW369" i="4" s="1"/>
  <c r="Z377" i="4"/>
  <c r="AB377" i="4"/>
  <c r="AD377" i="4"/>
  <c r="AC377" i="4"/>
  <c r="AA377" i="4"/>
  <c r="AE377" i="4"/>
  <c r="AQ377" i="4" s="1"/>
  <c r="AW377" i="4" s="1"/>
  <c r="Z538" i="4"/>
  <c r="AB538" i="4"/>
  <c r="AD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Z478" i="4"/>
  <c r="AB478" i="4"/>
  <c r="AD478" i="4"/>
  <c r="AA494" i="4"/>
  <c r="AC494" i="4"/>
  <c r="AE494" i="4"/>
  <c r="AQ494" i="4" s="1"/>
  <c r="AW494" i="4" s="1"/>
  <c r="Z494" i="4"/>
  <c r="AB494" i="4"/>
  <c r="AD494" i="4"/>
  <c r="AA502" i="4"/>
  <c r="AC502" i="4"/>
  <c r="AE502" i="4"/>
  <c r="Z502" i="4"/>
  <c r="AB502" i="4"/>
  <c r="AD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 s="1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P482" i="4" l="1"/>
  <c r="AV482" i="4" s="1"/>
  <c r="AP554" i="4"/>
  <c r="AV554" i="4" s="1"/>
  <c r="AL554" i="4"/>
  <c r="AR554" i="4" s="1"/>
  <c r="AP530" i="4"/>
  <c r="AV530" i="4" s="1"/>
  <c r="X542" i="4"/>
  <c r="Y542" i="4" s="1"/>
  <c r="AF530" i="4"/>
  <c r="Y617" i="4"/>
  <c r="Y577" i="4"/>
  <c r="W589" i="4"/>
  <c r="X589" i="4" s="1"/>
  <c r="AQ474" i="4"/>
  <c r="AW474" i="4" s="1"/>
  <c r="AM390" i="4"/>
  <c r="AS390" i="4" s="1"/>
  <c r="X585" i="4"/>
  <c r="Y585" i="4"/>
  <c r="Y745" i="4"/>
  <c r="X745" i="4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N442" i="4"/>
  <c r="AT442" i="4" s="1"/>
  <c r="AB114" i="4"/>
  <c r="X540" i="4"/>
  <c r="Y540" i="4" s="1"/>
  <c r="AM426" i="4"/>
  <c r="AS426" i="4" s="1"/>
  <c r="AQ390" i="4"/>
  <c r="AW390" i="4" s="1"/>
  <c r="AK114" i="4"/>
  <c r="AC114" i="4"/>
  <c r="Z114" i="4"/>
  <c r="X625" i="4"/>
  <c r="Y625" i="4" s="1"/>
  <c r="AP949" i="4"/>
  <c r="AV949" i="4" s="1"/>
  <c r="AQ466" i="4"/>
  <c r="AW466" i="4" s="1"/>
  <c r="Y697" i="4"/>
  <c r="AQ197" i="4"/>
  <c r="AW197" i="4" s="1"/>
  <c r="AN139" i="4"/>
  <c r="AT139" i="4" s="1"/>
  <c r="AM221" i="4"/>
  <c r="AS221" i="4" s="1"/>
  <c r="AQ544" i="4"/>
  <c r="AW544" i="4" s="1"/>
  <c r="AQ520" i="4"/>
  <c r="AW520" i="4" s="1"/>
  <c r="AQ109" i="4"/>
  <c r="AW109" i="4" s="1"/>
  <c r="AQ398" i="4"/>
  <c r="AW398" i="4" s="1"/>
  <c r="AI114" i="4"/>
  <c r="AG114" i="4"/>
  <c r="AA114" i="4"/>
  <c r="W383" i="4"/>
  <c r="X713" i="4"/>
  <c r="Y713" i="4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569" i="4"/>
  <c r="AN478" i="4"/>
  <c r="AT478" i="4" s="1"/>
  <c r="AO217" i="4"/>
  <c r="AU217" i="4" s="1"/>
  <c r="AL937" i="4"/>
  <c r="AR937" i="4" s="1"/>
  <c r="AN538" i="4"/>
  <c r="AT538" i="4" s="1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S490" i="4" s="1"/>
  <c r="AM466" i="4"/>
  <c r="AS466" i="4" s="1"/>
  <c r="AB418" i="4"/>
  <c r="AN418" i="4" s="1"/>
  <c r="AT418" i="4" s="1"/>
  <c r="AC418" i="4"/>
  <c r="AN398" i="4"/>
  <c r="AT398" i="4" s="1"/>
  <c r="AC37" i="4"/>
  <c r="Z37" i="4"/>
  <c r="Y985" i="4"/>
  <c r="AG418" i="4"/>
  <c r="Y506" i="4"/>
  <c r="AK506" i="4" s="1"/>
  <c r="AI201" i="4"/>
  <c r="AQ502" i="4"/>
  <c r="AW502" i="4" s="1"/>
  <c r="AM197" i="4"/>
  <c r="AS197" i="4" s="1"/>
  <c r="AN123" i="4"/>
  <c r="AT123" i="4" s="1"/>
  <c r="AN474" i="4"/>
  <c r="AT474" i="4" s="1"/>
  <c r="AH37" i="4"/>
  <c r="AN37" i="4" s="1"/>
  <c r="AT37" i="4" s="1"/>
  <c r="AF418" i="4"/>
  <c r="Y633" i="4"/>
  <c r="X601" i="4"/>
  <c r="Y601" i="4" s="1"/>
  <c r="X534" i="4"/>
  <c r="Y534" i="4" s="1"/>
  <c r="AO478" i="4"/>
  <c r="AU478" i="4" s="1"/>
  <c r="AN217" i="4"/>
  <c r="AT217" i="4" s="1"/>
  <c r="AN229" i="4"/>
  <c r="AT229" i="4" s="1"/>
  <c r="AQ105" i="4"/>
  <c r="AW105" i="4" s="1"/>
  <c r="AN486" i="4"/>
  <c r="AT486" i="4" s="1"/>
  <c r="AL462" i="4"/>
  <c r="AR462" i="4" s="1"/>
  <c r="E462" i="4" s="1"/>
  <c r="I462" i="4" s="1"/>
  <c r="L463" i="2" s="1"/>
  <c r="AB201" i="4"/>
  <c r="AI37" i="4"/>
  <c r="AP965" i="4"/>
  <c r="AV965" i="4" s="1"/>
  <c r="AQ434" i="4"/>
  <c r="AW434" i="4" s="1"/>
  <c r="Z418" i="4"/>
  <c r="AA418" i="4"/>
  <c r="AA37" i="4"/>
  <c r="X524" i="4"/>
  <c r="Y524" i="4" s="1"/>
  <c r="X526" i="4"/>
  <c r="Y526" i="4" s="1"/>
  <c r="Y721" i="4"/>
  <c r="X721" i="4"/>
  <c r="AI506" i="4"/>
  <c r="AJ506" i="4"/>
  <c r="Z506" i="4"/>
  <c r="Y681" i="4"/>
  <c r="X681" i="4"/>
  <c r="Y546" i="4"/>
  <c r="AK546" i="4" s="1"/>
  <c r="Y450" i="4"/>
  <c r="AG450" i="4" s="1"/>
  <c r="AE450" i="4"/>
  <c r="AF450" i="4"/>
  <c r="X753" i="4"/>
  <c r="Y737" i="4"/>
  <c r="Y561" i="4"/>
  <c r="AM414" i="4"/>
  <c r="AS414" i="4" s="1"/>
  <c r="AM394" i="4"/>
  <c r="AS394" i="4" s="1"/>
  <c r="AD506" i="4"/>
  <c r="AP528" i="4"/>
  <c r="AV528" i="4" s="1"/>
  <c r="AB450" i="4"/>
  <c r="AK450" i="4"/>
  <c r="Y657" i="4"/>
  <c r="X657" i="4"/>
  <c r="X593" i="4"/>
  <c r="Y593" i="4" s="1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V369" i="4" s="1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H510" i="4"/>
  <c r="Y973" i="4"/>
  <c r="X973" i="4"/>
  <c r="AG506" i="4"/>
  <c r="AH506" i="4"/>
  <c r="AF201" i="4"/>
  <c r="AJ173" i="4"/>
  <c r="AN502" i="4"/>
  <c r="AT502" i="4" s="1"/>
  <c r="AN494" i="4"/>
  <c r="AT494" i="4" s="1"/>
  <c r="AO494" i="4"/>
  <c r="AU494" i="4" s="1"/>
  <c r="AQ478" i="4"/>
  <c r="AW478" i="4" s="1"/>
  <c r="AM478" i="4"/>
  <c r="AS478" i="4" s="1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T377" i="4" s="1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V520" i="4" s="1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AT434" i="4" s="1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W450" i="4" s="1"/>
  <c r="AQ418" i="4"/>
  <c r="AW418" i="4" s="1"/>
  <c r="AN390" i="4"/>
  <c r="AT390" i="4" s="1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V538" i="4" s="1"/>
  <c r="AP377" i="4"/>
  <c r="AV377" i="4" s="1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L483" i="2" s="1"/>
  <c r="AL446" i="4"/>
  <c r="AR446" i="4" s="1"/>
  <c r="AQ225" i="4"/>
  <c r="AW225" i="4" s="1"/>
  <c r="AQ189" i="4"/>
  <c r="AW189" i="4" s="1"/>
  <c r="AQ181" i="4"/>
  <c r="AW181" i="4" s="1"/>
  <c r="AP544" i="4"/>
  <c r="AV544" i="4" s="1"/>
  <c r="AL544" i="4"/>
  <c r="AR544" i="4" s="1"/>
  <c r="E544" i="4" s="1"/>
  <c r="I544" i="4" s="1"/>
  <c r="L545" i="2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W552" i="4" s="1"/>
  <c r="AQ536" i="4"/>
  <c r="AW536" i="4" s="1"/>
  <c r="AQ957" i="4"/>
  <c r="AW957" i="4" s="1"/>
  <c r="AP957" i="4"/>
  <c r="AP933" i="4"/>
  <c r="AV933" i="4" s="1"/>
  <c r="AL933" i="4"/>
  <c r="AR933" i="4" s="1"/>
  <c r="D933" i="4" s="1"/>
  <c r="H933" i="4" s="1"/>
  <c r="AQ530" i="4"/>
  <c r="AW530" i="4" s="1"/>
  <c r="AN490" i="4"/>
  <c r="AT490" i="4" s="1"/>
  <c r="AQ490" i="4"/>
  <c r="AW490" i="4" s="1"/>
  <c r="AN466" i="4"/>
  <c r="AT466" i="4" s="1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F927" i="4"/>
  <c r="AG1001" i="4"/>
  <c r="AI1001" i="4"/>
  <c r="AO123" i="4"/>
  <c r="AU123" i="4" s="1"/>
  <c r="AN969" i="4"/>
  <c r="AN945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W528" i="4" s="1"/>
  <c r="AQ554" i="4"/>
  <c r="AW554" i="4" s="1"/>
  <c r="AM62" i="4"/>
  <c r="AS62" i="4" s="1"/>
  <c r="AP552" i="4"/>
  <c r="AV552" i="4" s="1"/>
  <c r="AP536" i="4"/>
  <c r="AV536" i="4" s="1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77" i="4"/>
  <c r="AF477" i="4"/>
  <c r="AI469" i="4"/>
  <c r="AF469" i="4"/>
  <c r="H7" i="3"/>
  <c r="E538" i="4"/>
  <c r="I538" i="4" s="1"/>
  <c r="L539" i="2" s="1"/>
  <c r="F538" i="4"/>
  <c r="J538" i="4" s="1"/>
  <c r="M539" i="2" s="1"/>
  <c r="G538" i="4"/>
  <c r="D538" i="4"/>
  <c r="H538" i="4" s="1"/>
  <c r="K539" i="2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K483" i="2" s="1"/>
  <c r="G482" i="4"/>
  <c r="D462" i="4"/>
  <c r="H462" i="4" s="1"/>
  <c r="K463" i="2" s="1"/>
  <c r="F462" i="4"/>
  <c r="J462" i="4" s="1"/>
  <c r="M463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K471" i="2" s="1"/>
  <c r="E454" i="4"/>
  <c r="I454" i="4" s="1"/>
  <c r="L455" i="2" s="1"/>
  <c r="G544" i="4"/>
  <c r="F544" i="4"/>
  <c r="J544" i="4" s="1"/>
  <c r="M545" i="2" s="1"/>
  <c r="F528" i="4"/>
  <c r="J528" i="4" s="1"/>
  <c r="M529" i="2" s="1"/>
  <c r="G528" i="4"/>
  <c r="D528" i="4"/>
  <c r="H528" i="4" s="1"/>
  <c r="K529" i="2" s="1"/>
  <c r="E528" i="4"/>
  <c r="I528" i="4" s="1"/>
  <c r="L529" i="2" s="1"/>
  <c r="E554" i="4"/>
  <c r="I554" i="4" s="1"/>
  <c r="L555" i="2" s="1"/>
  <c r="F554" i="4"/>
  <c r="J554" i="4" s="1"/>
  <c r="M555" i="2" s="1"/>
  <c r="D554" i="4"/>
  <c r="H554" i="4" s="1"/>
  <c r="K555" i="2" s="1"/>
  <c r="G554" i="4"/>
  <c r="G552" i="4"/>
  <c r="D536" i="4"/>
  <c r="H536" i="4" s="1"/>
  <c r="K537" i="2" s="1"/>
  <c r="E536" i="4"/>
  <c r="I536" i="4" s="1"/>
  <c r="L537" i="2" s="1"/>
  <c r="G536" i="4"/>
  <c r="F536" i="4"/>
  <c r="J536" i="4" s="1"/>
  <c r="M537" i="2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K531" i="2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AC370" i="4" s="1"/>
  <c r="Y362" i="4"/>
  <c r="Y358" i="4"/>
  <c r="AC358" i="4" s="1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AC386" i="4" s="1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AI272" i="4" s="1"/>
  <c r="Y264" i="4"/>
  <c r="Y256" i="4"/>
  <c r="AA256" i="4" s="1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AD387" i="4" s="1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G272" i="4"/>
  <c r="AE272" i="4"/>
  <c r="AJ256" i="4"/>
  <c r="AK256" i="4"/>
  <c r="Z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Z387" i="4"/>
  <c r="AD55" i="4"/>
  <c r="AE55" i="4"/>
  <c r="AA55" i="4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AD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E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50" i="4"/>
  <c r="AB550" i="4"/>
  <c r="AD550" i="4"/>
  <c r="AA550" i="4"/>
  <c r="AE550" i="4"/>
  <c r="AC550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AG380" i="4" s="1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AS789" i="4"/>
  <c r="Z773" i="4"/>
  <c r="AD773" i="4"/>
  <c r="AT773" i="4"/>
  <c r="AA773" i="4"/>
  <c r="AC773" i="4"/>
  <c r="AS773" i="4"/>
  <c r="Z757" i="4"/>
  <c r="AB757" i="4"/>
  <c r="AD757" i="4"/>
  <c r="AA757" i="4"/>
  <c r="AE757" i="4"/>
  <c r="AC757" i="4"/>
  <c r="AS757" i="4"/>
  <c r="AB741" i="4"/>
  <c r="AT741" i="4"/>
  <c r="AE741" i="4"/>
  <c r="AS741" i="4"/>
  <c r="AB709" i="4"/>
  <c r="AT709" i="4"/>
  <c r="AE709" i="4"/>
  <c r="AU709" i="4"/>
  <c r="AC709" i="4"/>
  <c r="AS709" i="4"/>
  <c r="Z693" i="4"/>
  <c r="AB693" i="4"/>
  <c r="AD693" i="4"/>
  <c r="AA693" i="4"/>
  <c r="AE693" i="4"/>
  <c r="AC693" i="4"/>
  <c r="AS693" i="4"/>
  <c r="AB685" i="4"/>
  <c r="AT685" i="4"/>
  <c r="AE685" i="4"/>
  <c r="AS685" i="4"/>
  <c r="AD669" i="4"/>
  <c r="AB653" i="4"/>
  <c r="AT653" i="4"/>
  <c r="AE653" i="4"/>
  <c r="AU653" i="4"/>
  <c r="AC653" i="4"/>
  <c r="AS653" i="4"/>
  <c r="Z637" i="4"/>
  <c r="AB637" i="4"/>
  <c r="AD637" i="4"/>
  <c r="AA637" i="4"/>
  <c r="AE637" i="4"/>
  <c r="AC637" i="4"/>
  <c r="AS637" i="4"/>
  <c r="AB621" i="4"/>
  <c r="AE621" i="4"/>
  <c r="AB589" i="4"/>
  <c r="AE589" i="4"/>
  <c r="AC589" i="4"/>
  <c r="Z573" i="4"/>
  <c r="AB573" i="4"/>
  <c r="AD573" i="4"/>
  <c r="AA573" i="4"/>
  <c r="AE573" i="4"/>
  <c r="AC573" i="4"/>
  <c r="AB557" i="4"/>
  <c r="AE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37" i="4"/>
  <c r="AI737" i="4"/>
  <c r="AH737" i="4"/>
  <c r="AG729" i="4"/>
  <c r="AI729" i="4"/>
  <c r="AH729" i="4"/>
  <c r="AG721" i="4"/>
  <c r="AI721" i="4"/>
  <c r="AH721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H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E370" i="4"/>
  <c r="AD370" i="4"/>
  <c r="AA362" i="4"/>
  <c r="AC362" i="4"/>
  <c r="AE362" i="4"/>
  <c r="Z362" i="4"/>
  <c r="AD362" i="4"/>
  <c r="AB362" i="4"/>
  <c r="AA358" i="4"/>
  <c r="AE358" i="4"/>
  <c r="AD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E386" i="4"/>
  <c r="AB386" i="4"/>
  <c r="AG386" i="4"/>
  <c r="AH386" i="4"/>
  <c r="AF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K737" i="4"/>
  <c r="AJ737" i="4"/>
  <c r="AF737" i="4"/>
  <c r="AK729" i="4"/>
  <c r="AJ729" i="4"/>
  <c r="AF729" i="4"/>
  <c r="AK721" i="4"/>
  <c r="AJ721" i="4"/>
  <c r="AF721" i="4"/>
  <c r="AK713" i="4"/>
  <c r="AJ713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17" i="4"/>
  <c r="AJ617" i="4"/>
  <c r="AF617" i="4"/>
  <c r="AK609" i="4"/>
  <c r="AJ609" i="4"/>
  <c r="AF609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50" i="4"/>
  <c r="AJ550" i="4"/>
  <c r="AF550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Z601" i="4" l="1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C542" i="4"/>
  <c r="AJ542" i="4"/>
  <c r="AF542" i="4"/>
  <c r="AK542" i="4"/>
  <c r="AH542" i="4"/>
  <c r="AI542" i="4"/>
  <c r="Z542" i="4"/>
  <c r="AD542" i="4"/>
  <c r="AE542" i="4"/>
  <c r="AQ542" i="4" s="1"/>
  <c r="AW542" i="4" s="1"/>
  <c r="AG485" i="4"/>
  <c r="Y493" i="4"/>
  <c r="AL450" i="4"/>
  <c r="AR450" i="4" s="1"/>
  <c r="D450" i="4" s="1"/>
  <c r="H450" i="4" s="1"/>
  <c r="K451" i="2" s="1"/>
  <c r="AJ386" i="4"/>
  <c r="AI386" i="4"/>
  <c r="AK386" i="4"/>
  <c r="AD386" i="4"/>
  <c r="Z386" i="4"/>
  <c r="AB358" i="4"/>
  <c r="Z358" i="4"/>
  <c r="AB370" i="4"/>
  <c r="Z370" i="4"/>
  <c r="AF380" i="4"/>
  <c r="AI387" i="4"/>
  <c r="AK387" i="4"/>
  <c r="G462" i="4"/>
  <c r="AC450" i="4"/>
  <c r="Z450" i="4"/>
  <c r="AA450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O328" i="4" s="1"/>
  <c r="AU328" i="4" s="1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P346" i="4" s="1"/>
  <c r="AV346" i="4" s="1"/>
  <c r="AA346" i="4"/>
  <c r="AG346" i="4"/>
  <c r="AM346" i="4" s="1"/>
  <c r="AS346" i="4" s="1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N382" i="4" s="1"/>
  <c r="AT382" i="4" s="1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M507" i="2" s="1"/>
  <c r="E506" i="4"/>
  <c r="I506" i="4" s="1"/>
  <c r="L507" i="2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W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L531" i="2" s="1"/>
  <c r="F530" i="4"/>
  <c r="J530" i="4" s="1"/>
  <c r="M531" i="2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V542" i="4" s="1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E276" i="4" s="1"/>
  <c r="I276" i="4" s="1"/>
  <c r="L277" i="2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D332" i="4" s="1"/>
  <c r="H332" i="4" s="1"/>
  <c r="K333" i="2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W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T450" i="4" s="1"/>
  <c r="AJ450" i="4"/>
  <c r="AP450" i="4" s="1"/>
  <c r="AV450" i="4" s="1"/>
  <c r="AI450" i="4"/>
  <c r="AJ546" i="4"/>
  <c r="AP546" i="4" s="1"/>
  <c r="AV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L471" i="2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M553" i="2" s="1"/>
  <c r="D552" i="4"/>
  <c r="H552" i="4" s="1"/>
  <c r="K553" i="2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S542" i="4" s="1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M342" i="4" s="1"/>
  <c r="AS342" i="4" s="1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L218" i="4" s="1"/>
  <c r="AR218" i="4" s="1"/>
  <c r="AC218" i="4"/>
  <c r="AI218" i="4"/>
  <c r="AH218" i="4"/>
  <c r="AA338" i="4"/>
  <c r="AM338" i="4" s="1"/>
  <c r="AS338" i="4" s="1"/>
  <c r="Z338" i="4"/>
  <c r="AC338" i="4"/>
  <c r="AG338" i="4"/>
  <c r="AF338" i="4"/>
  <c r="AL338" i="4" s="1"/>
  <c r="AR338" i="4" s="1"/>
  <c r="AH338" i="4"/>
  <c r="AA354" i="4"/>
  <c r="AM354" i="4" s="1"/>
  <c r="AS354" i="4" s="1"/>
  <c r="AE354" i="4"/>
  <c r="AG354" i="4"/>
  <c r="AF354" i="4"/>
  <c r="AH354" i="4"/>
  <c r="AN354" i="4" s="1"/>
  <c r="AT354" i="4" s="1"/>
  <c r="E552" i="4"/>
  <c r="I552" i="4" s="1"/>
  <c r="L553" i="2" s="1"/>
  <c r="F470" i="4"/>
  <c r="J470" i="4" s="1"/>
  <c r="M471" i="2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M511" i="2" s="1"/>
  <c r="G510" i="4"/>
  <c r="D510" i="4"/>
  <c r="H510" i="4" s="1"/>
  <c r="K511" i="2" s="1"/>
  <c r="E510" i="4"/>
  <c r="I510" i="4" s="1"/>
  <c r="L511" i="2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L521" i="2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K545" i="2" s="1"/>
  <c r="F482" i="4"/>
  <c r="J482" i="4" s="1"/>
  <c r="M483" i="2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AO354" i="4" s="1"/>
  <c r="AU354" i="4" s="1"/>
  <c r="Z354" i="4"/>
  <c r="AK336" i="4"/>
  <c r="AQ336" i="4" s="1"/>
  <c r="AW336" i="4" s="1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S557" i="4" s="1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U589" i="4" s="1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Q395" i="4" s="1"/>
  <c r="AW395" i="4" s="1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AA344" i="4"/>
  <c r="AM344" i="4" s="1"/>
  <c r="AS344" i="4" s="1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T557" i="4" s="1"/>
  <c r="AI557" i="4"/>
  <c r="AH589" i="4"/>
  <c r="AN589" i="4" s="1"/>
  <c r="AT589" i="4" s="1"/>
  <c r="AG589" i="4"/>
  <c r="AM589" i="4" s="1"/>
  <c r="AS589" i="4" s="1"/>
  <c r="AH621" i="4"/>
  <c r="AG621" i="4"/>
  <c r="AM621" i="4" s="1"/>
  <c r="AS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K521" i="2" s="1"/>
  <c r="F520" i="4"/>
  <c r="J520" i="4" s="1"/>
  <c r="M521" i="2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454" i="4"/>
  <c r="H454" i="4" s="1"/>
  <c r="K455" i="2" s="1"/>
  <c r="F454" i="4"/>
  <c r="J454" i="4" s="1"/>
  <c r="M455" i="2" s="1"/>
  <c r="D506" i="4"/>
  <c r="H506" i="4" s="1"/>
  <c r="K507" i="2" s="1"/>
  <c r="G506" i="4"/>
  <c r="AG939" i="4"/>
  <c r="AM939" i="4" s="1"/>
  <c r="AS939" i="4" s="1"/>
  <c r="AI959" i="4"/>
  <c r="AI621" i="4"/>
  <c r="AG653" i="4"/>
  <c r="AM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K510" i="2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S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T621" i="4" s="1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L502" i="2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K527" i="2" s="1"/>
  <c r="F526" i="4"/>
  <c r="J526" i="4" s="1"/>
  <c r="M527" i="2" s="1"/>
  <c r="E542" i="4"/>
  <c r="I542" i="4" s="1"/>
  <c r="L543" i="2" s="1"/>
  <c r="D542" i="4"/>
  <c r="H542" i="4" s="1"/>
  <c r="K543" i="2" s="1"/>
  <c r="G542" i="4"/>
  <c r="F542" i="4"/>
  <c r="J542" i="4" s="1"/>
  <c r="M543" i="2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L574" i="2" s="1"/>
  <c r="F693" i="4"/>
  <c r="J693" i="4" s="1"/>
  <c r="D693" i="4"/>
  <c r="H693" i="4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F276" i="4"/>
  <c r="J276" i="4" s="1"/>
  <c r="M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G332" i="4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K487" i="2" s="1"/>
  <c r="E486" i="4"/>
  <c r="I486" i="4" s="1"/>
  <c r="L487" i="2" s="1"/>
  <c r="F486" i="4"/>
  <c r="J486" i="4" s="1"/>
  <c r="M487" i="2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E450" i="4"/>
  <c r="I450" i="4" s="1"/>
  <c r="L451" i="2" s="1"/>
  <c r="F450" i="4"/>
  <c r="J450" i="4" s="1"/>
  <c r="M451" i="2" s="1"/>
  <c r="D490" i="4"/>
  <c r="H490" i="4" s="1"/>
  <c r="K491" i="2" s="1"/>
  <c r="E490" i="4"/>
  <c r="I490" i="4" s="1"/>
  <c r="L491" i="2" s="1"/>
  <c r="G490" i="4"/>
  <c r="F490" i="4"/>
  <c r="J490" i="4" s="1"/>
  <c r="M491" i="2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K499" i="2" s="1"/>
  <c r="E498" i="4"/>
  <c r="I498" i="4" s="1"/>
  <c r="L499" i="2" s="1"/>
  <c r="G498" i="4"/>
  <c r="F498" i="4"/>
  <c r="J498" i="4" s="1"/>
  <c r="M499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K479" i="2" s="1"/>
  <c r="E478" i="4"/>
  <c r="I478" i="4" s="1"/>
  <c r="L479" i="2" s="1"/>
  <c r="F478" i="4"/>
  <c r="J478" i="4" s="1"/>
  <c r="M479" i="2" s="1"/>
  <c r="G478" i="4"/>
  <c r="D502" i="4"/>
  <c r="H502" i="4" s="1"/>
  <c r="K503" i="2" s="1"/>
  <c r="E502" i="4"/>
  <c r="I502" i="4" s="1"/>
  <c r="L503" i="2" s="1"/>
  <c r="F502" i="4"/>
  <c r="J502" i="4" s="1"/>
  <c r="M503" i="2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M370" i="4" s="1"/>
  <c r="AS370" i="4" s="1"/>
  <c r="AK370" i="4"/>
  <c r="AF370" i="4"/>
  <c r="AL370" i="4" s="1"/>
  <c r="AR370" i="4" s="1"/>
  <c r="AI531" i="4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Q370" i="4"/>
  <c r="AW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K475" i="2" s="1"/>
  <c r="E474" i="4"/>
  <c r="I474" i="4" s="1"/>
  <c r="L475" i="2" s="1"/>
  <c r="G474" i="4"/>
  <c r="F474" i="4"/>
  <c r="J474" i="4" s="1"/>
  <c r="M475" i="2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K495" i="2" s="1"/>
  <c r="E494" i="4"/>
  <c r="I494" i="4" s="1"/>
  <c r="L495" i="2" s="1"/>
  <c r="F494" i="4"/>
  <c r="J494" i="4" s="1"/>
  <c r="M495" i="2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K467" i="2" s="1"/>
  <c r="E466" i="4"/>
  <c r="I466" i="4" s="1"/>
  <c r="L467" i="2" s="1"/>
  <c r="G466" i="4"/>
  <c r="F466" i="4"/>
  <c r="J466" i="4" s="1"/>
  <c r="M467" i="2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Z412" i="4" s="1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AE440" i="4" s="1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AE275" i="4" s="1"/>
  <c r="Y307" i="4"/>
  <c r="Y339" i="4"/>
  <c r="Y388" i="4"/>
  <c r="AK388" i="4" s="1"/>
  <c r="Y420" i="4"/>
  <c r="Y452" i="4"/>
  <c r="AK452" i="4" s="1"/>
  <c r="Y484" i="4"/>
  <c r="Y58" i="4"/>
  <c r="AF58" i="4" s="1"/>
  <c r="Y277" i="4"/>
  <c r="AA277" i="4" s="1"/>
  <c r="Y309" i="4"/>
  <c r="Y341" i="4"/>
  <c r="Y20" i="4"/>
  <c r="Y360" i="4"/>
  <c r="Y368" i="4"/>
  <c r="Z368" i="4" s="1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D423" i="4" s="1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AD415" i="4"/>
  <c r="AE415" i="4"/>
  <c r="AA415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N338" i="4"/>
  <c r="AT338" i="4" s="1"/>
  <c r="AP354" i="4"/>
  <c r="AV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L475" i="4" s="1"/>
  <c r="AR475" i="4" s="1"/>
  <c r="AD475" i="4"/>
  <c r="AC475" i="4"/>
  <c r="AB483" i="4"/>
  <c r="AA483" i="4"/>
  <c r="AE483" i="4"/>
  <c r="AD483" i="4"/>
  <c r="AC483" i="4"/>
  <c r="Z483" i="4"/>
  <c r="AB491" i="4"/>
  <c r="AA491" i="4"/>
  <c r="AM491" i="4" s="1"/>
  <c r="AE491" i="4"/>
  <c r="Z491" i="4"/>
  <c r="AS491" i="4"/>
  <c r="AD491" i="4"/>
  <c r="AC491" i="4"/>
  <c r="AB499" i="4"/>
  <c r="AA499" i="4"/>
  <c r="AE499" i="4"/>
  <c r="AD499" i="4"/>
  <c r="AC499" i="4"/>
  <c r="Z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N346" i="4"/>
  <c r="AT346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76" i="4"/>
  <c r="AF476" i="4"/>
  <c r="AH476" i="4"/>
  <c r="AH285" i="4"/>
  <c r="AA349" i="4"/>
  <c r="AB349" i="4"/>
  <c r="AJ349" i="4"/>
  <c r="X240" i="4"/>
  <c r="AB579" i="4"/>
  <c r="AC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S595" i="4" s="1"/>
  <c r="AE595" i="4"/>
  <c r="AQ595" i="4" s="1"/>
  <c r="AW595" i="4" s="1"/>
  <c r="AC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AS647" i="4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A575" i="4"/>
  <c r="AE575" i="4"/>
  <c r="AQ575" i="4" s="1"/>
  <c r="AW575" i="4" s="1"/>
  <c r="AC575" i="4"/>
  <c r="AO575" i="4" s="1"/>
  <c r="AU575" i="4" s="1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S623" i="4" s="1"/>
  <c r="AE623" i="4"/>
  <c r="AC623" i="4"/>
  <c r="AO623" i="4" s="1"/>
  <c r="AU623" i="4" s="1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E771" i="4"/>
  <c r="AC771" i="4"/>
  <c r="AS771" i="4"/>
  <c r="Z779" i="4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C275" i="4"/>
  <c r="AD275" i="4"/>
  <c r="AI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Z277" i="4"/>
  <c r="AF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B525" i="4"/>
  <c r="AD525" i="4"/>
  <c r="AP525" i="4" s="1"/>
  <c r="AV525" i="4" s="1"/>
  <c r="Z525" i="4"/>
  <c r="AL525" i="4" s="1"/>
  <c r="AR525" i="4" s="1"/>
  <c r="AA541" i="4"/>
  <c r="AC541" i="4"/>
  <c r="AO541" i="4" s="1"/>
  <c r="AU541" i="4" s="1"/>
  <c r="AE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L491" i="4" l="1"/>
  <c r="AR491" i="4" s="1"/>
  <c r="AO542" i="4"/>
  <c r="AU542" i="4" s="1"/>
  <c r="AN542" i="4"/>
  <c r="AT542" i="4" s="1"/>
  <c r="AI493" i="4"/>
  <c r="AO493" i="4" s="1"/>
  <c r="AU493" i="4" s="1"/>
  <c r="AF493" i="4"/>
  <c r="Z493" i="4"/>
  <c r="AH364" i="4"/>
  <c r="AG364" i="4"/>
  <c r="AP380" i="4"/>
  <c r="AV380" i="4" s="1"/>
  <c r="Z388" i="4"/>
  <c r="AM475" i="4"/>
  <c r="AS475" i="4" s="1"/>
  <c r="AP435" i="4"/>
  <c r="AV435" i="4" s="1"/>
  <c r="AB415" i="4"/>
  <c r="AC415" i="4"/>
  <c r="AO415" i="4" s="1"/>
  <c r="AU415" i="4" s="1"/>
  <c r="Z415" i="4"/>
  <c r="AG415" i="4"/>
  <c r="AM415" i="4" s="1"/>
  <c r="AS415" i="4" s="1"/>
  <c r="AF415" i="4"/>
  <c r="G450" i="4"/>
  <c r="AH415" i="4"/>
  <c r="AK415" i="4"/>
  <c r="AQ415" i="4" s="1"/>
  <c r="AW415" i="4" s="1"/>
  <c r="AM395" i="4"/>
  <c r="AS395" i="4" s="1"/>
  <c r="AO450" i="4"/>
  <c r="AU450" i="4" s="1"/>
  <c r="F332" i="4"/>
  <c r="J332" i="4" s="1"/>
  <c r="M333" i="2" s="1"/>
  <c r="AM328" i="4"/>
  <c r="AS328" i="4" s="1"/>
  <c r="AF298" i="4"/>
  <c r="AB298" i="4"/>
  <c r="AE298" i="4"/>
  <c r="AI298" i="4"/>
  <c r="AC298" i="4"/>
  <c r="AH298" i="4"/>
  <c r="AK277" i="4"/>
  <c r="AI277" i="4"/>
  <c r="AE277" i="4"/>
  <c r="AH275" i="4"/>
  <c r="AN275" i="4" s="1"/>
  <c r="AT275" i="4" s="1"/>
  <c r="AB275" i="4"/>
  <c r="AA275" i="4"/>
  <c r="G276" i="4"/>
  <c r="AG277" i="4"/>
  <c r="AM277" i="4" s="1"/>
  <c r="AS277" i="4" s="1"/>
  <c r="AD277" i="4"/>
  <c r="AC277" i="4"/>
  <c r="AJ275" i="4"/>
  <c r="AK275" i="4"/>
  <c r="AQ275" i="4" s="1"/>
  <c r="AW275" i="4" s="1"/>
  <c r="Z275" i="4"/>
  <c r="D276" i="4"/>
  <c r="H276" i="4" s="1"/>
  <c r="K277" i="2" s="1"/>
  <c r="AP272" i="4"/>
  <c r="AV272" i="4" s="1"/>
  <c r="AJ277" i="4"/>
  <c r="AP277" i="4" s="1"/>
  <c r="AV277" i="4" s="1"/>
  <c r="AB277" i="4"/>
  <c r="AF275" i="4"/>
  <c r="AG275" i="4"/>
  <c r="AP526" i="4"/>
  <c r="AV526" i="4" s="1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P744" i="4" s="1"/>
  <c r="AV744" i="4" s="1"/>
  <c r="AA740" i="4"/>
  <c r="AE740" i="4"/>
  <c r="AD740" i="4"/>
  <c r="AA736" i="4"/>
  <c r="AM736" i="4" s="1"/>
  <c r="AS736" i="4" s="1"/>
  <c r="AE736" i="4"/>
  <c r="AD736" i="4"/>
  <c r="AA732" i="4"/>
  <c r="AE732" i="4"/>
  <c r="AD732" i="4"/>
  <c r="AA728" i="4"/>
  <c r="AE728" i="4"/>
  <c r="AD728" i="4"/>
  <c r="AP728" i="4" s="1"/>
  <c r="AV728" i="4" s="1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P712" i="4" s="1"/>
  <c r="AV712" i="4" s="1"/>
  <c r="AA708" i="4"/>
  <c r="AE708" i="4"/>
  <c r="AD708" i="4"/>
  <c r="AA704" i="4"/>
  <c r="AE704" i="4"/>
  <c r="AD704" i="4"/>
  <c r="AA700" i="4"/>
  <c r="AE700" i="4"/>
  <c r="AQ700" i="4" s="1"/>
  <c r="AW700" i="4" s="1"/>
  <c r="AD700" i="4"/>
  <c r="AA696" i="4"/>
  <c r="AE696" i="4"/>
  <c r="AD696" i="4"/>
  <c r="AA692" i="4"/>
  <c r="AE692" i="4"/>
  <c r="AD692" i="4"/>
  <c r="AA688" i="4"/>
  <c r="AM688" i="4" s="1"/>
  <c r="AS688" i="4" s="1"/>
  <c r="AE688" i="4"/>
  <c r="AD688" i="4"/>
  <c r="AA684" i="4"/>
  <c r="AE684" i="4"/>
  <c r="AQ684" i="4" s="1"/>
  <c r="AW684" i="4" s="1"/>
  <c r="AD684" i="4"/>
  <c r="AA680" i="4"/>
  <c r="AE680" i="4"/>
  <c r="AD680" i="4"/>
  <c r="AA676" i="4"/>
  <c r="AE676" i="4"/>
  <c r="AD676" i="4"/>
  <c r="AA672" i="4"/>
  <c r="AM672" i="4" s="1"/>
  <c r="AS672" i="4" s="1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Q652" i="4" s="1"/>
  <c r="AW652" i="4" s="1"/>
  <c r="AD652" i="4"/>
  <c r="AA648" i="4"/>
  <c r="AE648" i="4"/>
  <c r="AD648" i="4"/>
  <c r="AA644" i="4"/>
  <c r="AE644" i="4"/>
  <c r="AD644" i="4"/>
  <c r="AA640" i="4"/>
  <c r="AM640" i="4" s="1"/>
  <c r="AS640" i="4" s="1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H309" i="4"/>
  <c r="Z452" i="4"/>
  <c r="AL452" i="4" s="1"/>
  <c r="AR452" i="4" s="1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D685" i="4"/>
  <c r="H685" i="4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K502" i="2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L527" i="2" s="1"/>
  <c r="G526" i="4"/>
  <c r="E973" i="4"/>
  <c r="I973" i="4" s="1"/>
  <c r="G973" i="4"/>
  <c r="AB455" i="4"/>
  <c r="F509" i="4"/>
  <c r="J509" i="4" s="1"/>
  <c r="M510" i="2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M502" i="2" s="1"/>
  <c r="D204" i="4"/>
  <c r="H204" i="4" s="1"/>
  <c r="K205" i="2" s="1"/>
  <c r="F973" i="4"/>
  <c r="J973" i="4" s="1"/>
  <c r="F589" i="4"/>
  <c r="J589" i="4" s="1"/>
  <c r="M590" i="2" s="1"/>
  <c r="D589" i="4"/>
  <c r="H589" i="4" s="1"/>
  <c r="K590" i="2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U525" i="4" s="1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AO771" i="4"/>
  <c r="AU771" i="4" s="1"/>
  <c r="AM771" i="4"/>
  <c r="AQ763" i="4"/>
  <c r="AW763" i="4" s="1"/>
  <c r="AQ747" i="4"/>
  <c r="AW747" i="4" s="1"/>
  <c r="AQ731" i="4"/>
  <c r="AW731" i="4" s="1"/>
  <c r="AM715" i="4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S575" i="4" s="1"/>
  <c r="AN575" i="4"/>
  <c r="AT575" i="4" s="1"/>
  <c r="AQ559" i="4"/>
  <c r="AW559" i="4" s="1"/>
  <c r="AM987" i="4"/>
  <c r="AN987" i="4"/>
  <c r="AL979" i="4"/>
  <c r="AR979" i="4" s="1"/>
  <c r="AM647" i="4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O388" i="4" s="1"/>
  <c r="AU388" i="4" s="1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Q472" i="4" s="1"/>
  <c r="AW472" i="4" s="1"/>
  <c r="AK472" i="4"/>
  <c r="AE408" i="4"/>
  <c r="AQ408" i="4" s="1"/>
  <c r="AW408" i="4" s="1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G805" i="4"/>
  <c r="F741" i="4"/>
  <c r="J741" i="4" s="1"/>
  <c r="D741" i="4"/>
  <c r="H741" i="4" s="1"/>
  <c r="E741" i="4"/>
  <c r="I741" i="4" s="1"/>
  <c r="G741" i="4"/>
  <c r="D621" i="4"/>
  <c r="H621" i="4" s="1"/>
  <c r="K622" i="2" s="1"/>
  <c r="F621" i="4"/>
  <c r="J621" i="4" s="1"/>
  <c r="M622" i="2" s="1"/>
  <c r="E557" i="4"/>
  <c r="I557" i="4" s="1"/>
  <c r="L558" i="2" s="1"/>
  <c r="G557" i="4"/>
  <c r="F557" i="4"/>
  <c r="J557" i="4" s="1"/>
  <c r="M558" i="2" s="1"/>
  <c r="D557" i="4"/>
  <c r="H557" i="4" s="1"/>
  <c r="K558" i="2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M493" i="4"/>
  <c r="AS493" i="4" s="1"/>
  <c r="AG514" i="4"/>
  <c r="AE514" i="4"/>
  <c r="AQ514" i="4" s="1"/>
  <c r="AW514" i="4" s="1"/>
  <c r="AB514" i="4"/>
  <c r="AF514" i="4"/>
  <c r="AL514" i="4" s="1"/>
  <c r="AR514" i="4" s="1"/>
  <c r="AC514" i="4"/>
  <c r="AD514" i="4"/>
  <c r="AP514" i="4" s="1"/>
  <c r="AV514" i="4" s="1"/>
  <c r="AH579" i="4"/>
  <c r="AN579" i="4" s="1"/>
  <c r="AT579" i="4" s="1"/>
  <c r="AG579" i="4"/>
  <c r="AM579" i="4" s="1"/>
  <c r="AS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L456" i="4" s="1"/>
  <c r="AR456" i="4" s="1"/>
  <c r="AD456" i="4"/>
  <c r="AP456" i="4" s="1"/>
  <c r="AV456" i="4" s="1"/>
  <c r="AF456" i="4"/>
  <c r="AG456" i="4"/>
  <c r="AM456" i="4" s="1"/>
  <c r="AS456" i="4" s="1"/>
  <c r="AH456" i="4"/>
  <c r="AN456" i="4" s="1"/>
  <c r="AT456" i="4" s="1"/>
  <c r="AA424" i="4"/>
  <c r="AM424" i="4" s="1"/>
  <c r="AS424" i="4" s="1"/>
  <c r="AE424" i="4"/>
  <c r="AQ424" i="4" s="1"/>
  <c r="AW424" i="4" s="1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N392" i="4" s="1"/>
  <c r="AT392" i="4" s="1"/>
  <c r="AA335" i="4"/>
  <c r="AM335" i="4" s="1"/>
  <c r="AS335" i="4" s="1"/>
  <c r="AE335" i="4"/>
  <c r="AB335" i="4"/>
  <c r="AI335" i="4"/>
  <c r="AJ335" i="4"/>
  <c r="AP335" i="4" s="1"/>
  <c r="AV335" i="4" s="1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Q271" i="4" s="1"/>
  <c r="AW271" i="4" s="1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AO349" i="4" s="1"/>
  <c r="AU349" i="4" s="1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L372" i="4" s="1"/>
  <c r="AR372" i="4" s="1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L622" i="2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L590" i="2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L510" i="2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N452" i="4" s="1"/>
  <c r="AT452" i="4" s="1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Q366" i="4" s="1"/>
  <c r="AW366" i="4" s="1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P472" i="4" s="1"/>
  <c r="AV472" i="4" s="1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P408" i="4" s="1"/>
  <c r="AV408" i="4" s="1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M723" i="4" s="1"/>
  <c r="AS723" i="4" s="1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AQ364" i="4" s="1"/>
  <c r="AW364" i="4" s="1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M574" i="2" s="1"/>
  <c r="D573" i="4"/>
  <c r="H573" i="4" s="1"/>
  <c r="K574" i="2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M606" i="2" s="1"/>
  <c r="D605" i="4"/>
  <c r="H605" i="4" s="1"/>
  <c r="K606" i="2" s="1"/>
  <c r="E605" i="4"/>
  <c r="I605" i="4" s="1"/>
  <c r="L606" i="2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L490" i="2" s="1"/>
  <c r="AL473" i="4"/>
  <c r="AR473" i="4" s="1"/>
  <c r="E473" i="4" s="1"/>
  <c r="I473" i="4" s="1"/>
  <c r="L474" i="2" s="1"/>
  <c r="AM11" i="4"/>
  <c r="AS11" i="4" s="1"/>
  <c r="AJ447" i="4"/>
  <c r="AO11" i="4"/>
  <c r="AU11" i="4" s="1"/>
  <c r="G469" i="4"/>
  <c r="D469" i="4"/>
  <c r="H469" i="4" s="1"/>
  <c r="K470" i="2" s="1"/>
  <c r="F469" i="4"/>
  <c r="J469" i="4" s="1"/>
  <c r="M470" i="2" s="1"/>
  <c r="E469" i="4"/>
  <c r="I469" i="4" s="1"/>
  <c r="L470" i="2" s="1"/>
  <c r="G513" i="4"/>
  <c r="D513" i="4"/>
  <c r="H513" i="4" s="1"/>
  <c r="K514" i="2" s="1"/>
  <c r="E513" i="4"/>
  <c r="I513" i="4" s="1"/>
  <c r="L514" i="2" s="1"/>
  <c r="F513" i="4"/>
  <c r="J513" i="4" s="1"/>
  <c r="M514" i="2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K486" i="2" s="1"/>
  <c r="F485" i="4"/>
  <c r="J485" i="4" s="1"/>
  <c r="M486" i="2" s="1"/>
  <c r="E485" i="4"/>
  <c r="I485" i="4" s="1"/>
  <c r="L486" i="2" s="1"/>
  <c r="F477" i="4"/>
  <c r="J477" i="4" s="1"/>
  <c r="M478" i="2" s="1"/>
  <c r="D477" i="4"/>
  <c r="H477" i="4" s="1"/>
  <c r="K478" i="2" s="1"/>
  <c r="G477" i="4"/>
  <c r="E477" i="4"/>
  <c r="I477" i="4" s="1"/>
  <c r="L478" i="2" s="1"/>
  <c r="D489" i="4"/>
  <c r="H489" i="4" s="1"/>
  <c r="K490" i="2" s="1"/>
  <c r="F473" i="4"/>
  <c r="J473" i="4" s="1"/>
  <c r="M474" i="2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K526" i="2" s="1"/>
  <c r="F525" i="4"/>
  <c r="J525" i="4" s="1"/>
  <c r="M526" i="2" s="1"/>
  <c r="E525" i="4"/>
  <c r="I525" i="4" s="1"/>
  <c r="L526" i="2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M492" i="2" s="1"/>
  <c r="E491" i="4"/>
  <c r="I491" i="4" s="1"/>
  <c r="L492" i="2" s="1"/>
  <c r="G491" i="4"/>
  <c r="D491" i="4"/>
  <c r="H491" i="4" s="1"/>
  <c r="K492" i="2" s="1"/>
  <c r="F475" i="4"/>
  <c r="J475" i="4" s="1"/>
  <c r="M476" i="2" s="1"/>
  <c r="E475" i="4"/>
  <c r="I475" i="4" s="1"/>
  <c r="L476" i="2" s="1"/>
  <c r="G475" i="4"/>
  <c r="D475" i="4"/>
  <c r="H475" i="4" s="1"/>
  <c r="K476" i="2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M536" i="2" s="1"/>
  <c r="D535" i="4"/>
  <c r="H535" i="4" s="1"/>
  <c r="K536" i="2" s="1"/>
  <c r="E535" i="4"/>
  <c r="I535" i="4" s="1"/>
  <c r="L536" i="2" s="1"/>
  <c r="G551" i="4"/>
  <c r="F551" i="4"/>
  <c r="J551" i="4" s="1"/>
  <c r="M552" i="2" s="1"/>
  <c r="E551" i="4"/>
  <c r="I551" i="4" s="1"/>
  <c r="L552" i="2" s="1"/>
  <c r="D551" i="4"/>
  <c r="H551" i="4" s="1"/>
  <c r="K552" i="2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E707" i="4"/>
  <c r="I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M624" i="2" s="1"/>
  <c r="E623" i="4"/>
  <c r="I623" i="4" s="1"/>
  <c r="L624" i="2" s="1"/>
  <c r="D623" i="4"/>
  <c r="H623" i="4" s="1"/>
  <c r="K624" i="2" s="1"/>
  <c r="G623" i="4"/>
  <c r="F591" i="4"/>
  <c r="J591" i="4" s="1"/>
  <c r="M592" i="2" s="1"/>
  <c r="E591" i="4"/>
  <c r="I591" i="4" s="1"/>
  <c r="L592" i="2" s="1"/>
  <c r="D591" i="4"/>
  <c r="H591" i="4" s="1"/>
  <c r="K592" i="2" s="1"/>
  <c r="G591" i="4"/>
  <c r="F575" i="4"/>
  <c r="J575" i="4" s="1"/>
  <c r="M576" i="2" s="1"/>
  <c r="E575" i="4"/>
  <c r="I575" i="4" s="1"/>
  <c r="L576" i="2" s="1"/>
  <c r="D575" i="4"/>
  <c r="H575" i="4" s="1"/>
  <c r="K576" i="2" s="1"/>
  <c r="G575" i="4"/>
  <c r="F559" i="4"/>
  <c r="J559" i="4" s="1"/>
  <c r="M560" i="2" s="1"/>
  <c r="E559" i="4"/>
  <c r="I559" i="4" s="1"/>
  <c r="L560" i="2" s="1"/>
  <c r="D559" i="4"/>
  <c r="H559" i="4" s="1"/>
  <c r="K560" i="2" s="1"/>
  <c r="G559" i="4"/>
  <c r="D987" i="4"/>
  <c r="H987" i="4" s="1"/>
  <c r="E987" i="4"/>
  <c r="I987" i="4" s="1"/>
  <c r="F987" i="4"/>
  <c r="J987" i="4" s="1"/>
  <c r="G987" i="4"/>
  <c r="F647" i="4"/>
  <c r="J647" i="4" s="1"/>
  <c r="E647" i="4"/>
  <c r="I647" i="4" s="1"/>
  <c r="D647" i="4"/>
  <c r="H647" i="4" s="1"/>
  <c r="G647" i="4"/>
  <c r="F595" i="4"/>
  <c r="J595" i="4" s="1"/>
  <c r="M596" i="2" s="1"/>
  <c r="E595" i="4"/>
  <c r="I595" i="4" s="1"/>
  <c r="L596" i="2" s="1"/>
  <c r="G595" i="4"/>
  <c r="D595" i="4"/>
  <c r="H595" i="4" s="1"/>
  <c r="K596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K500" i="2" s="1"/>
  <c r="F326" i="4"/>
  <c r="J326" i="4" s="1"/>
  <c r="M327" i="2" s="1"/>
  <c r="E326" i="4"/>
  <c r="I326" i="4" s="1"/>
  <c r="L327" i="2" s="1"/>
  <c r="G409" i="4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M554" i="2" s="1"/>
  <c r="D553" i="4"/>
  <c r="H553" i="4" s="1"/>
  <c r="K554" i="2" s="1"/>
  <c r="E553" i="4"/>
  <c r="I553" i="4" s="1"/>
  <c r="L554" i="2" s="1"/>
  <c r="G521" i="4"/>
  <c r="D521" i="4"/>
  <c r="H521" i="4" s="1"/>
  <c r="K522" i="2" s="1"/>
  <c r="F521" i="4"/>
  <c r="J521" i="4" s="1"/>
  <c r="M522" i="2" s="1"/>
  <c r="E521" i="4"/>
  <c r="I521" i="4" s="1"/>
  <c r="L522" i="2" s="1"/>
  <c r="G555" i="4"/>
  <c r="F555" i="4"/>
  <c r="J555" i="4" s="1"/>
  <c r="M556" i="2" s="1"/>
  <c r="D555" i="4"/>
  <c r="H555" i="4" s="1"/>
  <c r="K556" i="2" s="1"/>
  <c r="E555" i="4"/>
  <c r="I555" i="4" s="1"/>
  <c r="L556" i="2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L523" i="2" s="1"/>
  <c r="F522" i="4"/>
  <c r="J522" i="4" s="1"/>
  <c r="M523" i="2" s="1"/>
  <c r="D522" i="4"/>
  <c r="H522" i="4" s="1"/>
  <c r="K523" i="2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K796" i="4"/>
  <c r="AQ796" i="4" s="1"/>
  <c r="AW796" i="4" s="1"/>
  <c r="AJ796" i="4"/>
  <c r="AI796" i="4"/>
  <c r="AO796" i="4" s="1"/>
  <c r="AU796" i="4" s="1"/>
  <c r="AF796" i="4"/>
  <c r="AH796" i="4"/>
  <c r="AG792" i="4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Q784" i="4" s="1"/>
  <c r="AW784" i="4" s="1"/>
  <c r="AJ784" i="4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H780" i="4"/>
  <c r="AG776" i="4"/>
  <c r="AK776" i="4"/>
  <c r="AQ776" i="4" s="1"/>
  <c r="AW776" i="4" s="1"/>
  <c r="AJ776" i="4"/>
  <c r="AI776" i="4"/>
  <c r="AF776" i="4"/>
  <c r="AL776" i="4" s="1"/>
  <c r="AR776" i="4" s="1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K764" i="4"/>
  <c r="AQ764" i="4" s="1"/>
  <c r="AW764" i="4" s="1"/>
  <c r="AJ764" i="4"/>
  <c r="AI764" i="4"/>
  <c r="AO764" i="4" s="1"/>
  <c r="AU764" i="4" s="1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J756" i="4"/>
  <c r="AI756" i="4"/>
  <c r="AO756" i="4" s="1"/>
  <c r="AU756" i="4" s="1"/>
  <c r="AF756" i="4"/>
  <c r="AH756" i="4"/>
  <c r="AN756" i="4" s="1"/>
  <c r="AT756" i="4" s="1"/>
  <c r="AG752" i="4"/>
  <c r="AK752" i="4"/>
  <c r="AQ752" i="4" s="1"/>
  <c r="AW752" i="4" s="1"/>
  <c r="AJ752" i="4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N740" i="4" s="1"/>
  <c r="AT740" i="4" s="1"/>
  <c r="AG736" i="4"/>
  <c r="AK736" i="4"/>
  <c r="AQ736" i="4" s="1"/>
  <c r="AW736" i="4" s="1"/>
  <c r="AJ736" i="4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N724" i="4" s="1"/>
  <c r="AT724" i="4" s="1"/>
  <c r="AG720" i="4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K668" i="4"/>
  <c r="AJ668" i="4"/>
  <c r="AP668" i="4" s="1"/>
  <c r="AV668" i="4" s="1"/>
  <c r="AI668" i="4"/>
  <c r="AO668" i="4" s="1"/>
  <c r="AU668" i="4" s="1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K652" i="4"/>
  <c r="AJ652" i="4"/>
  <c r="AP652" i="4" s="1"/>
  <c r="AV652" i="4" s="1"/>
  <c r="AI652" i="4"/>
  <c r="AO652" i="4" s="1"/>
  <c r="AU652" i="4" s="1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K368" i="4"/>
  <c r="AF368" i="4"/>
  <c r="AL368" i="4" s="1"/>
  <c r="AR368" i="4" s="1"/>
  <c r="AI368" i="4"/>
  <c r="AO368" i="4" s="1"/>
  <c r="AU368" i="4" s="1"/>
  <c r="AH368" i="4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M755" i="4" s="1"/>
  <c r="AS755" i="4" s="1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P659" i="4" s="1"/>
  <c r="AV659" i="4" s="1"/>
  <c r="AK659" i="4"/>
  <c r="AQ659" i="4" s="1"/>
  <c r="AW659" i="4" s="1"/>
  <c r="AH659" i="4"/>
  <c r="AN659" i="4" s="1"/>
  <c r="AT659" i="4" s="1"/>
  <c r="AI659" i="4"/>
  <c r="AG659" i="4"/>
  <c r="AM659" i="4" s="1"/>
  <c r="AS659" i="4" s="1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M532" i="2" s="1"/>
  <c r="D531" i="4"/>
  <c r="H531" i="4" s="1"/>
  <c r="K532" i="2" s="1"/>
  <c r="E531" i="4"/>
  <c r="I531" i="4" s="1"/>
  <c r="L532" i="2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L796" i="4"/>
  <c r="AR796" i="4" s="1"/>
  <c r="AO792" i="4"/>
  <c r="AU792" i="4" s="1"/>
  <c r="AL788" i="4"/>
  <c r="AR788" i="4" s="1"/>
  <c r="AL784" i="4"/>
  <c r="AR784" i="4" s="1"/>
  <c r="AL780" i="4"/>
  <c r="AR780" i="4" s="1"/>
  <c r="AO776" i="4"/>
  <c r="AU776" i="4" s="1"/>
  <c r="AL772" i="4"/>
  <c r="AR772" i="4" s="1"/>
  <c r="AL764" i="4"/>
  <c r="AR764" i="4" s="1"/>
  <c r="AL760" i="4"/>
  <c r="AR760" i="4" s="1"/>
  <c r="AO760" i="4"/>
  <c r="AU760" i="4" s="1"/>
  <c r="AL756" i="4"/>
  <c r="AR756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L732" i="4"/>
  <c r="AR732" i="4" s="1"/>
  <c r="AO728" i="4"/>
  <c r="AU728" i="4" s="1"/>
  <c r="AL724" i="4"/>
  <c r="AR724" i="4" s="1"/>
  <c r="AL720" i="4"/>
  <c r="AR720" i="4" s="1"/>
  <c r="AL716" i="4"/>
  <c r="AR716" i="4" s="1"/>
  <c r="AO712" i="4"/>
  <c r="AU712" i="4" s="1"/>
  <c r="AL708" i="4"/>
  <c r="AR708" i="4" s="1"/>
  <c r="AL700" i="4"/>
  <c r="AR700" i="4" s="1"/>
  <c r="AL696" i="4"/>
  <c r="AR696" i="4" s="1"/>
  <c r="AO696" i="4"/>
  <c r="AU696" i="4" s="1"/>
  <c r="AL692" i="4"/>
  <c r="AR692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L668" i="4"/>
  <c r="AR668" i="4" s="1"/>
  <c r="AO664" i="4"/>
  <c r="AU664" i="4" s="1"/>
  <c r="AL660" i="4"/>
  <c r="AR660" i="4" s="1"/>
  <c r="AL656" i="4"/>
  <c r="AR656" i="4" s="1"/>
  <c r="AL652" i="4"/>
  <c r="AR652" i="4" s="1"/>
  <c r="AO648" i="4"/>
  <c r="AU648" i="4" s="1"/>
  <c r="AL644" i="4"/>
  <c r="AR644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L630" i="2" s="1"/>
  <c r="F629" i="4"/>
  <c r="J629" i="4" s="1"/>
  <c r="M630" i="2" s="1"/>
  <c r="G629" i="4"/>
  <c r="D629" i="4"/>
  <c r="H629" i="4" s="1"/>
  <c r="K630" i="2" s="1"/>
  <c r="E597" i="4"/>
  <c r="I597" i="4" s="1"/>
  <c r="L598" i="2" s="1"/>
  <c r="F597" i="4"/>
  <c r="J597" i="4" s="1"/>
  <c r="M598" i="2" s="1"/>
  <c r="G597" i="4"/>
  <c r="D597" i="4"/>
  <c r="H597" i="4" s="1"/>
  <c r="K598" i="2" s="1"/>
  <c r="E565" i="4"/>
  <c r="I565" i="4" s="1"/>
  <c r="L566" i="2" s="1"/>
  <c r="F565" i="4"/>
  <c r="J565" i="4" s="1"/>
  <c r="M566" i="2" s="1"/>
  <c r="G565" i="4"/>
  <c r="D565" i="4"/>
  <c r="H565" i="4" s="1"/>
  <c r="K566" i="2" s="1"/>
  <c r="F532" i="4"/>
  <c r="J532" i="4" s="1"/>
  <c r="M533" i="2" s="1"/>
  <c r="G532" i="4"/>
  <c r="E532" i="4"/>
  <c r="I532" i="4" s="1"/>
  <c r="L533" i="2" s="1"/>
  <c r="D532" i="4"/>
  <c r="H532" i="4" s="1"/>
  <c r="K533" i="2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L618" i="2" s="1"/>
  <c r="D617" i="4"/>
  <c r="H617" i="4" s="1"/>
  <c r="K618" i="2" s="1"/>
  <c r="G617" i="4"/>
  <c r="F617" i="4"/>
  <c r="J617" i="4" s="1"/>
  <c r="M618" i="2" s="1"/>
  <c r="E601" i="4"/>
  <c r="I601" i="4" s="1"/>
  <c r="L602" i="2" s="1"/>
  <c r="D601" i="4"/>
  <c r="H601" i="4" s="1"/>
  <c r="K602" i="2" s="1"/>
  <c r="G601" i="4"/>
  <c r="F601" i="4"/>
  <c r="J601" i="4" s="1"/>
  <c r="M602" i="2" s="1"/>
  <c r="E585" i="4"/>
  <c r="I585" i="4" s="1"/>
  <c r="L586" i="2" s="1"/>
  <c r="D585" i="4"/>
  <c r="H585" i="4" s="1"/>
  <c r="K586" i="2" s="1"/>
  <c r="G585" i="4"/>
  <c r="F585" i="4"/>
  <c r="J585" i="4" s="1"/>
  <c r="M586" i="2" s="1"/>
  <c r="E569" i="4"/>
  <c r="I569" i="4" s="1"/>
  <c r="L570" i="2" s="1"/>
  <c r="D569" i="4"/>
  <c r="H569" i="4" s="1"/>
  <c r="K570" i="2" s="1"/>
  <c r="G569" i="4"/>
  <c r="F569" i="4"/>
  <c r="J569" i="4" s="1"/>
  <c r="M570" i="2" s="1"/>
  <c r="F540" i="4"/>
  <c r="J540" i="4" s="1"/>
  <c r="M541" i="2" s="1"/>
  <c r="E540" i="4"/>
  <c r="I540" i="4" s="1"/>
  <c r="L541" i="2" s="1"/>
  <c r="D540" i="4"/>
  <c r="H540" i="4" s="1"/>
  <c r="K541" i="2" s="1"/>
  <c r="G540" i="4"/>
  <c r="F550" i="4"/>
  <c r="J550" i="4" s="1"/>
  <c r="M551" i="2" s="1"/>
  <c r="G550" i="4"/>
  <c r="E550" i="4"/>
  <c r="I550" i="4" s="1"/>
  <c r="L551" i="2" s="1"/>
  <c r="D550" i="4"/>
  <c r="H550" i="4" s="1"/>
  <c r="K551" i="2" s="1"/>
  <c r="G518" i="4"/>
  <c r="F518" i="4"/>
  <c r="J518" i="4" s="1"/>
  <c r="M519" i="2" s="1"/>
  <c r="E518" i="4"/>
  <c r="I518" i="4" s="1"/>
  <c r="L519" i="2" s="1"/>
  <c r="D518" i="4"/>
  <c r="H518" i="4" s="1"/>
  <c r="K519" i="2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L614" i="2" s="1"/>
  <c r="F613" i="4"/>
  <c r="J613" i="4" s="1"/>
  <c r="M614" i="2" s="1"/>
  <c r="G613" i="4"/>
  <c r="D613" i="4"/>
  <c r="H613" i="4" s="1"/>
  <c r="K614" i="2" s="1"/>
  <c r="E581" i="4"/>
  <c r="I581" i="4" s="1"/>
  <c r="L582" i="2" s="1"/>
  <c r="F581" i="4"/>
  <c r="J581" i="4" s="1"/>
  <c r="M582" i="2" s="1"/>
  <c r="G581" i="4"/>
  <c r="D581" i="4"/>
  <c r="H581" i="4" s="1"/>
  <c r="K582" i="2" s="1"/>
  <c r="G548" i="4"/>
  <c r="F548" i="4"/>
  <c r="J548" i="4" s="1"/>
  <c r="M549" i="2" s="1"/>
  <c r="E548" i="4"/>
  <c r="I548" i="4" s="1"/>
  <c r="L549" i="2" s="1"/>
  <c r="D548" i="4"/>
  <c r="H548" i="4" s="1"/>
  <c r="K549" i="2" s="1"/>
  <c r="F516" i="4"/>
  <c r="J516" i="4" s="1"/>
  <c r="M517" i="2" s="1"/>
  <c r="G516" i="4"/>
  <c r="E516" i="4"/>
  <c r="I516" i="4" s="1"/>
  <c r="L517" i="2" s="1"/>
  <c r="D516" i="4"/>
  <c r="H516" i="4" s="1"/>
  <c r="K517" i="2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L626" i="2" s="1"/>
  <c r="D625" i="4"/>
  <c r="H625" i="4" s="1"/>
  <c r="K626" i="2" s="1"/>
  <c r="G625" i="4"/>
  <c r="F625" i="4"/>
  <c r="J625" i="4" s="1"/>
  <c r="M626" i="2" s="1"/>
  <c r="E609" i="4"/>
  <c r="I609" i="4" s="1"/>
  <c r="L610" i="2" s="1"/>
  <c r="D609" i="4"/>
  <c r="H609" i="4" s="1"/>
  <c r="K610" i="2" s="1"/>
  <c r="G609" i="4"/>
  <c r="F609" i="4"/>
  <c r="J609" i="4" s="1"/>
  <c r="M610" i="2" s="1"/>
  <c r="E593" i="4"/>
  <c r="I593" i="4" s="1"/>
  <c r="L594" i="2" s="1"/>
  <c r="D593" i="4"/>
  <c r="H593" i="4" s="1"/>
  <c r="K594" i="2" s="1"/>
  <c r="G593" i="4"/>
  <c r="F593" i="4"/>
  <c r="J593" i="4" s="1"/>
  <c r="M594" i="2" s="1"/>
  <c r="E577" i="4"/>
  <c r="I577" i="4" s="1"/>
  <c r="L578" i="2" s="1"/>
  <c r="D577" i="4"/>
  <c r="H577" i="4" s="1"/>
  <c r="K578" i="2" s="1"/>
  <c r="G577" i="4"/>
  <c r="F577" i="4"/>
  <c r="J577" i="4" s="1"/>
  <c r="M578" i="2" s="1"/>
  <c r="E561" i="4"/>
  <c r="I561" i="4" s="1"/>
  <c r="L562" i="2" s="1"/>
  <c r="D561" i="4"/>
  <c r="H561" i="4" s="1"/>
  <c r="K562" i="2" s="1"/>
  <c r="G561" i="4"/>
  <c r="F561" i="4"/>
  <c r="J561" i="4" s="1"/>
  <c r="M562" i="2" s="1"/>
  <c r="F524" i="4"/>
  <c r="J524" i="4" s="1"/>
  <c r="M525" i="2" s="1"/>
  <c r="E524" i="4"/>
  <c r="I524" i="4" s="1"/>
  <c r="L525" i="2" s="1"/>
  <c r="D524" i="4"/>
  <c r="H524" i="4" s="1"/>
  <c r="K525" i="2" s="1"/>
  <c r="G524" i="4"/>
  <c r="G534" i="4"/>
  <c r="F534" i="4"/>
  <c r="J534" i="4" s="1"/>
  <c r="M535" i="2" s="1"/>
  <c r="E534" i="4"/>
  <c r="I534" i="4" s="1"/>
  <c r="L535" i="2" s="1"/>
  <c r="D534" i="4"/>
  <c r="H534" i="4" s="1"/>
  <c r="K535" i="2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M508" i="2" s="1"/>
  <c r="E507" i="4"/>
  <c r="I507" i="4" s="1"/>
  <c r="L508" i="2" s="1"/>
  <c r="G507" i="4"/>
  <c r="D507" i="4"/>
  <c r="H507" i="4" s="1"/>
  <c r="K508" i="2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M538" i="2" s="1"/>
  <c r="D537" i="4"/>
  <c r="H537" i="4" s="1"/>
  <c r="K538" i="2" s="1"/>
  <c r="E537" i="4"/>
  <c r="I537" i="4" s="1"/>
  <c r="L538" i="2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Q804" i="4"/>
  <c r="AW804" i="4" s="1"/>
  <c r="AM804" i="4"/>
  <c r="AS804" i="4" s="1"/>
  <c r="AP800" i="4"/>
  <c r="AV800" i="4" s="1"/>
  <c r="AN800" i="4"/>
  <c r="AT800" i="4" s="1"/>
  <c r="AM800" i="4"/>
  <c r="AS800" i="4" s="1"/>
  <c r="AP796" i="4"/>
  <c r="AV796" i="4" s="1"/>
  <c r="AN796" i="4"/>
  <c r="AT796" i="4" s="1"/>
  <c r="AM796" i="4"/>
  <c r="AS796" i="4" s="1"/>
  <c r="AP792" i="4"/>
  <c r="AV792" i="4" s="1"/>
  <c r="AM792" i="4"/>
  <c r="AS792" i="4" s="1"/>
  <c r="AP788" i="4"/>
  <c r="AV788" i="4" s="1"/>
  <c r="AQ788" i="4"/>
  <c r="AW788" i="4" s="1"/>
  <c r="AM788" i="4"/>
  <c r="AS788" i="4" s="1"/>
  <c r="AP784" i="4"/>
  <c r="AV784" i="4" s="1"/>
  <c r="AM784" i="4"/>
  <c r="AS784" i="4" s="1"/>
  <c r="AL782" i="4"/>
  <c r="AR782" i="4" s="1"/>
  <c r="AP780" i="4"/>
  <c r="AV780" i="4" s="1"/>
  <c r="AN780" i="4"/>
  <c r="AT780" i="4" s="1"/>
  <c r="AM780" i="4"/>
  <c r="AS780" i="4" s="1"/>
  <c r="AP776" i="4"/>
  <c r="AV776" i="4" s="1"/>
  <c r="AM776" i="4"/>
  <c r="AS776" i="4" s="1"/>
  <c r="AP772" i="4"/>
  <c r="AV772" i="4" s="1"/>
  <c r="AQ772" i="4"/>
  <c r="AW772" i="4" s="1"/>
  <c r="AM772" i="4"/>
  <c r="AS772" i="4" s="1"/>
  <c r="AP768" i="4"/>
  <c r="AV768" i="4" s="1"/>
  <c r="AN768" i="4"/>
  <c r="AT768" i="4" s="1"/>
  <c r="AM768" i="4"/>
  <c r="AS768" i="4" s="1"/>
  <c r="AP764" i="4"/>
  <c r="AV764" i="4" s="1"/>
  <c r="AN764" i="4"/>
  <c r="AT764" i="4" s="1"/>
  <c r="AM764" i="4"/>
  <c r="AS764" i="4" s="1"/>
  <c r="AL762" i="4"/>
  <c r="AR762" i="4" s="1"/>
  <c r="AP760" i="4"/>
  <c r="AV760" i="4" s="1"/>
  <c r="AM760" i="4"/>
  <c r="AS760" i="4" s="1"/>
  <c r="AP756" i="4"/>
  <c r="AV756" i="4" s="1"/>
  <c r="AQ756" i="4"/>
  <c r="AW756" i="4" s="1"/>
  <c r="AM756" i="4"/>
  <c r="AS756" i="4" s="1"/>
  <c r="AL754" i="4"/>
  <c r="AR754" i="4" s="1"/>
  <c r="AP752" i="4"/>
  <c r="AV752" i="4" s="1"/>
  <c r="AM752" i="4"/>
  <c r="AS752" i="4" s="1"/>
  <c r="AL750" i="4"/>
  <c r="AR750" i="4" s="1"/>
  <c r="AP748" i="4"/>
  <c r="AV748" i="4" s="1"/>
  <c r="AN748" i="4"/>
  <c r="AT748" i="4" s="1"/>
  <c r="AM748" i="4"/>
  <c r="AS748" i="4" s="1"/>
  <c r="AL746" i="4"/>
  <c r="AR746" i="4" s="1"/>
  <c r="AP740" i="4"/>
  <c r="AV740" i="4" s="1"/>
  <c r="AM740" i="4"/>
  <c r="AS740" i="4" s="1"/>
  <c r="AL738" i="4"/>
  <c r="AR738" i="4" s="1"/>
  <c r="AP736" i="4"/>
  <c r="AV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M728" i="4"/>
  <c r="AS728" i="4" s="1"/>
  <c r="AL726" i="4"/>
  <c r="AR726" i="4" s="1"/>
  <c r="AP724" i="4"/>
  <c r="AV724" i="4" s="1"/>
  <c r="AM724" i="4"/>
  <c r="AS724" i="4" s="1"/>
  <c r="AL722" i="4"/>
  <c r="AR722" i="4" s="1"/>
  <c r="AM720" i="4"/>
  <c r="AS720" i="4" s="1"/>
  <c r="AP716" i="4"/>
  <c r="AV716" i="4" s="1"/>
  <c r="AN716" i="4"/>
  <c r="AT716" i="4" s="1"/>
  <c r="AM716" i="4"/>
  <c r="AS716" i="4" s="1"/>
  <c r="AL714" i="4"/>
  <c r="AR714" i="4" s="1"/>
  <c r="AM712" i="4"/>
  <c r="AS712" i="4" s="1"/>
  <c r="AP708" i="4"/>
  <c r="AV708" i="4" s="1"/>
  <c r="AM708" i="4"/>
  <c r="AS708" i="4" s="1"/>
  <c r="AL706" i="4"/>
  <c r="AR706" i="4" s="1"/>
  <c r="AM704" i="4"/>
  <c r="AS704" i="4" s="1"/>
  <c r="AM700" i="4"/>
  <c r="AS700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L682" i="4"/>
  <c r="AR682" i="4" s="1"/>
  <c r="AN676" i="4"/>
  <c r="AT676" i="4" s="1"/>
  <c r="AM676" i="4"/>
  <c r="AS676" i="4" s="1"/>
  <c r="AQ668" i="4"/>
  <c r="AW668" i="4" s="1"/>
  <c r="AM668" i="4"/>
  <c r="AS668" i="4" s="1"/>
  <c r="AM664" i="4"/>
  <c r="AS664" i="4" s="1"/>
  <c r="AN660" i="4"/>
  <c r="AT660" i="4" s="1"/>
  <c r="AM660" i="4"/>
  <c r="AS660" i="4" s="1"/>
  <c r="AL658" i="4"/>
  <c r="AR658" i="4" s="1"/>
  <c r="AM656" i="4"/>
  <c r="AS656" i="4" s="1"/>
  <c r="AM652" i="4"/>
  <c r="AS652" i="4" s="1"/>
  <c r="AM648" i="4"/>
  <c r="AS648" i="4" s="1"/>
  <c r="AN644" i="4"/>
  <c r="AT644" i="4" s="1"/>
  <c r="AM644" i="4"/>
  <c r="AS644" i="4" s="1"/>
  <c r="AL642" i="4"/>
  <c r="AR642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L277" i="4"/>
  <c r="AR277" i="4" s="1"/>
  <c r="AQ277" i="4"/>
  <c r="AW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Q456" i="4"/>
  <c r="AW456" i="4" s="1"/>
  <c r="AO440" i="4"/>
  <c r="AU440" i="4" s="1"/>
  <c r="AP424" i="4"/>
  <c r="AV424" i="4" s="1"/>
  <c r="AL424" i="4"/>
  <c r="AR424" i="4" s="1"/>
  <c r="AN408" i="4"/>
  <c r="AT408" i="4" s="1"/>
  <c r="AL392" i="4"/>
  <c r="AR392" i="4" s="1"/>
  <c r="AQ392" i="4"/>
  <c r="AW392" i="4" s="1"/>
  <c r="AM392" i="4"/>
  <c r="AS392" i="4" s="1"/>
  <c r="AN351" i="4"/>
  <c r="AT351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Q372" i="4"/>
  <c r="AW372" i="4" s="1"/>
  <c r="AM372" i="4"/>
  <c r="AS372" i="4" s="1"/>
  <c r="AN364" i="4"/>
  <c r="AT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L472" i="4"/>
  <c r="AR472" i="4" s="1"/>
  <c r="AM472" i="4"/>
  <c r="AS472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L408" i="4"/>
  <c r="AR408" i="4" s="1"/>
  <c r="AM408" i="4"/>
  <c r="AS408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L493" i="4" l="1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L410" i="2" s="1"/>
  <c r="F443" i="4"/>
  <c r="J443" i="4" s="1"/>
  <c r="M444" i="2" s="1"/>
  <c r="AN472" i="4"/>
  <c r="AT472" i="4" s="1"/>
  <c r="AL388" i="4"/>
  <c r="AR388" i="4" s="1"/>
  <c r="E388" i="4" s="1"/>
  <c r="I388" i="4" s="1"/>
  <c r="L389" i="2" s="1"/>
  <c r="AO309" i="4"/>
  <c r="AU309" i="4" s="1"/>
  <c r="F611" i="4"/>
  <c r="J611" i="4" s="1"/>
  <c r="M612" i="2" s="1"/>
  <c r="D611" i="4"/>
  <c r="H611" i="4" s="1"/>
  <c r="K612" i="2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M468" i="2" s="1"/>
  <c r="E467" i="4"/>
  <c r="I467" i="4" s="1"/>
  <c r="L468" i="2" s="1"/>
  <c r="D467" i="4"/>
  <c r="H467" i="4" s="1"/>
  <c r="K468" i="2" s="1"/>
  <c r="F499" i="4"/>
  <c r="J499" i="4" s="1"/>
  <c r="M500" i="2" s="1"/>
  <c r="E499" i="4"/>
  <c r="I499" i="4" s="1"/>
  <c r="L500" i="2" s="1"/>
  <c r="AN455" i="4"/>
  <c r="AT455" i="4" s="1"/>
  <c r="E611" i="4"/>
  <c r="I611" i="4" s="1"/>
  <c r="L612" i="2" s="1"/>
  <c r="F431" i="4"/>
  <c r="J431" i="4" s="1"/>
  <c r="M432" i="2" s="1"/>
  <c r="D431" i="4"/>
  <c r="H431" i="4" s="1"/>
  <c r="K432" i="2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K520" i="2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M484" i="2" s="1"/>
  <c r="E483" i="4"/>
  <c r="I483" i="4" s="1"/>
  <c r="L484" i="2" s="1"/>
  <c r="D483" i="4"/>
  <c r="H483" i="4" s="1"/>
  <c r="K484" i="2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D707" i="4"/>
  <c r="H707" i="4" s="1"/>
  <c r="G541" i="4"/>
  <c r="D541" i="4"/>
  <c r="H541" i="4" s="1"/>
  <c r="K542" i="2" s="1"/>
  <c r="E541" i="4"/>
  <c r="I541" i="4" s="1"/>
  <c r="L542" i="2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M520" i="2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M547" i="2" s="1"/>
  <c r="E546" i="4"/>
  <c r="I546" i="4" s="1"/>
  <c r="L547" i="2" s="1"/>
  <c r="D546" i="4"/>
  <c r="H546" i="4" s="1"/>
  <c r="K547" i="2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M408" i="2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AL723" i="4"/>
  <c r="AR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M542" i="2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M490" i="2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403" i="4" s="1"/>
  <c r="AR403" i="4" s="1"/>
  <c r="AL579" i="4"/>
  <c r="AR579" i="4" s="1"/>
  <c r="E579" i="4" s="1"/>
  <c r="I579" i="4" s="1"/>
  <c r="L580" i="2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K580" i="2" s="1"/>
  <c r="G579" i="4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L520" i="2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K515" i="2" s="1"/>
  <c r="E514" i="4"/>
  <c r="I514" i="4" s="1"/>
  <c r="L515" i="2" s="1"/>
  <c r="F514" i="4"/>
  <c r="J514" i="4" s="1"/>
  <c r="M515" i="2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K474" i="2" s="1"/>
  <c r="AO439" i="4"/>
  <c r="AU439" i="4" s="1"/>
  <c r="G473" i="4"/>
  <c r="G465" i="4"/>
  <c r="D465" i="4"/>
  <c r="H465" i="4" s="1"/>
  <c r="K466" i="2" s="1"/>
  <c r="E465" i="4"/>
  <c r="I465" i="4" s="1"/>
  <c r="L466" i="2" s="1"/>
  <c r="F465" i="4"/>
  <c r="J465" i="4" s="1"/>
  <c r="M466" i="2" s="1"/>
  <c r="G481" i="4"/>
  <c r="D481" i="4"/>
  <c r="H481" i="4" s="1"/>
  <c r="K482" i="2" s="1"/>
  <c r="E481" i="4"/>
  <c r="I481" i="4" s="1"/>
  <c r="L482" i="2" s="1"/>
  <c r="F481" i="4"/>
  <c r="J481" i="4" s="1"/>
  <c r="M482" i="2" s="1"/>
  <c r="G497" i="4"/>
  <c r="D497" i="4"/>
  <c r="H497" i="4" s="1"/>
  <c r="K498" i="2" s="1"/>
  <c r="E497" i="4"/>
  <c r="I497" i="4" s="1"/>
  <c r="L498" i="2" s="1"/>
  <c r="F497" i="4"/>
  <c r="J497" i="4" s="1"/>
  <c r="M498" i="2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M481" i="2" s="1"/>
  <c r="E480" i="4"/>
  <c r="I480" i="4" s="1"/>
  <c r="L481" i="2" s="1"/>
  <c r="D480" i="4"/>
  <c r="H480" i="4" s="1"/>
  <c r="K481" i="2" s="1"/>
  <c r="G523" i="4"/>
  <c r="D523" i="4"/>
  <c r="H523" i="4" s="1"/>
  <c r="K524" i="2" s="1"/>
  <c r="F523" i="4"/>
  <c r="J523" i="4" s="1"/>
  <c r="M524" i="2" s="1"/>
  <c r="E523" i="4"/>
  <c r="I523" i="4" s="1"/>
  <c r="L524" i="2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M469" i="2" s="1"/>
  <c r="E468" i="4"/>
  <c r="I468" i="4" s="1"/>
  <c r="L469" i="2" s="1"/>
  <c r="D468" i="4"/>
  <c r="H468" i="4" s="1"/>
  <c r="K469" i="2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L473" i="2" s="1"/>
  <c r="D472" i="4"/>
  <c r="H472" i="4" s="1"/>
  <c r="K473" i="2" s="1"/>
  <c r="F472" i="4"/>
  <c r="J472" i="4" s="1"/>
  <c r="M473" i="2" s="1"/>
  <c r="G472" i="4"/>
  <c r="F504" i="4"/>
  <c r="J504" i="4" s="1"/>
  <c r="M505" i="2" s="1"/>
  <c r="G504" i="4"/>
  <c r="E504" i="4"/>
  <c r="I504" i="4" s="1"/>
  <c r="L505" i="2" s="1"/>
  <c r="D504" i="4"/>
  <c r="H504" i="4" s="1"/>
  <c r="K505" i="2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M516" i="2" s="1"/>
  <c r="D515" i="4"/>
  <c r="H515" i="4" s="1"/>
  <c r="K516" i="2" s="1"/>
  <c r="E515" i="4"/>
  <c r="I515" i="4" s="1"/>
  <c r="L516" i="2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M546" i="2" s="1"/>
  <c r="D545" i="4"/>
  <c r="H545" i="4" s="1"/>
  <c r="K546" i="2" s="1"/>
  <c r="E545" i="4"/>
  <c r="I545" i="4" s="1"/>
  <c r="L546" i="2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M530" i="2" s="1"/>
  <c r="D529" i="4"/>
  <c r="H529" i="4" s="1"/>
  <c r="K530" i="2" s="1"/>
  <c r="E529" i="4"/>
  <c r="I529" i="4" s="1"/>
  <c r="L530" i="2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L485" i="2" s="1"/>
  <c r="D484" i="4"/>
  <c r="H484" i="4" s="1"/>
  <c r="K485" i="2" s="1"/>
  <c r="F484" i="4"/>
  <c r="J484" i="4" s="1"/>
  <c r="M485" i="2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L493" i="2" s="1"/>
  <c r="D492" i="4"/>
  <c r="H492" i="4" s="1"/>
  <c r="K493" i="2" s="1"/>
  <c r="F492" i="4"/>
  <c r="J492" i="4" s="1"/>
  <c r="M493" i="2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M509" i="2" s="1"/>
  <c r="E508" i="4"/>
  <c r="I508" i="4" s="1"/>
  <c r="L509" i="2" s="1"/>
  <c r="D508" i="4"/>
  <c r="H508" i="4" s="1"/>
  <c r="K509" i="2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L504" i="2" s="1"/>
  <c r="F503" i="4"/>
  <c r="J503" i="4" s="1"/>
  <c r="M504" i="2" s="1"/>
  <c r="D503" i="4"/>
  <c r="H503" i="4" s="1"/>
  <c r="K504" i="2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M588" i="2" s="1"/>
  <c r="E587" i="4"/>
  <c r="I587" i="4" s="1"/>
  <c r="L588" i="2" s="1"/>
  <c r="G587" i="4"/>
  <c r="D587" i="4"/>
  <c r="H587" i="4" s="1"/>
  <c r="K588" i="2" s="1"/>
  <c r="F619" i="4"/>
  <c r="J619" i="4" s="1"/>
  <c r="M620" i="2" s="1"/>
  <c r="E619" i="4"/>
  <c r="I619" i="4" s="1"/>
  <c r="L620" i="2" s="1"/>
  <c r="G619" i="4"/>
  <c r="D619" i="4"/>
  <c r="H619" i="4" s="1"/>
  <c r="K620" i="2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L513" i="2" s="1"/>
  <c r="D512" i="4"/>
  <c r="H512" i="4" s="1"/>
  <c r="K513" i="2" s="1"/>
  <c r="G512" i="4"/>
  <c r="F512" i="4"/>
  <c r="J512" i="4" s="1"/>
  <c r="M513" i="2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L557" i="2" s="1"/>
  <c r="D556" i="4"/>
  <c r="H556" i="4" s="1"/>
  <c r="K557" i="2" s="1"/>
  <c r="G556" i="4"/>
  <c r="F556" i="4"/>
  <c r="J556" i="4" s="1"/>
  <c r="M557" i="2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D388" i="4"/>
  <c r="H388" i="4" s="1"/>
  <c r="K389" i="2" s="1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M604" i="2" s="1"/>
  <c r="E603" i="4"/>
  <c r="I603" i="4" s="1"/>
  <c r="L604" i="2" s="1"/>
  <c r="G603" i="4"/>
  <c r="D603" i="4"/>
  <c r="H603" i="4" s="1"/>
  <c r="K604" i="2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L497" i="2" s="1"/>
  <c r="D496" i="4"/>
  <c r="H496" i="4" s="1"/>
  <c r="K497" i="2" s="1"/>
  <c r="F496" i="4"/>
  <c r="J496" i="4" s="1"/>
  <c r="M497" i="2" s="1"/>
  <c r="G547" i="4"/>
  <c r="D547" i="4"/>
  <c r="H547" i="4" s="1"/>
  <c r="K548" i="2" s="1"/>
  <c r="F547" i="4"/>
  <c r="J547" i="4" s="1"/>
  <c r="M548" i="2" s="1"/>
  <c r="E547" i="4"/>
  <c r="I547" i="4" s="1"/>
  <c r="L548" i="2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M501" i="2" s="1"/>
  <c r="E500" i="4"/>
  <c r="I500" i="4" s="1"/>
  <c r="L501" i="2" s="1"/>
  <c r="D500" i="4"/>
  <c r="H500" i="4" s="1"/>
  <c r="K501" i="2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L477" i="2" s="1"/>
  <c r="D476" i="4"/>
  <c r="H476" i="4" s="1"/>
  <c r="K477" i="2" s="1"/>
  <c r="F476" i="4"/>
  <c r="J476" i="4" s="1"/>
  <c r="M477" i="2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M489" i="2" s="1"/>
  <c r="E488" i="4"/>
  <c r="I488" i="4" s="1"/>
  <c r="L489" i="2" s="1"/>
  <c r="D488" i="4"/>
  <c r="H488" i="4" s="1"/>
  <c r="K489" i="2" s="1"/>
  <c r="G488" i="4"/>
  <c r="G539" i="4"/>
  <c r="F539" i="4"/>
  <c r="J539" i="4" s="1"/>
  <c r="M540" i="2" s="1"/>
  <c r="E539" i="4"/>
  <c r="I539" i="4" s="1"/>
  <c r="L540" i="2" s="1"/>
  <c r="D539" i="4"/>
  <c r="H539" i="4" s="1"/>
  <c r="K540" i="2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M506" i="2" s="1"/>
  <c r="E505" i="4"/>
  <c r="I505" i="4" s="1"/>
  <c r="L506" i="2" s="1"/>
  <c r="D505" i="4"/>
  <c r="H505" i="4" s="1"/>
  <c r="K506" i="2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M564" i="2" s="1"/>
  <c r="E563" i="4"/>
  <c r="I563" i="4" s="1"/>
  <c r="L564" i="2" s="1"/>
  <c r="G563" i="4"/>
  <c r="D563" i="4"/>
  <c r="H563" i="4" s="1"/>
  <c r="K564" i="2" s="1"/>
  <c r="F627" i="4"/>
  <c r="J627" i="4" s="1"/>
  <c r="M628" i="2" s="1"/>
  <c r="E627" i="4"/>
  <c r="I627" i="4" s="1"/>
  <c r="L628" i="2" s="1"/>
  <c r="G627" i="4"/>
  <c r="D627" i="4"/>
  <c r="H627" i="4" s="1"/>
  <c r="K628" i="2" s="1"/>
  <c r="D995" i="4"/>
  <c r="H995" i="4" s="1"/>
  <c r="E995" i="4"/>
  <c r="I995" i="4" s="1"/>
  <c r="F995" i="4"/>
  <c r="J995" i="4" s="1"/>
  <c r="G995" i="4"/>
  <c r="F607" i="4"/>
  <c r="J607" i="4" s="1"/>
  <c r="M608" i="2" s="1"/>
  <c r="E607" i="4"/>
  <c r="I607" i="4" s="1"/>
  <c r="L608" i="2" s="1"/>
  <c r="D607" i="4"/>
  <c r="H607" i="4" s="1"/>
  <c r="K608" i="2" s="1"/>
  <c r="G607" i="4"/>
  <c r="F659" i="4"/>
  <c r="J659" i="4" s="1"/>
  <c r="E659" i="4"/>
  <c r="I659" i="4" s="1"/>
  <c r="G659" i="4"/>
  <c r="D659" i="4"/>
  <c r="H659" i="4" s="1"/>
  <c r="F723" i="4"/>
  <c r="J723" i="4" s="1"/>
  <c r="E723" i="4"/>
  <c r="I723" i="4" s="1"/>
  <c r="G723" i="4"/>
  <c r="D723" i="4"/>
  <c r="H723" i="4" s="1"/>
  <c r="E755" i="4"/>
  <c r="I755" i="4" s="1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L544" i="2" s="1"/>
  <c r="F543" i="4"/>
  <c r="J543" i="4" s="1"/>
  <c r="M544" i="2" s="1"/>
  <c r="D543" i="4"/>
  <c r="H543" i="4" s="1"/>
  <c r="K544" i="2" s="1"/>
  <c r="G533" i="4"/>
  <c r="D533" i="4"/>
  <c r="H533" i="4" s="1"/>
  <c r="K534" i="2" s="1"/>
  <c r="F533" i="4"/>
  <c r="J533" i="4" s="1"/>
  <c r="M534" i="2" s="1"/>
  <c r="E533" i="4"/>
  <c r="I533" i="4" s="1"/>
  <c r="L534" i="2" s="1"/>
  <c r="G558" i="4"/>
  <c r="D558" i="4"/>
  <c r="H558" i="4" s="1"/>
  <c r="K559" i="2" s="1"/>
  <c r="F558" i="4"/>
  <c r="J558" i="4" s="1"/>
  <c r="M559" i="2" s="1"/>
  <c r="E558" i="4"/>
  <c r="I558" i="4" s="1"/>
  <c r="L559" i="2" s="1"/>
  <c r="G562" i="4"/>
  <c r="D562" i="4"/>
  <c r="H562" i="4" s="1"/>
  <c r="K563" i="2" s="1"/>
  <c r="F562" i="4"/>
  <c r="J562" i="4" s="1"/>
  <c r="M563" i="2" s="1"/>
  <c r="E562" i="4"/>
  <c r="I562" i="4" s="1"/>
  <c r="L563" i="2" s="1"/>
  <c r="G566" i="4"/>
  <c r="F566" i="4"/>
  <c r="J566" i="4" s="1"/>
  <c r="M567" i="2" s="1"/>
  <c r="D566" i="4"/>
  <c r="H566" i="4" s="1"/>
  <c r="K567" i="2" s="1"/>
  <c r="E566" i="4"/>
  <c r="I566" i="4" s="1"/>
  <c r="L567" i="2" s="1"/>
  <c r="G570" i="4"/>
  <c r="F570" i="4"/>
  <c r="J570" i="4" s="1"/>
  <c r="M571" i="2" s="1"/>
  <c r="E570" i="4"/>
  <c r="I570" i="4" s="1"/>
  <c r="L571" i="2" s="1"/>
  <c r="D570" i="4"/>
  <c r="H570" i="4" s="1"/>
  <c r="K571" i="2" s="1"/>
  <c r="G574" i="4"/>
  <c r="D574" i="4"/>
  <c r="H574" i="4" s="1"/>
  <c r="K575" i="2" s="1"/>
  <c r="F574" i="4"/>
  <c r="J574" i="4" s="1"/>
  <c r="M575" i="2" s="1"/>
  <c r="E574" i="4"/>
  <c r="I574" i="4" s="1"/>
  <c r="L575" i="2" s="1"/>
  <c r="G578" i="4"/>
  <c r="F578" i="4"/>
  <c r="J578" i="4" s="1"/>
  <c r="M579" i="2" s="1"/>
  <c r="D578" i="4"/>
  <c r="H578" i="4" s="1"/>
  <c r="K579" i="2" s="1"/>
  <c r="E578" i="4"/>
  <c r="I578" i="4" s="1"/>
  <c r="L579" i="2" s="1"/>
  <c r="G582" i="4"/>
  <c r="F582" i="4"/>
  <c r="J582" i="4" s="1"/>
  <c r="M583" i="2" s="1"/>
  <c r="D582" i="4"/>
  <c r="H582" i="4" s="1"/>
  <c r="K583" i="2" s="1"/>
  <c r="E582" i="4"/>
  <c r="I582" i="4" s="1"/>
  <c r="L583" i="2" s="1"/>
  <c r="G586" i="4"/>
  <c r="F586" i="4"/>
  <c r="J586" i="4" s="1"/>
  <c r="M587" i="2" s="1"/>
  <c r="E586" i="4"/>
  <c r="I586" i="4" s="1"/>
  <c r="L587" i="2" s="1"/>
  <c r="D586" i="4"/>
  <c r="H586" i="4" s="1"/>
  <c r="K587" i="2" s="1"/>
  <c r="G590" i="4"/>
  <c r="F590" i="4"/>
  <c r="J590" i="4" s="1"/>
  <c r="M591" i="2" s="1"/>
  <c r="E590" i="4"/>
  <c r="I590" i="4" s="1"/>
  <c r="L591" i="2" s="1"/>
  <c r="D590" i="4"/>
  <c r="H590" i="4" s="1"/>
  <c r="K591" i="2" s="1"/>
  <c r="G594" i="4"/>
  <c r="F594" i="4"/>
  <c r="J594" i="4" s="1"/>
  <c r="M595" i="2" s="1"/>
  <c r="D594" i="4"/>
  <c r="H594" i="4" s="1"/>
  <c r="K595" i="2" s="1"/>
  <c r="E594" i="4"/>
  <c r="I594" i="4" s="1"/>
  <c r="L595" i="2" s="1"/>
  <c r="G598" i="4"/>
  <c r="F598" i="4"/>
  <c r="J598" i="4" s="1"/>
  <c r="M599" i="2" s="1"/>
  <c r="D598" i="4"/>
  <c r="H598" i="4" s="1"/>
  <c r="K599" i="2" s="1"/>
  <c r="E598" i="4"/>
  <c r="I598" i="4" s="1"/>
  <c r="L599" i="2" s="1"/>
  <c r="G602" i="4"/>
  <c r="F602" i="4"/>
  <c r="J602" i="4" s="1"/>
  <c r="M603" i="2" s="1"/>
  <c r="E602" i="4"/>
  <c r="I602" i="4" s="1"/>
  <c r="L603" i="2" s="1"/>
  <c r="D602" i="4"/>
  <c r="H602" i="4" s="1"/>
  <c r="K603" i="2" s="1"/>
  <c r="G606" i="4"/>
  <c r="F606" i="4"/>
  <c r="J606" i="4" s="1"/>
  <c r="M607" i="2" s="1"/>
  <c r="E606" i="4"/>
  <c r="I606" i="4" s="1"/>
  <c r="L607" i="2" s="1"/>
  <c r="D606" i="4"/>
  <c r="H606" i="4" s="1"/>
  <c r="K607" i="2" s="1"/>
  <c r="G610" i="4"/>
  <c r="F610" i="4"/>
  <c r="J610" i="4" s="1"/>
  <c r="M611" i="2" s="1"/>
  <c r="D610" i="4"/>
  <c r="H610" i="4" s="1"/>
  <c r="K611" i="2" s="1"/>
  <c r="E610" i="4"/>
  <c r="I610" i="4" s="1"/>
  <c r="L611" i="2" s="1"/>
  <c r="G614" i="4"/>
  <c r="F614" i="4"/>
  <c r="J614" i="4" s="1"/>
  <c r="M615" i="2" s="1"/>
  <c r="D614" i="4"/>
  <c r="H614" i="4" s="1"/>
  <c r="K615" i="2" s="1"/>
  <c r="E614" i="4"/>
  <c r="I614" i="4" s="1"/>
  <c r="L615" i="2" s="1"/>
  <c r="G618" i="4"/>
  <c r="F618" i="4"/>
  <c r="J618" i="4" s="1"/>
  <c r="M619" i="2" s="1"/>
  <c r="E618" i="4"/>
  <c r="I618" i="4" s="1"/>
  <c r="L619" i="2" s="1"/>
  <c r="D618" i="4"/>
  <c r="H618" i="4" s="1"/>
  <c r="K619" i="2" s="1"/>
  <c r="G622" i="4"/>
  <c r="F622" i="4"/>
  <c r="J622" i="4" s="1"/>
  <c r="M623" i="2" s="1"/>
  <c r="E622" i="4"/>
  <c r="I622" i="4" s="1"/>
  <c r="L623" i="2" s="1"/>
  <c r="D622" i="4"/>
  <c r="H622" i="4" s="1"/>
  <c r="K623" i="2" s="1"/>
  <c r="G626" i="4"/>
  <c r="F626" i="4"/>
  <c r="J626" i="4" s="1"/>
  <c r="M627" i="2" s="1"/>
  <c r="D626" i="4"/>
  <c r="H626" i="4" s="1"/>
  <c r="K627" i="2" s="1"/>
  <c r="E626" i="4"/>
  <c r="I626" i="4" s="1"/>
  <c r="L627" i="2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M528" i="2" s="1"/>
  <c r="D527" i="4"/>
  <c r="H527" i="4" s="1"/>
  <c r="K528" i="2" s="1"/>
  <c r="E527" i="4"/>
  <c r="I527" i="4" s="1"/>
  <c r="L528" i="2" s="1"/>
  <c r="G517" i="4"/>
  <c r="D517" i="4"/>
  <c r="H517" i="4" s="1"/>
  <c r="K518" i="2" s="1"/>
  <c r="F517" i="4"/>
  <c r="J517" i="4" s="1"/>
  <c r="M518" i="2" s="1"/>
  <c r="E517" i="4"/>
  <c r="I517" i="4" s="1"/>
  <c r="L518" i="2" s="1"/>
  <c r="G549" i="4"/>
  <c r="D549" i="4"/>
  <c r="H549" i="4" s="1"/>
  <c r="K550" i="2" s="1"/>
  <c r="F549" i="4"/>
  <c r="J549" i="4" s="1"/>
  <c r="M550" i="2" s="1"/>
  <c r="E549" i="4"/>
  <c r="I549" i="4" s="1"/>
  <c r="L550" i="2" s="1"/>
  <c r="G560" i="4"/>
  <c r="D560" i="4"/>
  <c r="H560" i="4" s="1"/>
  <c r="K561" i="2" s="1"/>
  <c r="E560" i="4"/>
  <c r="I560" i="4" s="1"/>
  <c r="L561" i="2" s="1"/>
  <c r="F560" i="4"/>
  <c r="J560" i="4" s="1"/>
  <c r="M561" i="2" s="1"/>
  <c r="G564" i="4"/>
  <c r="F564" i="4"/>
  <c r="J564" i="4" s="1"/>
  <c r="M565" i="2" s="1"/>
  <c r="D564" i="4"/>
  <c r="H564" i="4" s="1"/>
  <c r="K565" i="2" s="1"/>
  <c r="E564" i="4"/>
  <c r="I564" i="4" s="1"/>
  <c r="L565" i="2" s="1"/>
  <c r="G568" i="4"/>
  <c r="F568" i="4"/>
  <c r="J568" i="4" s="1"/>
  <c r="M569" i="2" s="1"/>
  <c r="D568" i="4"/>
  <c r="H568" i="4" s="1"/>
  <c r="K569" i="2" s="1"/>
  <c r="E568" i="4"/>
  <c r="I568" i="4" s="1"/>
  <c r="L569" i="2" s="1"/>
  <c r="G572" i="4"/>
  <c r="F572" i="4"/>
  <c r="J572" i="4" s="1"/>
  <c r="M573" i="2" s="1"/>
  <c r="E572" i="4"/>
  <c r="I572" i="4" s="1"/>
  <c r="L573" i="2" s="1"/>
  <c r="D572" i="4"/>
  <c r="H572" i="4" s="1"/>
  <c r="K573" i="2" s="1"/>
  <c r="G576" i="4"/>
  <c r="F576" i="4"/>
  <c r="J576" i="4" s="1"/>
  <c r="M577" i="2" s="1"/>
  <c r="E576" i="4"/>
  <c r="I576" i="4" s="1"/>
  <c r="L577" i="2" s="1"/>
  <c r="D576" i="4"/>
  <c r="H576" i="4" s="1"/>
  <c r="K577" i="2" s="1"/>
  <c r="G580" i="4"/>
  <c r="F580" i="4"/>
  <c r="J580" i="4" s="1"/>
  <c r="M581" i="2" s="1"/>
  <c r="D580" i="4"/>
  <c r="H580" i="4" s="1"/>
  <c r="K581" i="2" s="1"/>
  <c r="E580" i="4"/>
  <c r="I580" i="4" s="1"/>
  <c r="L581" i="2" s="1"/>
  <c r="G584" i="4"/>
  <c r="F584" i="4"/>
  <c r="J584" i="4" s="1"/>
  <c r="M585" i="2" s="1"/>
  <c r="D584" i="4"/>
  <c r="H584" i="4" s="1"/>
  <c r="K585" i="2" s="1"/>
  <c r="E584" i="4"/>
  <c r="I584" i="4" s="1"/>
  <c r="L585" i="2" s="1"/>
  <c r="G588" i="4"/>
  <c r="D588" i="4"/>
  <c r="H588" i="4" s="1"/>
  <c r="K589" i="2" s="1"/>
  <c r="F588" i="4"/>
  <c r="J588" i="4" s="1"/>
  <c r="M589" i="2" s="1"/>
  <c r="E588" i="4"/>
  <c r="I588" i="4" s="1"/>
  <c r="L589" i="2" s="1"/>
  <c r="G592" i="4"/>
  <c r="F592" i="4"/>
  <c r="J592" i="4" s="1"/>
  <c r="M593" i="2" s="1"/>
  <c r="D592" i="4"/>
  <c r="H592" i="4" s="1"/>
  <c r="K593" i="2" s="1"/>
  <c r="E592" i="4"/>
  <c r="I592" i="4" s="1"/>
  <c r="L593" i="2" s="1"/>
  <c r="G596" i="4"/>
  <c r="D596" i="4"/>
  <c r="H596" i="4" s="1"/>
  <c r="K597" i="2" s="1"/>
  <c r="F596" i="4"/>
  <c r="J596" i="4" s="1"/>
  <c r="M597" i="2" s="1"/>
  <c r="E596" i="4"/>
  <c r="I596" i="4" s="1"/>
  <c r="L597" i="2" s="1"/>
  <c r="G600" i="4"/>
  <c r="F600" i="4"/>
  <c r="J600" i="4" s="1"/>
  <c r="M601" i="2" s="1"/>
  <c r="E600" i="4"/>
  <c r="I600" i="4" s="1"/>
  <c r="L601" i="2" s="1"/>
  <c r="D600" i="4"/>
  <c r="H600" i="4" s="1"/>
  <c r="K601" i="2" s="1"/>
  <c r="G604" i="4"/>
  <c r="F604" i="4"/>
  <c r="J604" i="4" s="1"/>
  <c r="M605" i="2" s="1"/>
  <c r="D604" i="4"/>
  <c r="H604" i="4" s="1"/>
  <c r="K605" i="2" s="1"/>
  <c r="E604" i="4"/>
  <c r="I604" i="4" s="1"/>
  <c r="L605" i="2" s="1"/>
  <c r="G608" i="4"/>
  <c r="F608" i="4"/>
  <c r="J608" i="4" s="1"/>
  <c r="M609" i="2" s="1"/>
  <c r="E608" i="4"/>
  <c r="I608" i="4" s="1"/>
  <c r="L609" i="2" s="1"/>
  <c r="D608" i="4"/>
  <c r="H608" i="4" s="1"/>
  <c r="K609" i="2" s="1"/>
  <c r="G612" i="4"/>
  <c r="D612" i="4"/>
  <c r="H612" i="4" s="1"/>
  <c r="K613" i="2" s="1"/>
  <c r="F612" i="4"/>
  <c r="J612" i="4" s="1"/>
  <c r="M613" i="2" s="1"/>
  <c r="E612" i="4"/>
  <c r="I612" i="4" s="1"/>
  <c r="L613" i="2" s="1"/>
  <c r="G616" i="4"/>
  <c r="F616" i="4"/>
  <c r="J616" i="4" s="1"/>
  <c r="M617" i="2" s="1"/>
  <c r="D616" i="4"/>
  <c r="H616" i="4" s="1"/>
  <c r="K617" i="2" s="1"/>
  <c r="E616" i="4"/>
  <c r="I616" i="4" s="1"/>
  <c r="L617" i="2" s="1"/>
  <c r="G620" i="4"/>
  <c r="F620" i="4"/>
  <c r="J620" i="4" s="1"/>
  <c r="M621" i="2" s="1"/>
  <c r="D620" i="4"/>
  <c r="H620" i="4" s="1"/>
  <c r="K621" i="2" s="1"/>
  <c r="E620" i="4"/>
  <c r="I620" i="4" s="1"/>
  <c r="L621" i="2" s="1"/>
  <c r="G624" i="4"/>
  <c r="D624" i="4"/>
  <c r="H624" i="4" s="1"/>
  <c r="K625" i="2" s="1"/>
  <c r="F624" i="4"/>
  <c r="J624" i="4" s="1"/>
  <c r="M625" i="2" s="1"/>
  <c r="E624" i="4"/>
  <c r="I624" i="4" s="1"/>
  <c r="L625" i="2" s="1"/>
  <c r="G628" i="4"/>
  <c r="F628" i="4"/>
  <c r="J628" i="4" s="1"/>
  <c r="M629" i="2" s="1"/>
  <c r="D628" i="4"/>
  <c r="H628" i="4" s="1"/>
  <c r="K629" i="2" s="1"/>
  <c r="E628" i="4"/>
  <c r="I628" i="4" s="1"/>
  <c r="L629" i="2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M511" i="4" l="1"/>
  <c r="AS511" i="4" s="1"/>
  <c r="D493" i="4"/>
  <c r="H493" i="4" s="1"/>
  <c r="K494" i="2" s="1"/>
  <c r="E493" i="4"/>
  <c r="I493" i="4" s="1"/>
  <c r="L494" i="2" s="1"/>
  <c r="F493" i="4"/>
  <c r="J493" i="4" s="1"/>
  <c r="M494" i="2" s="1"/>
  <c r="G493" i="4"/>
  <c r="G388" i="4"/>
  <c r="D407" i="4"/>
  <c r="H407" i="4" s="1"/>
  <c r="K408" i="2" s="1"/>
  <c r="AQ403" i="4"/>
  <c r="AW403" i="4" s="1"/>
  <c r="F439" i="4"/>
  <c r="J439" i="4" s="1"/>
  <c r="M440" i="2" s="1"/>
  <c r="E423" i="4"/>
  <c r="I423" i="4" s="1"/>
  <c r="L424" i="2" s="1"/>
  <c r="AQ202" i="4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AL154" i="4"/>
  <c r="AR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M580" i="2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M600" i="2" s="1"/>
  <c r="E599" i="4"/>
  <c r="I599" i="4" s="1"/>
  <c r="L600" i="2" s="1"/>
  <c r="D599" i="4"/>
  <c r="H599" i="4" s="1"/>
  <c r="K600" i="2" s="1"/>
  <c r="G599" i="4"/>
  <c r="D999" i="4"/>
  <c r="H999" i="4" s="1"/>
  <c r="E999" i="4"/>
  <c r="I999" i="4" s="1"/>
  <c r="G999" i="4"/>
  <c r="F999" i="4"/>
  <c r="J999" i="4" s="1"/>
  <c r="F511" i="4"/>
  <c r="J511" i="4" s="1"/>
  <c r="M512" i="2" s="1"/>
  <c r="G511" i="4"/>
  <c r="E511" i="4"/>
  <c r="I511" i="4" s="1"/>
  <c r="L512" i="2" s="1"/>
  <c r="D511" i="4"/>
  <c r="H511" i="4" s="1"/>
  <c r="K512" i="2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M488" i="2" s="1"/>
  <c r="G487" i="4"/>
  <c r="E487" i="4"/>
  <c r="I487" i="4" s="1"/>
  <c r="L488" i="2" s="1"/>
  <c r="D487" i="4"/>
  <c r="H487" i="4" s="1"/>
  <c r="K488" i="2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M568" i="2" s="1"/>
  <c r="E567" i="4"/>
  <c r="I567" i="4" s="1"/>
  <c r="L568" i="2" s="1"/>
  <c r="D567" i="4"/>
  <c r="H567" i="4" s="1"/>
  <c r="K568" i="2" s="1"/>
  <c r="G567" i="4"/>
  <c r="F679" i="4"/>
  <c r="J679" i="4" s="1"/>
  <c r="E679" i="4"/>
  <c r="I679" i="4" s="1"/>
  <c r="D679" i="4"/>
  <c r="H679" i="4" s="1"/>
  <c r="G679" i="4"/>
  <c r="F583" i="4"/>
  <c r="J583" i="4" s="1"/>
  <c r="M584" i="2" s="1"/>
  <c r="E583" i="4"/>
  <c r="I583" i="4" s="1"/>
  <c r="L584" i="2" s="1"/>
  <c r="D583" i="4"/>
  <c r="H583" i="4" s="1"/>
  <c r="K584" i="2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M572" i="2" s="1"/>
  <c r="E571" i="4"/>
  <c r="I571" i="4" s="1"/>
  <c r="L572" i="2" s="1"/>
  <c r="G571" i="4"/>
  <c r="D571" i="4"/>
  <c r="H571" i="4" s="1"/>
  <c r="K572" i="2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M472" i="2" s="1"/>
  <c r="G471" i="4"/>
  <c r="E471" i="4"/>
  <c r="I471" i="4" s="1"/>
  <c r="L472" i="2" s="1"/>
  <c r="D471" i="4"/>
  <c r="H471" i="4" s="1"/>
  <c r="K472" i="2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M480" i="2" s="1"/>
  <c r="G479" i="4"/>
  <c r="E479" i="4"/>
  <c r="I479" i="4" s="1"/>
  <c r="L480" i="2" s="1"/>
  <c r="D479" i="4"/>
  <c r="H479" i="4" s="1"/>
  <c r="K480" i="2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M616" i="2" s="1"/>
  <c r="E615" i="4"/>
  <c r="I615" i="4" s="1"/>
  <c r="L616" i="2" s="1"/>
  <c r="D615" i="4"/>
  <c r="H615" i="4" s="1"/>
  <c r="K616" i="2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M496" i="2" s="1"/>
  <c r="G495" i="4"/>
  <c r="E495" i="4"/>
  <c r="I495" i="4" s="1"/>
  <c r="L496" i="2" s="1"/>
  <c r="D495" i="4"/>
  <c r="H495" i="4" s="1"/>
  <c r="K496" i="2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463" i="4" l="1"/>
  <c r="I463" i="4" s="1"/>
  <c r="L464" i="2" s="1"/>
  <c r="E419" i="4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<sst xmlns="http://schemas.openxmlformats.org/spreadsheetml/2006/main" count="1444" uniqueCount="429">
  <si>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</si>
  <si>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</si>
  <si>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</si>
  <si>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</si>
  <si>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</si>
  <si>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</si>
  <si>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</si>
  <si>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</si>
  <si>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</si>
  <si>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</si>
  <si>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</si>
  <si>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</si>
  <si>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</si>
  <si>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</si>
  <si>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</si>
  <si>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</si>
  <si>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</si>
  <si>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</si>
  <si>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</si>
  <si>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</si>
  <si>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</si>
  <si>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</si>
  <si>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</si>
  <si>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</si>
  <si>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</si>
  <si>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</si>
  <si>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</si>
  <si>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</si>
  <si>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</si>
  <si>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</si>
  <si>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</si>
  <si>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</si>
  <si>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</si>
  <si>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</si>
  <si>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</si>
  <si>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</si>
  <si>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</si>
  <si>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</si>
  <si>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</si>
  <si>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</si>
  <si>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</si>
  <si>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</si>
  <si>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</si>
  <si>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</si>
  <si>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</si>
  <si>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</si>
  <si>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</si>
  <si>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</si>
  <si>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</si>
  <si>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</si>
  <si>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</si>
  <si>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</si>
  <si>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</si>
  <si>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</si>
  <si>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</si>
  <si>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</si>
  <si>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</si>
  <si>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</si>
  <si>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</si>
  <si>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</si>
  <si>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</si>
  <si>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</si>
  <si>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</si>
  <si>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</si>
  <si>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</si>
  <si>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</si>
  <si>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</si>
  <si>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</si>
  <si>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</si>
  <si>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</si>
  <si>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</si>
  <si>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</si>
  <si>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</si>
  <si>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</si>
  <si>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</si>
  <si>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</si>
  <si>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</si>
  <si>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</si>
  <si>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</si>
  <si>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</si>
  <si>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</si>
  <si>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</si>
  <si>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</si>
  <si>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</si>
  <si>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</si>
  <si>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</si>
  <si>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</si>
  <si>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</si>
  <si>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</si>
  <si>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</si>
  <si>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</si>
  <si>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</si>
  <si>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</si>
  <si>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</si>
  <si>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</si>
  <si>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</si>
  <si>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</si>
  <si>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</si>
  <si>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</si>
  <si>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</si>
  <si>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</si>
  <si>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</si>
  <si>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</si>
  <si>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</si>
  <si>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</si>
  <si>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</si>
  <si>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</si>
  <si>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</si>
  <si>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</si>
  <si>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</si>
  <si>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</si>
  <si>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</si>
  <si>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</si>
  <si>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</si>
  <si>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</si>
  <si>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</si>
  <si>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</si>
  <si>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</si>
  <si>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</si>
  <si>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</si>
  <si>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</si>
  <si>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</si>
  <si>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</si>
  <si>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</si>
  <si>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</si>
  <si>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</si>
  <si>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</si>
  <si>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</si>
  <si>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</si>
  <si>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</si>
  <si>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</si>
  <si>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</si>
  <si>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</si>
  <si>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</si>
  <si>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</si>
  <si>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</si>
  <si>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</si>
  <si>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</si>
  <si>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</si>
  <si>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</si>
  <si>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</si>
  <si>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</si>
  <si>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</si>
  <si>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</si>
  <si>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</si>
  <si>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</si>
  <si>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</si>
  <si>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</si>
  <si>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</si>
  <si>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</si>
  <si>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</si>
  <si>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</si>
  <si>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</si>
  <si>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</si>
  <si>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</si>
  <si>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</si>
  <si>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</si>
  <si>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</si>
  <si>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</si>
  <si>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</si>
  <si>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</si>
  <si>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</si>
  <si>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</si>
  <si>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</si>
  <si>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</si>
  <si>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</si>
  <si>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</si>
  <si>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</si>
  <si>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</si>
  <si>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</si>
  <si>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</si>
  <si>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</si>
  <si>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</si>
  <si>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</si>
  <si>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</si>
  <si>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</si>
  <si>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</si>
  <si>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</si>
  <si>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</si>
  <si>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</si>
  <si>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</si>
  <si>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</si>
  <si>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</si>
  <si>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</si>
  <si>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</si>
  <si>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</si>
  <si>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</si>
  <si>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</si>
  <si>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</si>
  <si>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</si>
  <si>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</si>
  <si>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</si>
  <si>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</si>
  <si>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</si>
  <si>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</si>
  <si>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</si>
  <si>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</si>
  <si>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</si>
  <si>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</si>
  <si>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</si>
  <si>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</si>
  <si>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</si>
  <si>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</si>
  <si>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</si>
  <si>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</si>
  <si>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</si>
  <si>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</si>
  <si>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</si>
  <si>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</si>
  <si>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</si>
  <si>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</si>
  <si>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</si>
  <si>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</si>
  <si>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</si>
  <si>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</si>
  <si>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</si>
  <si>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</si>
  <si>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</si>
  <si>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</si>
  <si>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</si>
  <si>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</si>
  <si>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</si>
  <si>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</si>
  <si>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</si>
  <si>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</si>
  <si>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</si>
  <si>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</si>
  <si>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</si>
  <si>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</si>
  <si>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</si>
  <si>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Hibernian</t>
  </si>
  <si>
    <t>Kilmarnock</t>
  </si>
  <si>
    <t>St Mirren</t>
  </si>
  <si>
    <t>Livingston</t>
  </si>
  <si>
    <t>Celtic</t>
  </si>
  <si>
    <t>Hamilton</t>
  </si>
  <si>
    <t>Ross County</t>
  </si>
  <si>
    <t>Motherwell</t>
  </si>
  <si>
    <t>31/07/2020</t>
  </si>
  <si>
    <t>True prob %</t>
  </si>
  <si>
    <t>PW1</t>
  </si>
  <si>
    <t>PW2</t>
  </si>
  <si>
    <t>PL1</t>
  </si>
  <si>
    <t>PL2</t>
  </si>
  <si>
    <t>EV1</t>
  </si>
  <si>
    <t>EV2</t>
  </si>
  <si>
    <t>Mouscron</t>
  </si>
  <si>
    <t>Mechelen</t>
  </si>
  <si>
    <t>Genk</t>
  </si>
  <si>
    <t>Oud-Heverlee Leuven</t>
  </si>
  <si>
    <t>Charleroi</t>
  </si>
  <si>
    <t>Oostende</t>
  </si>
  <si>
    <t>Gent</t>
  </si>
  <si>
    <t>Kortrijk</t>
  </si>
  <si>
    <t>Cercle Brugge</t>
  </si>
  <si>
    <t>Antwerp</t>
  </si>
  <si>
    <t>Beerschot VA</t>
  </si>
  <si>
    <t>Waregem</t>
  </si>
  <si>
    <t>Eupen</t>
  </si>
  <si>
    <t>Club Brugge</t>
  </si>
  <si>
    <t>Anderlecht</t>
  </si>
  <si>
    <t>St Truiden</t>
  </si>
  <si>
    <t>Waasland-Beveren</t>
  </si>
  <si>
    <t>Standard</t>
  </si>
  <si>
    <t>14/08/2020</t>
  </si>
  <si>
    <t>15/08/2020</t>
  </si>
  <si>
    <t>16/08/2020</t>
  </si>
  <si>
    <t>17/08/2020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</si>
  <si>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</si>
  <si>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</si>
  <si>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</si>
  <si>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</si>
  <si>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</si>
  <si>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</si>
  <si>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</si>
  <si>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</si>
  <si>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</si>
  <si>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</si>
  <si>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</si>
  <si>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</si>
  <si>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</si>
  <si>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</si>
  <si>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</si>
  <si>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</si>
  <si>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</si>
  <si>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</si>
  <si>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</si>
  <si>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</si>
  <si>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</si>
  <si>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</si>
  <si>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</si>
  <si>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</si>
  <si>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</si>
  <si>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</si>
  <si>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</si>
  <si>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</si>
  <si>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</si>
  <si>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</si>
  <si>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</si>
  <si>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</si>
  <si>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</si>
  <si>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</si>
  <si>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21/08/2020</t>
  </si>
  <si>
    <t>22/08/2020</t>
  </si>
  <si>
    <t>23/08/2020</t>
  </si>
  <si>
    <t>24/08/2020</t>
  </si>
  <si>
    <t>Lyon</t>
  </si>
  <si>
    <t>Montpellier</t>
  </si>
  <si>
    <t>Metz</t>
  </si>
  <si>
    <t>St Etienne</t>
  </si>
  <si>
    <t>Marseille</t>
  </si>
  <si>
    <t>Paris SG</t>
  </si>
  <si>
    <t>Lamia</t>
  </si>
  <si>
    <t>Larisa</t>
  </si>
  <si>
    <t>Wycombe</t>
  </si>
  <si>
    <t>Rotherham</t>
  </si>
  <si>
    <t>Coventry</t>
  </si>
  <si>
    <t>Accrington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</si>
  <si>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</si>
  <si>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</si>
  <si>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</si>
  <si>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</si>
  <si>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</si>
  <si>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</si>
  <si>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</si>
  <si>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</si>
  <si>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</si>
  <si>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</si>
  <si>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</si>
  <si>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</si>
  <si>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</si>
  <si>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</si>
  <si>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</si>
  <si>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</si>
  <si>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Bristol Rvs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</si>
  <si>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</si>
  <si>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</si>
  <si>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</si>
  <si>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</si>
  <si>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</si>
  <si>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</si>
  <si>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</si>
  <si>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</si>
  <si>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</si>
  <si>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</si>
  <si>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</si>
  <si>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</si>
  <si>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</si>
  <si>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</si>
  <si>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</si>
  <si>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</si>
  <si>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</si>
  <si>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</si>
  <si>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</si>
  <si>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</si>
  <si>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</si>
  <si>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</si>
  <si>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</si>
  <si>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</si>
  <si>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</si>
  <si>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</si>
  <si>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</si>
  <si>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</si>
  <si>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</si>
  <si>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</si>
  <si>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</si>
  <si>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</si>
  <si>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</si>
  <si>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</si>
  <si>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UD Logrones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</si>
  <si>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</si>
  <si>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</si>
  <si>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</si>
  <si>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</si>
  <si>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</si>
  <si>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</si>
  <si>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</si>
  <si>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</si>
  <si>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</si>
  <si>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</si>
  <si>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</si>
  <si>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</si>
  <si>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</si>
  <si>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</si>
  <si>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</si>
  <si>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</si>
  <si>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</si>
  <si>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Hatayspor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</si>
  <si>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</si>
  <si>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</si>
  <si>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</si>
  <si>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</si>
  <si>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</si>
  <si>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</si>
  <si>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</si>
  <si>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</si>
  <si>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</si>
  <si>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</si>
  <si>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</si>
  <si>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</si>
  <si>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</si>
  <si>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</si>
  <si>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</si>
  <si>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</si>
  <si>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</si>
  <si>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</si>
  <si>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</si>
  <si>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</si>
  <si>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</si>
  <si>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</si>
  <si>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</si>
  <si>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</si>
  <si>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</si>
  <si>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</si>
  <si>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</si>
  <si>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Sabadell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</si>
  <si>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</si>
  <si>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</si>
  <si>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</si>
  <si>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</si>
  <si>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</si>
  <si>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</si>
  <si>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</si>
  <si>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</si>
  <si>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</si>
  <si>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</si>
  <si>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SC Farense</t>
  </si>
  <si>
    <t>Bochum</t>
  </si>
  <si>
    <t>St Pauli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</si>
</sst>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0" fillId="4" borderId="0" xfId="0" applyFill="1"/>
    <xf numFmtId="14" fontId="0" fillId="0" borderId="0" xfId="0" applyNumberFormat="1"/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1.0484912502522217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1.0402835403192483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1.2661681226756243</v>
      </c>
      <c r="I252" s="6">
        <f>IF('Log_working_3-way'!$D252="","",'True_Odds_Calculator_3-way'!O253/'True_Odds_Calculator_3-way'!B253-1)</f>
        <v>3.4690229299201762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3.4859786922228242E-2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1.0318451579070602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16.219349240631043</v>
      </c>
      <c r="I253" s="6">
        <f>IF('Log_working_3-way'!$D253="","",'True_Odds_Calculator_3-way'!O254/'True_Odds_Calculator_3-way'!B254-1)</f>
        <v>5.8412858441107769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3.3919136324227495E-2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1.0303166102114363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10.84608505972815</v>
      </c>
      <c r="I254" s="6">
        <f>IF('Log_working_3-way'!$D254="","",'True_Odds_Calculator_3-way'!O255/'True_Odds_Calculator_3-way'!B255-1)</f>
        <v>4.8494912347525396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3.2031818058019024E-2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1.0515176302294502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52.627826770107738</v>
      </c>
      <c r="I255" s="6">
        <f>IF('Log_working_3-way'!$D255="","",'True_Odds_Calculator_3-way'!O256/'True_Odds_Calculator_3-way'!B256-1)</f>
        <v>1.8923321713760433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3.8484946228985351E-2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1.0310468380280402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10.918135049100062</v>
      </c>
      <c r="I256" s="6">
        <f>IF('Log_working_3-way'!$D256="","",'True_Odds_Calculator_3-way'!O257/'True_Odds_Calculator_3-way'!B257-1)</f>
        <v>5.4636241102174168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3.3003939358315693E-2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1.0491627494013247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0.73108693004765612</v>
      </c>
      <c r="I257" s="6">
        <f>IF('Log_working_3-way'!$D257="","",'True_Odds_Calculator_3-way'!O258/'True_Odds_Calculator_3-way'!B258-1)</f>
        <v>3.5209486278988908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4.0803100029568551E-2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1.0360932746532656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12.402427470616725</v>
      </c>
      <c r="I258" s="6">
        <f>IF('Log_working_3-way'!$D258="","",'True_Odds_Calculator_3-way'!O259/'True_Odds_Calculator_3-way'!B259-1)</f>
        <v>7.6289930676034974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3.883589226336559E-2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1.0381806890289551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20.394256359143448</v>
      </c>
      <c r="I259" s="6">
        <f>IF('Log_working_3-way'!$D259="","",'True_Odds_Calculator_3-way'!O260/'True_Odds_Calculator_3-way'!B260-1)</f>
        <v>6.9856444103459303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3.9994596065820121E-2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1.0378781247840774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9.8938577860308818</v>
      </c>
      <c r="I260" s="6">
        <f>IF('Log_working_3-way'!$D260="","",'True_Odds_Calculator_3-way'!O261/'True_Odds_Calculator_3-way'!B261-1)</f>
        <v>7.8777478168900732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4.0651704481491802E-2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1.0440813517224279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1.2955670971541542</v>
      </c>
      <c r="I261" s="6">
        <f>IF('Log_working_3-way'!$D261="","",'True_Odds_Calculator_3-way'!O262/'True_Odds_Calculator_3-way'!B262-1)</f>
        <v>2.9659402275402007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3.7432853090150431E-2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1.0319280274193652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19.549215935062271</v>
      </c>
      <c r="I262" s="6">
        <f>IF('Log_working_3-way'!$D262="","",'True_Odds_Calculator_3-way'!O263/'True_Odds_Calculator_3-way'!B263-1)</f>
        <v>4.5914965627666611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3.344002209343544E-2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1.0409334986228456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38.630519167775034</v>
      </c>
      <c r="I263" s="6">
        <f>IF('Log_working_3-way'!$D263="","",'True_Odds_Calculator_3-way'!O264/'True_Odds_Calculator_3-way'!B264-1)</f>
        <v>3.6586079674772298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3.6862198834029858E-2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1.0392672220993713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38.68630636636491</v>
      </c>
      <c r="I264" s="6">
        <f>IF('Log_working_3-way'!$D264="","",'True_Odds_Calculator_3-way'!O265/'True_Odds_Calculator_3-way'!B265-1)</f>
        <v>3.3908054233789455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3.5404677520186834E-2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1.0312232617508552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25.291386188800111</v>
      </c>
      <c r="I265" s="6">
        <f>IF('Log_working_3-way'!$D265="","",'True_Odds_Calculator_3-way'!O266/'True_Odds_Calculator_3-way'!B266-1)</f>
        <v>4.4424072935464585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3.1772760717609039E-2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1.1119727987262711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79.875069448508</v>
      </c>
      <c r="I266" s="6">
        <f>IF('Log_working_3-way'!$D266="","",'True_Odds_Calculator_3-way'!O267/'True_Odds_Calculator_3-way'!B267-1)</f>
        <v>-0.23943726957158928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4.0716254101575089E-2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1.0382277740001145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7.720880789386511</v>
      </c>
      <c r="I267" s="6">
        <f>IF('Log_working_3-way'!$D267="","",'True_Odds_Calculator_3-way'!O268/'True_Odds_Calculator_3-way'!B268-1)</f>
        <v>6.6706116068924848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4.0311699549533175E-2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1.0467611904053482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29.184713432671209</v>
      </c>
      <c r="I268" s="6">
        <f>IF('Log_working_3-way'!$D268="","",'True_Odds_Calculator_3-way'!O269/'True_Odds_Calculator_3-way'!B269-1)</f>
        <v>6.897117026694036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4.5617728872037855E-2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1.0381703450877933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16.409025486476544</v>
      </c>
      <c r="I269" s="6">
        <f>IF('Log_working_3-way'!$D269="","",'True_Odds_Calculator_3-way'!O270/'True_Odds_Calculator_3-way'!B270-1)</f>
        <v>12.58773012169522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4.0135249004550788E-2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1.0403078374201888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28.683452659917688</v>
      </c>
      <c r="I270" s="6">
        <f>IF('Log_working_3-way'!$D270="","",'True_Odds_Calculator_3-way'!O271/'True_Odds_Calculator_3-way'!B271-1)</f>
        <v>6.0632843926038538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3.9777881787346647E-2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1.0386851829957011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5.5164951267345419</v>
      </c>
      <c r="I271" s="6">
        <f>IF('Log_working_3-way'!$D271="","",'True_Odds_Calculator_3-way'!O272/'True_Odds_Calculator_3-way'!B272-1)</f>
        <v>9.1952944371586831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4.0695020234922552E-2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1.0372492322700153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21.250476795931341</v>
      </c>
      <c r="I272" s="6">
        <f>IF('Log_working_3-way'!$D272="","",'True_Odds_Calculator_3-way'!O273/'True_Odds_Calculator_3-way'!B273-1)</f>
        <v>7.5268267086448919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3.8804945054945028E-2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1.0779181645984905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44.984962579525629</v>
      </c>
      <c r="I273" s="6">
        <f>IF('Log_working_3-way'!$D273="","",'True_Odds_Calculator_3-way'!O274/'True_Odds_Calculator_3-way'!B274-1)</f>
        <v>4.0857030816047573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6.3437786204004087E-2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1.0380852737989739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26.542560674473183</v>
      </c>
      <c r="I274" s="6">
        <f>IF('Log_working_3-way'!$D274="","",'True_Odds_Calculator_3-way'!O275/'True_Odds_Calculator_3-way'!B275-1)</f>
        <v>6.3497131057175666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3.8275179484149158E-2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1.0374551001527577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27.160567954513706</v>
      </c>
      <c r="I275" s="6">
        <f>IF('Log_working_3-way'!$D275="","",'True_Odds_Calculator_3-way'!O276/'True_Odds_Calculator_3-way'!B276-1)</f>
        <v>4.7615356092038654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3.7564570571905431E-2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1.035842371028014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10.526565708649361</v>
      </c>
      <c r="I276" s="6">
        <f>IF('Log_working_3-way'!$D276="","",'True_Odds_Calculator_3-way'!O277/'True_Odds_Calculator_3-way'!B277-1)</f>
        <v>11.279468042756424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3.8734088187189597E-2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1.0375296147466158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5.199922821516223</v>
      </c>
      <c r="I277" s="6">
        <f>IF('Log_working_3-way'!$D277="","",'True_Odds_Calculator_3-way'!O278/'True_Odds_Calculator_3-way'!B278-1)</f>
        <v>7.7846151378765462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3.901369766397611E-2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1.0378768826195999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6.6766145379517328</v>
      </c>
      <c r="I278" s="6">
        <f>IF('Log_working_3-way'!$D278="","",'True_Odds_Calculator_3-way'!O279/'True_Odds_Calculator_3-way'!B279-1)</f>
        <v>6.3410658056680154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3.9498200398097261E-2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1.0629552284734971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58.499994387533512</v>
      </c>
      <c r="I279" s="6">
        <f>IF('Log_working_3-way'!$D279="","",'True_Odds_Calculator_3-way'!O280/'True_Odds_Calculator_3-way'!B280-1)</f>
        <v>1.6657650263236889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4.201898905117063E-2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1.054414089240735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48.638309989608778</v>
      </c>
      <c r="I280" s="6">
        <f>IF('Log_working_3-way'!$D280="","",'True_Odds_Calculator_3-way'!O281/'True_Odds_Calculator_3-way'!B281-1)</f>
        <v>3.027234729026266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4.2685688484812134E-2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1.0519863904843665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47.992202442253941</v>
      </c>
      <c r="I281" s="6">
        <f>IF('Log_working_3-way'!$D281="","",'True_Odds_Calculator_3-way'!O282/'True_Odds_Calculator_3-way'!B282-1)</f>
        <v>2.7802625341245317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4.1398541398541377E-2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1.0643134216137078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4.1858376256112448</v>
      </c>
      <c r="I282" s="6">
        <f>IF('Log_working_3-way'!$D282="","",'True_Odds_Calculator_3-way'!O283/'True_Odds_Calculator_3-way'!B283-1)</f>
        <v>5.1874100522381736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6.2580611876386527E-2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1.0381877087125149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17.489271771429181</v>
      </c>
      <c r="I283" s="6">
        <f>IF('Log_working_3-way'!$D283="","",'True_Odds_Calculator_3-way'!O284/'True_Odds_Calculator_3-way'!B284-1)</f>
        <v>5.871416853255556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4.0424330907572248E-2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1.0497811028620911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0.39487390835788583</v>
      </c>
      <c r="I284" s="6">
        <f>IF('Log_working_3-way'!$D284="","",'True_Odds_Calculator_3-way'!O285/'True_Odds_Calculator_3-way'!B285-1)</f>
        <v>3.8964765958947458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4.0660006466800347E-2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1.0491983091278876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44.689953438026372</v>
      </c>
      <c r="I285" s="6">
        <f>IF('Log_working_3-way'!$D285="","",'True_Odds_Calculator_3-way'!O286/'True_Odds_Calculator_3-way'!B286-1)</f>
        <v>3.2397750469357058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4.0982143880345934E-2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1.0488326898485978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1.8470994934459926</v>
      </c>
      <c r="I286" s="6">
        <f>IF('Log_working_3-way'!$D286="","",'True_Odds_Calculator_3-way'!O287/'True_Odds_Calculator_3-way'!B287-1)</f>
        <v>4.2776359937139459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4.4098252300242669E-2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1.0369338640108769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11.53389269464159</v>
      </c>
      <c r="I287" s="6">
        <f>IF('Log_working_3-way'!$D287="","",'True_Odds_Calculator_3-way'!O288/'True_Odds_Calculator_3-way'!B288-1)</f>
        <v>8.3917290289761173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3.9811196625276102E-2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1.037184980550705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15.979308612128758</v>
      </c>
      <c r="I288" s="6">
        <f>IF('Log_working_3-way'!$D288="","",'True_Odds_Calculator_3-way'!O289/'True_Odds_Calculator_3-way'!B289-1)</f>
        <v>7.7784517942098113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3.9743188312585831E-2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1.0376054228482163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12.687674246380357</v>
      </c>
      <c r="I289" s="6">
        <f>IF('Log_working_3-way'!$D289="","",'True_Odds_Calculator_3-way'!O290/'True_Odds_Calculator_3-way'!B290-1)</f>
        <v>7.0757565549427461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4.0347891388014867E-2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1.0376483173788582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21.899795656780608</v>
      </c>
      <c r="I290" s="6">
        <f>IF('Log_working_3-way'!$D290="","",'True_Odds_Calculator_3-way'!O291/'True_Odds_Calculator_3-way'!B291-1)</f>
        <v>6.6794975300536628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3.910795805607048E-2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1.0525549861774743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0.30163378489140436</v>
      </c>
      <c r="I291" s="6">
        <f>IF('Log_working_3-way'!$D291="","",'True_Odds_Calculator_3-way'!O292/'True_Odds_Calculator_3-way'!B292-1)</f>
        <v>3.0496474616389753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4.1177704856550701E-2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1.0385536182236652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16.099989941182386</v>
      </c>
      <c r="I292" s="6">
        <f>IF('Log_working_3-way'!$D292="","",'True_Odds_Calculator_3-way'!O293/'True_Odds_Calculator_3-way'!B293-1)</f>
        <v>7.2118372747706445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4.1135974709670675E-2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1.0312104624684049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14.731180675320555</v>
      </c>
      <c r="I293" s="6">
        <f>IF('Log_working_3-way'!$D293="","",'True_Odds_Calculator_3-way'!O294/'True_Odds_Calculator_3-way'!B294-1)</f>
        <v>9.5385151374583703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3.3559110052243213E-2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1.041100350704226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30.394875268476081</v>
      </c>
      <c r="I294" s="6">
        <f>IF('Log_working_3-way'!$D294="","",'True_Odds_Calculator_3-way'!O295/'True_Odds_Calculator_3-way'!B295-1)</f>
        <v>5.069720809430823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4.0076157183432715E-2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1.0412290325491362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28.325582517447604</v>
      </c>
      <c r="I295" s="6">
        <f>IF('Log_working_3-way'!$D295="","",'True_Odds_Calculator_3-way'!O296/'True_Odds_Calculator_3-way'!B296-1)</f>
        <v>5.653292305083804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4.0869307807371191E-2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1.0410855043251925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3.5219535084314453</v>
      </c>
      <c r="I296" s="6">
        <f>IF('Log_working_3-way'!$D296="","",'True_Odds_Calculator_3-way'!O297/'True_Odds_Calculator_3-way'!B297-1)</f>
        <v>5.9073311931039489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4.0571809997176356E-2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1.0379294297969115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12.180912655056073</v>
      </c>
      <c r="I297" s="6">
        <f>IF('Log_working_3-way'!$D297="","",'True_Odds_Calculator_3-way'!O298/'True_Odds_Calculator_3-way'!B298-1)</f>
        <v>7.1674177643123844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4.0703438662622382E-2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1.0315687140395804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11.42235022525808</v>
      </c>
      <c r="I298" s="6">
        <f>IF('Log_working_3-way'!$D298="","",'True_Odds_Calculator_3-way'!O299/'True_Odds_Calculator_3-way'!B299-1)</f>
        <v>9.1273359504436922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3.4160210593694007E-2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1.0314617629771097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17.290387192963966</v>
      </c>
      <c r="I299" s="6">
        <f>IF('Log_working_3-way'!$D299="","",'True_Odds_Calculator_3-way'!O300/'True_Odds_Calculator_3-way'!B300-1)</f>
        <v>8.331830200491817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3.3526052947178142E-2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1.0508703040294143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32.027712401510605</v>
      </c>
      <c r="I300" s="6">
        <f>IF('Log_working_3-way'!$D300="","",'True_Odds_Calculator_3-way'!O301/'True_Odds_Calculator_3-way'!B301-1)</f>
        <v>7.6596466142006872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4.7667961496021372E-2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1.0519394272609699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31.986237956605137</v>
      </c>
      <c r="I301" s="6">
        <f>IF('Log_working_3-way'!$D301="","",'True_Odds_Calculator_3-way'!O302/'True_Odds_Calculator_3-way'!B302-1)</f>
        <v>7.1029356556017333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4.8985221354676645E-2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1.0444150756251676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19.670281753130592</v>
      </c>
      <c r="I302" s="6">
        <f>IF('Log_working_3-way'!$D302="","",'True_Odds_Calculator_3-way'!O303/'True_Odds_Calculator_3-way'!B303-1)</f>
        <v>6.8897788185234301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4.6590247967671417E-2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1.0446252016258359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20.071059799153836</v>
      </c>
      <c r="I303" s="6">
        <f>IF('Log_working_3-way'!$D303="","",'True_Odds_Calculator_3-way'!O304/'True_Odds_Calculator_3-way'!B304-1)</f>
        <v>10.936382175177743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4.6054744248766877E-2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1.0424866652797558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10.52853673345477</v>
      </c>
      <c r="I304" s="6">
        <f>IF('Log_working_3-way'!$D304="","",'True_Odds_Calculator_3-way'!O305/'True_Odds_Calculator_3-way'!B305-1)</f>
        <v>11.284309693088119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4.578121571209115E-2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1.0419553417308056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17.10149159742399</v>
      </c>
      <c r="I305" s="6">
        <f>IF('Log_working_3-way'!$D305="","",'True_Odds_Calculator_3-way'!O306/'True_Odds_Calculator_3-way'!B306-1)</f>
        <v>10.625355479655319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4.4311270188906349E-2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1.0578322505998619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39.130214004883022</v>
      </c>
      <c r="I306" s="6">
        <f>IF('Log_working_3-way'!$D306="","",'True_Odds_Calculator_3-way'!O307/'True_Odds_Calculator_3-way'!B307-1)</f>
        <v>5.2894651458806496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5.072020239115349E-2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1.0426068034962814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16.471541702770651</v>
      </c>
      <c r="I307" s="6">
        <f>IF('Log_working_3-way'!$D307="","",'True_Odds_Calculator_3-way'!O308/'True_Odds_Calculator_3-way'!B308-1)</f>
        <v>9.5591741534520551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4.529062668597561E-2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1.0419676211934208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22.972882741704709</v>
      </c>
      <c r="I308" s="6">
        <f>IF('Log_working_3-way'!$D308="","",'True_Odds_Calculator_3-way'!O309/'True_Odds_Calculator_3-way'!B309-1)</f>
        <v>8.9783070725097645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4.2844962341906934E-2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1.0458911961644324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35.559667588505263</v>
      </c>
      <c r="I309" s="6">
        <f>IF('Log_working_3-way'!$D309="","",'True_Odds_Calculator_3-way'!O310/'True_Odds_Calculator_3-way'!B310-1)</f>
        <v>5.3733653695446666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4.2239989647729015E-2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1.077810887384997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69.189168663434415</v>
      </c>
      <c r="I310" s="6">
        <f>IF('Log_working_3-way'!$D310="","",'True_Odds_Calculator_3-way'!O311/'True_Odds_Calculator_3-way'!B311-1)</f>
        <v>0.59969952937981863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4.0778178367196327E-2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1.0362750973351036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14.777754893658395</v>
      </c>
      <c r="I311" s="6">
        <f>IF('Log_working_3-way'!$D311="","",'True_Odds_Calculator_3-way'!O312/'True_Odds_Calculator_3-way'!B312-1)</f>
        <v>7.1818379102857222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3.8869242524172343E-2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1.0685362031597214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-0.45716060323815955</v>
      </c>
      <c r="I312" s="6">
        <f>IF('Log_working_3-way'!$D312="","",'True_Odds_Calculator_3-way'!O313/'True_Odds_Calculator_3-way'!B313-1)</f>
        <v>1.4942382907805145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4.2986480254375126E-2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1.0379286683538262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18.332845245721604</v>
      </c>
      <c r="I313" s="6">
        <f>IF('Log_working_3-way'!$D313="","",'True_Odds_Calculator_3-way'!O314/'True_Odds_Calculator_3-way'!B314-1)</f>
        <v>7.415348387875861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4.0146469604903645E-2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1.0654818262996659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55.564345637449136</v>
      </c>
      <c r="I314" s="6">
        <f>IF('Log_working_3-way'!$D314="","",'True_Odds_Calculator_3-way'!O315/'True_Odds_Calculator_3-way'!B315-1)</f>
        <v>1.9630078396923065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4.6093558871841411E-2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1.0540403051886786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48.650857302011232</v>
      </c>
      <c r="I315" s="6">
        <f>IF('Log_working_3-way'!$D315="","",'True_Odds_Calculator_3-way'!O316/'True_Odds_Calculator_3-way'!B316-1)</f>
        <v>2.9791780104286896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4.2422190455132291E-2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1.0312553833375275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24.484125076736973</v>
      </c>
      <c r="I316" s="6">
        <f>IF('Log_working_3-way'!$D316="","",'True_Odds_Calculator_3-way'!O317/'True_Odds_Calculator_3-way'!B317-1)</f>
        <v>6.7765960407588812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3.1955688404456506E-2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1.0305483678360046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13.102575055169767</v>
      </c>
      <c r="I317" s="6">
        <f>IF('Log_working_3-way'!$D317="","",'True_Odds_Calculator_3-way'!O318/'True_Odds_Calculator_3-way'!B318-1)</f>
        <v>8.5130468655680804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3.2996850975266501E-2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1.0308510442490748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17.462173516577366</v>
      </c>
      <c r="I318" s="6">
        <f>IF('Log_working_3-way'!$D318="","",'True_Odds_Calculator_3-way'!O319/'True_Odds_Calculator_3-way'!B319-1)</f>
        <v>7.4246990661657453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3.2871292721995182E-2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1.0305593374193105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22.063568012554306</v>
      </c>
      <c r="I319" s="6">
        <f>IF('Log_working_3-way'!$D319="","",'True_Odds_Calculator_3-way'!O320/'True_Odds_Calculator_3-way'!B320-1)</f>
        <v>7.5853036930236204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3.1729344387040115E-2</v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1.0375212046593476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9.4726830374943862</v>
      </c>
      <c r="I321" s="6">
        <f>IF('Log_working_3-way'!$D321="","",'True_Odds_Calculator_3-way'!O322/'True_Odds_Calculator_3-way'!B322-1)</f>
        <v>7.0780219028718498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4.0056142990988919E-2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1.0378252699771151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21.236756775964533</v>
      </c>
      <c r="I322" s="6">
        <f>IF('Log_working_3-way'!$D322="","",'True_Odds_Calculator_3-way'!O323/'True_Odds_Calculator_3-way'!B323-1)</f>
        <v>6.4232333731121116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3.9445884951502919E-2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1.0446819104434402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19.670314888909886</v>
      </c>
      <c r="I323" s="6">
        <f>IF('Log_working_3-way'!$D323="","",'True_Odds_Calculator_3-way'!O324/'True_Odds_Calculator_3-way'!B324-1)</f>
        <v>9.6165033971095468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4.6588570219477932E-2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1.042316814735452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6.5603097754544981</v>
      </c>
      <c r="I324" s="6">
        <f>IF('Log_working_3-way'!$D324="","",'True_Odds_Calculator_3-way'!O325/'True_Odds_Calculator_3-way'!B325-1)</f>
        <v>5.7415053908913825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4.3663303605360193E-2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1.0411780566631714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22.742612033555428</v>
      </c>
      <c r="I325" s="6">
        <f>IF('Log_working_3-way'!$D325="","",'True_Odds_Calculator_3-way'!O326/'True_Odds_Calculator_3-way'!B326-1)</f>
        <v>6.2396545463083628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4.2507982806490263E-2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1.0413100314073029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16.952498602250433</v>
      </c>
      <c r="I326" s="6">
        <f>IF('Log_working_3-way'!$D326="","",'True_Odds_Calculator_3-way'!O327/'True_Odds_Calculator_3-way'!B327-1)</f>
        <v>6.9102529884618624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4.3881350208768932E-2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1.0416050113273509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12.531783780458154</v>
      </c>
      <c r="I327" s="6">
        <f>IF('Log_working_3-way'!$D327="","",'True_Odds_Calculator_3-way'!O328/'True_Odds_Calculator_3-way'!B328-1)</f>
        <v>6.5547192050411649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4.4435625253360644E-2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1.0424198405613552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11.2020175877842</v>
      </c>
      <c r="I328" s="6">
        <f>IF('Log_working_3-way'!$D328="","",'True_Odds_Calculator_3-way'!O329/'True_Odds_Calculator_3-way'!B329-1)</f>
        <v>6.9449059362861654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4.5327295183203109E-2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1.0435230470446821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8.0512962671564772</v>
      </c>
      <c r="I329" s="6">
        <f>IF('Log_working_3-way'!$D329="","",'True_Odds_Calculator_3-way'!O330/'True_Odds_Calculator_3-way'!B330-1)</f>
        <v>7.0322887478966845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4.5977873429618343E-2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1.0429366113671532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9.4855050627025719</v>
      </c>
      <c r="I330" s="6">
        <f>IF('Log_working_3-way'!$D330="","",'True_Odds_Calculator_3-way'!O331/'True_Odds_Calculator_3-way'!B331-1)</f>
        <v>6.9882388631321248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4.5675083748649037E-2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1.0421087073001303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18.964666049227993</v>
      </c>
      <c r="I331" s="6">
        <f>IF('Log_working_3-way'!$D331="","",'True_Odds_Calculator_3-way'!O332/'True_Odds_Calculator_3-way'!B332-1)</f>
        <v>6.8613915188465091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4.4358775132716799E-2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1.0432095900030942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29.274407527180028</v>
      </c>
      <c r="I332" s="6">
        <f>IF('Log_working_3-way'!$D332="","",'True_Odds_Calculator_3-way'!O333/'True_Odds_Calculator_3-way'!B333-1)</f>
        <v>5.0860377776089676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4.2519873519812013E-2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1.0525317652310513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55.173129333562457</v>
      </c>
      <c r="I333" s="6">
        <f>IF('Log_working_3-way'!$D333="","",'True_Odds_Calculator_3-way'!O334/'True_Odds_Calculator_3-way'!B334-1)</f>
        <v>1.9879583431278069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3.7358309602213202E-2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1.0356742071653502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21.503001567539982</v>
      </c>
      <c r="I334" s="6">
        <f>IF('Log_working_3-way'!$D334="","",'True_Odds_Calculator_3-way'!O335/'True_Odds_Calculator_3-way'!B335-1)</f>
        <v>7.8008608370453008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3.709575983073421E-2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1.0360372719154163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17.526943726598954</v>
      </c>
      <c r="I335" s="6">
        <f>IF('Log_working_3-way'!$D335="","",'True_Odds_Calculator_3-way'!O336/'True_Odds_Calculator_3-way'!B336-1)</f>
        <v>7.5819081548988159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3.8308773191745749E-2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1.036130293981794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9.2122322997191368</v>
      </c>
      <c r="I336" s="6">
        <f>IF('Log_working_3-way'!$D336="","",'True_Odds_Calculator_3-way'!O337/'True_Odds_Calculator_3-way'!B337-1)</f>
        <v>9.7660169574862525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3.8968938345797177E-2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1.0363486074161181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16.88671812161974</v>
      </c>
      <c r="I337" s="6">
        <f>IF('Log_working_3-way'!$D337="","",'True_Odds_Calculator_3-way'!O338/'True_Odds_Calculator_3-way'!B338-1)</f>
        <v>8.8269321538247887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3.8707738690340276E-2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1.033341871467762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5.6590006248349169</v>
      </c>
      <c r="I338" s="6">
        <f>IF('Log_working_3-way'!$D338="","",'True_Odds_Calculator_3-way'!O339/'True_Odds_Calculator_3-way'!B339-1)</f>
        <v>6.4172787939139608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3.4525006800852465E-2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1.033726318556621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23.408163175699041</v>
      </c>
      <c r="I339" s="6">
        <f>IF('Log_working_3-way'!$D339="","",'True_Odds_Calculator_3-way'!O340/'True_Odds_Calculator_3-way'!B340-1)</f>
        <v>8.0395278167836377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3.4567304258989795E-2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1.0358555201935451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17.208603515446992</v>
      </c>
      <c r="I340" s="6">
        <f>IF('Log_working_3-way'!$D340="","",'True_Odds_Calculator_3-way'!O341/'True_Odds_Calculator_3-way'!B341-1)</f>
        <v>7.9533306622466711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3.8168120162707098E-2</v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1.048603695408721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12.433107686646613</v>
      </c>
      <c r="I342" s="6">
        <f>IF('Log_working_3-way'!$D342="","",'True_Odds_Calculator_3-way'!O343/'True_Odds_Calculator_3-way'!B343-1)</f>
        <v>11.298444276646759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5.2107776042419118E-2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1.0493363746065134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10.137952501459646</v>
      </c>
      <c r="I343" s="6">
        <f>IF('Log_working_3-way'!$D343="","",'True_Odds_Calculator_3-way'!O344/'True_Odds_Calculator_3-way'!B344-1)</f>
        <v>11.200079419386379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5.3001368549095984E-2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1.0485062928809654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8.2847749267156576</v>
      </c>
      <c r="I344" s="6">
        <f>IF('Log_working_3-way'!$D344="","",'True_Odds_Calculator_3-way'!O345/'True_Odds_Calculator_3-way'!B345-1)</f>
        <v>9.4245532267848251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5.1789093120691909E-2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1.0497171351171659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9.3403875924924815</v>
      </c>
      <c r="I345" s="6">
        <f>IF('Log_working_3-way'!$D345="","",'True_Odds_Calculator_3-way'!O346/'True_Odds_Calculator_3-way'!B346-1)</f>
        <v>11.372644560454875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5.336267420495E-2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1.0495448019241895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16.962674089218083</v>
      </c>
      <c r="I346" s="6">
        <f>IF('Log_working_3-way'!$D346="","",'True_Odds_Calculator_3-way'!O347/'True_Odds_Calculator_3-way'!B347-1)</f>
        <v>9.7724320570422112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5.238182180048323E-2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1.0493015995496868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15.77587051341877</v>
      </c>
      <c r="I347" s="6">
        <f>IF('Log_working_3-way'!$D347="","",'True_Odds_Calculator_3-way'!O348/'True_Odds_Calculator_3-way'!B348-1)</f>
        <v>10.299077400262695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5.2351975272867834E-2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1.049915511749911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15.081215452512755</v>
      </c>
      <c r="I348" s="6">
        <f>IF('Log_working_3-way'!$D348="","",'True_Odds_Calculator_3-way'!O349/'True_Odds_Calculator_3-way'!B349-1)</f>
        <v>10.690731809854425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5.3097501145916715E-2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1.0493011981768323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15.776630672461124</v>
      </c>
      <c r="I349" s="6">
        <f>IF('Log_working_3-way'!$D349="","",'True_Odds_Calculator_3-way'!O350/'True_Odds_Calculator_3-way'!B350-1)</f>
        <v>10.617872118574113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5.2304292583455148E-2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1.0483508308326226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13.737647115345757</v>
      </c>
      <c r="I350" s="6">
        <f>IF('Log_working_3-way'!$D350="","",'True_Odds_Calculator_3-way'!O351/'True_Odds_Calculator_3-way'!B351-1)</f>
        <v>10.543348119968032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5.1730366370517977E-2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1.0483238297224979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9.4234040888442223</v>
      </c>
      <c r="I351" s="6">
        <f>IF('Log_working_3-way'!$D351="","",'True_Odds_Calculator_3-way'!O352/'True_Odds_Calculator_3-way'!B352-1)</f>
        <v>11.57065978868031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5.1905048593790415E-2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1.0408445378027884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15.093508333893066</v>
      </c>
      <c r="I352" s="6">
        <f>IF('Log_working_3-way'!$D352="","",'True_Odds_Calculator_3-way'!O353/'True_Odds_Calculator_3-way'!B353-1)</f>
        <v>7.5888980616610286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4.3685423713677896E-2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1.0424250063612779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19.142636254740768</v>
      </c>
      <c r="I353" s="6">
        <f>IF('Log_working_3-way'!$D353="","",'True_Odds_Calculator_3-way'!O354/'True_Odds_Calculator_3-way'!B354-1)</f>
        <v>7.5809696060301608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4.4649745224464077E-2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1.0416641339255315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17.750885580069198</v>
      </c>
      <c r="I354" s="6">
        <f>IF('Log_working_3-way'!$D354="","",'True_Odds_Calculator_3-way'!O355/'True_Odds_Calculator_3-way'!B355-1)</f>
        <v>7.9565995369601712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4.4146261825392052E-2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1.0843968718216492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-0.62369299845493198</v>
      </c>
      <c r="I355" s="6">
        <f>IF('Log_working_3-way'!$D355="","",'True_Odds_Calculator_3-way'!O356/'True_Odds_Calculator_3-way'!B356-1)</f>
        <v>0.76028892771451306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4.5878094645274814E-2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1.0933205274919677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74.136714796327169</v>
      </c>
      <c r="I356" s="6">
        <f>IF('Log_working_3-way'!$D356="","",'True_Odds_Calculator_3-way'!O357/'True_Odds_Calculator_3-way'!B357-1)</f>
        <v>0.14345253622440191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4.2295614729322306E-2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1.0411628386939666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14.201789008874183</v>
      </c>
      <c r="I357" s="6">
        <f>IF('Log_working_3-way'!$D357="","",'True_Odds_Calculator_3-way'!O358/'True_Odds_Calculator_3-way'!B358-1)</f>
        <v>8.0117045179352093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4.4137891607118451E-2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1.0501203746208272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3.3188206047792059</v>
      </c>
      <c r="I358" s="6">
        <f>IF('Log_working_3-way'!$D358="","",'True_Odds_Calculator_3-way'!O359/'True_Odds_Calculator_3-way'!B359-1)</f>
        <v>4.9925972298900536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4.818784550027555E-2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1.0322089208215204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8.5022814633634791</v>
      </c>
      <c r="I359" s="6">
        <f>IF('Log_working_3-way'!$D359="","",'True_Odds_Calculator_3-way'!O360/'True_Odds_Calculator_3-way'!B360-1)</f>
        <v>6.3789083360804835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3.4167162191547806E-2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1.0332835594685916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23.41569045524836</v>
      </c>
      <c r="I360" s="6">
        <f>IF('Log_working_3-way'!$D360="","",'True_Odds_Calculator_3-way'!O361/'True_Odds_Calculator_3-way'!B361-1)</f>
        <v>7.076495687446041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3.4248350456474341E-2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1.0309057669155393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3.7891126508417345</v>
      </c>
      <c r="I361" s="6">
        <f>IF('Log_working_3-way'!$D361="","",'True_Odds_Calculator_3-way'!O362/'True_Odds_Calculator_3-way'!B362-1)</f>
        <v>6.4415889365140808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3.1145426088551087E-2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1.0718145469329552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40.884008386627016</v>
      </c>
      <c r="I362" s="6">
        <f>IF('Log_working_3-way'!$D362="","",'True_Odds_Calculator_3-way'!O363/'True_Odds_Calculator_3-way'!B363-1)</f>
        <v>5.3909924906352265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6.1131590705987504E-2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1.1121678815842249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63.076969715244857</v>
      </c>
      <c r="I363" s="6">
        <f>IF('Log_working_3-way'!$D363="","",'True_Odds_Calculator_3-way'!O364/'True_Odds_Calculator_3-way'!B364-1)</f>
        <v>1.7696617706477835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6.5926585480480027E-2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1.0344715545074359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5.2225923232264773</v>
      </c>
      <c r="I364" s="6">
        <f>IF('Log_working_3-way'!$D364="","",'True_Odds_Calculator_3-way'!O365/'True_Odds_Calculator_3-way'!B365-1)</f>
        <v>5.8326331335473167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3.5228470933268641E-2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1.035400796336879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26.026574432656723</v>
      </c>
      <c r="I365" s="6">
        <f>IF('Log_working_3-way'!$D365="","",'True_Odds_Calculator_3-way'!O366/'True_Odds_Calculator_3-way'!B366-1)</f>
        <v>5.5471480666024506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3.5822614486407556E-2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1.0366765103178062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2.503873690741512</v>
      </c>
      <c r="I366" s="6">
        <f>IF('Log_working_3-way'!$D366="","",'True_Odds_Calculator_3-way'!O367/'True_Odds_Calculator_3-way'!B367-1)</f>
        <v>6.0544571658921047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3.5459104424621524E-2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1.0776787138757304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74.691904241899437</v>
      </c>
      <c r="I367" s="6">
        <f>IF('Log_working_3-way'!$D367="","",'True_Odds_Calculator_3-way'!O368/'True_Odds_Calculator_3-way'!B368-1)</f>
        <v>0.11988877152396449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3.4650523351853257E-2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1.0279391385176313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1.5708420528664164</v>
      </c>
      <c r="I368" s="6">
        <f>IF('Log_working_3-way'!$D368="","",'True_Odds_Calculator_3-way'!O369/'True_Odds_Calculator_3-way'!B369-1)</f>
        <v>3.7960503734616786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2.509279338547632E-2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1.0202763693872512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7.8786762622338173</v>
      </c>
      <c r="I369" s="6">
        <f>IF('Log_working_3-way'!$D369="","",'True_Odds_Calculator_3-way'!O370/'True_Odds_Calculator_3-way'!B370-1)</f>
        <v>8.0413356521878061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2.1822853724930091E-2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1.0339401806920752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55.896739676410085</v>
      </c>
      <c r="I370" s="6">
        <f>IF('Log_working_3-way'!$D370="","",'True_Odds_Calculator_3-way'!O371/'True_Odds_Calculator_3-way'!B371-1)</f>
        <v>1.4995966709423958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2.4165230238857305E-2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1.0202412564426082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19.600365240318141</v>
      </c>
      <c r="I371" s="6">
        <f>IF('Log_working_3-way'!$D371="","",'True_Odds_Calculator_3-way'!O372/'True_Odds_Calculator_3-way'!B372-1)</f>
        <v>6.5123100473513826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2.143819229386823E-2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1.0357020481951607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3.3714268801342948</v>
      </c>
      <c r="I372" s="6">
        <f>IF('Log_working_3-way'!$D372="","",'True_Odds_Calculator_3-way'!O373/'True_Odds_Calculator_3-way'!B373-1)</f>
        <v>6.5344730019480179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3.5573827254921309E-2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1.0372280075467524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10.921361474595571</v>
      </c>
      <c r="I373" s="6">
        <f>IF('Log_working_3-way'!$D373="","",'True_Odds_Calculator_3-way'!O374/'True_Odds_Calculator_3-way'!B374-1)</f>
        <v>7.6710975037648481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4.0009875581444643E-2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1.0320964097207308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21.364603151825722</v>
      </c>
      <c r="I374" s="6">
        <f>IF('Log_working_3-way'!$D374="","",'True_Odds_Calculator_3-way'!O375/'True_Odds_Calculator_3-way'!B375-1)</f>
        <v>7.0357962507834788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3.3503933359841254E-2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1.0330829275209819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21.780407995943939</v>
      </c>
      <c r="I375" s="6">
        <f>IF('Log_working_3-way'!$D375="","",'True_Odds_Calculator_3-way'!O376/'True_Odds_Calculator_3-way'!B376-1)</f>
        <v>6.93679357079069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3.4437036094331575E-2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1.0369738301736227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19.067405674287677</v>
      </c>
      <c r="I376" s="6">
        <f>IF('Log_working_3-way'!$D376="","",'True_Odds_Calculator_3-way'!O377/'True_Odds_Calculator_3-way'!B377-1)</f>
        <v>7.4245373371425316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3.9011944021288825E-2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1.0313098824556359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19.943846200941231</v>
      </c>
      <c r="I377" s="6">
        <f>IF('Log_working_3-way'!$D377="","",'True_Odds_Calculator_3-way'!O378/'True_Odds_Calculator_3-way'!B378-1)</f>
        <v>7.9442012789840124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3.2919889594985818E-2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1.0328391952812637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21.785862293018017</v>
      </c>
      <c r="I378" s="6">
        <f>IF('Log_working_3-way'!$D378="","",'True_Odds_Calculator_3-way'!O379/'True_Odds_Calculator_3-way'!B379-1)</f>
        <v>6.8484821735741805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3.4189420848231622E-2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1.0328082235233376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6.6268380614036007</v>
      </c>
      <c r="I379" s="6">
        <f>IF('Log_working_3-way'!$D379="","",'True_Odds_Calculator_3-way'!O380/'True_Odds_Calculator_3-way'!B380-1)</f>
        <v>7.1682239432636461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3.4559513786061924E-2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1.0303037123464229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12.582243641602931</v>
      </c>
      <c r="I380" s="6">
        <f>IF('Log_working_3-way'!$D380="","",'True_Odds_Calculator_3-way'!O381/'True_Odds_Calculator_3-way'!B381-1)</f>
        <v>9.0109031851018013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3.2775580266457771E-2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1.0368239003150101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15.985420619370675</v>
      </c>
      <c r="I381" s="6">
        <f>IF('Log_working_3-way'!$D381="","",'True_Odds_Calculator_3-way'!O382/'True_Odds_Calculator_3-way'!B382-1)</f>
        <v>8.279369676745036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3.9369048746712876E-2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1.031228254381958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8.9393408312277156</v>
      </c>
      <c r="I382" s="6">
        <f>IF('Log_working_3-way'!$D382="","",'True_Odds_Calculator_3-way'!O383/'True_Odds_Calculator_3-way'!B383-1)</f>
        <v>7.9933000620448293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3.3554134599430796E-2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1.0382959336849966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7.0783169909454884</v>
      </c>
      <c r="I383" s="6">
        <f>IF('Log_working_3-way'!$D383="","",'True_Odds_Calculator_3-way'!O384/'True_Odds_Calculator_3-way'!B384-1)</f>
        <v>6.2172766361214995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4.0018151393970136E-2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1.0366528190309328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11.098704971522453</v>
      </c>
      <c r="I384" s="6">
        <f>IF('Log_working_3-way'!$D384="","",'True_Odds_Calculator_3-way'!O385/'True_Odds_Calculator_3-way'!B385-1)</f>
        <v>7.3229880117244921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3.9352576136837847E-2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1.0309845027959608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19.75610677648088</v>
      </c>
      <c r="I385" s="6">
        <f>IF('Log_working_3-way'!$D385="","",'True_Odds_Calculator_3-way'!O386/'True_Odds_Calculator_3-way'!B386-1)</f>
        <v>7.6808142794963263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3.2634430838023532E-2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1.0349462316335574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23.874742897827041</v>
      </c>
      <c r="I386" s="6">
        <f>IF('Log_working_3-way'!$D386="","",'True_Odds_Calculator_3-way'!O387/'True_Odds_Calculator_3-way'!B387-1)</f>
        <v>6.4075850946644808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3.5878804854312163E-2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1.0365908541299536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12.496030119828045</v>
      </c>
      <c r="I387" s="6">
        <f>IF('Log_working_3-way'!$D387="","",'True_Odds_Calculator_3-way'!O388/'True_Odds_Calculator_3-way'!B388-1)</f>
        <v>7.7287568153253527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3.9373018119464476E-2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1.0371338335681826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9.6150297379740284</v>
      </c>
      <c r="I388" s="6">
        <f>IF('Log_working_3-way'!$D388="","",'True_Odds_Calculator_3-way'!O389/'True_Odds_Calculator_3-way'!B389-1)</f>
        <v>7.6210720112785069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3.9790376532175431E-2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1.0318501648591627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18.278217164310934</v>
      </c>
      <c r="I389" s="6">
        <f>IF('Log_working_3-way'!$D389="","",'True_Odds_Calculator_3-way'!O390/'True_Odds_Calculator_3-way'!B390-1)</f>
        <v>7.3676801421839571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3.3801350452204337E-2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1.038079081476758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13.660715228434334</v>
      </c>
      <c r="I390" s="6">
        <f>IF('Log_working_3-way'!$D390="","",'True_Odds_Calculator_3-way'!O391/'True_Odds_Calculator_3-way'!B391-1)</f>
        <v>6.8883148185209686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4.079431492576191E-2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1.0395198904222334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29.04512474761043</v>
      </c>
      <c r="I391" s="6">
        <f>IF('Log_working_3-way'!$D391="","",'True_Odds_Calculator_3-way'!O392/'True_Odds_Calculator_3-way'!B392-1)</f>
        <v>6.5534201291354668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3.8771262695022068E-2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1.0362913248330459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30.178667495418644</v>
      </c>
      <c r="I392" s="6">
        <f>IF('Log_working_3-way'!$D392="","",'True_Odds_Calculator_3-way'!O393/'True_Odds_Calculator_3-way'!B393-1)</f>
        <v>5.68829919901723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3.5421345571721607E-2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1.0351474212613023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24.917237344352284</v>
      </c>
      <c r="I393" s="6">
        <f>IF('Log_working_3-way'!$D393="","",'True_Odds_Calculator_3-way'!O394/'True_Odds_Calculator_3-way'!B394-1)</f>
        <v>5.7564680008942801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3.584953653819678E-2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1.0378176982760514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18.687820662704073</v>
      </c>
      <c r="I394" s="6">
        <f>IF('Log_working_3-way'!$D394="","",'True_Odds_Calculator_3-way'!O395/'True_Odds_Calculator_3-way'!B395-1)</f>
        <v>7.0787468934016324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3.9962807865621119E-2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1.0328172208658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18.787355689876836</v>
      </c>
      <c r="I395" s="6">
        <f>IF('Log_working_3-way'!$D395="","",'True_Odds_Calculator_3-way'!O396/'True_Odds_Calculator_3-way'!B396-1)</f>
        <v>7.2145554934531901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3.4731551705783348E-2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1.0367762798000715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18.531017949972512</v>
      </c>
      <c r="I396" s="6">
        <f>IF('Log_working_3-way'!$D396="","",'True_Odds_Calculator_3-way'!O397/'True_Odds_Calculator_3-way'!B397-1)</f>
        <v>8.0572348286202491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3.8889057553189499E-2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1.0362881282289191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15.035742021014158</v>
      </c>
      <c r="I397" s="6">
        <f>IF('Log_working_3-way'!$D397="","",'True_Odds_Calculator_3-way'!O398/'True_Odds_Calculator_3-way'!B398-1)</f>
        <v>7.8926138414406264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3.8912018708192386E-2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1.0405290066970849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26.183387722961566</v>
      </c>
      <c r="I398" s="6">
        <f>IF('Log_working_3-way'!$D398="","",'True_Odds_Calculator_3-way'!O399/'True_Odds_Calculator_3-way'!B399-1)</f>
        <v>6.2513106484750738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4.0832205813021938E-2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1.0362648359945619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15.712680422357842</v>
      </c>
      <c r="I399" s="6">
        <f>IF('Log_working_3-way'!$D399="","",'True_Odds_Calculator_3-way'!O400/'True_Odds_Calculator_3-way'!B400-1)</f>
        <v>7.5778604796418954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3.8798724822489472E-2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1.0369659766475912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16.570416131998392</v>
      </c>
      <c r="I400" s="6">
        <f>IF('Log_working_3-way'!$D400="","",'True_Odds_Calculator_3-way'!O401/'True_Odds_Calculator_3-way'!B401-1)</f>
        <v>7.1775935683576044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3.9408437367621119E-2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1.0334839760446497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25.509327440016573</v>
      </c>
      <c r="I401" s="6">
        <f>IF('Log_working_3-way'!$D401="","",'True_Odds_Calculator_3-way'!O402/'True_Odds_Calculator_3-way'!B402-1)</f>
        <v>5.5927695624023919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3.4033373771700237E-2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1.0385154736240745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20.387567058675458</v>
      </c>
      <c r="I402" s="6">
        <f>IF('Log_working_3-way'!$D402="","",'True_Odds_Calculator_3-way'!O403/'True_Odds_Calculator_3-way'!B403-1)</f>
        <v>7.5144098452124961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4.031987085369515E-2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1.031214766184557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12.986046046243322</v>
      </c>
      <c r="I403" s="6">
        <f>IF('Log_working_3-way'!$D403="","",'True_Odds_Calculator_3-way'!O404/'True_Odds_Calculator_3-way'!B404-1)</f>
        <v>8.2154475210772393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3.3697698397667786E-2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1.030814087446748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13.768837275080202</v>
      </c>
      <c r="I404" s="6">
        <f>IF('Log_working_3-way'!$D404="","",'True_Odds_Calculator_3-way'!O405/'True_Odds_Calculator_3-way'!B405-1)</f>
        <v>7.3727553603776492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3.3174702807952539E-2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1.0373834283198677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19.622355346360482</v>
      </c>
      <c r="I405" s="6">
        <f>IF('Log_working_3-way'!$D405="","",'True_Odds_Calculator_3-way'!O406/'True_Odds_Calculator_3-way'!B406-1)</f>
        <v>6.9907366645333369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3.933183904365456E-2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1.0254166565212304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18.232972674320223</v>
      </c>
      <c r="I406" s="6">
        <f>IF('Log_working_3-way'!$D406="","",'True_Odds_Calculator_3-way'!O407/'True_Odds_Calculator_3-way'!B407-1)</f>
        <v>7.6760458154373907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2.7042816221920729E-2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1.0275178374302572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19.260667090023894</v>
      </c>
      <c r="I407" s="6">
        <f>IF('Log_working_3-way'!$D407="","",'True_Odds_Calculator_3-way'!O408/'True_Odds_Calculator_3-way'!B408-1)</f>
        <v>7.6586932885242653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2.910106999250317E-2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1.0438878971676415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19.687502256351234</v>
      </c>
      <c r="I408" s="6">
        <f>IF('Log_working_3-way'!$D408="","",'True_Odds_Calculator_3-way'!O409/'True_Odds_Calculator_3-way'!B409-1)</f>
        <v>9.8410682787452028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4.571905479449434E-2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1.0379482749382003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21.023893555943342</v>
      </c>
      <c r="I409" s="6">
        <f>IF('Log_working_3-way'!$D409="","",'True_Odds_Calculator_3-way'!O410/'True_Odds_Calculator_3-way'!B410-1)</f>
        <v>8.4537759496974374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3.9473275821230169E-2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1.0361191645843955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17.20410863847421</v>
      </c>
      <c r="I410" s="6">
        <f>IF('Log_working_3-way'!$D410="","",'True_Odds_Calculator_3-way'!O411/'True_Odds_Calculator_3-way'!B411-1)</f>
        <v>8.583112051819457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3.8424459985209269E-2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1.0351385190639266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13.143820731323652</v>
      </c>
      <c r="I411" s="6">
        <f>IF('Log_working_3-way'!$D411="","",'True_Odds_Calculator_3-way'!O412/'True_Odds_Calculator_3-way'!B412-1)</f>
        <v>9.5641332840500244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3.7892185735932671E-2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1.0351782646913679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7.6892483454420759</v>
      </c>
      <c r="I412" s="6">
        <f>IF('Log_working_3-way'!$D412="","",'True_Odds_Calculator_3-way'!O413/'True_Odds_Calculator_3-way'!B413-1)</f>
        <v>10.69787249787816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3.7837414415187842E-2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1.0356080007742965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10.690529644514628</v>
      </c>
      <c r="I413" s="6">
        <f>IF('Log_working_3-way'!$D413="","",'True_Odds_Calculator_3-way'!O414/'True_Odds_Calculator_3-way'!B414-1)</f>
        <v>9.9165418074008898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3.848928290882947E-2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1.0351730635304832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9.3565483144511301</v>
      </c>
      <c r="I414" s="6">
        <f>IF('Log_working_3-way'!$D414="","",'True_Odds_Calculator_3-way'!O415/'True_Odds_Calculator_3-way'!B415-1)</f>
        <v>9.8488120687335741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3.7971157463666749E-2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1.0439326924850552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28.927868663950058</v>
      </c>
      <c r="I415" s="6">
        <f>IF('Log_working_3-way'!$D415="","",'True_Odds_Calculator_3-way'!O416/'True_Odds_Calculator_3-way'!B416-1)</f>
        <v>7.393603514071847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4.2841123180251905E-2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1.0377574020598024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17.825659404522693</v>
      </c>
      <c r="I416" s="6">
        <f>IF('Log_working_3-way'!$D416="","",'True_Odds_Calculator_3-way'!O417/'True_Odds_Calculator_3-way'!B417-1)</f>
        <v>8.8777467511649508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3.9999006868322695E-2</v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1.0298069160788204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12.902664261730685</v>
      </c>
      <c r="I418" s="6">
        <f>IF('Log_working_3-way'!$D418="","",'True_Odds_Calculator_3-way'!O419/'True_Odds_Calculator_3-way'!B419-1)</f>
        <v>6.6027280589536383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3.2034251964014882E-2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1.0384767813513505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4.2362254891379649</v>
      </c>
      <c r="I419" s="6">
        <f>IF('Log_working_3-way'!$D419="","",'True_Odds_Calculator_3-way'!O420/'True_Odds_Calculator_3-way'!B420-1)</f>
        <v>4.385824406588311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3.7688670667394231E-2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1.0342986577135065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25.488604648575649</v>
      </c>
      <c r="I420" s="6">
        <f>IF('Log_working_3-way'!$D420="","",'True_Odds_Calculator_3-way'!O421/'True_Odds_Calculator_3-way'!B421-1)</f>
        <v>5.908481699395808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3.4842327592859101E-2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1.0346740430461534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26.337868565333242</v>
      </c>
      <c r="I421" s="6">
        <f>IF('Log_working_3-way'!$D421="","",'True_Odds_Calculator_3-way'!O422/'True_Odds_Calculator_3-way'!B422-1)</f>
        <v>6.2925192200001367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3.4950670625401026E-2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1.0419719590889331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36.621194970101129</v>
      </c>
      <c r="I422" s="6">
        <f>IF('Log_working_3-way'!$D422="","",'True_Odds_Calculator_3-way'!O423/'True_Odds_Calculator_3-way'!B423-1)</f>
        <v>4.9894067277852079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3.831098483299944E-2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1.0316854303466911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16.514721913571886</v>
      </c>
      <c r="I423" s="6">
        <f>IF('Log_working_3-way'!$D423="","",'True_Odds_Calculator_3-way'!O424/'True_Odds_Calculator_3-way'!B424-1)</f>
        <v>7.1264483736778601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3.3858324937003026E-2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1.0626656176859191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69.769092163893234</v>
      </c>
      <c r="I424" s="6">
        <f>IF('Log_working_3-way'!$D424="","",'True_Odds_Calculator_3-way'!O425/'True_Odds_Calculator_3-way'!B425-1)</f>
        <v>0.62969597088951512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3.2249430774927479E-2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1.0660322228215071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-0.64821978518349033</v>
      </c>
      <c r="I425" s="6">
        <f>IF('Log_working_3-way'!$D425="","",'True_Odds_Calculator_3-way'!O426/'True_Odds_Calculator_3-way'!B426-1)</f>
        <v>0.78088733750858008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3.6592173101124503E-2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1.0366839754413135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4.3134213456021806</v>
      </c>
      <c r="I426" s="6">
        <f>IF('Log_working_3-way'!$D426="","",'True_Odds_Calculator_3-way'!O427/'True_Odds_Calculator_3-way'!B427-1)</f>
        <v>6.1983222260630439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3.7066356853934668E-2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1.0253246233351812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13.398379428390784</v>
      </c>
      <c r="I427" s="6">
        <f>IF('Log_working_3-way'!$D427="","",'True_Odds_Calculator_3-way'!O428/'True_Odds_Calculator_3-way'!B428-1)</f>
        <v>8.3874700952819818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2.740030444782704E-2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1.0259820433520284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10.406595992310097</v>
      </c>
      <c r="I428" s="6">
        <f>IF('Log_working_3-way'!$D428="","",'True_Odds_Calculator_3-way'!O429/'True_Odds_Calculator_3-way'!B429-1)</f>
        <v>9.6636989681190322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2.8201510317241274E-2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1.0248901456105985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10.820971559757236</v>
      </c>
      <c r="I429" s="6">
        <f>IF('Log_working_3-way'!$D429="","",'True_Odds_Calculator_3-way'!O430/'True_Odds_Calculator_3-way'!B430-1)</f>
        <v>9.5358553324710407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2.70297738205314E-2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1.0374895803498712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17.832977605917169</v>
      </c>
      <c r="I430" s="6">
        <f>IF('Log_working_3-way'!$D430="","",'True_Odds_Calculator_3-way'!O431/'True_Odds_Calculator_3-way'!B431-1)</f>
        <v>9.9049321973928421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3.9594879473198175E-2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1.036238067808247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24.896516598092209</v>
      </c>
      <c r="I431" s="6">
        <f>IF('Log_working_3-way'!$D431="","",'True_Odds_Calculator_3-way'!O432/'True_Odds_Calculator_3-way'!B432-1)</f>
        <v>7.911774159166459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3.667835748517323E-2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1.0362590507256175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21.713507987648338</v>
      </c>
      <c r="I432" s="6">
        <f>IF('Log_working_3-way'!$D432="","",'True_Odds_Calculator_3-way'!O433/'True_Odds_Calculator_3-way'!B433-1)</f>
        <v>8.8385246860113398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3.7483850630140925E-2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1.0413385874665273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33.114015576941433</v>
      </c>
      <c r="I433" s="6">
        <f>IF('Log_working_3-way'!$D433="","",'True_Odds_Calculator_3-way'!O434/'True_Odds_Calculator_3-way'!B434-1)</f>
        <v>6.9504721201908684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3.8600657326785637E-2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1.0360914874586336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10.607313105842159</v>
      </c>
      <c r="I434" s="6">
        <f>IF('Log_working_3-way'!$D434="","",'True_Odds_Calculator_3-way'!O435/'True_Odds_Calculator_3-way'!B435-1)</f>
        <v>7.0886954694473587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3.8683720388801524E-2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1.0325262506697124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16.803328249199922</v>
      </c>
      <c r="I435" s="6">
        <f>IF('Log_working_3-way'!$D435="","",'True_Odds_Calculator_3-way'!O436/'True_Odds_Calculator_3-way'!B436-1)</f>
        <v>6.2152414772075497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3.4634506693332678E-2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1.042631726022206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40.722352663515473</v>
      </c>
      <c r="I436" s="6">
        <f>IF('Log_working_3-way'!$D436="","",'True_Odds_Calculator_3-way'!O437/'True_Odds_Calculator_3-way'!B437-1)</f>
        <v>3.6767511301299347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3.7394722812530867E-2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1.0364028003972525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17.684183327974655</v>
      </c>
      <c r="I437" s="6">
        <f>IF('Log_working_3-way'!$D437="","",'True_Odds_Calculator_3-way'!O438/'True_Odds_Calculator_3-way'!B438-1)</f>
        <v>7.2797471874786606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3.866181510653055E-2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1.0421807954731719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41.879695526769403</v>
      </c>
      <c r="I438" s="6">
        <f>IF('Log_working_3-way'!$D438="","",'True_Odds_Calculator_3-way'!O439/'True_Odds_Calculator_3-way'!B439-1)</f>
        <v>3.5397544212210157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3.6491605139737482E-2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1.0350852846029273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5.035668664635943</v>
      </c>
      <c r="I439" s="6">
        <f>IF('Log_working_3-way'!$D439="","",'True_Odds_Calculator_3-way'!O440/'True_Odds_Calculator_3-way'!B440-1)</f>
        <v>5.3491583585913931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3.5510785510785681E-2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1.0318102141683434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6.0309325585743716</v>
      </c>
      <c r="I440" s="6">
        <f>IF('Log_working_3-way'!$D440="","",'True_Odds_Calculator_3-way'!O441/'True_Odds_Calculator_3-way'!B441-1)</f>
        <v>7.1305993555533291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3.3330500728608881E-2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1.0372324806628466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27.166788918354676</v>
      </c>
      <c r="I441" s="6">
        <f>IF('Log_working_3-way'!$D441="","",'True_Odds_Calculator_3-way'!O442/'True_Odds_Calculator_3-way'!B442-1)</f>
        <v>5.3379904716021631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3.7335412335412377E-2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1.0276364820664612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5.0765064319566688</v>
      </c>
      <c r="I442" s="6">
        <f>IF('Log_working_3-way'!$D442="","",'True_Odds_Calculator_3-way'!O443/'True_Odds_Calculator_3-way'!B443-1)</f>
        <v>6.5437110909526384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2.8551532033426197E-2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1.0275482688607851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24.843228989830255</v>
      </c>
      <c r="I443" s="6">
        <f>IF('Log_working_3-way'!$D443="","",'True_Odds_Calculator_3-way'!O444/'True_Odds_Calculator_3-way'!B444-1)</f>
        <v>6.631568441190212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2.8134101878584117E-2</v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1.0382808202056524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38.741813544755779</v>
      </c>
      <c r="I445" s="6">
        <f>IF('Log_working_3-way'!$D445="","",'True_Odds_Calculator_3-way'!O446/'True_Odds_Calculator_3-way'!B446-1)</f>
        <v>5.1364311328996211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3.3958533345685993E-2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1.0262636053755514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15.606938285037636</v>
      </c>
      <c r="I446" s="6">
        <f>IF('Log_working_3-way'!$D446="","",'True_Odds_Calculator_3-way'!O447/'True_Odds_Calculator_3-way'!B447-1)</f>
        <v>9.3866967162730557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2.8204964157128698E-2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1.0246687027350037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13.519783022062924</v>
      </c>
      <c r="I447" s="6">
        <f>IF('Log_working_3-way'!$D447="","",'True_Odds_Calculator_3-way'!O448/'True_Odds_Calculator_3-way'!B448-1)</f>
        <v>8.3939427964102737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2.6692395611896291E-2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1.0263518167869774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19.10011006295019</v>
      </c>
      <c r="I448" s="6">
        <f>IF('Log_working_3-way'!$D448="","",'True_Odds_Calculator_3-way'!O449/'True_Odds_Calculator_3-way'!B449-1)</f>
        <v>7.3663309315089247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2.7912631328191218E-2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1.0268740705934662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7.2631282072158854</v>
      </c>
      <c r="I449" s="6">
        <f>IF('Log_working_3-way'!$D449="","",'True_Odds_Calculator_3-way'!O450/'True_Odds_Calculator_3-way'!B450-1)</f>
        <v>7.6624973976452821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2.8649143419010592E-2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1.0289807612077226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24.540533228202808</v>
      </c>
      <c r="I450" s="6">
        <f>IF('Log_working_3-way'!$D450="","",'True_Odds_Calculator_3-way'!O451/'True_Odds_Calculator_3-way'!B451-1)</f>
        <v>6.3298724188082023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2.9676538151114595E-2</v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1.0348369920418647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25.47494185986622</v>
      </c>
      <c r="I454" s="6">
        <f>IF('Log_working_3-way'!$D454="","",'True_Odds_Calculator_3-way'!O455/'True_Odds_Calculator_3-way'!B455-1)</f>
        <v>6.0550208472591631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3.5376373414160778E-2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1.0382493542301363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31.218555730056757</v>
      </c>
      <c r="I455" s="6">
        <f>IF('Log_working_3-way'!$D455="","",'True_Odds_Calculator_3-way'!O456/'True_Odds_Calculator_3-way'!B456-1)</f>
        <v>4.9966614290014908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3.7054846554437137E-2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1.0531024684925958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4.0469137361522023E-2</v>
      </c>
      <c r="I456" s="6">
        <f>IF('Log_working_3-way'!$D456="","",'True_Odds_Calculator_3-way'!O457/'True_Odds_Calculator_3-way'!B457-1)</f>
        <v>1.2084056922093867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3.6378090325398293E-2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1.0320339837239345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6.5896478238886234</v>
      </c>
      <c r="I457" s="6">
        <f>IF('Log_working_3-way'!$D457="","",'True_Odds_Calculator_3-way'!O458/'True_Odds_Calculator_3-way'!B458-1)</f>
        <v>7.4170258308471109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3.3812891885665497E-2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1.0452677931435428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3.1958070969223096</v>
      </c>
      <c r="I458" s="6">
        <f>IF('Log_working_3-way'!$D458="","",'True_Odds_Calculator_3-way'!O459/'True_Odds_Calculator_3-way'!B459-1)</f>
        <v>4.4606364097561348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4.3106600645470783E-2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1.0251583906052413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10.736908141017732</v>
      </c>
      <c r="I459" s="6">
        <f>IF('Log_working_3-way'!$D459="","",'True_Odds_Calculator_3-way'!O460/'True_Odds_Calculator_3-way'!B460-1)</f>
        <v>7.8320702283402408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2.7214920287209399E-2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1.0256412572390783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9.9571763419873101</v>
      </c>
      <c r="I460" s="6">
        <f>IF('Log_working_3-way'!$D460="","",'True_Odds_Calculator_3-way'!O461/'True_Odds_Calculator_3-way'!B461-1)</f>
        <v>7.9351798702832053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2.7705831194719588E-2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1.0352444137384957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38.322862989805579</v>
      </c>
      <c r="I461" s="6">
        <f>IF('Log_working_3-way'!$D461="","",'True_Odds_Calculator_3-way'!O462/'True_Odds_Calculator_3-way'!B462-1)</f>
        <v>4.4686514397668589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3.1705070773152766E-2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1.0264689724124598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20.243898933962175</v>
      </c>
      <c r="I462" s="6">
        <f>IF('Log_working_3-way'!$D462="","",'True_Odds_Calculator_3-way'!O463/'True_Odds_Calculator_3-way'!B463-1)</f>
        <v>7.0334720205751413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2.7870085181095572E-2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1.0379370382295092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18.68731454648524</v>
      </c>
      <c r="I463" s="6">
        <f>IF('Log_working_3-way'!$D463="","",'True_Odds_Calculator_3-way'!O464/'True_Odds_Calculator_3-way'!B464-1)</f>
        <v>8.9414618310903098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3.9989542951444745E-2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1.0369402118519666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15.025293466791926</v>
      </c>
      <c r="I464" s="6">
        <f>IF('Log_working_3-way'!$D464="","",'True_Odds_Calculator_3-way'!O465/'True_Odds_Calculator_3-way'!B465-1)</f>
        <v>7.6746046978887481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3.9589393420992103E-2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1.0377864734652409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18.513635473735228</v>
      </c>
      <c r="I465" s="6">
        <f>IF('Log_working_3-way'!$D465="","",'True_Odds_Calculator_3-way'!O466/'True_Odds_Calculator_3-way'!B466-1)</f>
        <v>9.4063150394689981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3.9814485538169686E-2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1.0362459878013783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9.9095458768426479</v>
      </c>
      <c r="I466" s="6">
        <f>IF('Log_working_3-way'!$D466="","",'True_Odds_Calculator_3-way'!O467/'True_Odds_Calculator_3-way'!B467-1)</f>
        <v>10.133325607969054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3.9155231701815563E-2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1.040367886132425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28.359861987977393</v>
      </c>
      <c r="I467" s="6">
        <f>IF('Log_working_3-way'!$D467="","",'True_Odds_Calculator_3-way'!O468/'True_Odds_Calculator_3-way'!B468-1)</f>
        <v>7.3205747282709979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3.9654027954320492E-2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1.0366481851853147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13.680326165735757</v>
      </c>
      <c r="I468" s="6">
        <f>IF('Log_working_3-way'!$D468="","",'True_Odds_Calculator_3-way'!O469/'True_Odds_Calculator_3-way'!B469-1)</f>
        <v>7.8884050923186102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3.9403953988051521E-2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1.0374966984826723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11.900130345689437</v>
      </c>
      <c r="I469" s="6">
        <f>IF('Log_working_3-way'!$D469="","",'True_Odds_Calculator_3-way'!O470/'True_Odds_Calculator_3-way'!B470-1)</f>
        <v>6.5436748388287711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4.0113198519868165E-2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1.037663545035622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18.165150136487714</v>
      </c>
      <c r="I470" s="6">
        <f>IF('Log_working_3-way'!$D470="","",'True_Odds_Calculator_3-way'!O471/'True_Odds_Calculator_3-way'!B471-1)</f>
        <v>7.467368500633162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3.9900381517592232E-2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1.0320438628418602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20.323734038823655</v>
      </c>
      <c r="I471" s="6">
        <f>IF('Log_working_3-way'!$D471="","",'True_Odds_Calculator_3-way'!O472/'True_Odds_Calculator_3-way'!B472-1)</f>
        <v>6.6765442539765152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3.3659584626402506E-2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1.0277035926197184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7.3510607672267341</v>
      </c>
      <c r="I472" s="6">
        <f>IF('Log_working_3-way'!$D472="","",'True_Odds_Calculator_3-way'!O473/'True_Odds_Calculator_3-way'!B473-1)</f>
        <v>9.577064308225685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2.9792200305789773E-2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1.0244939190592348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2.4023323741489557</v>
      </c>
      <c r="I473" s="6">
        <f>IF('Log_working_3-way'!$D473="","",'True_Odds_Calculator_3-way'!O474/'True_Odds_Calculator_3-way'!B474-1)</f>
        <v>4.1895160322129303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2.3042516783489342E-2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1.0429417547424489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15.327896658486832</v>
      </c>
      <c r="I474" s="6">
        <f>IF('Log_working_3-way'!$D474="","",'True_Odds_Calculator_3-way'!O475/'True_Odds_Calculator_3-way'!B475-1)</f>
        <v>10.448940265413759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4.577685303094059E-2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1.0408776633320267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2.8926766193579869</v>
      </c>
      <c r="I475" s="6">
        <f>IF('Log_working_3-way'!$D475="","",'True_Odds_Calculator_3-way'!O476/'True_Odds_Calculator_3-way'!B476-1)</f>
        <v>6.3781367475003803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4.0013306519060876E-2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1.0309466520865198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30.70002391991823</v>
      </c>
      <c r="I476" s="6">
        <f>IF('Log_working_3-way'!$D476="","",'True_Odds_Calculator_3-way'!O477/'True_Odds_Calculator_3-way'!B477-1)</f>
        <v>5.8668885280917262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3.0064245597390293E-2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1.0748900725210806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79.344977501701791</v>
      </c>
      <c r="I477" s="6">
        <f>IF('Log_working_3-way'!$D477="","",'True_Odds_Calculator_3-way'!O478/'True_Odds_Calculator_3-way'!B478-1)</f>
        <v>-0.33708809640598947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2.8622207249022313E-2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1.0252369364905731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17.248954482819048</v>
      </c>
      <c r="I478" s="6">
        <f>IF('Log_working_3-way'!$D478="","",'True_Odds_Calculator_3-way'!O479/'True_Odds_Calculator_3-way'!B479-1)</f>
        <v>6.2298588612114365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2.6923405293258984E-2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1.0257266417595183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7.8848628514195358</v>
      </c>
      <c r="I479" s="6">
        <f>IF('Log_working_3-way'!$D479="","",'True_Odds_Calculator_3-way'!O480/'True_Odds_Calculator_3-way'!B480-1)</f>
        <v>6.3468969543561755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2.729052880110272E-2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1.0246481648605537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14.711137853929703</v>
      </c>
      <c r="I480" s="6">
        <f>IF('Log_working_3-way'!$D480="","",'True_Odds_Calculator_3-way'!O481/'True_Odds_Calculator_3-way'!B481-1)</f>
        <v>7.7845165713596103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2.658205067843622E-2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1.0326277608242256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54.218057421070043</v>
      </c>
      <c r="I481" s="6">
        <f>IF('Log_working_3-way'!$D481="","",'True_Odds_Calculator_3-way'!O482/'True_Odds_Calculator_3-way'!B482-1)</f>
        <v>1.8836227067503564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2.3801105190144778E-2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1.0600652602105358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44.969202898550741</v>
      </c>
      <c r="I482" s="6">
        <f>IF('Log_working_3-way'!$D482="","",'True_Odds_Calculator_3-way'!O483/'True_Odds_Calculator_3-way'!B483-1)</f>
        <v>4.1076892109500802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4.9078635285531691E-2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1.0793551728189983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64.265205432747578</v>
      </c>
      <c r="I483" s="6">
        <f>IF('Log_working_3-way'!$D483="","",'True_Odds_Calculator_3-way'!O484/'True_Odds_Calculator_3-way'!B484-1)</f>
        <v>1.2409186315036904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4.6520042090238745E-2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1.0293798112529493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4.04094400235424</v>
      </c>
      <c r="I484" s="6">
        <f>IF('Log_working_3-way'!$D484="","",'True_Odds_Calculator_3-way'!O485/'True_Odds_Calculator_3-way'!B485-1)</f>
        <v>5.3222079932691546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2.934056104984295E-2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1.0412144147970699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0.40528014384856892</v>
      </c>
      <c r="I485" s="6">
        <f>IF('Log_working_3-way'!$D485="","",'True_Odds_Calculator_3-way'!O486/'True_Odds_Calculator_3-way'!B486-1)</f>
        <v>2.9993451777103548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3.2953818387196909E-2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1.0363994173511051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41.520686846879251</v>
      </c>
      <c r="I486" s="6">
        <f>IF('Log_working_3-way'!$D486="","",'True_Odds_Calculator_3-way'!O487/'True_Odds_Calculator_3-way'!B487-1)</f>
        <v>4.2191481570173188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3.1444428362343402E-2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1.0259202780354648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12.052713727882519</v>
      </c>
      <c r="I487" s="6">
        <f>IF('Log_working_3-way'!$D487="","",'True_Odds_Calculator_3-way'!O488/'True_Odds_Calculator_3-way'!B488-1)</f>
        <v>6.9412710320437254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2.7954501638712159E-2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1.0388588344852105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21.001289322868921</v>
      </c>
      <c r="I488" s="6">
        <f>IF('Log_working_3-way'!$D488="","",'True_Odds_Calculator_3-way'!O489/'True_Odds_Calculator_3-way'!B489-1)</f>
        <v>5.9447213472094838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4.0541235787415753E-2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1.0403466327878086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3.9891960654248324</v>
      </c>
      <c r="I489" s="6">
        <f>IF('Log_working_3-way'!$D489="","",'True_Odds_Calculator_3-way'!O490/'True_Odds_Calculator_3-way'!B490-1)</f>
        <v>5.4869141840090325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4.0016880387385934E-2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1.048667662865379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1.6287147890571672</v>
      </c>
      <c r="I490" s="6">
        <f>IF('Log_working_3-way'!$D490="","",'True_Odds_Calculator_3-way'!O491/'True_Odds_Calculator_3-way'!B491-1)</f>
        <v>3.611982602746421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4.2755896363425139E-2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1.0349895948514107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33.704838245657342</v>
      </c>
      <c r="I491" s="6">
        <f>IF('Log_working_3-way'!$D491="","",'True_Odds_Calculator_3-way'!O492/'True_Odds_Calculator_3-way'!B492-1)</f>
        <v>4.4608314883866464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3.318248012176972E-2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1.032107287593196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13.083620880674765</v>
      </c>
      <c r="I492" s="6">
        <f>IF('Log_working_3-way'!$D492="","",'True_Odds_Calculator_3-way'!O493/'True_Odds_Calculator_3-way'!B493-1)</f>
        <v>6.1776913610839683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3.4387090227804062E-2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1.0304984232371039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16.839162888209255</v>
      </c>
      <c r="I493" s="6">
        <f>IF('Log_working_3-way'!$D493="","",'True_Odds_Calculator_3-way'!O494/'True_Odds_Calculator_3-way'!B494-1)</f>
        <v>6.8608965352391023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3.2556171836125802E-2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1.0313716947308462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16.224922498319835</v>
      </c>
      <c r="I494" s="6">
        <f>IF('Log_working_3-way'!$D494="","",'True_Odds_Calculator_3-way'!O495/'True_Odds_Calculator_3-way'!B495-1)</f>
        <v>8.1598264786568233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3.3584603743504804E-2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1.0298731483786847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12.90111564046061</v>
      </c>
      <c r="I495" s="6">
        <f>IF('Log_working_3-way'!$D495="","",'True_Odds_Calculator_3-way'!O496/'True_Odds_Calculator_3-way'!B496-1)</f>
        <v>6.9089971892044293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3.2149223325693921E-2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1.0371188226064691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34.929625859737577</v>
      </c>
      <c r="I496" s="6">
        <f>IF('Log_working_3-way'!$D496="","",'True_Odds_Calculator_3-way'!O497/'True_Odds_Calculator_3-way'!B497-1)</f>
        <v>3.9464753850428016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3.4807598510032456E-2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1.0428821011098586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33.880207782762717</v>
      </c>
      <c r="I497" s="6">
        <f>IF('Log_working_3-way'!$D497="","",'True_Odds_Calculator_3-way'!O498/'True_Odds_Calculator_3-way'!B498-1)</f>
        <v>4.8888773506384746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4.0410581505654797E-2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1.0382370290773668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14.873827635227777</v>
      </c>
      <c r="I498" s="6">
        <f>IF('Log_working_3-way'!$D498="","",'True_Odds_Calculator_3-way'!O499/'True_Odds_Calculator_3-way'!B499-1)</f>
        <v>8.0946324560799425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4.0993758353873089E-2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1.0361851030011262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17.688223033928871</v>
      </c>
      <c r="I499" s="6">
        <f>IF('Log_working_3-way'!$D499="","",'True_Odds_Calculator_3-way'!O500/'True_Odds_Calculator_3-way'!B500-1)</f>
        <v>7.580846021076594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3.8437294652591047E-2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1.0347171410770664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39.375428347861366</v>
      </c>
      <c r="I500" s="6">
        <f>IF('Log_working_3-way'!$D500="","",'True_Odds_Calculator_3-way'!O501/'True_Odds_Calculator_3-way'!B501-1)</f>
        <v>4.1737417451550192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3.0906934149577792E-2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1.0333211896112977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34.618670701897337</v>
      </c>
      <c r="I501" s="6">
        <f>IF('Log_working_3-way'!$D501="","",'True_Odds_Calculator_3-way'!O502/'True_Odds_Calculator_3-way'!B502-1)</f>
        <v>4.9120153016866634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3.1227305737109745E-2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1.0586879727084064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55.822574410514122</v>
      </c>
      <c r="I502" s="6">
        <f>IF('Log_working_3-way'!$D502="","",'True_Odds_Calculator_3-way'!O503/'True_Odds_Calculator_3-way'!B503-1)</f>
        <v>1.7774929067104237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4.1339612768183986E-2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1.0358851797162956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39.86232781747627</v>
      </c>
      <c r="I503" s="6">
        <f>IF('Log_working_3-way'!$D503="","",'True_Odds_Calculator_3-way'!O504/'True_Odds_Calculator_3-way'!B504-1)</f>
        <v>3.6199107879296113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3.189487318383577E-2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1.0380272821213863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13.10263885227732</v>
      </c>
      <c r="I504" s="6">
        <f>IF('Log_working_3-way'!$D504="","",'True_Odds_Calculator_3-way'!O505/'True_Odds_Calculator_3-way'!B505-1)</f>
        <v>8.2655169674779447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4.0922990885509769E-2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1.0471195084456106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36.45973486202152</v>
      </c>
      <c r="I505" s="6">
        <f>IF('Log_working_3-way'!$D505="","",'True_Odds_Calculator_3-way'!O506/'True_Odds_Calculator_3-way'!B506-1)</f>
        <v>5.5717031637547718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4.2786344961651901E-2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1.0472190609456453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37.931472061221058</v>
      </c>
      <c r="I506" s="6">
        <f>IF('Log_working_3-way'!$D506="","",'True_Odds_Calculator_3-way'!O507/'True_Odds_Calculator_3-way'!B507-1)</f>
        <v>5.5078522056548254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4.2077142115337862E-2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1.0375574548837303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11.435616441186697</v>
      </c>
      <c r="I507" s="6">
        <f>IF('Log_working_3-way'!$D507="","",'True_Odds_Calculator_3-way'!O508/'True_Odds_Calculator_3-way'!B508-1)</f>
        <v>8.7475980875560104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4.0502408375155508E-2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1.0376211843143257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10.587278950370795</v>
      </c>
      <c r="I508" s="6">
        <f>IF('Log_working_3-way'!$D508="","",'True_Odds_Calculator_3-way'!O509/'True_Odds_Calculator_3-way'!B509-1)</f>
        <v>8.155380899058402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4.0479582146248694E-2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1.0384741247831328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27.135741425579653</v>
      </c>
      <c r="I509" s="6">
        <f>IF('Log_working_3-way'!$D509="","",'True_Odds_Calculator_3-way'!O510/'True_Odds_Calculator_3-way'!B510-1)</f>
        <v>6.2677344998374576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3.8480100980101017E-2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1.0367897670016977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14.897058731278838</v>
      </c>
      <c r="I510" s="6">
        <f>IF('Log_working_3-way'!$D510="","",'True_Odds_Calculator_3-way'!O511/'True_Odds_Calculator_3-way'!B511-1)</f>
        <v>8.8197022137826284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3.9472506756475623E-2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1.0373417928210176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10.274205997816404</v>
      </c>
      <c r="I511" s="6">
        <f>IF('Log_working_3-way'!$D511="","",'True_Odds_Calculator_3-way'!O512/'True_Odds_Calculator_3-way'!B512-1)</f>
        <v>9.1332844935678175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4.0275406458191165E-2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1.0367710605878482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10.759398856429412</v>
      </c>
      <c r="I512" s="6">
        <f>IF('Log_working_3-way'!$D512="","",'True_Odds_Calculator_3-way'!O513/'True_Odds_Calculator_3-way'!B513-1)</f>
        <v>8.5719112426285466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3.9639598105553508E-2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1.0386590438657082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21.439918815972927</v>
      </c>
      <c r="I513" s="6">
        <f>IF('Log_working_3-way'!$D513="","",'True_Odds_Calculator_3-way'!O514/'True_Odds_Calculator_3-way'!B514-1)</f>
        <v>8.8776306844348269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4.0011227337776845E-2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1.0366183179827486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12.395634532096324</v>
      </c>
      <c r="I514" s="6">
        <f>IF('Log_working_3-way'!$D514="","",'True_Odds_Calculator_3-way'!O515/'True_Odds_Calculator_3-way'!B515-1)</f>
        <v>7.4216943964959796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3.9362686894259813E-2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1.0281031960642837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21.027033177080956</v>
      </c>
      <c r="I515" s="6">
        <f>IF('Log_working_3-way'!$D515="","",'True_Odds_Calculator_3-way'!O516/'True_Odds_Calculator_3-way'!B516-1)</f>
        <v>6.3719324204423673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2.9450347632165919E-2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1.025583014835755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10.258959225470312</v>
      </c>
      <c r="I516" s="6">
        <f>IF('Log_working_3-way'!$D516="","",'True_Odds_Calculator_3-way'!O517/'True_Odds_Calculator_3-way'!B517-1)</f>
        <v>7.1290671222956981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2.7559769964223158E-2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1.026253463705991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17.713115091780633</v>
      </c>
      <c r="I517" s="6">
        <f>IF('Log_working_3-way'!$D517="","",'True_Odds_Calculator_3-way'!O518/'True_Odds_Calculator_3-way'!B518-1)</f>
        <v>6.7189650857458787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2.7978939765448407E-2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1.0281197015500965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21.026670819970786</v>
      </c>
      <c r="I518" s="6">
        <f>IF('Log_working_3-way'!$D518="","",'True_Odds_Calculator_3-way'!O519/'True_Odds_Calculator_3-way'!B519-1)</f>
        <v>6.5370006685291999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2.9467282949177109E-2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1.0277943842500237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23.797331122977937</v>
      </c>
      <c r="I519" s="6">
        <f>IF('Log_working_3-way'!$D519="","",'True_Odds_Calculator_3-way'!O520/'True_Odds_Calculator_3-way'!B520-1)</f>
        <v>5.7679462642645696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2.8643007534828069E-2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1.0249721717848548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11.331284967903397</v>
      </c>
      <c r="I520" s="6">
        <f>IF('Log_working_3-way'!$D520="","",'True_Odds_Calculator_3-way'!O521/'True_Odds_Calculator_3-way'!B521-1)</f>
        <v>7.7282673486914213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2.7020295621697832E-2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1.0260600853312192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11.230306792188239</v>
      </c>
      <c r="I521" s="6">
        <f>IF('Log_working_3-way'!$D521="","",'True_Odds_Calculator_3-way'!O522/'True_Odds_Calculator_3-way'!B522-1)</f>
        <v>7.6150343443698407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2.8168826321121943E-2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1.0272641216389446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18.899493015790313</v>
      </c>
      <c r="I522" s="6">
        <f>IF('Log_working_3-way'!$D522="","",'True_Odds_Calculator_3-way'!O523/'True_Odds_Calculator_3-way'!B523-1)</f>
        <v>7.2131484787741229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2.890064791569591E-2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1.0379337124531391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18.332748977531061</v>
      </c>
      <c r="I523" s="6">
        <f>IF('Log_working_3-way'!$D523="","",'True_Odds_Calculator_3-way'!O524/'True_Odds_Calculator_3-way'!B524-1)</f>
        <v>7.465323053858377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4.0151649055516048E-2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1.0260582474004114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13.27856680090024</v>
      </c>
      <c r="I524" s="6">
        <f>IF('Log_working_3-way'!$D524="","",'True_Odds_Calculator_3-way'!O525/'True_Odds_Calculator_3-way'!B525-1)</f>
        <v>6.9857328679085153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2.8097652809605966E-2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1.0333101655639314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33.343603543240434</v>
      </c>
      <c r="I525" s="6">
        <f>IF('Log_working_3-way'!$D525="","",'True_Odds_Calculator_3-way'!O526/'True_Odds_Calculator_3-way'!B526-1)</f>
        <v>4.8804743284502061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3.1657582398371797E-2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1.0267959684445165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13.051041123771956</v>
      </c>
      <c r="I526" s="6">
        <f>IF('Log_working_3-way'!$D526="","",'True_Odds_Calculator_3-way'!O527/'True_Odds_Calculator_3-way'!B527-1)</f>
        <v>7.2609836334365969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2.8916183529359651E-2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1.0381490412640872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14.128583636862274</v>
      </c>
      <c r="I527" s="6">
        <f>IF('Log_working_3-way'!$D527="","",'True_Odds_Calculator_3-way'!O528/'True_Odds_Calculator_3-way'!B528-1)</f>
        <v>7.1186247234594884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4.0879961703365497E-2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1.0278449455900711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18.888070369260127</v>
      </c>
      <c r="I528" s="6">
        <f>IF('Log_working_3-way'!$D528="","",'True_Odds_Calculator_3-way'!O529/'True_Odds_Calculator_3-way'!B529-1)</f>
        <v>7.9196808531224399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2.9491593552834594E-2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1.0269538982399429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18.202620400225193</v>
      </c>
      <c r="I529" s="6">
        <f>IF('Log_working_3-way'!$D529="","",'True_Odds_Calculator_3-way'!O530/'True_Odds_Calculator_3-way'!B530-1)</f>
        <v>7.6623538227792398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2.8666192845297367E-2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1.0258979585747925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10.103450271965531</v>
      </c>
      <c r="I530" s="6">
        <f>IF('Log_working_3-way'!$D530="","",'True_Odds_Calculator_3-way'!O531/'True_Odds_Calculator_3-way'!B531-1)</f>
        <v>7.3662842513268032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2.7918366628044033E-2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1.0254467282180564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17.894145866706314</v>
      </c>
      <c r="I531" s="6">
        <f>IF('Log_working_3-way'!$D531="","",'True_Odds_Calculator_3-way'!O532/'True_Odds_Calculator_3-way'!B532-1)</f>
        <v>7.1797642710817851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2.7119611869512061E-2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1.0254656654409513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10.415698000691686</v>
      </c>
      <c r="I532" s="6">
        <f>IF('Log_working_3-way'!$D532="","",'True_Odds_Calculator_3-way'!O533/'True_Odds_Calculator_3-way'!B533-1)</f>
        <v>6.7234522859033987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2.7381700721340829E-2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1.0262350784087595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14.192449487589821</v>
      </c>
      <c r="I533" s="6">
        <f>IF('Log_working_3-way'!$D533="","",'True_Odds_Calculator_3-way'!O534/'True_Odds_Calculator_3-way'!B534-1)</f>
        <v>9.0542126244676613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2.8326805106954955E-2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1.0266955686680457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18.207642186763799</v>
      </c>
      <c r="I534" s="6">
        <f>IF('Log_working_3-way'!$D534="","",'True_Odds_Calculator_3-way'!O535/'True_Odds_Calculator_3-way'!B535-1)</f>
        <v>7.3623884014148242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2.8397250827858489E-2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1.0379371674746567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13.66087375223451</v>
      </c>
      <c r="I535" s="6">
        <f>IF('Log_working_3-way'!$D535="","",'True_Odds_Calculator_3-way'!O536/'True_Odds_Calculator_3-way'!B536-1)</f>
        <v>8.0964735832089048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4.078306111696528E-2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1.0263062951448993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13.954876842212744</v>
      </c>
      <c r="I536" s="6">
        <f>IF('Log_working_3-way'!$D536="","",'True_Odds_Calculator_3-way'!O537/'True_Odds_Calculator_3-way'!B537-1)</f>
        <v>6.9838496126048497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2.8340163684846154E-2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1.0313585514283912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15.93792376472032</v>
      </c>
      <c r="I537" s="6">
        <f>IF('Log_working_3-way'!$D537="","",'True_Odds_Calculator_3-way'!O538/'True_Odds_Calculator_3-way'!B538-1)</f>
        <v>9.1330227308531491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3.3579826814633007E-2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1.0319264385295117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17.123304196574924</v>
      </c>
      <c r="I538" s="6">
        <f>IF('Log_working_3-way'!$D538="","",'True_Odds_Calculator_3-way'!O539/'True_Odds_Calculator_3-way'!B539-1)</f>
        <v>7.2200242690837548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3.4043145624620408E-2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1.0327332595677068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19.530088184574652</v>
      </c>
      <c r="I539" s="6">
        <f>IF('Log_working_3-way'!$D539="","",'True_Odds_Calculator_3-way'!O540/'True_Odds_Calculator_3-way'!B540-1)</f>
        <v>8.8050764992843078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3.4402871483501851E-2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1.0368199521075618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26.581671266892808</v>
      </c>
      <c r="I540" s="6">
        <f>IF('Log_working_3-way'!$D540="","",'True_Odds_Calculator_3-way'!O541/'True_Odds_Calculator_3-way'!B541-1)</f>
        <v>7.4424868048385449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3.6802913464759612E-2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1.0310360232011095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9.0045695226868592</v>
      </c>
      <c r="I541" s="6">
        <f>IF('Log_working_3-way'!$D541="","",'True_Odds_Calculator_3-way'!O542/'True_Odds_Calculator_3-way'!B542-1)</f>
        <v>8.5090650524640665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3.3429406686572127E-2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1.0308437285767069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6.6826597941700845</v>
      </c>
      <c r="I542" s="6">
        <f>IF('Log_working_3-way'!$D542="","",'True_Odds_Calculator_3-way'!O543/'True_Odds_Calculator_3-way'!B543-1)</f>
        <v>8.5744551299422973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3.2836772357525579E-2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1.0303781300372339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16.538760086629352</v>
      </c>
      <c r="I543" s="6">
        <f>IF('Log_working_3-way'!$D543="","",'True_Odds_Calculator_3-way'!O544/'True_Odds_Calculator_3-way'!B544-1)</f>
        <v>9.3440773397422578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3.2441345332459237E-2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1.0355681510785122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24.917171796082076</v>
      </c>
      <c r="I544" s="6">
        <f>IF('Log_working_3-way'!$D544="","",'True_Odds_Calculator_3-way'!O545/'True_Odds_Calculator_3-way'!B545-1)</f>
        <v>8.5465837212952511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3.5852156351263265E-2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1.0307674505248554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16.682834985760124</v>
      </c>
      <c r="I545" s="6">
        <f>IF('Log_working_3-way'!$D545="","",'True_Odds_Calculator_3-way'!O546/'True_Odds_Calculator_3-way'!B546-1)</f>
        <v>9.6868722473292941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3.2800384687536877E-2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1.0306142389872777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6.3503741600107411</v>
      </c>
      <c r="I546" s="6">
        <f>IF('Log_working_3-way'!$D546="","",'True_Odds_Calculator_3-way'!O547/'True_Odds_Calculator_3-way'!B547-1)</f>
        <v>8.341378155650391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3.2469671303663405E-2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1.0320872516962727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18.449578972029151</v>
      </c>
      <c r="I547" s="6">
        <f>IF('Log_working_3-way'!$D547="","",'True_Odds_Calculator_3-way'!O548/'True_Odds_Calculator_3-way'!B548-1)</f>
        <v>9.2622639253470886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3.3903652036603837E-2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1.0695859366306488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1.3197572778424052</v>
      </c>
      <c r="I548" s="6">
        <f>IF('Log_working_3-way'!$D548="","",'True_Odds_Calculator_3-way'!O549/'True_Odds_Calculator_3-way'!B549-1)</f>
        <v>5.9885854885910126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6.2376827709346383E-2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1.0328279308092354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26.681185140749953</v>
      </c>
      <c r="I549" s="6">
        <f>IF('Log_working_3-way'!$D549="","",'True_Odds_Calculator_3-way'!O550/'True_Odds_Calculator_3-way'!B550-1)</f>
        <v>5.6683431719737767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3.3075606493593535E-2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1.0304016354788392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5.2159404805660188</v>
      </c>
      <c r="I550" s="6">
        <f>IF('Log_working_3-way'!$D550="","",'True_Odds_Calculator_3-way'!O551/'True_Odds_Calculator_3-way'!B551-1)</f>
        <v>5.6811479218268905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3.1095666088848395E-2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1.0535221776210402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50.946543516748925</v>
      </c>
      <c r="I551" s="6">
        <f>IF('Log_working_3-way'!$D551="","",'True_Odds_Calculator_3-way'!O552/'True_Odds_Calculator_3-way'!B552-1)</f>
        <v>2.4204459554495843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4.0795792836619826E-2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1.0438768094447701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31.812646246911591</v>
      </c>
      <c r="I552" s="6">
        <f>IF('Log_working_3-way'!$D552="","",'True_Odds_Calculator_3-way'!O553/'True_Odds_Calculator_3-way'!B553-1)</f>
        <v>4.6800195884818443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4.2237086383150713E-2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1.0845051311175948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68.939290439179203</v>
      </c>
      <c r="I553" s="6">
        <f>IF('Log_working_3-way'!$D553="","",'True_Odds_Calculator_3-way'!O554/'True_Odds_Calculator_3-way'!B554-1)</f>
        <v>0.62742962527248336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4.4496657657176142E-2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1.0381122633944342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7.4685518693763875</v>
      </c>
      <c r="I554" s="6">
        <f>IF('Log_working_3-way'!$D554="","",'True_Odds_Calculator_3-way'!O555/'True_Odds_Calculator_3-way'!B555-1)</f>
        <v>5.7310893259791644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3.9755069116305997E-2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1.0365332096346582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13.232620792273099</v>
      </c>
      <c r="I555" s="6">
        <f>IF('Log_working_3-way'!$D555="","",'True_Odds_Calculator_3-way'!O556/'True_Odds_Calculator_3-way'!B556-1)</f>
        <v>9.0766138347698675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3.9365807899209848E-2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1.0458299978472472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35.558621460879266</v>
      </c>
      <c r="I556" s="6">
        <f>IF('Log_working_3-way'!$D556="","",'True_Odds_Calculator_3-way'!O557/'True_Odds_Calculator_3-way'!B557-1)</f>
        <v>5.1492995457094404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4.2269813421233593E-2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1.0988706821149599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77.034297632422863</v>
      </c>
      <c r="I557" s="6">
        <f>IF('Log_working_3-way'!$D557="","",'True_Odds_Calculator_3-way'!O558/'True_Odds_Calculator_3-way'!B558-1)</f>
        <v>2.3962210495518388E-2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4.0084242274040172E-2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1.0390628187911413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20.174306857402936</v>
      </c>
      <c r="I558" s="6">
        <f>IF('Log_working_3-way'!$D558="","",'True_Odds_Calculator_3-way'!O559/'True_Odds_Calculator_3-way'!B559-1)</f>
        <v>6.709371937929955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4.095412509563312E-2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1.0436950591777339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34.718723476847067</v>
      </c>
      <c r="I559" s="6">
        <f>IF('Log_working_3-way'!$D559="","",'True_Odds_Calculator_3-way'!O560/'True_Odds_Calculator_3-way'!B560-1)</f>
        <v>4.3438211253631112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4.0917654164749129E-2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1.0358447353109264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23.109383533706197</v>
      </c>
      <c r="I560" s="6">
        <f>IF('Log_working_3-way'!$D560="","",'True_Odds_Calculator_3-way'!O561/'True_Odds_Calculator_3-way'!B561-1)</f>
        <v>7.0091632797236727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3.6940656945818384E-2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1.0353147539464913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36.365481795568655</v>
      </c>
      <c r="I561" s="6">
        <f>IF('Log_working_3-way'!$D561="","",'True_Odds_Calculator_3-way'!O562/'True_Odds_Calculator_3-way'!B562-1)</f>
        <v>4.705949274336267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3.247052310524623E-2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1.030054932146639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22.771340514181297</v>
      </c>
      <c r="I562" s="6">
        <f>IF('Log_working_3-way'!$D562="","",'True_Odds_Calculator_3-way'!O563/'True_Odds_Calculator_3-way'!B563-1)</f>
        <v>8.2398812903964096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3.0964207531864352E-2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1.0323561091152926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18.097413774537337</v>
      </c>
      <c r="I563" s="6">
        <f>IF('Log_working_3-way'!$D563="","",'True_Odds_Calculator_3-way'!O564/'True_Odds_Calculator_3-way'!B564-1)</f>
        <v>6.543511222620646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3.4333059594171988E-2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1.0377293854026042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10.746896746936848</v>
      </c>
      <c r="I564" s="6">
        <f>IF('Log_working_3-way'!$D564="","",'True_Odds_Calculator_3-way'!O565/'True_Odds_Calculator_3-way'!B565-1)</f>
        <v>10.912928564675243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4.0746076554145416E-2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1.036026033400411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11.916617833699782</v>
      </c>
      <c r="I565" s="6">
        <f>IF('Log_working_3-way'!$D565="","",'True_Odds_Calculator_3-way'!O566/'True_Odds_Calculator_3-way'!B566-1)</f>
        <v>12.205248429736775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3.878554029611414E-2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1.0368579284541606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16.135728806793701</v>
      </c>
      <c r="I566" s="6">
        <f>IF('Log_working_3-way'!$D566="","",'True_Odds_Calculator_3-way'!O567/'True_Odds_Calculator_3-way'!B567-1)</f>
        <v>12.00952572649215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3.8964545697062869E-2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1.0459383404320122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32.960768557537484</v>
      </c>
      <c r="I567" s="6">
        <f>IF('Log_working_3-way'!$D567="","",'True_Odds_Calculator_3-way'!O568/'True_Odds_Calculator_3-way'!B568-1)</f>
        <v>6.155399771327434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4.3287313779116987E-2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1.036232340556736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15.995730236313381</v>
      </c>
      <c r="I568" s="6">
        <f>IF('Log_working_3-way'!$D568="","",'True_Odds_Calculator_3-way'!O569/'True_Odds_Calculator_3-way'!B569-1)</f>
        <v>7.7869419182531665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3.8738567054799944E-2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1.0367007055174799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6.0775350658486174</v>
      </c>
      <c r="I569" s="6">
        <f>IF('Log_working_3-way'!$D569="","",'True_Odds_Calculator_3-way'!O570/'True_Odds_Calculator_3-way'!B570-1)</f>
        <v>5.467853177944467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3.7684280738023102E-2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1.0523985808367002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43.939418355267925</v>
      </c>
      <c r="I570" s="6">
        <f>IF('Log_working_3-way'!$D570="","",'True_Odds_Calculator_3-way'!O571/'True_Odds_Calculator_3-way'!B571-1)</f>
        <v>3.5666970579360182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4.391909429304075E-2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1.0438221168594686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35.162510905338443</v>
      </c>
      <c r="I571" s="6">
        <f>IF('Log_working_3-way'!$D571="","",'True_Odds_Calculator_3-way'!O572/'True_Odds_Calculator_3-way'!B572-1)</f>
        <v>4.5519701844717124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4.0797435750420163E-2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1.0451694821219657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1.4937094790793535</v>
      </c>
      <c r="I572" s="6">
        <f>IF('Log_working_3-way'!$D572="","",'True_Odds_Calculator_3-way'!O573/'True_Odds_Calculator_3-way'!B573-1)</f>
        <v>3.8782394753958718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3.9850592280259889E-2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1.0467142093522692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37.436387982007211</v>
      </c>
      <c r="I573" s="6">
        <f>IF('Log_working_3-way'!$D573="","",'True_Odds_Calculator_3-way'!O574/'True_Odds_Calculator_3-way'!B574-1)</f>
        <v>4.9375138584616005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4.218125497024694E-2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1.0419983316164241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31.869963524008128</v>
      </c>
      <c r="I574" s="6">
        <f>IF('Log_working_3-way'!$D574="","",'True_Odds_Calculator_3-way'!O575/'True_Odds_Calculator_3-way'!B575-1)</f>
        <v>4.7739247128839963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4.0419676642586833E-2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1.0426850393082205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31.859179715341575</v>
      </c>
      <c r="I575" s="6">
        <f>IF('Log_working_3-way'!$D575="","",'True_Odds_Calculator_3-way'!O576/'True_Odds_Calculator_3-way'!B576-1)</f>
        <v>6.1337323319373009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4.0761124202234544E-2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1.0483419851134543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50.359046666028213</v>
      </c>
      <c r="I576" s="6">
        <f>IF('Log_working_3-way'!$D576="","",'True_Odds_Calculator_3-way'!O577/'True_Odds_Calculator_3-way'!B577-1)</f>
        <v>2.1982572946827772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3.738965298452146E-2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1.0311459375669869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10.043897251963358</v>
      </c>
      <c r="I577" s="6">
        <f>IF('Log_working_3-way'!$D577="","",'True_Odds_Calculator_3-way'!O578/'True_Odds_Calculator_3-way'!B578-1)</f>
        <v>7.2728198559216661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3.3461305108164252E-2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1.0376754350935047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21.026999957902923</v>
      </c>
      <c r="I578" s="6">
        <f>IF('Log_working_3-way'!$D578="","",'True_Odds_Calculator_3-way'!O579/'True_Odds_Calculator_3-way'!B579-1)</f>
        <v>7.0836915367457038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3.9326682012399417E-2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1.0374191334331215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16.866830981288903</v>
      </c>
      <c r="I579" s="6">
        <f>IF('Log_working_3-way'!$D579="","",'True_Odds_Calculator_3-way'!O580/'True_Odds_Calculator_3-way'!B580-1)</f>
        <v>7.8844736351003206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3.9863899320263574E-2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1.0373695815100552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15.557081221191329</v>
      </c>
      <c r="I580" s="6">
        <f>IF('Log_working_3-way'!$D580="","",'True_Odds_Calculator_3-way'!O581/'True_Odds_Calculator_3-way'!B581-1)</f>
        <v>6.5453854828834572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3.9877390360923304E-2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1.0283569863100128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8.9694192557943673</v>
      </c>
      <c r="I581" s="6">
        <f>IF('Log_working_3-way'!$D581="","",'True_Odds_Calculator_3-way'!O582/'True_Odds_Calculator_3-way'!B582-1)</f>
        <v>7.444611063565814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3.0435830586382995E-2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1.0278626347008044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12.719549692114688</v>
      </c>
      <c r="I582" s="6">
        <f>IF('Log_working_3-way'!$D582="","",'True_Odds_Calculator_3-way'!O583/'True_Odds_Calculator_3-way'!B583-1)</f>
        <v>8.3624904326151288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3.0141467519089193E-2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1.0273390608284125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8.4916830274320496</v>
      </c>
      <c r="I583" s="6">
        <f>IF('Log_working_3-way'!$D583="","",'True_Odds_Calculator_3-way'!O584/'True_Odds_Calculator_3-way'!B584-1)</f>
        <v>5.5572497352608652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2.8861264306469847E-2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1.0305074984537059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35.600614481103911</v>
      </c>
      <c r="I584" s="6">
        <f>IF('Log_working_3-way'!$D584="","",'True_Odds_Calculator_3-way'!O585/'True_Odds_Calculator_3-way'!B585-1)</f>
        <v>4.7011633189410125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2.833925479596644E-2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1.0369534880735778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23.827828990430138</v>
      </c>
      <c r="I585" s="6">
        <f>IF('Log_working_3-way'!$D585="","",'True_Odds_Calculator_3-way'!O586/'True_Odds_Calculator_3-way'!B586-1)</f>
        <v>7.2863340983445557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3.7836169807328623E-2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1.0315210638249892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2.602774042434127</v>
      </c>
      <c r="I586" s="6">
        <f>IF('Log_working_3-way'!$D586="","",'True_Odds_Calculator_3-way'!O587/'True_Odds_Calculator_3-way'!B587-1)</f>
        <v>5.5471197088487036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3.0453169181492878E-2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1.0441139088751548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0.64500875643699351</v>
      </c>
      <c r="I587" s="6">
        <f>IF('Log_working_3-way'!$D587="","",'True_Odds_Calculator_3-way'!O588/'True_Odds_Calculator_3-way'!B588-1)</f>
        <v>3.1033850904110736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3.6034569183071241E-2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1.0316902366344576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15.790662797066066</v>
      </c>
      <c r="I588" s="6">
        <f>IF('Log_working_3-way'!$D588="","",'True_Odds_Calculator_3-way'!O589/'True_Odds_Calculator_3-way'!B589-1)</f>
        <v>8.1002877141688199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3.3974139135515502E-2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1.0318579605792679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12.359667713971003</v>
      </c>
      <c r="I589" s="6">
        <f>IF('Log_working_3-way'!$D589="","",'True_Odds_Calculator_3-way'!O590/'True_Odds_Calculator_3-way'!B590-1)</f>
        <v>10.655079516910874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3.442684736734436E-2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1.0324974084564427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20.114886026815064</v>
      </c>
      <c r="I590" s="6">
        <f>IF('Log_working_3-way'!$D590="","",'True_Odds_Calculator_3-way'!O591/'True_Odds_Calculator_3-way'!B591-1)</f>
        <v>7.4641409656876743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3.4150417818949119E-2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1.0354891613199195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32.467554652109612</v>
      </c>
      <c r="I591" s="6">
        <f>IF('Log_working_3-way'!$D591="","",'True_Odds_Calculator_3-way'!O592/'True_Odds_Calculator_3-way'!B592-1)</f>
        <v>5.4580275587469211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3.3899144537180792E-2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1.0321319702821417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16.656648970010924</v>
      </c>
      <c r="I592" s="6">
        <f>IF('Log_working_3-way'!$D592="","",'True_Odds_Calculator_3-way'!O593/'True_Odds_Calculator_3-way'!B593-1)</f>
        <v>7.931989458725603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3.4332098161885316E-2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1.0297622762106871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15.965287385742524</v>
      </c>
      <c r="I593" s="6">
        <f>IF('Log_working_3-way'!$D593="","",'True_Odds_Calculator_3-way'!O594/'True_Odds_Calculator_3-way'!B594-1)</f>
        <v>8.0627816659746063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3.1912747086828563E-2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1.0401932884520553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10.013721411227126</v>
      </c>
      <c r="I594" s="6">
        <f>IF('Log_working_3-way'!$D594="","",'True_Odds_Calculator_3-way'!O595/'True_Odds_Calculator_3-way'!B595-1)</f>
        <v>9.8658879004641324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4.3330446371323772E-2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1.042808176257715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5.840298784250896</v>
      </c>
      <c r="I595" s="6">
        <f>IF('Log_working_3-way'!$D595="","",'True_Odds_Calculator_3-way'!O596/'True_Odds_Calculator_3-way'!B596-1)</f>
        <v>9.6310403638430966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4.5157456922162664E-2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1.036757614964912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2.5477994113061349</v>
      </c>
      <c r="I596" s="6">
        <f>IF('Log_working_3-way'!$D596="","",'True_Odds_Calculator_3-way'!O597/'True_Odds_Calculator_3-way'!B597-1)</f>
        <v>4.2527348514208283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3.4427211887262388E-2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1.0295017972733262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25.061862848210758</v>
      </c>
      <c r="I597" s="6">
        <f>IF('Log_working_3-way'!$D597="","",'True_Odds_Calculator_3-way'!O598/'True_Odds_Calculator_3-way'!B598-1)</f>
        <v>6.1296357197215263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3.0101280474693848E-2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1.0296529117629756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24.522854782369521</v>
      </c>
      <c r="I598" s="6">
        <f>IF('Log_working_3-way'!$D598="","",'True_Odds_Calculator_3-way'!O599/'True_Odds_Calculator_3-way'!B599-1)</f>
        <v>5.3157704673807862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3.0389745237889398E-2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1.0490117548438698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58.075451569055424</v>
      </c>
      <c r="I599" s="6">
        <f>IF('Log_working_3-way'!$D599="","",'True_Odds_Calculator_3-way'!O600/'True_Odds_Calculator_3-way'!B600-1)</f>
        <v>1.6097109275142274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3.3172910725088656E-2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1.0387550818437321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6.58295329919358</v>
      </c>
      <c r="I600" s="6">
        <f>IF('Log_working_3-way'!$D600="","",'True_Odds_Calculator_3-way'!O601/'True_Odds_Calculator_3-way'!B601-1)</f>
        <v>6.8451687291967165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4.0546811407879524E-2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1.0507336420189088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45.94859375958157</v>
      </c>
      <c r="I601" s="6">
        <f>IF('Log_working_3-way'!$D601="","",'True_Odds_Calculator_3-way'!O602/'True_Odds_Calculator_3-way'!B602-1)</f>
        <v>2.950033918220949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4.1610469839992836E-2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1.0387222420946924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18.850046860356137</v>
      </c>
      <c r="I602" s="6">
        <f>IF('Log_working_3-way'!$D602="","",'True_Odds_Calculator_3-way'!O603/'True_Odds_Calculator_3-way'!B603-1)</f>
        <v>6.7100551969860724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4.0861876555927434E-2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1.121012803941384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85.079195590174876</v>
      </c>
      <c r="I603" s="6">
        <f>IF('Log_working_3-way'!$D603="","",'True_Odds_Calculator_3-way'!O604/'True_Odds_Calculator_3-way'!B604-1)</f>
        <v>-0.56899103493077341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3.3927459373034097E-2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1.036258243255761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17.363011165488906</v>
      </c>
      <c r="I604" s="6">
        <f>IF('Log_working_3-way'!$D604="","",'True_Odds_Calculator_3-way'!O605/'True_Odds_Calculator_3-way'!B605-1)</f>
        <v>9.6287421610070965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3.84489153044274E-2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1.0363906458713794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17.041563157012025</v>
      </c>
      <c r="I605" s="6">
        <f>IF('Log_working_3-way'!$D605="","",'True_Odds_Calculator_3-way'!O606/'True_Odds_Calculator_3-way'!B606-1)</f>
        <v>8.7642485660809637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3.8728092319131102E-2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1.0383806557282205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5.1942317380779883</v>
      </c>
      <c r="I606" s="6">
        <f>IF('Log_working_3-way'!$D606="","",'True_Odds_Calculator_3-way'!O607/'True_Odds_Calculator_3-way'!B607-1)</f>
        <v>8.103600076613251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3.996831381282373E-2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1.0494472076115833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0.92448176124917159</v>
      </c>
      <c r="I607" s="6">
        <f>IF('Log_working_3-way'!$D607="","",'True_Odds_Calculator_3-way'!O608/'True_Odds_Calculator_3-way'!B608-1)</f>
        <v>4.2609897007606703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4.2501763627477596E-2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1.0389744334010467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27.122218649264816</v>
      </c>
      <c r="I608" s="6">
        <f>IF('Log_working_3-way'!$D608="","",'True_Odds_Calculator_3-way'!O609/'True_Odds_Calculator_3-way'!B609-1)</f>
        <v>6.2642414357496694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3.8979461798253734E-2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1.0310216032480073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18.827489614449476</v>
      </c>
      <c r="I609" s="6">
        <f>IF('Log_working_3-way'!$D609="","",'True_Odds_Calculator_3-way'!O610/'True_Odds_Calculator_3-way'!B610-1)</f>
        <v>9.8320311882342111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3.2637094018168167E-2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1.0313069505482051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26.723994954069354</v>
      </c>
      <c r="I610" s="6">
        <f>IF('Log_working_3-way'!$D610="","",'True_Odds_Calculator_3-way'!O611/'True_Odds_Calculator_3-way'!B611-1)</f>
        <v>6.3574238216033461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3.148039000577918E-2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1.0321628681110975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20.942337577992713</v>
      </c>
      <c r="I611" s="6">
        <f>IF('Log_working_3-way'!$D611="","",'True_Odds_Calculator_3-way'!O612/'True_Odds_Calculator_3-way'!B612-1)</f>
        <v>9.2004668492734716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3.3423940400684637E-2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1.0357900936385074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3.1417280513122456</v>
      </c>
      <c r="I612" s="6">
        <f>IF('Log_working_3-way'!$D612="","",'True_Odds_Calculator_3-way'!O613/'True_Odds_Calculator_3-way'!B613-1)</f>
        <v>5.5186007445611915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3.4961415396197904E-2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1.0388157907894902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4.3217303991297804</v>
      </c>
      <c r="I613" s="6">
        <f>IF('Log_working_3-way'!$D613="","",'True_Odds_Calculator_3-way'!O614/'True_Odds_Calculator_3-way'!B614-1)</f>
        <v>9.6804172593646296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4.03255641879392E-2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1.0426863858854469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30.370093531092241</v>
      </c>
      <c r="I614" s="6">
        <f>IF('Log_working_3-way'!$D614="","",'True_Odds_Calculator_3-way'!O615/'True_Odds_Calculator_3-way'!B615-1)</f>
        <v>7.6118999819794517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4.0897796244246276E-2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1.0363490779763642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16.139213446710226</v>
      </c>
      <c r="I615" s="6">
        <f>IF('Log_working_3-way'!$D615="","",'True_Odds_Calculator_3-way'!O616/'True_Odds_Calculator_3-way'!B616-1)</f>
        <v>9.9137670769226141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3.8753309788305934E-2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1.0375870426047087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8.4445520492827395</v>
      </c>
      <c r="I616" s="6">
        <f>IF('Log_working_3-way'!$D616="","",'True_Odds_Calculator_3-way'!O617/'True_Odds_Calculator_3-way'!B617-1)</f>
        <v>12.685825006579725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4.0488464040838945E-2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1.036647816416852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13.565758927094071</v>
      </c>
      <c r="I617" s="6">
        <f>IF('Log_working_3-way'!$D617="","",'True_Odds_Calculator_3-way'!O618/'True_Odds_Calculator_3-way'!B618-1)</f>
        <v>9.9803439026620282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3.9442896203596645E-2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1.0369947797860501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9.338781716823469</v>
      </c>
      <c r="I618" s="6">
        <f>IF('Log_working_3-way'!$D618="","",'True_Odds_Calculator_3-way'!O619/'True_Odds_Calculator_3-way'!B619-1)</f>
        <v>8.4512157821513458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3.9754850785459928E-2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1.0375416295739335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24.589022913635155</v>
      </c>
      <c r="I619" s="6">
        <f>IF('Log_working_3-way'!$D619="","",'True_Odds_Calculator_3-way'!O620/'True_Odds_Calculator_3-way'!B620-1)</f>
        <v>5.634484926237576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3.8347775793489802E-2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1.0382580769547309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16.398764848746914</v>
      </c>
      <c r="I620" s="6">
        <f>IF('Log_working_3-way'!$D620="","",'True_Odds_Calculator_3-way'!O621/'True_Odds_Calculator_3-way'!B621-1)</f>
        <v>6.7547681170264751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4.0748651799095814E-2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1.0389549602572765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20.177802594172551</v>
      </c>
      <c r="I621" s="6">
        <f>IF('Log_working_3-way'!$D621="","",'True_Odds_Calculator_3-way'!O622/'True_Odds_Calculator_3-way'!B622-1)</f>
        <v>8.0407592108755903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4.0782298883050627E-2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1.0372968498192101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18.878237192724821</v>
      </c>
      <c r="I622" s="6">
        <f>IF('Log_working_3-way'!$D622="","",'True_Odds_Calculator_3-way'!O623/'True_Odds_Calculator_3-way'!B623-1)</f>
        <v>7.0832319271403605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3.9385777746685724E-2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1.0377593704398871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25.399650302762105</v>
      </c>
      <c r="I623" s="6">
        <f>IF('Log_working_3-way'!$D623="","",'True_Odds_Calculator_3-way'!O624/'True_Odds_Calculator_3-way'!B624-1)</f>
        <v>6.0349572147192418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3.8329257200466538E-2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1.0289127662423332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11.637553179059825</v>
      </c>
      <c r="I624" s="6">
        <f>IF('Log_working_3-way'!$D624="","",'True_Odds_Calculator_3-way'!O625/'True_Odds_Calculator_3-way'!B625-1)</f>
        <v>8.3521355066941982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3.1282066751917137E-2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1.0339114856693212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1.4686466325842829</v>
      </c>
      <c r="I625" s="6">
        <f>IF('Log_working_3-way'!$D625="","",'True_Odds_Calculator_3-way'!O626/'True_Odds_Calculator_3-way'!B626-1)</f>
        <v>4.1287968398532255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3.040033167074907E-2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1.0433499946584248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10.762188186043725</v>
      </c>
      <c r="I626" s="6">
        <f>IF('Log_working_3-way'!$D626="","",'True_Odds_Calculator_3-way'!O627/'True_Odds_Calculator_3-way'!B627-1)</f>
        <v>10.205007217716755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4.6699836866477717E-2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1.0354450359367313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36.831544047994946</v>
      </c>
      <c r="I627" s="6">
        <f>IF('Log_working_3-way'!$D627="","",'True_Odds_Calculator_3-way'!O628/'True_Odds_Calculator_3-way'!B628-1)</f>
        <v>4.1895122150884694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3.2537819509650401E-2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1.0366008537455977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18.015280135823431</v>
      </c>
      <c r="I628" s="6">
        <f>IF('Log_working_3-way'!$D628="","",'True_Odds_Calculator_3-way'!O629/'True_Odds_Calculator_3-way'!B629-1)</f>
        <v>8.1701775346370695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3.8800705467372243E-2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1.0486419918174315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41.657088491223568</v>
      </c>
      <c r="I629" s="6">
        <f>IF('Log_working_3-way'!$D629="","",'True_Odds_Calculator_3-way'!O630/'True_Odds_Calculator_3-way'!B630-1)</f>
        <v>4.072186503118143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4.1900561347233412E-2</v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9">
        <f t="shared" si="52"/>
        <v>0.14459628673884931</v>
      </c>
      <c r="E252" s="9">
        <f t="shared" si="53"/>
        <v>0.20388829169206074</v>
      </c>
      <c r="F252" s="9">
        <f t="shared" si="54"/>
        <v>0.65151542156909004</v>
      </c>
      <c r="G252" s="9">
        <f t="shared" si="55"/>
        <v>1.0697661694381089</v>
      </c>
      <c r="H252" s="9">
        <f t="shared" si="56"/>
        <v>6.915806916992743</v>
      </c>
      <c r="I252" s="9">
        <f t="shared" si="57"/>
        <v>4.9046465184490984</v>
      </c>
      <c r="J252" s="9">
        <f t="shared" si="58"/>
        <v>1.5348830847190542</v>
      </c>
      <c r="K252" s="11">
        <f t="shared" si="59"/>
        <v>0.15313935681470137</v>
      </c>
      <c r="L252" s="11">
        <f t="shared" si="60"/>
        <v>0.21505376344086019</v>
      </c>
      <c r="M252" s="11">
        <f t="shared" si="61"/>
        <v>0.66666666666666663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-0.22158002491945084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0.21252888515646012</v>
      </c>
      <c r="Q252" s="11">
        <f>2*'OddsRatio_working_3-way'!K252*'OddsRatio_working_3-way'!L252*'OddsRatio_working_3-way'!M252</f>
        <v>4.3910926685219023E-2</v>
      </c>
      <c r="R252" s="11">
        <f t="shared" si="62"/>
        <v>0</v>
      </c>
      <c r="S252" s="11">
        <f t="shared" si="63"/>
        <v>-0.95915182441972824</v>
      </c>
      <c r="T252" s="11">
        <f t="shared" si="64"/>
        <v>-0.19817186454953059</v>
      </c>
      <c r="U252" s="11">
        <f>'OddsRatio_working_3-way'!S252-'OddsRatio_working_3-way'!R252^2/3</f>
        <v>-0.95915182441972824</v>
      </c>
      <c r="V252" s="11">
        <f>'OddsRatio_working_3-way'!S252*'OddsRatio_working_3-way'!R252/3-2*'OddsRatio_working_3-way'!R252^3/27-'OddsRatio_working_3-way'!T252</f>
        <v>0.19817186454953059</v>
      </c>
      <c r="W252" s="11">
        <f>'OddsRatio_working_3-way'!V252^2+4*'OddsRatio_working_3-way'!U252^3/27</f>
        <v>-9.1452806237660667E-2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0.18077948869873081</v>
      </c>
      <c r="Y252" s="11">
        <f>IF('OddsRatio_working_3-way'!W252&gt;=0,IF('OddsRatio_working_3-way'!V252+SQRT('OddsRatio_working_3-way'!W252)&gt;0,0,PI()),ACOS('OddsRatio_working_3-way'!V252/(2*'OddsRatio_working_3-way'!X252)))</f>
        <v>0.99070079651528187</v>
      </c>
      <c r="Z252" s="11">
        <f>'OddsRatio_working_3-way'!X252^(1/3)*COS('OddsRatio_working_3-way'!Y252/3)</f>
        <v>0.53488308471905455</v>
      </c>
      <c r="AA252" s="11">
        <f>'OddsRatio_working_3-way'!X252^(1/3)*COS(('OddsRatio_working_3-way'!Y252+2*PI())/3)</f>
        <v>-0.42622762602558273</v>
      </c>
      <c r="AB252" s="11">
        <f>'OddsRatio_working_3-way'!X252^(1/3)*COS(('OddsRatio_working_3-way'!Y252+4*PI())/3)</f>
        <v>-0.10865545869347197</v>
      </c>
      <c r="AC252" s="11">
        <f>'OddsRatio_working_3-way'!X252^(1/3)*SIN('OddsRatio_working_3-way'!Y252/3)</f>
        <v>0.18335037629632714</v>
      </c>
      <c r="AD252" s="11">
        <f>'OddsRatio_working_3-way'!X252^(1/3)*SIN(('OddsRatio_working_3-way'!Y252+2*PI())/3)</f>
        <v>0.37154715127312177</v>
      </c>
      <c r="AE252" s="11">
        <f>'OddsRatio_working_3-way'!X252^(1/3)*SIN(('OddsRatio_working_3-way'!Y252+4*PI())/3)</f>
        <v>-0.55489752756944888</v>
      </c>
      <c r="AF252" s="11">
        <f>-'OddsRatio_working_3-way'!U252/(3*'OddsRatio_working_3-way'!X252^(1/3))*COS(('OddsRatio_working_3-way'!Y252)/3)</f>
        <v>0.53488308471905444</v>
      </c>
      <c r="AG252" s="11">
        <f>-'OddsRatio_working_3-way'!U252/(3*'OddsRatio_working_3-way'!X252^(1/3))*COS(('OddsRatio_working_3-way'!Y252+2*PI())/3)</f>
        <v>-0.42622762602558267</v>
      </c>
      <c r="AH252" s="11">
        <f>-'OddsRatio_working_3-way'!U252/(3*'OddsRatio_working_3-way'!X252^(1/3))*COS(('OddsRatio_working_3-way'!Y252+4*PI())/3)</f>
        <v>-0.10865545869347196</v>
      </c>
      <c r="AI252" s="11">
        <f>'OddsRatio_working_3-way'!U252/(3*'OddsRatio_working_3-way'!X252^(1/3))*SIN(('OddsRatio_working_3-way'!Y252)/3)</f>
        <v>-0.18335037629632708</v>
      </c>
      <c r="AJ252" s="11">
        <f>'OddsRatio_working_3-way'!U252/(3*'OddsRatio_working_3-way'!X252^(1/3))*SIN(('OddsRatio_working_3-way'!Y252+2*PI())/3)</f>
        <v>-0.37154715127312171</v>
      </c>
      <c r="AK252" s="11">
        <f>'OddsRatio_working_3-way'!U252/(3*'OddsRatio_working_3-way'!X252^(1/3))*SIN(('OddsRatio_working_3-way'!Y252+4*PI())/3)</f>
        <v>0.55489752756944877</v>
      </c>
      <c r="AL252" s="11">
        <f>'OddsRatio_working_3-way'!Z252+'OddsRatio_working_3-way'!AF252</f>
        <v>1.0697661694381089</v>
      </c>
      <c r="AM252" s="11">
        <f>'OddsRatio_working_3-way'!AA252+'OddsRatio_working_3-way'!AG252</f>
        <v>-0.85245525205116546</v>
      </c>
      <c r="AN252" s="11">
        <f>'OddsRatio_working_3-way'!AB252+'OddsRatio_working_3-way'!AH252</f>
        <v>-0.21731091738694391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1.0697661694381089</v>
      </c>
      <c r="AS252" s="11">
        <f>IF(('OddsRatio_working_3-way'!X252=0),IF(Q252&gt;0,-Q252^(1/3),(-Q252)^(1/3)),'OddsRatio_working_3-way'!AM252-'OddsRatio_working_3-way'!R252/3)</f>
        <v>-0.85245525205116546</v>
      </c>
      <c r="AT252" s="11">
        <f>IF(('OddsRatio_working_3-way'!X252=0),IF(Q252&gt;0,-Q252^(1/3),(-Q252)^(1/3)),'OddsRatio_working_3-way'!AN252-'OddsRatio_working_3-way'!R252/3)</f>
        <v>-0.21731091738694391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9">
        <f t="shared" si="52"/>
        <v>0.40946263944097766</v>
      </c>
      <c r="E253" s="9">
        <f t="shared" si="53"/>
        <v>0.25604884031435254</v>
      </c>
      <c r="F253" s="9">
        <f t="shared" si="54"/>
        <v>0.3344885202446698</v>
      </c>
      <c r="G253" s="9">
        <f t="shared" si="55"/>
        <v>1.0527191659775128</v>
      </c>
      <c r="H253" s="9">
        <f t="shared" si="56"/>
        <v>2.4422252573891932</v>
      </c>
      <c r="I253" s="9">
        <f t="shared" si="57"/>
        <v>3.9055048980979357</v>
      </c>
      <c r="J253" s="9">
        <f t="shared" si="58"/>
        <v>2.9896392236974996</v>
      </c>
      <c r="K253" s="11">
        <f t="shared" si="59"/>
        <v>0.42194092827004215</v>
      </c>
      <c r="L253" s="11">
        <f t="shared" si="60"/>
        <v>0.26595744680851063</v>
      </c>
      <c r="M253" s="11">
        <f t="shared" si="61"/>
        <v>0.34602076124567471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-0.27749644240706695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0.23375583341176964</v>
      </c>
      <c r="Q253" s="11">
        <f>2*'OddsRatio_working_3-way'!K253*'OddsRatio_working_3-way'!L253*'OddsRatio_working_3-way'!M253</f>
        <v>7.7659745319524798E-2</v>
      </c>
      <c r="R253" s="11">
        <f t="shared" si="62"/>
        <v>0</v>
      </c>
      <c r="S253" s="11">
        <f t="shared" si="63"/>
        <v>-0.84237416301311341</v>
      </c>
      <c r="T253" s="11">
        <f t="shared" si="64"/>
        <v>-0.27985852591797789</v>
      </c>
      <c r="U253" s="11">
        <f>'OddsRatio_working_3-way'!S253-'OddsRatio_working_3-way'!R253^2/3</f>
        <v>-0.84237416301311341</v>
      </c>
      <c r="V253" s="11">
        <f>'OddsRatio_working_3-way'!S253*'OddsRatio_working_3-way'!R253/3-2*'OddsRatio_working_3-way'!R253^3/27-'OddsRatio_working_3-way'!T253</f>
        <v>0.27985852591797789</v>
      </c>
      <c r="W253" s="11">
        <f>'OddsRatio_working_3-way'!V253^2+4*'OddsRatio_working_3-way'!U253^3/27</f>
        <v>-1.0233849323833824E-2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0.14879066154569087</v>
      </c>
      <c r="Y253" s="11">
        <f>IF('OddsRatio_working_3-way'!W253&gt;=0,IF('OddsRatio_working_3-way'!V253+SQRT('OddsRatio_working_3-way'!W253)&gt;0,0,PI()),ACOS('OddsRatio_working_3-way'!V253/(2*'OddsRatio_working_3-way'!X253)))</f>
        <v>0.34686272625654779</v>
      </c>
      <c r="Z253" s="11">
        <f>'OddsRatio_working_3-way'!X253^(1/3)*COS('OddsRatio_working_3-way'!Y253/3)</f>
        <v>0.52635958298875651</v>
      </c>
      <c r="AA253" s="11">
        <f>'OddsRatio_working_3-way'!X253^(1/3)*COS(('OddsRatio_working_3-way'!Y253+2*PI())/3)</f>
        <v>-0.31612063395277851</v>
      </c>
      <c r="AB253" s="11">
        <f>'OddsRatio_working_3-way'!X253^(1/3)*COS(('OddsRatio_working_3-way'!Y253+4*PI())/3)</f>
        <v>-0.21023894903597815</v>
      </c>
      <c r="AC253" s="11">
        <f>'OddsRatio_working_3-way'!X253^(1/3)*SIN('OddsRatio_working_3-way'!Y253/3)</f>
        <v>6.1130819288965951E-2</v>
      </c>
      <c r="AD253" s="11">
        <f>'OddsRatio_working_3-way'!X253^(1/3)*SIN(('OddsRatio_working_3-way'!Y253+2*PI())/3)</f>
        <v>0.42527536074916367</v>
      </c>
      <c r="AE253" s="11">
        <f>'OddsRatio_working_3-way'!X253^(1/3)*SIN(('OddsRatio_working_3-way'!Y253+4*PI())/3)</f>
        <v>-0.48640618003812952</v>
      </c>
      <c r="AF253" s="11">
        <f>-'OddsRatio_working_3-way'!U253/(3*'OddsRatio_working_3-way'!X253^(1/3))*COS(('OddsRatio_working_3-way'!Y253)/3)</f>
        <v>0.5263595829887564</v>
      </c>
      <c r="AG253" s="11">
        <f>-'OddsRatio_working_3-way'!U253/(3*'OddsRatio_working_3-way'!X253^(1/3))*COS(('OddsRatio_working_3-way'!Y253+2*PI())/3)</f>
        <v>-0.31612063395277845</v>
      </c>
      <c r="AH253" s="11">
        <f>-'OddsRatio_working_3-way'!U253/(3*'OddsRatio_working_3-way'!X253^(1/3))*COS(('OddsRatio_working_3-way'!Y253+4*PI())/3)</f>
        <v>-0.21023894903597812</v>
      </c>
      <c r="AI253" s="11">
        <f>'OddsRatio_working_3-way'!U253/(3*'OddsRatio_working_3-way'!X253^(1/3))*SIN(('OddsRatio_working_3-way'!Y253)/3)</f>
        <v>-6.1130819288965937E-2</v>
      </c>
      <c r="AJ253" s="11">
        <f>'OddsRatio_working_3-way'!U253/(3*'OddsRatio_working_3-way'!X253^(1/3))*SIN(('OddsRatio_working_3-way'!Y253+2*PI())/3)</f>
        <v>-0.42527536074916356</v>
      </c>
      <c r="AK253" s="11">
        <f>'OddsRatio_working_3-way'!U253/(3*'OddsRatio_working_3-way'!X253^(1/3))*SIN(('OddsRatio_working_3-way'!Y253+4*PI())/3)</f>
        <v>0.48640618003812941</v>
      </c>
      <c r="AL253" s="11">
        <f>'OddsRatio_working_3-way'!Z253+'OddsRatio_working_3-way'!AF253</f>
        <v>1.0527191659775128</v>
      </c>
      <c r="AM253" s="11">
        <f>'OddsRatio_working_3-way'!AA253+'OddsRatio_working_3-way'!AG253</f>
        <v>-0.6322412679055569</v>
      </c>
      <c r="AN253" s="11">
        <f>'OddsRatio_working_3-way'!AB253+'OddsRatio_working_3-way'!AH253</f>
        <v>-0.42047789807195624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1.0527191659775128</v>
      </c>
      <c r="AS253" s="11">
        <f>IF(('OddsRatio_working_3-way'!X253=0),IF(Q253&gt;0,-Q253^(1/3),(-Q253)^(1/3)),'OddsRatio_working_3-way'!AM253-'OddsRatio_working_3-way'!R253/3)</f>
        <v>-0.6322412679055569</v>
      </c>
      <c r="AT253" s="11">
        <f>IF(('OddsRatio_working_3-way'!X253=0),IF(Q253&gt;0,-Q253^(1/3),(-Q253)^(1/3)),'OddsRatio_working_3-way'!AN253-'OddsRatio_working_3-way'!R253/3)</f>
        <v>-0.42047789807195624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9">
        <f t="shared" si="52"/>
        <v>0.3385945887325485</v>
      </c>
      <c r="E254" s="9">
        <f t="shared" si="53"/>
        <v>0.23673488155417083</v>
      </c>
      <c r="F254" s="9">
        <f t="shared" si="54"/>
        <v>0.42467052971328062</v>
      </c>
      <c r="G254" s="9">
        <f t="shared" si="55"/>
        <v>1.0502067043189456</v>
      </c>
      <c r="H254" s="9">
        <f t="shared" si="56"/>
        <v>2.9533844700332383</v>
      </c>
      <c r="I254" s="9">
        <f t="shared" si="57"/>
        <v>4.2241345822591638</v>
      </c>
      <c r="J254" s="9">
        <f t="shared" si="58"/>
        <v>2.3547666485714402</v>
      </c>
      <c r="K254" s="11">
        <f t="shared" si="59"/>
        <v>0.34965034965034969</v>
      </c>
      <c r="L254" s="11">
        <f t="shared" si="60"/>
        <v>0.24570024570024568</v>
      </c>
      <c r="M254" s="11">
        <f t="shared" si="61"/>
        <v>0.4366812227074236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-0.27634086030274985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0.23334282961119007</v>
      </c>
      <c r="Q254" s="11">
        <f>2*'OddsRatio_working_3-way'!K254*'OddsRatio_working_3-way'!L254*'OddsRatio_working_3-way'!M254</f>
        <v>7.5029848749578812E-2</v>
      </c>
      <c r="R254" s="11">
        <f t="shared" si="62"/>
        <v>0</v>
      </c>
      <c r="S254" s="11">
        <f t="shared" si="63"/>
        <v>-0.84440219718338949</v>
      </c>
      <c r="T254" s="11">
        <f t="shared" si="64"/>
        <v>-0.27151196050912851</v>
      </c>
      <c r="U254" s="11">
        <f>'OddsRatio_working_3-way'!S254-'OddsRatio_working_3-way'!R254^2/3</f>
        <v>-0.84440219718338949</v>
      </c>
      <c r="V254" s="11">
        <f>'OddsRatio_working_3-way'!S254*'OddsRatio_working_3-way'!R254/3-2*'OddsRatio_working_3-way'!R254^3/27-'OddsRatio_working_3-way'!T254</f>
        <v>0.27151196050912851</v>
      </c>
      <c r="W254" s="11">
        <f>'OddsRatio_working_3-way'!V254^2+4*'OddsRatio_working_3-way'!U254^3/27</f>
        <v>-1.5477031929582691E-2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0.14932830996590471</v>
      </c>
      <c r="Y254" s="11">
        <f>IF('OddsRatio_working_3-way'!W254&gt;=0,IF('OddsRatio_working_3-way'!V254+SQRT('OddsRatio_working_3-way'!W254)&gt;0,0,PI()),ACOS('OddsRatio_working_3-way'!V254/(2*'OddsRatio_working_3-way'!X254)))</f>
        <v>0.429651902818311</v>
      </c>
      <c r="Z254" s="11">
        <f>'OddsRatio_working_3-way'!X254^(1/3)*COS('OddsRatio_working_3-way'!Y254/3)</f>
        <v>0.5251033521594729</v>
      </c>
      <c r="AA254" s="11">
        <f>'OddsRatio_working_3-way'!X254^(1/3)*COS(('OddsRatio_working_3-way'!Y254+2*PI())/3)</f>
        <v>-0.32812912234757174</v>
      </c>
      <c r="AB254" s="11">
        <f>'OddsRatio_working_3-way'!X254^(1/3)*COS(('OddsRatio_working_3-way'!Y254+4*PI())/3)</f>
        <v>-0.19697422981190135</v>
      </c>
      <c r="AC254" s="11">
        <f>'OddsRatio_working_3-way'!X254^(1/3)*SIN('OddsRatio_working_3-way'!Y254/3)</f>
        <v>7.5722312511005987E-2</v>
      </c>
      <c r="AD254" s="11">
        <f>'OddsRatio_working_3-way'!X254^(1/3)*SIN(('OddsRatio_working_3-way'!Y254+2*PI())/3)</f>
        <v>0.41689168632696694</v>
      </c>
      <c r="AE254" s="11">
        <f>'OddsRatio_working_3-way'!X254^(1/3)*SIN(('OddsRatio_working_3-way'!Y254+4*PI())/3)</f>
        <v>-0.49261399883797269</v>
      </c>
      <c r="AF254" s="11">
        <f>-'OddsRatio_working_3-way'!U254/(3*'OddsRatio_working_3-way'!X254^(1/3))*COS(('OddsRatio_working_3-way'!Y254)/3)</f>
        <v>0.52510335215947279</v>
      </c>
      <c r="AG254" s="11">
        <f>-'OddsRatio_working_3-way'!U254/(3*'OddsRatio_working_3-way'!X254^(1/3))*COS(('OddsRatio_working_3-way'!Y254+2*PI())/3)</f>
        <v>-0.32812912234757169</v>
      </c>
      <c r="AH254" s="11">
        <f>-'OddsRatio_working_3-way'!U254/(3*'OddsRatio_working_3-way'!X254^(1/3))*COS(('OddsRatio_working_3-way'!Y254+4*PI())/3)</f>
        <v>-0.1969742298119013</v>
      </c>
      <c r="AI254" s="11">
        <f>'OddsRatio_working_3-way'!U254/(3*'OddsRatio_working_3-way'!X254^(1/3))*SIN(('OddsRatio_working_3-way'!Y254)/3)</f>
        <v>-7.5722312511005974E-2</v>
      </c>
      <c r="AJ254" s="11">
        <f>'OddsRatio_working_3-way'!U254/(3*'OddsRatio_working_3-way'!X254^(1/3))*SIN(('OddsRatio_working_3-way'!Y254+2*PI())/3)</f>
        <v>-0.41689168632696688</v>
      </c>
      <c r="AK254" s="11">
        <f>'OddsRatio_working_3-way'!U254/(3*'OddsRatio_working_3-way'!X254^(1/3))*SIN(('OddsRatio_working_3-way'!Y254+4*PI())/3)</f>
        <v>0.49261399883797258</v>
      </c>
      <c r="AL254" s="11">
        <f>'OddsRatio_working_3-way'!Z254+'OddsRatio_working_3-way'!AF254</f>
        <v>1.0502067043189456</v>
      </c>
      <c r="AM254" s="11">
        <f>'OddsRatio_working_3-way'!AA254+'OddsRatio_working_3-way'!AG254</f>
        <v>-0.65625824469514349</v>
      </c>
      <c r="AN254" s="11">
        <f>'OddsRatio_working_3-way'!AB254+'OddsRatio_working_3-way'!AH254</f>
        <v>-0.39394845962380265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1.0502067043189456</v>
      </c>
      <c r="AS254" s="11">
        <f>IF(('OddsRatio_working_3-way'!X254=0),IF(Q254&gt;0,-Q254^(1/3),(-Q254)^(1/3)),'OddsRatio_working_3-way'!AM254-'OddsRatio_working_3-way'!R254/3)</f>
        <v>-0.65625824469514349</v>
      </c>
      <c r="AT254" s="11">
        <f>IF(('OddsRatio_working_3-way'!X254=0),IF(Q254&gt;0,-Q254^(1/3),(-Q254)^(1/3)),'OddsRatio_working_3-way'!AN254-'OddsRatio_working_3-way'!R254/3)</f>
        <v>-0.39394845962380265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9">
        <f t="shared" si="52"/>
        <v>0.72910961971619481</v>
      </c>
      <c r="E255" s="9">
        <f t="shared" si="53"/>
        <v>0.16096761442279922</v>
      </c>
      <c r="F255" s="9">
        <f t="shared" si="54"/>
        <v>0.10992276586100588</v>
      </c>
      <c r="G255" s="9">
        <f t="shared" si="55"/>
        <v>1.0927525725275098</v>
      </c>
      <c r="H255" s="9">
        <f t="shared" si="56"/>
        <v>1.3715358746593538</v>
      </c>
      <c r="I255" s="9">
        <f t="shared" si="57"/>
        <v>6.2124297709562217</v>
      </c>
      <c r="J255" s="9">
        <f t="shared" si="58"/>
        <v>9.0972965624288484</v>
      </c>
      <c r="K255" s="11">
        <f t="shared" si="59"/>
        <v>0.74626865671641784</v>
      </c>
      <c r="L255" s="11">
        <f t="shared" si="60"/>
        <v>0.1733102253032929</v>
      </c>
      <c r="M255" s="11">
        <f t="shared" si="61"/>
        <v>0.11890606420927467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-0.18481571497780591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0.19254299437389985</v>
      </c>
      <c r="Q255" s="11">
        <f>2*'OddsRatio_working_3-way'!K255*'OddsRatio_working_3-way'!L255*'OddsRatio_working_3-way'!M255</f>
        <v>3.0757666832891346E-2</v>
      </c>
      <c r="R255" s="11">
        <f t="shared" si="62"/>
        <v>0</v>
      </c>
      <c r="S255" s="11">
        <f t="shared" si="63"/>
        <v>-1.0418107269558863</v>
      </c>
      <c r="T255" s="11">
        <f t="shared" si="64"/>
        <v>-0.16642343881084443</v>
      </c>
      <c r="U255" s="11">
        <f>'OddsRatio_working_3-way'!S255-'OddsRatio_working_3-way'!R255^2/3</f>
        <v>-1.0418107269558863</v>
      </c>
      <c r="V255" s="11">
        <f>'OddsRatio_working_3-way'!S255*'OddsRatio_working_3-way'!R255/3-2*'OddsRatio_working_3-way'!R255^3/27-'OddsRatio_working_3-way'!T255</f>
        <v>0.16642343881084443</v>
      </c>
      <c r="W255" s="11">
        <f>'OddsRatio_working_3-way'!V255^2+4*'OddsRatio_working_3-way'!U255^3/27</f>
        <v>-0.13982171048215503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0.20464510223053342</v>
      </c>
      <c r="Y255" s="11">
        <f>IF('OddsRatio_working_3-way'!W255&gt;=0,IF('OddsRatio_working_3-way'!V255+SQRT('OddsRatio_working_3-way'!W255)&gt;0,0,PI()),ACOS('OddsRatio_working_3-way'!V255/(2*'OddsRatio_working_3-way'!X255)))</f>
        <v>1.1520507185104152</v>
      </c>
      <c r="Z255" s="11">
        <f>'OddsRatio_working_3-way'!X255^(1/3)*COS('OddsRatio_working_3-way'!Y255/3)</f>
        <v>0.54637628626375478</v>
      </c>
      <c r="AA255" s="11">
        <f>'OddsRatio_working_3-way'!X255^(1/3)*COS(('OddsRatio_working_3-way'!Y255+2*PI())/3)</f>
        <v>-0.46438803093373293</v>
      </c>
      <c r="AB255" s="11">
        <f>'OddsRatio_working_3-way'!X255^(1/3)*COS(('OddsRatio_working_3-way'!Y255+4*PI())/3)</f>
        <v>-8.1988255330021798E-2</v>
      </c>
      <c r="AC255" s="11">
        <f>'OddsRatio_working_3-way'!X255^(1/3)*SIN('OddsRatio_working_3-way'!Y255/3)</f>
        <v>0.22077861338285515</v>
      </c>
      <c r="AD255" s="11">
        <f>'OddsRatio_working_3-way'!X255^(1/3)*SIN(('OddsRatio_working_3-way'!Y255+2*PI())/3)</f>
        <v>0.36278643723838283</v>
      </c>
      <c r="AE255" s="11">
        <f>'OddsRatio_working_3-way'!X255^(1/3)*SIN(('OddsRatio_working_3-way'!Y255+4*PI())/3)</f>
        <v>-0.58356505062123787</v>
      </c>
      <c r="AF255" s="11">
        <f>-'OddsRatio_working_3-way'!U255/(3*'OddsRatio_working_3-way'!X255^(1/3))*COS(('OddsRatio_working_3-way'!Y255)/3)</f>
        <v>0.5463762862637549</v>
      </c>
      <c r="AG255" s="11">
        <f>-'OddsRatio_working_3-way'!U255/(3*'OddsRatio_working_3-way'!X255^(1/3))*COS(('OddsRatio_working_3-way'!Y255+2*PI())/3)</f>
        <v>-0.46438803093373299</v>
      </c>
      <c r="AH255" s="11">
        <f>-'OddsRatio_working_3-way'!U255/(3*'OddsRatio_working_3-way'!X255^(1/3))*COS(('OddsRatio_working_3-way'!Y255+4*PI())/3)</f>
        <v>-8.1988255330021811E-2</v>
      </c>
      <c r="AI255" s="11">
        <f>'OddsRatio_working_3-way'!U255/(3*'OddsRatio_working_3-way'!X255^(1/3))*SIN(('OddsRatio_working_3-way'!Y255)/3)</f>
        <v>-0.2207786133828552</v>
      </c>
      <c r="AJ255" s="11">
        <f>'OddsRatio_working_3-way'!U255/(3*'OddsRatio_working_3-way'!X255^(1/3))*SIN(('OddsRatio_working_3-way'!Y255+2*PI())/3)</f>
        <v>-0.36278643723838289</v>
      </c>
      <c r="AK255" s="11">
        <f>'OddsRatio_working_3-way'!U255/(3*'OddsRatio_working_3-way'!X255^(1/3))*SIN(('OddsRatio_working_3-way'!Y255+4*PI())/3)</f>
        <v>0.58356505062123798</v>
      </c>
      <c r="AL255" s="11">
        <f>'OddsRatio_working_3-way'!Z255+'OddsRatio_working_3-way'!AF255</f>
        <v>1.0927525725275098</v>
      </c>
      <c r="AM255" s="11">
        <f>'OddsRatio_working_3-way'!AA255+'OddsRatio_working_3-way'!AG255</f>
        <v>-0.92877606186746586</v>
      </c>
      <c r="AN255" s="11">
        <f>'OddsRatio_working_3-way'!AB255+'OddsRatio_working_3-way'!AH255</f>
        <v>-0.1639765106600436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1.0927525725275098</v>
      </c>
      <c r="AS255" s="11">
        <f>IF(('OddsRatio_working_3-way'!X255=0),IF(Q255&gt;0,-Q255^(1/3),(-Q255)^(1/3)),'OddsRatio_working_3-way'!AM255-'OddsRatio_working_3-way'!R255/3)</f>
        <v>-0.92877606186746586</v>
      </c>
      <c r="AT255" s="11">
        <f>IF(('OddsRatio_working_3-way'!X255=0),IF(Q255&gt;0,-Q255^(1/3),(-Q255)^(1/3)),'OddsRatio_working_3-way'!AN255-'OddsRatio_working_3-way'!R255/3)</f>
        <v>-0.1639765106600436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9">
        <f t="shared" si="52"/>
        <v>0.3395492308358814</v>
      </c>
      <c r="E256" s="9">
        <f t="shared" si="53"/>
        <v>0.24891076082945046</v>
      </c>
      <c r="F256" s="9">
        <f t="shared" si="54"/>
        <v>0.41154000833466814</v>
      </c>
      <c r="G256" s="9">
        <f t="shared" si="55"/>
        <v>1.0513951537617878</v>
      </c>
      <c r="H256" s="9">
        <f t="shared" si="56"/>
        <v>2.9450810344593084</v>
      </c>
      <c r="I256" s="9">
        <f t="shared" si="57"/>
        <v>4.017504091296332</v>
      </c>
      <c r="J256" s="9">
        <f t="shared" si="58"/>
        <v>2.4298974091160312</v>
      </c>
      <c r="K256" s="11">
        <f t="shared" si="59"/>
        <v>0.35087719298245612</v>
      </c>
      <c r="L256" s="11">
        <f t="shared" si="60"/>
        <v>0.25839793281653745</v>
      </c>
      <c r="M256" s="11">
        <f t="shared" si="61"/>
        <v>0.42372881355932207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-0.27741165641296339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0.23358005226353667</v>
      </c>
      <c r="Q256" s="11">
        <f>2*'OddsRatio_working_3-way'!K256*'OddsRatio_working_3-way'!L256*'OddsRatio_working_3-way'!M256</f>
        <v>7.6835543507742327E-2</v>
      </c>
      <c r="R256" s="11">
        <f t="shared" si="62"/>
        <v>0</v>
      </c>
      <c r="S256" s="11">
        <f t="shared" si="63"/>
        <v>-0.84199797255751341</v>
      </c>
      <c r="T256" s="11">
        <f t="shared" si="64"/>
        <v>-0.2769730172886557</v>
      </c>
      <c r="U256" s="11">
        <f>'OddsRatio_working_3-way'!S256-'OddsRatio_working_3-way'!R256^2/3</f>
        <v>-0.84199797255751341</v>
      </c>
      <c r="V256" s="11">
        <f>'OddsRatio_working_3-way'!S256*'OddsRatio_working_3-way'!R256/3-2*'OddsRatio_working_3-way'!R256^3/27-'OddsRatio_working_3-way'!T256</f>
        <v>0.2769730172886557</v>
      </c>
      <c r="W256" s="11">
        <f>'OddsRatio_working_3-way'!V256^2+4*'OddsRatio_working_3-way'!U256^3/27</f>
        <v>-1.1722003376859219E-2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0.14869100147860426</v>
      </c>
      <c r="Y256" s="11">
        <f>IF('OddsRatio_working_3-way'!W256&gt;=0,IF('OddsRatio_working_3-way'!V256+SQRT('OddsRatio_working_3-way'!W256)&gt;0,0,PI()),ACOS('OddsRatio_working_3-way'!V256/(2*'OddsRatio_working_3-way'!X256)))</f>
        <v>0.37263529126480011</v>
      </c>
      <c r="Z256" s="11">
        <f>'OddsRatio_working_3-way'!X256^(1/3)*COS('OddsRatio_working_3-way'!Y256/3)</f>
        <v>0.52569757688089391</v>
      </c>
      <c r="AA256" s="11">
        <f>'OddsRatio_working_3-way'!X256^(1/3)*COS(('OddsRatio_working_3-way'!Y256+2*PI())/3)</f>
        <v>-0.31969099446331145</v>
      </c>
      <c r="AB256" s="11">
        <f>'OddsRatio_working_3-way'!X256^(1/3)*COS(('OddsRatio_working_3-way'!Y256+4*PI())/3)</f>
        <v>-0.20600658241758246</v>
      </c>
      <c r="AC256" s="11">
        <f>'OddsRatio_working_3-way'!X256^(1/3)*SIN('OddsRatio_working_3-way'!Y256/3)</f>
        <v>6.5635725897266003E-2</v>
      </c>
      <c r="AD256" s="11">
        <f>'OddsRatio_working_3-way'!X256^(1/3)*SIN(('OddsRatio_working_3-way'!Y256+2*PI())/3)</f>
        <v>0.42244959333814425</v>
      </c>
      <c r="AE256" s="11">
        <f>'OddsRatio_working_3-way'!X256^(1/3)*SIN(('OddsRatio_working_3-way'!Y256+4*PI())/3)</f>
        <v>-0.48808531923541021</v>
      </c>
      <c r="AF256" s="11">
        <f>-'OddsRatio_working_3-way'!U256/(3*'OddsRatio_working_3-way'!X256^(1/3))*COS(('OddsRatio_working_3-way'!Y256)/3)</f>
        <v>0.52569757688089391</v>
      </c>
      <c r="AG256" s="11">
        <f>-'OddsRatio_working_3-way'!U256/(3*'OddsRatio_working_3-way'!X256^(1/3))*COS(('OddsRatio_working_3-way'!Y256+2*PI())/3)</f>
        <v>-0.31969099446331145</v>
      </c>
      <c r="AH256" s="11">
        <f>-'OddsRatio_working_3-way'!U256/(3*'OddsRatio_working_3-way'!X256^(1/3))*COS(('OddsRatio_working_3-way'!Y256+4*PI())/3)</f>
        <v>-0.20600658241758246</v>
      </c>
      <c r="AI256" s="11">
        <f>'OddsRatio_working_3-way'!U256/(3*'OddsRatio_working_3-way'!X256^(1/3))*SIN(('OddsRatio_working_3-way'!Y256)/3)</f>
        <v>-6.5635725897266003E-2</v>
      </c>
      <c r="AJ256" s="11">
        <f>'OddsRatio_working_3-way'!U256/(3*'OddsRatio_working_3-way'!X256^(1/3))*SIN(('OddsRatio_working_3-way'!Y256+2*PI())/3)</f>
        <v>-0.42244959333814425</v>
      </c>
      <c r="AK256" s="11">
        <f>'OddsRatio_working_3-way'!U256/(3*'OddsRatio_working_3-way'!X256^(1/3))*SIN(('OddsRatio_working_3-way'!Y256+4*PI())/3)</f>
        <v>0.48808531923541021</v>
      </c>
      <c r="AL256" s="11">
        <f>'OddsRatio_working_3-way'!Z256+'OddsRatio_working_3-way'!AF256</f>
        <v>1.0513951537617878</v>
      </c>
      <c r="AM256" s="11">
        <f>'OddsRatio_working_3-way'!AA256+'OddsRatio_working_3-way'!AG256</f>
        <v>-0.6393819889266229</v>
      </c>
      <c r="AN256" s="11">
        <f>'OddsRatio_working_3-way'!AB256+'OddsRatio_working_3-way'!AH256</f>
        <v>-0.41201316483516492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1.0513951537617878</v>
      </c>
      <c r="AS256" s="11">
        <f>IF(('OddsRatio_working_3-way'!X256=0),IF(Q256&gt;0,-Q256^(1/3),(-Q256)^(1/3)),'OddsRatio_working_3-way'!AM256-'OddsRatio_working_3-way'!R256/3)</f>
        <v>-0.6393819889266229</v>
      </c>
      <c r="AT256" s="11">
        <f>IF(('OddsRatio_working_3-way'!X256=0),IF(Q256&gt;0,-Q256^(1/3),(-Q256)^(1/3)),'OddsRatio_working_3-way'!AN256-'OddsRatio_working_3-way'!R256/3)</f>
        <v>-0.41201316483516492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9">
        <f t="shared" si="52"/>
        <v>0.12495180604066546</v>
      </c>
      <c r="E257" s="9">
        <f t="shared" si="53"/>
        <v>0.20327035832229495</v>
      </c>
      <c r="F257" s="9">
        <f t="shared" si="54"/>
        <v>0.67177783563703963</v>
      </c>
      <c r="G257" s="9">
        <f t="shared" si="55"/>
        <v>1.0857497059002847</v>
      </c>
      <c r="H257" s="9">
        <f t="shared" si="56"/>
        <v>8.0030856030568369</v>
      </c>
      <c r="I257" s="9">
        <f t="shared" si="57"/>
        <v>4.9195564383000292</v>
      </c>
      <c r="J257" s="9">
        <f t="shared" si="58"/>
        <v>1.488587367655128</v>
      </c>
      <c r="K257" s="11">
        <f t="shared" si="59"/>
        <v>0.13422818791946309</v>
      </c>
      <c r="L257" s="11">
        <f t="shared" si="60"/>
        <v>0.21691973969631234</v>
      </c>
      <c r="M257" s="11">
        <f t="shared" si="61"/>
        <v>0.68965517241379315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-0.21040411530029646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0.21104618969759248</v>
      </c>
      <c r="Q257" s="11">
        <f>2*'OddsRatio_working_3-way'!K257*'OddsRatio_working_3-way'!L257*'OddsRatio_working_3-way'!M257</f>
        <v>4.0161025632272591E-2</v>
      </c>
      <c r="R257" s="11">
        <f t="shared" si="62"/>
        <v>0</v>
      </c>
      <c r="S257" s="11">
        <f t="shared" si="63"/>
        <v>-1.0030516247098096</v>
      </c>
      <c r="T257" s="11">
        <f t="shared" si="64"/>
        <v>-0.19087566597712838</v>
      </c>
      <c r="U257" s="11">
        <f>'OddsRatio_working_3-way'!S257-'OddsRatio_working_3-way'!R257^2/3</f>
        <v>-1.0030516247098096</v>
      </c>
      <c r="V257" s="11">
        <f>'OddsRatio_working_3-way'!S257*'OddsRatio_working_3-way'!R257/3-2*'OddsRatio_working_3-way'!R257^3/27-'OddsRatio_working_3-way'!T257</f>
        <v>0.19087566597712838</v>
      </c>
      <c r="W257" s="11">
        <f>'OddsRatio_working_3-way'!V257^2+4*'OddsRatio_working_3-way'!U257^3/27</f>
        <v>-0.11307504899519928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0.19333168962783337</v>
      </c>
      <c r="Y257" s="11">
        <f>IF('OddsRatio_working_3-way'!W257&gt;=0,IF('OddsRatio_working_3-way'!V257+SQRT('OddsRatio_working_3-way'!W257)&gt;0,0,PI()),ACOS('OddsRatio_working_3-way'!V257/(2*'OddsRatio_working_3-way'!X257)))</f>
        <v>1.0545166248859759</v>
      </c>
      <c r="Z257" s="11">
        <f>'OddsRatio_working_3-way'!X257^(1/3)*COS('OddsRatio_working_3-way'!Y257/3)</f>
        <v>0.54287485295014237</v>
      </c>
      <c r="AA257" s="11">
        <f>'OddsRatio_working_3-way'!X257^(1/3)*COS(('OddsRatio_working_3-way'!Y257+2*PI())/3)</f>
        <v>-0.44385574540674194</v>
      </c>
      <c r="AB257" s="11">
        <f>'OddsRatio_working_3-way'!X257^(1/3)*COS(('OddsRatio_working_3-way'!Y257+4*PI())/3)</f>
        <v>-9.9019107543400625E-2</v>
      </c>
      <c r="AC257" s="11">
        <f>'OddsRatio_working_3-way'!X257^(1/3)*SIN('OddsRatio_working_3-way'!Y257/3)</f>
        <v>0.19909152569684571</v>
      </c>
      <c r="AD257" s="11">
        <f>'OddsRatio_working_3-way'!X257^(1/3)*SIN(('OddsRatio_working_3-way'!Y257+2*PI())/3)</f>
        <v>0.37059765088214203</v>
      </c>
      <c r="AE257" s="11">
        <f>'OddsRatio_working_3-way'!X257^(1/3)*SIN(('OddsRatio_working_3-way'!Y257+4*PI())/3)</f>
        <v>-0.56968917657898765</v>
      </c>
      <c r="AF257" s="11">
        <f>-'OddsRatio_working_3-way'!U257/(3*'OddsRatio_working_3-way'!X257^(1/3))*COS(('OddsRatio_working_3-way'!Y257)/3)</f>
        <v>0.54287485295014237</v>
      </c>
      <c r="AG257" s="11">
        <f>-'OddsRatio_working_3-way'!U257/(3*'OddsRatio_working_3-way'!X257^(1/3))*COS(('OddsRatio_working_3-way'!Y257+2*PI())/3)</f>
        <v>-0.44385574540674194</v>
      </c>
      <c r="AH257" s="11">
        <f>-'OddsRatio_working_3-way'!U257/(3*'OddsRatio_working_3-way'!X257^(1/3))*COS(('OddsRatio_working_3-way'!Y257+4*PI())/3)</f>
        <v>-9.9019107543400625E-2</v>
      </c>
      <c r="AI257" s="11">
        <f>'OddsRatio_working_3-way'!U257/(3*'OddsRatio_working_3-way'!X257^(1/3))*SIN(('OddsRatio_working_3-way'!Y257)/3)</f>
        <v>-0.19909152569684571</v>
      </c>
      <c r="AJ257" s="11">
        <f>'OddsRatio_working_3-way'!U257/(3*'OddsRatio_working_3-way'!X257^(1/3))*SIN(('OddsRatio_working_3-way'!Y257+2*PI())/3)</f>
        <v>-0.37059765088214203</v>
      </c>
      <c r="AK257" s="11">
        <f>'OddsRatio_working_3-way'!U257/(3*'OddsRatio_working_3-way'!X257^(1/3))*SIN(('OddsRatio_working_3-way'!Y257+4*PI())/3)</f>
        <v>0.56968917657898765</v>
      </c>
      <c r="AL257" s="11">
        <f>'OddsRatio_working_3-way'!Z257+'OddsRatio_working_3-way'!AF257</f>
        <v>1.0857497059002847</v>
      </c>
      <c r="AM257" s="11">
        <f>'OddsRatio_working_3-way'!AA257+'OddsRatio_working_3-way'!AG257</f>
        <v>-0.88771149081348388</v>
      </c>
      <c r="AN257" s="11">
        <f>'OddsRatio_working_3-way'!AB257+'OddsRatio_working_3-way'!AH257</f>
        <v>-0.19803821508680125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1.0857497059002847</v>
      </c>
      <c r="AS257" s="11">
        <f>IF(('OddsRatio_working_3-way'!X257=0),IF(Q257&gt;0,-Q257^(1/3),(-Q257)^(1/3)),'OddsRatio_working_3-way'!AM257-'OddsRatio_working_3-way'!R257/3)</f>
        <v>-0.88771149081348388</v>
      </c>
      <c r="AT257" s="11">
        <f>IF(('OddsRatio_working_3-way'!X257=0),IF(Q257&gt;0,-Q257^(1/3),(-Q257)^(1/3)),'OddsRatio_working_3-way'!AN257-'OddsRatio_working_3-way'!R257/3)</f>
        <v>-0.19803821508680125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9">
        <f t="shared" si="52"/>
        <v>0.3596729305102363</v>
      </c>
      <c r="E258" s="9">
        <f t="shared" si="53"/>
        <v>0.28738036893349406</v>
      </c>
      <c r="F258" s="9">
        <f t="shared" si="54"/>
        <v>0.3529467005562697</v>
      </c>
      <c r="G258" s="9">
        <f t="shared" si="55"/>
        <v>1.0597046172804236</v>
      </c>
      <c r="H258" s="9">
        <f t="shared" si="56"/>
        <v>2.780303757031112</v>
      </c>
      <c r="I258" s="9">
        <f t="shared" si="57"/>
        <v>3.4797088044361906</v>
      </c>
      <c r="J258" s="9">
        <f t="shared" si="58"/>
        <v>2.8332889878951333</v>
      </c>
      <c r="K258" s="11">
        <f t="shared" si="59"/>
        <v>0.37313432835820892</v>
      </c>
      <c r="L258" s="11">
        <f t="shared" si="60"/>
        <v>0.29940119760479045</v>
      </c>
      <c r="M258" s="11">
        <f t="shared" si="61"/>
        <v>0.36630036630036628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-0.27830905353472157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0.23530108881793571</v>
      </c>
      <c r="Q258" s="11">
        <f>2*'OddsRatio_working_3-way'!K258*'OddsRatio_working_3-way'!L258*'OddsRatio_working_3-way'!M258</f>
        <v>8.184385698015155E-2</v>
      </c>
      <c r="R258" s="11">
        <f t="shared" si="62"/>
        <v>0</v>
      </c>
      <c r="S258" s="11">
        <f t="shared" si="63"/>
        <v>-0.84546688592931374</v>
      </c>
      <c r="T258" s="11">
        <f t="shared" si="64"/>
        <v>-0.29407543858410912</v>
      </c>
      <c r="U258" s="11">
        <f>'OddsRatio_working_3-way'!S258-'OddsRatio_working_3-way'!R258^2/3</f>
        <v>-0.84546688592931374</v>
      </c>
      <c r="V258" s="11">
        <f>'OddsRatio_working_3-way'!S258*'OddsRatio_working_3-way'!R258/3-2*'OddsRatio_working_3-way'!R258^3/27-'OddsRatio_working_3-way'!T258</f>
        <v>0.29407543858410912</v>
      </c>
      <c r="W258" s="11">
        <f>'OddsRatio_working_3-way'!V258^2+4*'OddsRatio_working_3-way'!U258^3/27</f>
        <v>-3.0532338088781891E-3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0.1496108263022051</v>
      </c>
      <c r="Y258" s="11">
        <f>IF('OddsRatio_working_3-way'!W258&gt;=0,IF('OddsRatio_working_3-way'!V258+SQRT('OddsRatio_working_3-way'!W258)&gt;0,0,PI()),ACOS('OddsRatio_working_3-way'!V258/(2*'OddsRatio_working_3-way'!X258)))</f>
        <v>0.18573203774294966</v>
      </c>
      <c r="Z258" s="11">
        <f>'OddsRatio_working_3-way'!X258^(1/3)*COS('OddsRatio_working_3-way'!Y258/3)</f>
        <v>0.52985230864021193</v>
      </c>
      <c r="AA258" s="11">
        <f>'OddsRatio_working_3-way'!X258^(1/3)*COS(('OddsRatio_working_3-way'!Y258+2*PI())/3)</f>
        <v>-0.29337118470867618</v>
      </c>
      <c r="AB258" s="11">
        <f>'OddsRatio_working_3-way'!X258^(1/3)*COS(('OddsRatio_working_3-way'!Y258+4*PI())/3)</f>
        <v>-0.23648112393153584</v>
      </c>
      <c r="AC258" s="11">
        <f>'OddsRatio_working_3-way'!X258^(1/3)*SIN('OddsRatio_working_3-way'!Y258/3)</f>
        <v>3.2845491903896143E-2</v>
      </c>
      <c r="AD258" s="11">
        <f>'OddsRatio_working_3-way'!X258^(1/3)*SIN(('OddsRatio_working_3-way'!Y258+2*PI())/3)</f>
        <v>0.44244281358430848</v>
      </c>
      <c r="AE258" s="11">
        <f>'OddsRatio_working_3-way'!X258^(1/3)*SIN(('OddsRatio_working_3-way'!Y258+4*PI())/3)</f>
        <v>-0.47528830548820461</v>
      </c>
      <c r="AF258" s="11">
        <f>-'OddsRatio_working_3-way'!U258/(3*'OddsRatio_working_3-way'!X258^(1/3))*COS(('OddsRatio_working_3-way'!Y258)/3)</f>
        <v>0.52985230864021182</v>
      </c>
      <c r="AG258" s="11">
        <f>-'OddsRatio_working_3-way'!U258/(3*'OddsRatio_working_3-way'!X258^(1/3))*COS(('OddsRatio_working_3-way'!Y258+2*PI())/3)</f>
        <v>-0.29337118470867612</v>
      </c>
      <c r="AH258" s="11">
        <f>-'OddsRatio_working_3-way'!U258/(3*'OddsRatio_working_3-way'!X258^(1/3))*COS(('OddsRatio_working_3-way'!Y258+4*PI())/3)</f>
        <v>-0.23648112393153581</v>
      </c>
      <c r="AI258" s="11">
        <f>'OddsRatio_working_3-way'!U258/(3*'OddsRatio_working_3-way'!X258^(1/3))*SIN(('OddsRatio_working_3-way'!Y258)/3)</f>
        <v>-3.2845491903896136E-2</v>
      </c>
      <c r="AJ258" s="11">
        <f>'OddsRatio_working_3-way'!U258/(3*'OddsRatio_working_3-way'!X258^(1/3))*SIN(('OddsRatio_working_3-way'!Y258+2*PI())/3)</f>
        <v>-0.44244281358430837</v>
      </c>
      <c r="AK258" s="11">
        <f>'OddsRatio_working_3-way'!U258/(3*'OddsRatio_working_3-way'!X258^(1/3))*SIN(('OddsRatio_working_3-way'!Y258+4*PI())/3)</f>
        <v>0.47528830548820455</v>
      </c>
      <c r="AL258" s="11">
        <f>'OddsRatio_working_3-way'!Z258+'OddsRatio_working_3-way'!AF258</f>
        <v>1.0597046172804236</v>
      </c>
      <c r="AM258" s="11">
        <f>'OddsRatio_working_3-way'!AA258+'OddsRatio_working_3-way'!AG258</f>
        <v>-0.58674236941735236</v>
      </c>
      <c r="AN258" s="11">
        <f>'OddsRatio_working_3-way'!AB258+'OddsRatio_working_3-way'!AH258</f>
        <v>-0.47296224786307162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1.0597046172804236</v>
      </c>
      <c r="AS258" s="11">
        <f>IF(('OddsRatio_working_3-way'!X258=0),IF(Q258&gt;0,-Q258^(1/3),(-Q258)^(1/3)),'OddsRatio_working_3-way'!AM258-'OddsRatio_working_3-way'!R258/3)</f>
        <v>-0.58674236941735236</v>
      </c>
      <c r="AT258" s="11">
        <f>IF(('OddsRatio_working_3-way'!X258=0),IF(Q258&gt;0,-Q258^(1/3),(-Q258)^(1/3)),'OddsRatio_working_3-way'!AN258-'OddsRatio_working_3-way'!R258/3)</f>
        <v>-0.47296224786307162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9">
        <f t="shared" si="52"/>
        <v>0.45639669183509984</v>
      </c>
      <c r="E259" s="9">
        <f t="shared" si="53"/>
        <v>0.2757290536734826</v>
      </c>
      <c r="F259" s="9">
        <f t="shared" si="54"/>
        <v>0.26787425449141744</v>
      </c>
      <c r="G259" s="9">
        <f t="shared" si="55"/>
        <v>1.0634610312889134</v>
      </c>
      <c r="H259" s="9">
        <f t="shared" si="56"/>
        <v>2.1910763550435832</v>
      </c>
      <c r="I259" s="9">
        <f t="shared" si="57"/>
        <v>3.626748747283616</v>
      </c>
      <c r="J259" s="9">
        <f t="shared" si="58"/>
        <v>3.7330948504125079</v>
      </c>
      <c r="K259" s="11">
        <f t="shared" si="59"/>
        <v>0.47169811320754712</v>
      </c>
      <c r="L259" s="11">
        <f t="shared" si="60"/>
        <v>0.28818443804034583</v>
      </c>
      <c r="M259" s="11">
        <f t="shared" si="61"/>
        <v>0.28011204481792717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-0.27071638834425615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0.23455633136839094</v>
      </c>
      <c r="Q259" s="11">
        <f>2*'OddsRatio_working_3-way'!K259*'OddsRatio_working_3-way'!L259*'OddsRatio_working_3-way'!M259</f>
        <v>7.615465304168538E-2</v>
      </c>
      <c r="R259" s="11">
        <f t="shared" si="62"/>
        <v>0</v>
      </c>
      <c r="S259" s="11">
        <f t="shared" si="63"/>
        <v>-0.86642826761606195</v>
      </c>
      <c r="T259" s="11">
        <f t="shared" si="64"/>
        <v>-0.28130787909612409</v>
      </c>
      <c r="U259" s="11">
        <f>'OddsRatio_working_3-way'!S259-'OddsRatio_working_3-way'!R259^2/3</f>
        <v>-0.86642826761606195</v>
      </c>
      <c r="V259" s="11">
        <f>'OddsRatio_working_3-way'!S259*'OddsRatio_working_3-way'!R259/3-2*'OddsRatio_working_3-way'!R259^3/27-'OddsRatio_working_3-way'!T259</f>
        <v>0.28130787909612409</v>
      </c>
      <c r="W259" s="11">
        <f>'OddsRatio_working_3-way'!V259^2+4*'OddsRatio_working_3-way'!U259^3/27</f>
        <v>-1.7225272445956008E-2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0.15520904877576852</v>
      </c>
      <c r="Y259" s="11">
        <f>IF('OddsRatio_working_3-way'!W259&gt;=0,IF('OddsRatio_working_3-way'!V259+SQRT('OddsRatio_working_3-way'!W259)&gt;0,0,PI()),ACOS('OddsRatio_working_3-way'!V259/(2*'OddsRatio_working_3-way'!X259)))</f>
        <v>0.43653396376094888</v>
      </c>
      <c r="Z259" s="11">
        <f>'OddsRatio_working_3-way'!X259^(1/3)*COS('OddsRatio_working_3-way'!Y259/3)</f>
        <v>0.53173051564445672</v>
      </c>
      <c r="AA259" s="11">
        <f>'OddsRatio_working_3-way'!X259^(1/3)*COS(('OddsRatio_working_3-way'!Y259+2*PI())/3)</f>
        <v>-0.33334904071394</v>
      </c>
      <c r="AB259" s="11">
        <f>'OddsRatio_working_3-way'!X259^(1/3)*COS(('OddsRatio_working_3-way'!Y259+4*PI())/3)</f>
        <v>-0.19838147493051658</v>
      </c>
      <c r="AC259" s="11">
        <f>'OddsRatio_working_3-way'!X259^(1/3)*SIN('OddsRatio_working_3-way'!Y259/3)</f>
        <v>7.7923560436927955E-2</v>
      </c>
      <c r="AD259" s="11">
        <f>'OddsRatio_working_3-way'!X259^(1/3)*SIN(('OddsRatio_working_3-way'!Y259+2*PI())/3)</f>
        <v>0.42153035429703439</v>
      </c>
      <c r="AE259" s="11">
        <f>'OddsRatio_working_3-way'!X259^(1/3)*SIN(('OddsRatio_working_3-way'!Y259+4*PI())/3)</f>
        <v>-0.49945391473396239</v>
      </c>
      <c r="AF259" s="11">
        <f>-'OddsRatio_working_3-way'!U259/(3*'OddsRatio_working_3-way'!X259^(1/3))*COS(('OddsRatio_working_3-way'!Y259)/3)</f>
        <v>0.53173051564445661</v>
      </c>
      <c r="AG259" s="11">
        <f>-'OddsRatio_working_3-way'!U259/(3*'OddsRatio_working_3-way'!X259^(1/3))*COS(('OddsRatio_working_3-way'!Y259+2*PI())/3)</f>
        <v>-0.33334904071393995</v>
      </c>
      <c r="AH259" s="11">
        <f>-'OddsRatio_working_3-way'!U259/(3*'OddsRatio_working_3-way'!X259^(1/3))*COS(('OddsRatio_working_3-way'!Y259+4*PI())/3)</f>
        <v>-0.19838147493051655</v>
      </c>
      <c r="AI259" s="11">
        <f>'OddsRatio_working_3-way'!U259/(3*'OddsRatio_working_3-way'!X259^(1/3))*SIN(('OddsRatio_working_3-way'!Y259)/3)</f>
        <v>-7.7923560436927941E-2</v>
      </c>
      <c r="AJ259" s="11">
        <f>'OddsRatio_working_3-way'!U259/(3*'OddsRatio_working_3-way'!X259^(1/3))*SIN(('OddsRatio_working_3-way'!Y259+2*PI())/3)</f>
        <v>-0.42153035429703434</v>
      </c>
      <c r="AK259" s="11">
        <f>'OddsRatio_working_3-way'!U259/(3*'OddsRatio_working_3-way'!X259^(1/3))*SIN(('OddsRatio_working_3-way'!Y259+4*PI())/3)</f>
        <v>0.49945391473396233</v>
      </c>
      <c r="AL259" s="11">
        <f>'OddsRatio_working_3-way'!Z259+'OddsRatio_working_3-way'!AF259</f>
        <v>1.0634610312889134</v>
      </c>
      <c r="AM259" s="11">
        <f>'OddsRatio_working_3-way'!AA259+'OddsRatio_working_3-way'!AG259</f>
        <v>-0.66669808142788001</v>
      </c>
      <c r="AN259" s="11">
        <f>'OddsRatio_working_3-way'!AB259+'OddsRatio_working_3-way'!AH259</f>
        <v>-0.39676294986103311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1.0634610312889134</v>
      </c>
      <c r="AS259" s="11">
        <f>IF(('OddsRatio_working_3-way'!X259=0),IF(Q259&gt;0,-Q259^(1/3),(-Q259)^(1/3)),'OddsRatio_working_3-way'!AM259-'OddsRatio_working_3-way'!R259/3)</f>
        <v>-0.66669808142788001</v>
      </c>
      <c r="AT259" s="11">
        <f>IF(('OddsRatio_working_3-way'!X259=0),IF(Q259&gt;0,-Q259^(1/3),(-Q259)^(1/3)),'OddsRatio_working_3-way'!AN259-'OddsRatio_working_3-way'!R259/3)</f>
        <v>-0.39676294986103311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9">
        <f t="shared" ref="D260:D323" si="65">(K260/(AR260+K260-(AR260*K260)))</f>
        <v>0.32325811246195679</v>
      </c>
      <c r="E260" s="9">
        <f t="shared" ref="E260:E323" si="66">(L260/(AR260+L260-(AR260*L260)))</f>
        <v>0.29124251683561536</v>
      </c>
      <c r="F260" s="9">
        <f t="shared" ref="F260:F323" si="67">(M260/(AR260+M260-(AR260*M260)))</f>
        <v>0.38549937070242779</v>
      </c>
      <c r="G260" s="9">
        <f t="shared" ref="G260:G323" si="68">AR260</f>
        <v>1.0626919713303737</v>
      </c>
      <c r="H260" s="9">
        <f t="shared" ref="H260:H323" si="69">IF(A260="","",1/D260)</f>
        <v>3.0935031835208369</v>
      </c>
      <c r="I260" s="9">
        <f t="shared" ref="I260:I323" si="70">IF(B260="","",1/E260)</f>
        <v>3.4335646143465559</v>
      </c>
      <c r="J260" s="9">
        <f t="shared" ref="J260:J323" si="71">IF(C260="","",1/F260)</f>
        <v>2.5940379569955603</v>
      </c>
      <c r="K260" s="11">
        <f t="shared" ref="K260:K323" si="72">1/A260</f>
        <v>0.33670033670033667</v>
      </c>
      <c r="L260" s="11">
        <f t="shared" ref="L260:L323" si="73">1/B260</f>
        <v>0.303951367781155</v>
      </c>
      <c r="M260" s="11">
        <f t="shared" ref="M260:M323" si="74">1/C260</f>
        <v>0.4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-0.27701329403457065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0.23579257621810815</v>
      </c>
      <c r="Q260" s="11">
        <f>2*'OddsRatio_working_3-way'!K260*'OddsRatio_working_3-way'!L260*'OddsRatio_working_3-way'!M260</f>
        <v>8.1872422297954217E-2</v>
      </c>
      <c r="R260" s="11">
        <f t="shared" ref="R260:R323" si="75">O260/N260</f>
        <v>0</v>
      </c>
      <c r="S260" s="11">
        <f t="shared" ref="S260:S323" si="76">P260/N260</f>
        <v>-0.8511958858865516</v>
      </c>
      <c r="T260" s="11">
        <f t="shared" ref="T260:T323" si="77">Q260/N260</f>
        <v>-0.29555412704394152</v>
      </c>
      <c r="U260" s="11">
        <f>'OddsRatio_working_3-way'!S260-'OddsRatio_working_3-way'!R260^2/3</f>
        <v>-0.8511958858865516</v>
      </c>
      <c r="V260" s="11">
        <f>'OddsRatio_working_3-way'!S260*'OddsRatio_working_3-way'!R260/3-2*'OddsRatio_working_3-way'!R260^3/27-'OddsRatio_working_3-way'!T260</f>
        <v>0.29555412704394152</v>
      </c>
      <c r="W260" s="11">
        <f>'OddsRatio_working_3-way'!V260^2+4*'OddsRatio_working_3-way'!U260^3/27</f>
        <v>-4.0137922442085444E-3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0.15113407479529134</v>
      </c>
      <c r="Y260" s="11">
        <f>IF('OddsRatio_working_3-way'!W260&gt;=0,IF('OddsRatio_working_3-way'!V260+SQRT('OddsRatio_working_3-way'!W260)&gt;0,0,PI()),ACOS('OddsRatio_working_3-way'!V260/(2*'OddsRatio_working_3-way'!X260)))</f>
        <v>0.21116278428737756</v>
      </c>
      <c r="Z260" s="11">
        <f>'OddsRatio_working_3-way'!X260^(1/3)*COS('OddsRatio_working_3-way'!Y260/3)</f>
        <v>0.53134598566518687</v>
      </c>
      <c r="AA260" s="11">
        <f>'OddsRatio_working_3-way'!X260^(1/3)*COS(('OddsRatio_working_3-way'!Y260+2*PI())/3)</f>
        <v>-0.29811608315636162</v>
      </c>
      <c r="AB260" s="11">
        <f>'OddsRatio_working_3-way'!X260^(1/3)*COS(('OddsRatio_working_3-way'!Y260+4*PI())/3)</f>
        <v>-0.23322990250882514</v>
      </c>
      <c r="AC260" s="11">
        <f>'OddsRatio_working_3-way'!X260^(1/3)*SIN('OddsRatio_working_3-way'!Y260/3)</f>
        <v>3.7462053863541782E-2</v>
      </c>
      <c r="AD260" s="11">
        <f>'OddsRatio_working_3-way'!X260^(1/3)*SIN(('OddsRatio_working_3-way'!Y260+2*PI())/3)</f>
        <v>0.44142809485316309</v>
      </c>
      <c r="AE260" s="11">
        <f>'OddsRatio_working_3-way'!X260^(1/3)*SIN(('OddsRatio_working_3-way'!Y260+4*PI())/3)</f>
        <v>-0.47889014871670499</v>
      </c>
      <c r="AF260" s="11">
        <f>-'OddsRatio_working_3-way'!U260/(3*'OddsRatio_working_3-way'!X260^(1/3))*COS(('OddsRatio_working_3-way'!Y260)/3)</f>
        <v>0.53134598566518687</v>
      </c>
      <c r="AG260" s="11">
        <f>-'OddsRatio_working_3-way'!U260/(3*'OddsRatio_working_3-way'!X260^(1/3))*COS(('OddsRatio_working_3-way'!Y260+2*PI())/3)</f>
        <v>-0.29811608315636162</v>
      </c>
      <c r="AH260" s="11">
        <f>-'OddsRatio_working_3-way'!U260/(3*'OddsRatio_working_3-way'!X260^(1/3))*COS(('OddsRatio_working_3-way'!Y260+4*PI())/3)</f>
        <v>-0.23322990250882514</v>
      </c>
      <c r="AI260" s="11">
        <f>'OddsRatio_working_3-way'!U260/(3*'OddsRatio_working_3-way'!X260^(1/3))*SIN(('OddsRatio_working_3-way'!Y260)/3)</f>
        <v>-3.7462053863541782E-2</v>
      </c>
      <c r="AJ260" s="11">
        <f>'OddsRatio_working_3-way'!U260/(3*'OddsRatio_working_3-way'!X260^(1/3))*SIN(('OddsRatio_working_3-way'!Y260+2*PI())/3)</f>
        <v>-0.44142809485316309</v>
      </c>
      <c r="AK260" s="11">
        <f>'OddsRatio_working_3-way'!U260/(3*'OddsRatio_working_3-way'!X260^(1/3))*SIN(('OddsRatio_working_3-way'!Y260+4*PI())/3)</f>
        <v>0.47889014871670499</v>
      </c>
      <c r="AL260" s="11">
        <f>'OddsRatio_working_3-way'!Z260+'OddsRatio_working_3-way'!AF260</f>
        <v>1.0626919713303737</v>
      </c>
      <c r="AM260" s="11">
        <f>'OddsRatio_working_3-way'!AA260+'OddsRatio_working_3-way'!AG260</f>
        <v>-0.59623216631272324</v>
      </c>
      <c r="AN260" s="11">
        <f>'OddsRatio_working_3-way'!AB260+'OddsRatio_working_3-way'!AH260</f>
        <v>-0.46645980501765028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1.0626919713303737</v>
      </c>
      <c r="AS260" s="11">
        <f>IF(('OddsRatio_working_3-way'!X260=0),IF(Q260&gt;0,-Q260^(1/3),(-Q260)^(1/3)),'OddsRatio_working_3-way'!AM260-'OddsRatio_working_3-way'!R260/3)</f>
        <v>-0.59623216631272324</v>
      </c>
      <c r="AT260" s="11">
        <f>IF(('OddsRatio_working_3-way'!X260=0),IF(Q260&gt;0,-Q260^(1/3),(-Q260)^(1/3)),'OddsRatio_working_3-way'!AN260-'OddsRatio_working_3-way'!R260/3)</f>
        <v>-0.46645980501765028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9">
        <f t="shared" si="65"/>
        <v>0.14490553300027351</v>
      </c>
      <c r="E261" s="9">
        <f t="shared" si="66"/>
        <v>0.19113311445644127</v>
      </c>
      <c r="F261" s="9">
        <f t="shared" si="67"/>
        <v>0.66396135254328514</v>
      </c>
      <c r="G261" s="9">
        <f t="shared" si="68"/>
        <v>1.0768335279062404</v>
      </c>
      <c r="H261" s="9">
        <f t="shared" si="69"/>
        <v>6.901047732926199</v>
      </c>
      <c r="I261" s="9">
        <f t="shared" si="70"/>
        <v>5.2319557646715236</v>
      </c>
      <c r="J261" s="9">
        <f t="shared" si="71"/>
        <v>1.5061117581159331</v>
      </c>
      <c r="K261" s="11">
        <f t="shared" si="72"/>
        <v>0.15432098765432098</v>
      </c>
      <c r="L261" s="11">
        <f t="shared" si="73"/>
        <v>0.20283975659229211</v>
      </c>
      <c r="M261" s="11">
        <f t="shared" si="74"/>
        <v>0.68027210884353739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-0.21554190002948814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0.21038641084360521</v>
      </c>
      <c r="Q261" s="11">
        <f>2*'OddsRatio_working_3-way'!K261*'OddsRatio_working_3-way'!L261*'OddsRatio_working_3-way'!M261</f>
        <v>4.2588342276033447E-2</v>
      </c>
      <c r="R261" s="11">
        <f t="shared" si="75"/>
        <v>0</v>
      </c>
      <c r="S261" s="11">
        <f t="shared" si="76"/>
        <v>-0.97608126686654606</v>
      </c>
      <c r="T261" s="11">
        <f t="shared" si="77"/>
        <v>-0.1975873009851308</v>
      </c>
      <c r="U261" s="11">
        <f>'OddsRatio_working_3-way'!S261-'OddsRatio_working_3-way'!R261^2/3</f>
        <v>-0.97608126686654606</v>
      </c>
      <c r="V261" s="11">
        <f>'OddsRatio_working_3-way'!S261*'OddsRatio_working_3-way'!R261/3-2*'OddsRatio_working_3-way'!R261^3/27-'OddsRatio_working_3-way'!T261</f>
        <v>0.1975873009851308</v>
      </c>
      <c r="W261" s="11">
        <f>'OddsRatio_working_3-way'!V261^2+4*'OddsRatio_working_3-way'!U261^3/27</f>
        <v>-9.8729100554291099E-2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0.18558680049028256</v>
      </c>
      <c r="Y261" s="11">
        <f>IF('OddsRatio_working_3-way'!W261&gt;=0,IF('OddsRatio_working_3-way'!V261+SQRT('OddsRatio_working_3-way'!W261)&gt;0,0,PI()),ACOS('OddsRatio_working_3-way'!V261/(2*'OddsRatio_working_3-way'!X261)))</f>
        <v>1.0094442879854304</v>
      </c>
      <c r="Z261" s="11">
        <f>'OddsRatio_working_3-way'!X261^(1/3)*COS('OddsRatio_working_3-way'!Y261/3)</f>
        <v>0.53841676395312021</v>
      </c>
      <c r="AA261" s="11">
        <f>'OddsRatio_working_3-way'!X261^(1/3)*COS(('OddsRatio_working_3-way'!Y261+2*PI())/3)</f>
        <v>-0.4323060764339744</v>
      </c>
      <c r="AB261" s="11">
        <f>'OddsRatio_working_3-way'!X261^(1/3)*COS(('OddsRatio_working_3-way'!Y261+4*PI())/3)</f>
        <v>-0.10611068751914547</v>
      </c>
      <c r="AC261" s="11">
        <f>'OddsRatio_working_3-way'!X261^(1/3)*SIN('OddsRatio_working_3-way'!Y261/3)</f>
        <v>0.18832899559839103</v>
      </c>
      <c r="AD261" s="11">
        <f>'OddsRatio_working_3-way'!X261^(1/3)*SIN(('OddsRatio_working_3-way'!Y261+2*PI())/3)</f>
        <v>0.37211809760761627</v>
      </c>
      <c r="AE261" s="11">
        <f>'OddsRatio_working_3-way'!X261^(1/3)*SIN(('OddsRatio_working_3-way'!Y261+4*PI())/3)</f>
        <v>-0.56044709320600716</v>
      </c>
      <c r="AF261" s="11">
        <f>-'OddsRatio_working_3-way'!U261/(3*'OddsRatio_working_3-way'!X261^(1/3))*COS(('OddsRatio_working_3-way'!Y261)/3)</f>
        <v>0.53841676395312021</v>
      </c>
      <c r="AG261" s="11">
        <f>-'OddsRatio_working_3-way'!U261/(3*'OddsRatio_working_3-way'!X261^(1/3))*COS(('OddsRatio_working_3-way'!Y261+2*PI())/3)</f>
        <v>-0.4323060764339744</v>
      </c>
      <c r="AH261" s="11">
        <f>-'OddsRatio_working_3-way'!U261/(3*'OddsRatio_working_3-way'!X261^(1/3))*COS(('OddsRatio_working_3-way'!Y261+4*PI())/3)</f>
        <v>-0.10611068751914547</v>
      </c>
      <c r="AI261" s="11">
        <f>'OddsRatio_working_3-way'!U261/(3*'OddsRatio_working_3-way'!X261^(1/3))*SIN(('OddsRatio_working_3-way'!Y261)/3)</f>
        <v>-0.18832899559839103</v>
      </c>
      <c r="AJ261" s="11">
        <f>'OddsRatio_working_3-way'!U261/(3*'OddsRatio_working_3-way'!X261^(1/3))*SIN(('OddsRatio_working_3-way'!Y261+2*PI())/3)</f>
        <v>-0.37211809760761627</v>
      </c>
      <c r="AK261" s="11">
        <f>'OddsRatio_working_3-way'!U261/(3*'OddsRatio_working_3-way'!X261^(1/3))*SIN(('OddsRatio_working_3-way'!Y261+4*PI())/3)</f>
        <v>0.56044709320600716</v>
      </c>
      <c r="AL261" s="11">
        <f>'OddsRatio_working_3-way'!Z261+'OddsRatio_working_3-way'!AF261</f>
        <v>1.0768335279062404</v>
      </c>
      <c r="AM261" s="11">
        <f>'OddsRatio_working_3-way'!AA261+'OddsRatio_working_3-way'!AG261</f>
        <v>-0.86461215286794879</v>
      </c>
      <c r="AN261" s="11">
        <f>'OddsRatio_working_3-way'!AB261+'OddsRatio_working_3-way'!AH261</f>
        <v>-0.21222137503829094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1.0768335279062404</v>
      </c>
      <c r="AS261" s="11">
        <f>IF(('OddsRatio_working_3-way'!X261=0),IF(Q261&gt;0,-Q261^(1/3),(-Q261)^(1/3)),'OddsRatio_working_3-way'!AM261-'OddsRatio_working_3-way'!R261/3)</f>
        <v>-0.86461215286794879</v>
      </c>
      <c r="AT261" s="11">
        <f>IF(('OddsRatio_working_3-way'!X261=0),IF(Q261&gt;0,-Q261^(1/3),(-Q261)^(1/3)),'OddsRatio_working_3-way'!AN261-'OddsRatio_working_3-way'!R261/3)</f>
        <v>-0.21222137503829094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9">
        <f t="shared" si="65"/>
        <v>0.44803523680921142</v>
      </c>
      <c r="E262" s="9">
        <f t="shared" si="66"/>
        <v>0.23108752610251945</v>
      </c>
      <c r="F262" s="9">
        <f t="shared" si="67"/>
        <v>0.32087723708826915</v>
      </c>
      <c r="G262" s="9">
        <f t="shared" si="68"/>
        <v>1.0529635084590798</v>
      </c>
      <c r="H262" s="9">
        <f t="shared" si="69"/>
        <v>2.2319673048971231</v>
      </c>
      <c r="I262" s="9">
        <f t="shared" si="70"/>
        <v>4.327364686730693</v>
      </c>
      <c r="J262" s="9">
        <f t="shared" si="71"/>
        <v>3.1164566520027503</v>
      </c>
      <c r="K262" s="11">
        <f t="shared" si="72"/>
        <v>0.46082949308755761</v>
      </c>
      <c r="L262" s="11">
        <f t="shared" si="73"/>
        <v>0.24038461538461536</v>
      </c>
      <c r="M262" s="11">
        <f t="shared" si="74"/>
        <v>0.33222591362126247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-0.27349503192124558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0.23332952547399011</v>
      </c>
      <c r="Q262" s="11">
        <f>2*'OddsRatio_working_3-way'!K262*'OddsRatio_working_3-way'!L262*'OddsRatio_working_3-way'!M262</f>
        <v>7.3605528540690898E-2</v>
      </c>
      <c r="R262" s="11">
        <f t="shared" si="75"/>
        <v>0</v>
      </c>
      <c r="S262" s="11">
        <f t="shared" si="76"/>
        <v>-0.85313990471745993</v>
      </c>
      <c r="T262" s="11">
        <f t="shared" si="77"/>
        <v>-0.2691293074818486</v>
      </c>
      <c r="U262" s="11">
        <f>'OddsRatio_working_3-way'!S262-'OddsRatio_working_3-way'!R262^2/3</f>
        <v>-0.85313990471745993</v>
      </c>
      <c r="V262" s="11">
        <f>'OddsRatio_working_3-way'!S262*'OddsRatio_working_3-way'!R262/3-2*'OddsRatio_working_3-way'!R262^3/27-'OddsRatio_working_3-way'!T262</f>
        <v>0.2691293074818486</v>
      </c>
      <c r="W262" s="11">
        <f>'OddsRatio_working_3-way'!V262^2+4*'OddsRatio_working_3-way'!U262^3/27</f>
        <v>-1.956288472627965E-2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0.15165212566259914</v>
      </c>
      <c r="Y262" s="11">
        <f>IF('OddsRatio_working_3-way'!W262&gt;=0,IF('OddsRatio_working_3-way'!V262+SQRT('OddsRatio_working_3-way'!W262)&gt;0,0,PI()),ACOS('OddsRatio_working_3-way'!V262/(2*'OddsRatio_working_3-way'!X262)))</f>
        <v>0.47928569587372993</v>
      </c>
      <c r="Z262" s="11">
        <f>'OddsRatio_working_3-way'!X262^(1/3)*COS('OddsRatio_working_3-way'!Y262/3)</f>
        <v>0.52648175422953991</v>
      </c>
      <c r="AA262" s="11">
        <f>'OddsRatio_working_3-way'!X262^(1/3)*COS(('OddsRatio_working_3-way'!Y262+2*PI())/3)</f>
        <v>-0.33670990478565122</v>
      </c>
      <c r="AB262" s="11">
        <f>'OddsRatio_working_3-way'!X262^(1/3)*COS(('OddsRatio_working_3-way'!Y262+4*PI())/3)</f>
        <v>-0.18977184944388878</v>
      </c>
      <c r="AC262" s="11">
        <f>'OddsRatio_working_3-way'!X262^(1/3)*SIN('OddsRatio_working_3-way'!Y262/3)</f>
        <v>8.4834725805766675E-2</v>
      </c>
      <c r="AD262" s="11">
        <f>'OddsRatio_working_3-way'!X262^(1/3)*SIN(('OddsRatio_working_3-way'!Y262+2*PI())/3)</f>
        <v>0.41352921088889355</v>
      </c>
      <c r="AE262" s="11">
        <f>'OddsRatio_working_3-way'!X262^(1/3)*SIN(('OddsRatio_working_3-way'!Y262+4*PI())/3)</f>
        <v>-0.49836393669466023</v>
      </c>
      <c r="AF262" s="11">
        <f>-'OddsRatio_working_3-way'!U262/(3*'OddsRatio_working_3-way'!X262^(1/3))*COS(('OddsRatio_working_3-way'!Y262)/3)</f>
        <v>0.52648175422953991</v>
      </c>
      <c r="AG262" s="11">
        <f>-'OddsRatio_working_3-way'!U262/(3*'OddsRatio_working_3-way'!X262^(1/3))*COS(('OddsRatio_working_3-way'!Y262+2*PI())/3)</f>
        <v>-0.33670990478565122</v>
      </c>
      <c r="AH262" s="11">
        <f>-'OddsRatio_working_3-way'!U262/(3*'OddsRatio_working_3-way'!X262^(1/3))*COS(('OddsRatio_working_3-way'!Y262+4*PI())/3)</f>
        <v>-0.18977184944388878</v>
      </c>
      <c r="AI262" s="11">
        <f>'OddsRatio_working_3-way'!U262/(3*'OddsRatio_working_3-way'!X262^(1/3))*SIN(('OddsRatio_working_3-way'!Y262)/3)</f>
        <v>-8.4834725805766675E-2</v>
      </c>
      <c r="AJ262" s="11">
        <f>'OddsRatio_working_3-way'!U262/(3*'OddsRatio_working_3-way'!X262^(1/3))*SIN(('OddsRatio_working_3-way'!Y262+2*PI())/3)</f>
        <v>-0.41352921088889355</v>
      </c>
      <c r="AK262" s="11">
        <f>'OddsRatio_working_3-way'!U262/(3*'OddsRatio_working_3-way'!X262^(1/3))*SIN(('OddsRatio_working_3-way'!Y262+4*PI())/3)</f>
        <v>0.49836393669466023</v>
      </c>
      <c r="AL262" s="11">
        <f>'OddsRatio_working_3-way'!Z262+'OddsRatio_working_3-way'!AF262</f>
        <v>1.0529635084590798</v>
      </c>
      <c r="AM262" s="11">
        <f>'OddsRatio_working_3-way'!AA262+'OddsRatio_working_3-way'!AG262</f>
        <v>-0.67341980957130243</v>
      </c>
      <c r="AN262" s="11">
        <f>'OddsRatio_working_3-way'!AB262+'OddsRatio_working_3-way'!AH262</f>
        <v>-0.37954369888777756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1.0529635084590798</v>
      </c>
      <c r="AS262" s="11">
        <f>IF(('OddsRatio_working_3-way'!X262=0),IF(Q262&gt;0,-Q262^(1/3),(-Q262)^(1/3)),'OddsRatio_working_3-way'!AM262-'OddsRatio_working_3-way'!R262/3)</f>
        <v>-0.67341980957130243</v>
      </c>
      <c r="AT262" s="11">
        <f>IF(('OddsRatio_working_3-way'!X262=0),IF(Q262&gt;0,-Q262^(1/3),(-Q262)^(1/3)),'OddsRatio_working_3-way'!AN262-'OddsRatio_working_3-way'!R262/3)</f>
        <v>-0.37954369888777756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9">
        <f t="shared" si="65"/>
        <v>0.62523995233112839</v>
      </c>
      <c r="E263" s="9">
        <f t="shared" si="66"/>
        <v>0.20834727352457497</v>
      </c>
      <c r="F263" s="9">
        <f t="shared" si="67"/>
        <v>0.16641277414429648</v>
      </c>
      <c r="G263" s="9">
        <f t="shared" si="68"/>
        <v>1.0703320674601633</v>
      </c>
      <c r="H263" s="9">
        <f t="shared" si="69"/>
        <v>1.5993859577776917</v>
      </c>
      <c r="I263" s="9">
        <f t="shared" si="70"/>
        <v>4.7996788394835797</v>
      </c>
      <c r="J263" s="9">
        <f t="shared" si="71"/>
        <v>6.009154075713564</v>
      </c>
      <c r="K263" s="11">
        <f t="shared" si="72"/>
        <v>0.64102564102564097</v>
      </c>
      <c r="L263" s="11">
        <f t="shared" si="73"/>
        <v>0.21978021978021978</v>
      </c>
      <c r="M263" s="11">
        <f t="shared" si="74"/>
        <v>0.17605633802816903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-0.23076923076923062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0.21802412105770713</v>
      </c>
      <c r="Q263" s="11">
        <f>2*'OddsRatio_working_3-way'!K263*'OddsRatio_working_3-way'!L263*'OddsRatio_working_3-way'!M263</f>
        <v>4.9607308545553397E-2</v>
      </c>
      <c r="R263" s="11">
        <f t="shared" si="75"/>
        <v>0</v>
      </c>
      <c r="S263" s="11">
        <f t="shared" si="76"/>
        <v>-0.94477119125006492</v>
      </c>
      <c r="T263" s="11">
        <f t="shared" si="77"/>
        <v>-0.21496500369739818</v>
      </c>
      <c r="U263" s="11">
        <f>'OddsRatio_working_3-way'!S263-'OddsRatio_working_3-way'!R263^2/3</f>
        <v>-0.94477119125006492</v>
      </c>
      <c r="V263" s="11">
        <f>'OddsRatio_working_3-way'!S263*'OddsRatio_working_3-way'!R263/3-2*'OddsRatio_working_3-way'!R263^3/27-'OddsRatio_working_3-way'!T263</f>
        <v>0.21496500369739818</v>
      </c>
      <c r="W263" s="11">
        <f>'OddsRatio_working_3-way'!V263^2+4*'OddsRatio_working_3-way'!U263^3/27</f>
        <v>-7.8722754979200199E-2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0.17672910611570369</v>
      </c>
      <c r="Y263" s="11">
        <f>IF('OddsRatio_working_3-way'!W263&gt;=0,IF('OddsRatio_working_3-way'!V263+SQRT('OddsRatio_working_3-way'!W263)&gt;0,0,PI()),ACOS('OddsRatio_working_3-way'!V263/(2*'OddsRatio_working_3-way'!X263)))</f>
        <v>0.91703484568221016</v>
      </c>
      <c r="Z263" s="11">
        <f>'OddsRatio_working_3-way'!X263^(1/3)*COS('OddsRatio_working_3-way'!Y263/3)</f>
        <v>0.53516603373008165</v>
      </c>
      <c r="AA263" s="11">
        <f>'OddsRatio_working_3-way'!X263^(1/3)*COS(('OddsRatio_working_3-way'!Y263+2*PI())/3)</f>
        <v>-0.41383890587032512</v>
      </c>
      <c r="AB263" s="11">
        <f>'OddsRatio_working_3-way'!X263^(1/3)*COS(('OddsRatio_working_3-way'!Y263+4*PI())/3)</f>
        <v>-0.12132712785975663</v>
      </c>
      <c r="AC263" s="11">
        <f>'OddsRatio_working_3-way'!X263^(1/3)*SIN('OddsRatio_working_3-way'!Y263/3)</f>
        <v>0.16888175377553791</v>
      </c>
      <c r="AD263" s="11">
        <f>'OddsRatio_working_3-way'!X263^(1/3)*SIN(('OddsRatio_working_3-way'!Y263+2*PI())/3)</f>
        <v>0.37902650356504158</v>
      </c>
      <c r="AE263" s="11">
        <f>'OddsRatio_working_3-way'!X263^(1/3)*SIN(('OddsRatio_working_3-way'!Y263+4*PI())/3)</f>
        <v>-0.54790825734057935</v>
      </c>
      <c r="AF263" s="11">
        <f>-'OddsRatio_working_3-way'!U263/(3*'OddsRatio_working_3-way'!X263^(1/3))*COS(('OddsRatio_working_3-way'!Y263)/3)</f>
        <v>0.53516603373008165</v>
      </c>
      <c r="AG263" s="11">
        <f>-'OddsRatio_working_3-way'!U263/(3*'OddsRatio_working_3-way'!X263^(1/3))*COS(('OddsRatio_working_3-way'!Y263+2*PI())/3)</f>
        <v>-0.41383890587032512</v>
      </c>
      <c r="AH263" s="11">
        <f>-'OddsRatio_working_3-way'!U263/(3*'OddsRatio_working_3-way'!X263^(1/3))*COS(('OddsRatio_working_3-way'!Y263+4*PI())/3)</f>
        <v>-0.12132712785975663</v>
      </c>
      <c r="AI263" s="11">
        <f>'OddsRatio_working_3-way'!U263/(3*'OddsRatio_working_3-way'!X263^(1/3))*SIN(('OddsRatio_working_3-way'!Y263)/3)</f>
        <v>-0.16888175377553791</v>
      </c>
      <c r="AJ263" s="11">
        <f>'OddsRatio_working_3-way'!U263/(3*'OddsRatio_working_3-way'!X263^(1/3))*SIN(('OddsRatio_working_3-way'!Y263+2*PI())/3)</f>
        <v>-0.37902650356504158</v>
      </c>
      <c r="AK263" s="11">
        <f>'OddsRatio_working_3-way'!U263/(3*'OddsRatio_working_3-way'!X263^(1/3))*SIN(('OddsRatio_working_3-way'!Y263+4*PI())/3)</f>
        <v>0.54790825734057935</v>
      </c>
      <c r="AL263" s="11">
        <f>'OddsRatio_working_3-way'!Z263+'OddsRatio_working_3-way'!AF263</f>
        <v>1.0703320674601633</v>
      </c>
      <c r="AM263" s="11">
        <f>'OddsRatio_working_3-way'!AA263+'OddsRatio_working_3-way'!AG263</f>
        <v>-0.82767781174065025</v>
      </c>
      <c r="AN263" s="11">
        <f>'OddsRatio_working_3-way'!AB263+'OddsRatio_working_3-way'!AH263</f>
        <v>-0.24265425571951327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1.0703320674601633</v>
      </c>
      <c r="AS263" s="11">
        <f>IF(('OddsRatio_working_3-way'!X263=0),IF(Q263&gt;0,-Q263^(1/3),(-Q263)^(1/3)),'OddsRatio_working_3-way'!AM263-'OddsRatio_working_3-way'!R263/3)</f>
        <v>-0.82767781174065025</v>
      </c>
      <c r="AT263" s="11">
        <f>IF(('OddsRatio_working_3-way'!X263=0),IF(Q263&gt;0,-Q263^(1/3),(-Q263)^(1/3)),'OddsRatio_working_3-way'!AN263-'OddsRatio_working_3-way'!R263/3)</f>
        <v>-0.24265425571951327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9">
        <f t="shared" si="65"/>
        <v>0.62586121480793122</v>
      </c>
      <c r="E264" s="9">
        <f t="shared" si="66"/>
        <v>0.20246751388518017</v>
      </c>
      <c r="F264" s="9">
        <f t="shared" si="67"/>
        <v>0.17167127130688867</v>
      </c>
      <c r="G264" s="9">
        <f t="shared" si="68"/>
        <v>1.0674970069239684</v>
      </c>
      <c r="H264" s="9">
        <f t="shared" si="69"/>
        <v>1.5977983238774225</v>
      </c>
      <c r="I264" s="9">
        <f t="shared" si="70"/>
        <v>4.939063955549444</v>
      </c>
      <c r="J264" s="9">
        <f t="shared" si="71"/>
        <v>5.8250864712963359</v>
      </c>
      <c r="K264" s="11">
        <f t="shared" si="72"/>
        <v>0.64102564102564097</v>
      </c>
      <c r="L264" s="11">
        <f t="shared" si="73"/>
        <v>0.21321961620469082</v>
      </c>
      <c r="M264" s="11">
        <f t="shared" si="74"/>
        <v>0.1811594202898551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-0.23126840712823848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0.21715162046115971</v>
      </c>
      <c r="Q264" s="11">
        <f>2*'OddsRatio_working_3-way'!K264*'OddsRatio_working_3-way'!L264*'OddsRatio_working_3-way'!M264</f>
        <v>4.9521464187265614E-2</v>
      </c>
      <c r="R264" s="11">
        <f t="shared" si="75"/>
        <v>0</v>
      </c>
      <c r="S264" s="11">
        <f t="shared" si="76"/>
        <v>-0.93895929477625961</v>
      </c>
      <c r="T264" s="11">
        <f t="shared" si="77"/>
        <v>-0.21412982777109685</v>
      </c>
      <c r="U264" s="11">
        <f>'OddsRatio_working_3-way'!S264-'OddsRatio_working_3-way'!R264^2/3</f>
        <v>-0.93895929477625961</v>
      </c>
      <c r="V264" s="11">
        <f>'OddsRatio_working_3-way'!S264*'OddsRatio_working_3-way'!R264/3-2*'OddsRatio_working_3-way'!R264^3/27-'OddsRatio_working_3-way'!T264</f>
        <v>0.21412982777109685</v>
      </c>
      <c r="W264" s="11">
        <f>'OddsRatio_working_3-way'!V264^2+4*'OddsRatio_working_3-way'!U264^3/27</f>
        <v>-7.6789654149937867E-2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0.17510085471751521</v>
      </c>
      <c r="Y264" s="11">
        <f>IF('OddsRatio_working_3-way'!W264&gt;=0,IF('OddsRatio_working_3-way'!V264+SQRT('OddsRatio_working_3-way'!W264)&gt;0,0,PI()),ACOS('OddsRatio_working_3-way'!V264/(2*'OddsRatio_working_3-way'!X264)))</f>
        <v>0.91290819916923449</v>
      </c>
      <c r="Z264" s="11">
        <f>'OddsRatio_working_3-way'!X264^(1/3)*COS('OddsRatio_working_3-way'!Y264/3)</f>
        <v>0.53374850346198421</v>
      </c>
      <c r="AA264" s="11">
        <f>'OddsRatio_working_3-way'!X264^(1/3)*COS(('OddsRatio_working_3-way'!Y264+2*PI())/3)</f>
        <v>-0.41204389381615425</v>
      </c>
      <c r="AB264" s="11">
        <f>'OddsRatio_working_3-way'!X264^(1/3)*COS(('OddsRatio_working_3-way'!Y264+4*PI())/3)</f>
        <v>-0.12170460964583009</v>
      </c>
      <c r="AC264" s="11">
        <f>'OddsRatio_working_3-way'!X264^(1/3)*SIN('OddsRatio_working_3-way'!Y264/3)</f>
        <v>0.16762746387205987</v>
      </c>
      <c r="AD264" s="11">
        <f>'OddsRatio_working_3-way'!X264^(1/3)*SIN(('OddsRatio_working_3-way'!Y264+2*PI())/3)</f>
        <v>0.37842603129397467</v>
      </c>
      <c r="AE264" s="11">
        <f>'OddsRatio_working_3-way'!X264^(1/3)*SIN(('OddsRatio_working_3-way'!Y264+4*PI())/3)</f>
        <v>-0.54605349516603463</v>
      </c>
      <c r="AF264" s="11">
        <f>-'OddsRatio_working_3-way'!U264/(3*'OddsRatio_working_3-way'!X264^(1/3))*COS(('OddsRatio_working_3-way'!Y264)/3)</f>
        <v>0.53374850346198432</v>
      </c>
      <c r="AG264" s="11">
        <f>-'OddsRatio_working_3-way'!U264/(3*'OddsRatio_working_3-way'!X264^(1/3))*COS(('OddsRatio_working_3-way'!Y264+2*PI())/3)</f>
        <v>-0.41204389381615431</v>
      </c>
      <c r="AH264" s="11">
        <f>-'OddsRatio_working_3-way'!U264/(3*'OddsRatio_working_3-way'!X264^(1/3))*COS(('OddsRatio_working_3-way'!Y264+4*PI())/3)</f>
        <v>-0.1217046096458301</v>
      </c>
      <c r="AI264" s="11">
        <f>'OddsRatio_working_3-way'!U264/(3*'OddsRatio_working_3-way'!X264^(1/3))*SIN(('OddsRatio_working_3-way'!Y264)/3)</f>
        <v>-0.1676274638720599</v>
      </c>
      <c r="AJ264" s="11">
        <f>'OddsRatio_working_3-way'!U264/(3*'OddsRatio_working_3-way'!X264^(1/3))*SIN(('OddsRatio_working_3-way'!Y264+2*PI())/3)</f>
        <v>-0.37842603129397479</v>
      </c>
      <c r="AK264" s="11">
        <f>'OddsRatio_working_3-way'!U264/(3*'OddsRatio_working_3-way'!X264^(1/3))*SIN(('OddsRatio_working_3-way'!Y264+4*PI())/3)</f>
        <v>0.54605349516603474</v>
      </c>
      <c r="AL264" s="11">
        <f>'OddsRatio_working_3-way'!Z264+'OddsRatio_working_3-way'!AF264</f>
        <v>1.0674970069239684</v>
      </c>
      <c r="AM264" s="11">
        <f>'OddsRatio_working_3-way'!AA264+'OddsRatio_working_3-way'!AG264</f>
        <v>-0.8240877876323085</v>
      </c>
      <c r="AN264" s="11">
        <f>'OddsRatio_working_3-way'!AB264+'OddsRatio_working_3-way'!AH264</f>
        <v>-0.24340921929166021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1.0674970069239684</v>
      </c>
      <c r="AS264" s="11">
        <f>IF(('OddsRatio_working_3-way'!X264=0),IF(Q264&gt;0,-Q264^(1/3),(-Q264)^(1/3)),'OddsRatio_working_3-way'!AM264-'OddsRatio_working_3-way'!R264/3)</f>
        <v>-0.8240877876323085</v>
      </c>
      <c r="AT264" s="11">
        <f>IF(('OddsRatio_working_3-way'!X264=0),IF(Q264&gt;0,-Q264^(1/3),(-Q264)^(1/3)),'OddsRatio_working_3-way'!AN264-'OddsRatio_working_3-way'!R264/3)</f>
        <v>-0.24340921929166021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9">
        <f t="shared" si="65"/>
        <v>0.50813100357073704</v>
      </c>
      <c r="E265" s="9">
        <f t="shared" si="66"/>
        <v>0.22789490636186222</v>
      </c>
      <c r="F265" s="9">
        <f t="shared" si="67"/>
        <v>0.26397409006740058</v>
      </c>
      <c r="G265" s="9">
        <f t="shared" si="68"/>
        <v>1.0521700304705788</v>
      </c>
      <c r="H265" s="9">
        <f t="shared" si="69"/>
        <v>1.967996428032933</v>
      </c>
      <c r="I265" s="9">
        <f t="shared" si="70"/>
        <v>4.3879874981152636</v>
      </c>
      <c r="J265" s="9">
        <f t="shared" si="71"/>
        <v>3.7882505807470337</v>
      </c>
      <c r="K265" s="11">
        <f t="shared" si="72"/>
        <v>0.52083333333333337</v>
      </c>
      <c r="L265" s="11">
        <f t="shared" si="73"/>
        <v>0.23696682464454977</v>
      </c>
      <c r="M265" s="11">
        <f t="shared" si="74"/>
        <v>0.27397260273972601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-0.26545018286480992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0.22959542513363201</v>
      </c>
      <c r="Q265" s="11">
        <f>2*'OddsRatio_working_3-way'!K265*'OddsRatio_working_3-way'!L265*'OddsRatio_working_3-way'!M265</f>
        <v>6.7627518448787033E-2</v>
      </c>
      <c r="R265" s="11">
        <f t="shared" si="75"/>
        <v>0</v>
      </c>
      <c r="S265" s="11">
        <f t="shared" si="76"/>
        <v>-0.86492848735599392</v>
      </c>
      <c r="T265" s="11">
        <f t="shared" si="77"/>
        <v>-0.254765386555521</v>
      </c>
      <c r="U265" s="11">
        <f>'OddsRatio_working_3-way'!S265-'OddsRatio_working_3-way'!R265^2/3</f>
        <v>-0.86492848735599392</v>
      </c>
      <c r="V265" s="11">
        <f>'OddsRatio_working_3-way'!S265*'OddsRatio_working_3-way'!R265/3-2*'OddsRatio_working_3-way'!R265^3/27-'OddsRatio_working_3-way'!T265</f>
        <v>0.254765386555521</v>
      </c>
      <c r="W265" s="11">
        <f>'OddsRatio_working_3-way'!V265^2+4*'OddsRatio_working_3-way'!U265^3/27</f>
        <v>-3.0954466794909458E-2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0.1548062248277613</v>
      </c>
      <c r="Y265" s="11">
        <f>IF('OddsRatio_working_3-way'!W265&gt;=0,IF('OddsRatio_working_3-way'!V265+SQRT('OddsRatio_working_3-way'!W265)&gt;0,0,PI()),ACOS('OddsRatio_working_3-way'!V265/(2*'OddsRatio_working_3-way'!X265)))</f>
        <v>0.60438359896172922</v>
      </c>
      <c r="Z265" s="11">
        <f>'OddsRatio_working_3-way'!X265^(1/3)*COS('OddsRatio_working_3-way'!Y265/3)</f>
        <v>0.52608501523528939</v>
      </c>
      <c r="AA265" s="11">
        <f>'OddsRatio_working_3-way'!X265^(1/3)*COS(('OddsRatio_working_3-way'!Y265+2*PI())/3)</f>
        <v>-0.3560910938382989</v>
      </c>
      <c r="AB265" s="11">
        <f>'OddsRatio_working_3-way'!X265^(1/3)*COS(('OddsRatio_working_3-way'!Y265+4*PI())/3)</f>
        <v>-0.16999392139699085</v>
      </c>
      <c r="AC265" s="11">
        <f>'OddsRatio_working_3-way'!X265^(1/3)*SIN('OddsRatio_working_3-way'!Y265/3)</f>
        <v>0.10744325260441762</v>
      </c>
      <c r="AD265" s="11">
        <f>'OddsRatio_working_3-way'!X265^(1/3)*SIN(('OddsRatio_working_3-way'!Y265+2*PI())/3)</f>
        <v>0.40188136144187525</v>
      </c>
      <c r="AE265" s="11">
        <f>'OddsRatio_working_3-way'!X265^(1/3)*SIN(('OddsRatio_working_3-way'!Y265+4*PI())/3)</f>
        <v>-0.5093246140462927</v>
      </c>
      <c r="AF265" s="11">
        <f>-'OddsRatio_working_3-way'!U265/(3*'OddsRatio_working_3-way'!X265^(1/3))*COS(('OddsRatio_working_3-way'!Y265)/3)</f>
        <v>0.52608501523528928</v>
      </c>
      <c r="AG265" s="11">
        <f>-'OddsRatio_working_3-way'!U265/(3*'OddsRatio_working_3-way'!X265^(1/3))*COS(('OddsRatio_working_3-way'!Y265+2*PI())/3)</f>
        <v>-0.35609109383829884</v>
      </c>
      <c r="AH265" s="11">
        <f>-'OddsRatio_working_3-way'!U265/(3*'OddsRatio_working_3-way'!X265^(1/3))*COS(('OddsRatio_working_3-way'!Y265+4*PI())/3)</f>
        <v>-0.16999392139699079</v>
      </c>
      <c r="AI265" s="11">
        <f>'OddsRatio_working_3-way'!U265/(3*'OddsRatio_working_3-way'!X265^(1/3))*SIN(('OddsRatio_working_3-way'!Y265)/3)</f>
        <v>-0.10744325260441759</v>
      </c>
      <c r="AJ265" s="11">
        <f>'OddsRatio_working_3-way'!U265/(3*'OddsRatio_working_3-way'!X265^(1/3))*SIN(('OddsRatio_working_3-way'!Y265+2*PI())/3)</f>
        <v>-0.40188136144187514</v>
      </c>
      <c r="AK265" s="11">
        <f>'OddsRatio_working_3-way'!U265/(3*'OddsRatio_working_3-way'!X265^(1/3))*SIN(('OddsRatio_working_3-way'!Y265+4*PI())/3)</f>
        <v>0.50932461404629259</v>
      </c>
      <c r="AL265" s="11">
        <f>'OddsRatio_working_3-way'!Z265+'OddsRatio_working_3-way'!AF265</f>
        <v>1.0521700304705788</v>
      </c>
      <c r="AM265" s="11">
        <f>'OddsRatio_working_3-way'!AA265+'OddsRatio_working_3-way'!AG265</f>
        <v>-0.71218218767659769</v>
      </c>
      <c r="AN265" s="11">
        <f>'OddsRatio_working_3-way'!AB265+'OddsRatio_working_3-way'!AH265</f>
        <v>-0.33998784279398164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1.0521700304705788</v>
      </c>
      <c r="AS265" s="11">
        <f>IF(('OddsRatio_working_3-way'!X265=0),IF(Q265&gt;0,-Q265^(1/3),(-Q265)^(1/3)),'OddsRatio_working_3-way'!AM265-'OddsRatio_working_3-way'!R265/3)</f>
        <v>-0.71218218767659769</v>
      </c>
      <c r="AT265" s="11">
        <f>IF(('OddsRatio_working_3-way'!X265=0),IF(Q265&gt;0,-Q265^(1/3),(-Q265)^(1/3)),'OddsRatio_working_3-way'!AN265-'OddsRatio_working_3-way'!R265/3)</f>
        <v>-0.33998784279398164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9">
        <f t="shared" si="65"/>
        <v>0.8993746710304007</v>
      </c>
      <c r="E266" s="9">
        <f t="shared" si="66"/>
        <v>7.2833879884053349E-2</v>
      </c>
      <c r="F266" s="9">
        <f t="shared" si="67"/>
        <v>2.779144908554599E-2</v>
      </c>
      <c r="G266" s="9">
        <f t="shared" si="68"/>
        <v>1.2431517662070481</v>
      </c>
      <c r="H266" s="9">
        <f t="shared" si="69"/>
        <v>1.1118836589586343</v>
      </c>
      <c r="I266" s="9">
        <f t="shared" si="70"/>
        <v>13.729874085960173</v>
      </c>
      <c r="J266" s="9">
        <f t="shared" si="71"/>
        <v>35.982290701066333</v>
      </c>
      <c r="K266" s="11">
        <f t="shared" si="72"/>
        <v>0.9174311926605504</v>
      </c>
      <c r="L266" s="11">
        <f t="shared" si="73"/>
        <v>8.8967971530249115E-2</v>
      </c>
      <c r="M266" s="11">
        <f t="shared" si="74"/>
        <v>3.4317089910775568E-2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-7.264139948563697E-2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0.10775559509513338</v>
      </c>
      <c r="Q266" s="11">
        <f>2*'OddsRatio_working_3-way'!K266*'OddsRatio_working_3-way'!L266*'OddsRatio_working_3-way'!M266</f>
        <v>5.6020584920786782E-3</v>
      </c>
      <c r="R266" s="11">
        <f t="shared" si="75"/>
        <v>0</v>
      </c>
      <c r="S266" s="11">
        <f t="shared" si="76"/>
        <v>-1.4833909569217396</v>
      </c>
      <c r="T266" s="11">
        <f t="shared" si="77"/>
        <v>-7.7119363499960458E-2</v>
      </c>
      <c r="U266" s="11">
        <f>'OddsRatio_working_3-way'!S266-'OddsRatio_working_3-way'!R266^2/3</f>
        <v>-1.4833909569217396</v>
      </c>
      <c r="V266" s="11">
        <f>'OddsRatio_working_3-way'!S266*'OddsRatio_working_3-way'!R266/3-2*'OddsRatio_working_3-way'!R266^3/27-'OddsRatio_working_3-way'!T266</f>
        <v>7.7119363499960458E-2</v>
      </c>
      <c r="W266" s="11">
        <f>'OddsRatio_working_3-way'!V266^2+4*'OddsRatio_working_3-way'!U266^3/27</f>
        <v>-0.47762678878815024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0.34769749244666304</v>
      </c>
      <c r="Y266" s="11">
        <f>IF('OddsRatio_working_3-way'!W266&gt;=0,IF('OddsRatio_working_3-way'!V266+SQRT('OddsRatio_working_3-way'!W266)&gt;0,0,PI()),ACOS('OddsRatio_working_3-way'!V266/(2*'OddsRatio_working_3-way'!X266)))</f>
        <v>1.4596676500433021</v>
      </c>
      <c r="Z266" s="11">
        <f>'OddsRatio_working_3-way'!X266^(1/3)*COS('OddsRatio_working_3-way'!Y266/3)</f>
        <v>0.62157588310352407</v>
      </c>
      <c r="AA266" s="11">
        <f>'OddsRatio_working_3-way'!X266^(1/3)*COS(('OddsRatio_working_3-way'!Y266+2*PI())/3)</f>
        <v>-0.59553397820282861</v>
      </c>
      <c r="AB266" s="11">
        <f>'OddsRatio_working_3-way'!X266^(1/3)*COS(('OddsRatio_working_3-way'!Y266+4*PI())/3)</f>
        <v>-2.6041904900695679E-2</v>
      </c>
      <c r="AC266" s="11">
        <f>'OddsRatio_working_3-way'!X266^(1/3)*SIN('OddsRatio_working_3-way'!Y266/3)</f>
        <v>0.32879640182234476</v>
      </c>
      <c r="AD266" s="11">
        <f>'OddsRatio_working_3-way'!X266^(1/3)*SIN(('OddsRatio_working_3-way'!Y266+2*PI())/3)</f>
        <v>0.37390230423622617</v>
      </c>
      <c r="AE266" s="11">
        <f>'OddsRatio_working_3-way'!X266^(1/3)*SIN(('OddsRatio_working_3-way'!Y266+4*PI())/3)</f>
        <v>-0.70269870605857077</v>
      </c>
      <c r="AF266" s="11">
        <f>-'OddsRatio_working_3-way'!U266/(3*'OddsRatio_working_3-way'!X266^(1/3))*COS(('OddsRatio_working_3-way'!Y266)/3)</f>
        <v>0.62157588310352407</v>
      </c>
      <c r="AG266" s="11">
        <f>-'OddsRatio_working_3-way'!U266/(3*'OddsRatio_working_3-way'!X266^(1/3))*COS(('OddsRatio_working_3-way'!Y266+2*PI())/3)</f>
        <v>-0.59553397820282861</v>
      </c>
      <c r="AH266" s="11">
        <f>-'OddsRatio_working_3-way'!U266/(3*'OddsRatio_working_3-way'!X266^(1/3))*COS(('OddsRatio_working_3-way'!Y266+4*PI())/3)</f>
        <v>-2.6041904900695679E-2</v>
      </c>
      <c r="AI266" s="11">
        <f>'OddsRatio_working_3-way'!U266/(3*'OddsRatio_working_3-way'!X266^(1/3))*SIN(('OddsRatio_working_3-way'!Y266)/3)</f>
        <v>-0.32879640182234476</v>
      </c>
      <c r="AJ266" s="11">
        <f>'OddsRatio_working_3-way'!U266/(3*'OddsRatio_working_3-way'!X266^(1/3))*SIN(('OddsRatio_working_3-way'!Y266+2*PI())/3)</f>
        <v>-0.37390230423622617</v>
      </c>
      <c r="AK266" s="11">
        <f>'OddsRatio_working_3-way'!U266/(3*'OddsRatio_working_3-way'!X266^(1/3))*SIN(('OddsRatio_working_3-way'!Y266+4*PI())/3)</f>
        <v>0.70269870605857077</v>
      </c>
      <c r="AL266" s="11">
        <f>'OddsRatio_working_3-way'!Z266+'OddsRatio_working_3-way'!AF266</f>
        <v>1.2431517662070481</v>
      </c>
      <c r="AM266" s="11">
        <f>'OddsRatio_working_3-way'!AA266+'OddsRatio_working_3-way'!AG266</f>
        <v>-1.1910679564056572</v>
      </c>
      <c r="AN266" s="11">
        <f>'OddsRatio_working_3-way'!AB266+'OddsRatio_working_3-way'!AH266</f>
        <v>-5.2083809801391358E-2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1.2431517662070481</v>
      </c>
      <c r="AS266" s="11">
        <f>IF(('OddsRatio_working_3-way'!X266=0),IF(Q266&gt;0,-Q266^(1/3),(-Q266)^(1/3)),'OddsRatio_working_3-way'!AM266-'OddsRatio_working_3-way'!R266/3)</f>
        <v>-1.1910679564056572</v>
      </c>
      <c r="AT266" s="11">
        <f>IF(('OddsRatio_working_3-way'!X266=0),IF(Q266&gt;0,-Q266^(1/3),(-Q266)^(1/3)),'OddsRatio_working_3-way'!AN266-'OddsRatio_working_3-way'!R266/3)</f>
        <v>-5.2083809801391358E-2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9">
        <f t="shared" si="65"/>
        <v>0.28841532529492775</v>
      </c>
      <c r="E267" s="9">
        <f t="shared" si="66"/>
        <v>0.27018389503905632</v>
      </c>
      <c r="F267" s="9">
        <f t="shared" si="67"/>
        <v>0.44140077966601571</v>
      </c>
      <c r="G267" s="9">
        <f t="shared" si="68"/>
        <v>1.0634578169062929</v>
      </c>
      <c r="H267" s="9">
        <f t="shared" si="69"/>
        <v>3.4672221352225994</v>
      </c>
      <c r="I267" s="9">
        <f t="shared" si="70"/>
        <v>3.7011828549419845</v>
      </c>
      <c r="J267" s="9">
        <f t="shared" si="71"/>
        <v>2.2655148021184881</v>
      </c>
      <c r="K267" s="11">
        <f t="shared" si="72"/>
        <v>0.30120481927710846</v>
      </c>
      <c r="L267" s="11">
        <f t="shared" si="73"/>
        <v>0.2824858757062147</v>
      </c>
      <c r="M267" s="11">
        <f t="shared" si="74"/>
        <v>0.45662100456621008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-0.27244773537303757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0.23505522748839178</v>
      </c>
      <c r="Q267" s="11">
        <f>2*'OddsRatio_working_3-way'!K267*'OddsRatio_working_3-way'!L267*'OddsRatio_working_3-way'!M267</f>
        <v>7.7704207434179107E-2</v>
      </c>
      <c r="R267" s="11">
        <f t="shared" si="75"/>
        <v>0</v>
      </c>
      <c r="S267" s="11">
        <f t="shared" si="76"/>
        <v>-0.86275346413341381</v>
      </c>
      <c r="T267" s="11">
        <f t="shared" si="77"/>
        <v>-0.28520775673831861</v>
      </c>
      <c r="U267" s="11">
        <f>'OddsRatio_working_3-way'!S267-'OddsRatio_working_3-way'!R267^2/3</f>
        <v>-0.86275346413341381</v>
      </c>
      <c r="V267" s="11">
        <f>'OddsRatio_working_3-way'!S267*'OddsRatio_working_3-way'!R267/3-2*'OddsRatio_working_3-way'!R267^3/27-'OddsRatio_working_3-way'!T267</f>
        <v>0.28520775673831861</v>
      </c>
      <c r="W267" s="11">
        <f>'OddsRatio_working_3-way'!V267^2+4*'OddsRatio_working_3-way'!U267^3/27</f>
        <v>-1.3795049204710738E-2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0.15422265860470588</v>
      </c>
      <c r="Y267" s="11">
        <f>IF('OddsRatio_working_3-way'!W267&gt;=0,IF('OddsRatio_working_3-way'!V267+SQRT('OddsRatio_working_3-way'!W267)&gt;0,0,PI()),ACOS('OddsRatio_working_3-way'!V267/(2*'OddsRatio_working_3-way'!X267)))</f>
        <v>0.39064853208606931</v>
      </c>
      <c r="Z267" s="11">
        <f>'OddsRatio_working_3-way'!X267^(1/3)*COS('OddsRatio_working_3-way'!Y267/3)</f>
        <v>0.53172890845314646</v>
      </c>
      <c r="AA267" s="11">
        <f>'OddsRatio_working_3-way'!X267^(1/3)*COS(('OddsRatio_working_3-way'!Y267+2*PI())/3)</f>
        <v>-0.32616903091667648</v>
      </c>
      <c r="AB267" s="11">
        <f>'OddsRatio_working_3-way'!X267^(1/3)*COS(('OddsRatio_working_3-way'!Y267+4*PI())/3)</f>
        <v>-0.20555987753646981</v>
      </c>
      <c r="AC267" s="11">
        <f>'OddsRatio_working_3-way'!X267^(1/3)*SIN('OddsRatio_working_3-way'!Y267/3)</f>
        <v>6.9633727170795232E-2</v>
      </c>
      <c r="AD267" s="11">
        <f>'OddsRatio_working_3-way'!X267^(1/3)*SIN(('OddsRatio_working_3-way'!Y267+2*PI())/3)</f>
        <v>0.42567387906159743</v>
      </c>
      <c r="AE267" s="11">
        <f>'OddsRatio_working_3-way'!X267^(1/3)*SIN(('OddsRatio_working_3-way'!Y267+4*PI())/3)</f>
        <v>-0.49530760623239256</v>
      </c>
      <c r="AF267" s="11">
        <f>-'OddsRatio_working_3-way'!U267/(3*'OddsRatio_working_3-way'!X267^(1/3))*COS(('OddsRatio_working_3-way'!Y267)/3)</f>
        <v>0.53172890845314635</v>
      </c>
      <c r="AG267" s="11">
        <f>-'OddsRatio_working_3-way'!U267/(3*'OddsRatio_working_3-way'!X267^(1/3))*COS(('OddsRatio_working_3-way'!Y267+2*PI())/3)</f>
        <v>-0.32616903091667643</v>
      </c>
      <c r="AH267" s="11">
        <f>-'OddsRatio_working_3-way'!U267/(3*'OddsRatio_working_3-way'!X267^(1/3))*COS(('OddsRatio_working_3-way'!Y267+4*PI())/3)</f>
        <v>-0.20555987753646976</v>
      </c>
      <c r="AI267" s="11">
        <f>'OddsRatio_working_3-way'!U267/(3*'OddsRatio_working_3-way'!X267^(1/3))*SIN(('OddsRatio_working_3-way'!Y267)/3)</f>
        <v>-6.9633727170795218E-2</v>
      </c>
      <c r="AJ267" s="11">
        <f>'OddsRatio_working_3-way'!U267/(3*'OddsRatio_working_3-way'!X267^(1/3))*SIN(('OddsRatio_working_3-way'!Y267+2*PI())/3)</f>
        <v>-0.42567387906159732</v>
      </c>
      <c r="AK267" s="11">
        <f>'OddsRatio_working_3-way'!U267/(3*'OddsRatio_working_3-way'!X267^(1/3))*SIN(('OddsRatio_working_3-way'!Y267+4*PI())/3)</f>
        <v>0.49530760623239251</v>
      </c>
      <c r="AL267" s="11">
        <f>'OddsRatio_working_3-way'!Z267+'OddsRatio_working_3-way'!AF267</f>
        <v>1.0634578169062929</v>
      </c>
      <c r="AM267" s="11">
        <f>'OddsRatio_working_3-way'!AA267+'OddsRatio_working_3-way'!AG267</f>
        <v>-0.65233806183335297</v>
      </c>
      <c r="AN267" s="11">
        <f>'OddsRatio_working_3-way'!AB267+'OddsRatio_working_3-way'!AH267</f>
        <v>-0.41111975507293957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1.0634578169062929</v>
      </c>
      <c r="AS267" s="11">
        <f>IF(('OddsRatio_working_3-way'!X267=0),IF(Q267&gt;0,-Q267^(1/3),(-Q267)^(1/3)),'OddsRatio_working_3-way'!AM267-'OddsRatio_working_3-way'!R267/3)</f>
        <v>-0.65233806183335297</v>
      </c>
      <c r="AT267" s="11">
        <f>IF(('OddsRatio_working_3-way'!X267=0),IF(Q267&gt;0,-Q267^(1/3),(-Q267)^(1/3)),'OddsRatio_working_3-way'!AN267-'OddsRatio_working_3-way'!R267/3)</f>
        <v>-0.41111975507293957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9">
        <f t="shared" si="65"/>
        <v>0.54309264916157962</v>
      </c>
      <c r="E268" s="9">
        <f t="shared" si="66"/>
        <v>0.27211453873633951</v>
      </c>
      <c r="F268" s="9">
        <f t="shared" si="67"/>
        <v>0.18479281210208057</v>
      </c>
      <c r="G268" s="9">
        <f t="shared" si="68"/>
        <v>1.0785980178987327</v>
      </c>
      <c r="H268" s="9">
        <f t="shared" si="69"/>
        <v>1.8413064539610118</v>
      </c>
      <c r="I268" s="9">
        <f t="shared" si="70"/>
        <v>3.6749230843888574</v>
      </c>
      <c r="J268" s="9">
        <f t="shared" si="71"/>
        <v>5.4114658932058166</v>
      </c>
      <c r="K268" s="11">
        <f t="shared" si="72"/>
        <v>0.5617977528089888</v>
      </c>
      <c r="L268" s="11">
        <f t="shared" si="73"/>
        <v>0.28735632183908044</v>
      </c>
      <c r="M268" s="11">
        <f t="shared" si="74"/>
        <v>0.19646365422396858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-0.25092998632137975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0.23311504884188444</v>
      </c>
      <c r="Q268" s="11">
        <f>2*'OddsRatio_working_3-way'!K268*'OddsRatio_working_3-way'!L268*'OddsRatio_working_3-way'!M268</f>
        <v>6.343266635153319E-2</v>
      </c>
      <c r="R268" s="11">
        <f t="shared" si="75"/>
        <v>0</v>
      </c>
      <c r="S268" s="11">
        <f t="shared" si="76"/>
        <v>-0.9290043500154711</v>
      </c>
      <c r="T268" s="11">
        <f t="shared" si="77"/>
        <v>-0.25279029932393776</v>
      </c>
      <c r="U268" s="11">
        <f>'OddsRatio_working_3-way'!S268-'OddsRatio_working_3-way'!R268^2/3</f>
        <v>-0.9290043500154711</v>
      </c>
      <c r="V268" s="11">
        <f>'OddsRatio_working_3-way'!S268*'OddsRatio_working_3-way'!R268/3-2*'OddsRatio_working_3-way'!R268^3/27-'OddsRatio_working_3-way'!T268</f>
        <v>0.25279029932393776</v>
      </c>
      <c r="W268" s="11">
        <f>'OddsRatio_working_3-way'!V268^2+4*'OddsRatio_working_3-way'!U268^3/27</f>
        <v>-5.4878746312579746E-2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0.17232359222177457</v>
      </c>
      <c r="Y268" s="11">
        <f>IF('OddsRatio_working_3-way'!W268&gt;=0,IF('OddsRatio_working_3-way'!V268+SQRT('OddsRatio_working_3-way'!W268)&gt;0,0,PI()),ACOS('OddsRatio_working_3-way'!V268/(2*'OddsRatio_working_3-way'!X268)))</f>
        <v>0.74737507471528764</v>
      </c>
      <c r="Z268" s="11">
        <f>'OddsRatio_working_3-way'!X268^(1/3)*COS('OddsRatio_working_3-way'!Y268/3)</f>
        <v>0.53929900894936633</v>
      </c>
      <c r="AA268" s="11">
        <f>'OddsRatio_working_3-way'!X268^(1/3)*COS(('OddsRatio_working_3-way'!Y268+2*PI())/3)</f>
        <v>-0.38847089023306131</v>
      </c>
      <c r="AB268" s="11">
        <f>'OddsRatio_working_3-way'!X268^(1/3)*COS(('OddsRatio_working_3-way'!Y268+4*PI())/3)</f>
        <v>-0.15082811871630511</v>
      </c>
      <c r="AC268" s="11">
        <f>'OddsRatio_working_3-way'!X268^(1/3)*SIN('OddsRatio_working_3-way'!Y268/3)</f>
        <v>0.13720311810616803</v>
      </c>
      <c r="AD268" s="11">
        <f>'OddsRatio_working_3-way'!X268^(1/3)*SIN(('OddsRatio_working_3-way'!Y268+2*PI())/3)</f>
        <v>0.39844508293283853</v>
      </c>
      <c r="AE268" s="11">
        <f>'OddsRatio_working_3-way'!X268^(1/3)*SIN(('OddsRatio_working_3-way'!Y268+4*PI())/3)</f>
        <v>-0.53564820103900646</v>
      </c>
      <c r="AF268" s="11">
        <f>-'OddsRatio_working_3-way'!U268/(3*'OddsRatio_working_3-way'!X268^(1/3))*COS(('OddsRatio_working_3-way'!Y268)/3)</f>
        <v>0.53929900894936633</v>
      </c>
      <c r="AG268" s="11">
        <f>-'OddsRatio_working_3-way'!U268/(3*'OddsRatio_working_3-way'!X268^(1/3))*COS(('OddsRatio_working_3-way'!Y268+2*PI())/3)</f>
        <v>-0.38847089023306131</v>
      </c>
      <c r="AH268" s="11">
        <f>-'OddsRatio_working_3-way'!U268/(3*'OddsRatio_working_3-way'!X268^(1/3))*COS(('OddsRatio_working_3-way'!Y268+4*PI())/3)</f>
        <v>-0.15082811871630511</v>
      </c>
      <c r="AI268" s="11">
        <f>'OddsRatio_working_3-way'!U268/(3*'OddsRatio_working_3-way'!X268^(1/3))*SIN(('OddsRatio_working_3-way'!Y268)/3)</f>
        <v>-0.13720311810616803</v>
      </c>
      <c r="AJ268" s="11">
        <f>'OddsRatio_working_3-way'!U268/(3*'OddsRatio_working_3-way'!X268^(1/3))*SIN(('OddsRatio_working_3-way'!Y268+2*PI())/3)</f>
        <v>-0.39844508293283853</v>
      </c>
      <c r="AK268" s="11">
        <f>'OddsRatio_working_3-way'!U268/(3*'OddsRatio_working_3-way'!X268^(1/3))*SIN(('OddsRatio_working_3-way'!Y268+4*PI())/3)</f>
        <v>0.53564820103900646</v>
      </c>
      <c r="AL268" s="11">
        <f>'OddsRatio_working_3-way'!Z268+'OddsRatio_working_3-way'!AF268</f>
        <v>1.0785980178987327</v>
      </c>
      <c r="AM268" s="11">
        <f>'OddsRatio_working_3-way'!AA268+'OddsRatio_working_3-way'!AG268</f>
        <v>-0.77694178046612261</v>
      </c>
      <c r="AN268" s="11">
        <f>'OddsRatio_working_3-way'!AB268+'OddsRatio_working_3-way'!AH268</f>
        <v>-0.30165623743261022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1.0785980178987327</v>
      </c>
      <c r="AS268" s="11">
        <f>IF(('OddsRatio_working_3-way'!X268=0),IF(Q268&gt;0,-Q268^(1/3),(-Q268)^(1/3)),'OddsRatio_working_3-way'!AM268-'OddsRatio_working_3-way'!R268/3)</f>
        <v>-0.77694178046612261</v>
      </c>
      <c r="AT268" s="11">
        <f>IF(('OddsRatio_working_3-way'!X268=0),IF(Q268&gt;0,-Q268^(1/3),(-Q268)^(1/3)),'OddsRatio_working_3-way'!AN268-'OddsRatio_working_3-way'!R268/3)</f>
        <v>-0.30165623743261022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9">
        <f t="shared" si="65"/>
        <v>0.41062147452828723</v>
      </c>
      <c r="E269" s="9">
        <f t="shared" si="66"/>
        <v>0.36167308337265408</v>
      </c>
      <c r="F269" s="9">
        <f t="shared" si="67"/>
        <v>0.22770544209905852</v>
      </c>
      <c r="G269" s="9">
        <f t="shared" si="68"/>
        <v>1.0632095801519674</v>
      </c>
      <c r="H269" s="9">
        <f t="shared" si="69"/>
        <v>2.4353329332051561</v>
      </c>
      <c r="I269" s="9">
        <f t="shared" si="70"/>
        <v>2.7649279030522664</v>
      </c>
      <c r="J269" s="9">
        <f t="shared" si="71"/>
        <v>4.3916385606847763</v>
      </c>
      <c r="K269" s="11">
        <f t="shared" si="72"/>
        <v>0.42553191489361702</v>
      </c>
      <c r="L269" s="11">
        <f t="shared" si="73"/>
        <v>0.37593984962406013</v>
      </c>
      <c r="M269" s="11">
        <f t="shared" si="74"/>
        <v>0.2386634844868735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-0.27294115041831968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0.23671630200265809</v>
      </c>
      <c r="Q269" s="11">
        <f>2*'OddsRatio_working_3-way'!K269*'OddsRatio_working_3-way'!L269*'OddsRatio_working_3-way'!M269</f>
        <v>7.6360097420212283E-2</v>
      </c>
      <c r="R269" s="11">
        <f t="shared" si="75"/>
        <v>0</v>
      </c>
      <c r="S269" s="11">
        <f t="shared" si="76"/>
        <v>-0.86727963753306503</v>
      </c>
      <c r="T269" s="11">
        <f t="shared" si="77"/>
        <v>-0.27976762501066615</v>
      </c>
      <c r="U269" s="11">
        <f>'OddsRatio_working_3-way'!S269-'OddsRatio_working_3-way'!R269^2/3</f>
        <v>-0.86727963753306503</v>
      </c>
      <c r="V269" s="11">
        <f>'OddsRatio_working_3-way'!S269*'OddsRatio_working_3-way'!R269/3-2*'OddsRatio_working_3-way'!R269^3/27-'OddsRatio_working_3-way'!T269</f>
        <v>0.27976762501066615</v>
      </c>
      <c r="W269" s="11">
        <f>'OddsRatio_working_3-way'!V269^2+4*'OddsRatio_working_3-way'!U269^3/27</f>
        <v>-1.8373804556695753E-2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0.15543787228407727</v>
      </c>
      <c r="Y269" s="11">
        <f>IF('OddsRatio_working_3-way'!W269&gt;=0,IF('OddsRatio_working_3-way'!V269+SQRT('OddsRatio_working_3-way'!W269)&gt;0,0,PI()),ACOS('OddsRatio_working_3-way'!V269/(2*'OddsRatio_working_3-way'!X269)))</f>
        <v>0.45117840393315789</v>
      </c>
      <c r="Z269" s="11">
        <f>'OddsRatio_working_3-way'!X269^(1/3)*COS('OddsRatio_working_3-way'!Y269/3)</f>
        <v>0.53160479007598371</v>
      </c>
      <c r="AA269" s="11">
        <f>'OddsRatio_working_3-way'!X269^(1/3)*COS(('OddsRatio_working_3-way'!Y269+2*PI())/3)</f>
        <v>-0.3355674992052492</v>
      </c>
      <c r="AB269" s="11">
        <f>'OddsRatio_working_3-way'!X269^(1/3)*COS(('OddsRatio_working_3-way'!Y269+4*PI())/3)</f>
        <v>-0.19603729087073438</v>
      </c>
      <c r="AC269" s="11">
        <f>'OddsRatio_working_3-way'!X269^(1/3)*SIN('OddsRatio_working_3-way'!Y269/3)</f>
        <v>8.0557803342016718E-2</v>
      </c>
      <c r="AD269" s="11">
        <f>'OddsRatio_working_3-way'!X269^(1/3)*SIN(('OddsRatio_working_3-way'!Y269+2*PI())/3)</f>
        <v>0.42010435130828722</v>
      </c>
      <c r="AE269" s="11">
        <f>'OddsRatio_working_3-way'!X269^(1/3)*SIN(('OddsRatio_working_3-way'!Y269+4*PI())/3)</f>
        <v>-0.50066215465030395</v>
      </c>
      <c r="AF269" s="11">
        <f>-'OddsRatio_working_3-way'!U269/(3*'OddsRatio_working_3-way'!X269^(1/3))*COS(('OddsRatio_working_3-way'!Y269)/3)</f>
        <v>0.5316047900759836</v>
      </c>
      <c r="AG269" s="11">
        <f>-'OddsRatio_working_3-way'!U269/(3*'OddsRatio_working_3-way'!X269^(1/3))*COS(('OddsRatio_working_3-way'!Y269+2*PI())/3)</f>
        <v>-0.33556749920524914</v>
      </c>
      <c r="AH269" s="11">
        <f>-'OddsRatio_working_3-way'!U269/(3*'OddsRatio_working_3-way'!X269^(1/3))*COS(('OddsRatio_working_3-way'!Y269+4*PI())/3)</f>
        <v>-0.19603729087073435</v>
      </c>
      <c r="AI269" s="11">
        <f>'OddsRatio_working_3-way'!U269/(3*'OddsRatio_working_3-way'!X269^(1/3))*SIN(('OddsRatio_working_3-way'!Y269)/3)</f>
        <v>-8.055780334201669E-2</v>
      </c>
      <c r="AJ269" s="11">
        <f>'OddsRatio_working_3-way'!U269/(3*'OddsRatio_working_3-way'!X269^(1/3))*SIN(('OddsRatio_working_3-way'!Y269+2*PI())/3)</f>
        <v>-0.42010435130828716</v>
      </c>
      <c r="AK269" s="11">
        <f>'OddsRatio_working_3-way'!U269/(3*'OddsRatio_working_3-way'!X269^(1/3))*SIN(('OddsRatio_working_3-way'!Y269+4*PI())/3)</f>
        <v>0.50066215465030384</v>
      </c>
      <c r="AL269" s="11">
        <f>'OddsRatio_working_3-way'!Z269+'OddsRatio_working_3-way'!AF269</f>
        <v>1.0632095801519674</v>
      </c>
      <c r="AM269" s="11">
        <f>'OddsRatio_working_3-way'!AA269+'OddsRatio_working_3-way'!AG269</f>
        <v>-0.6711349984104984</v>
      </c>
      <c r="AN269" s="11">
        <f>'OddsRatio_working_3-way'!AB269+'OddsRatio_working_3-way'!AH269</f>
        <v>-0.3920745817414687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1.0632095801519674</v>
      </c>
      <c r="AS269" s="11">
        <f>IF(('OddsRatio_working_3-way'!X269=0),IF(Q269&gt;0,-Q269^(1/3),(-Q269)^(1/3)),'OddsRatio_working_3-way'!AM269-'OddsRatio_working_3-way'!R269/3)</f>
        <v>-0.6711349984104984</v>
      </c>
      <c r="AT269" s="11">
        <f>IF(('OddsRatio_working_3-way'!X269=0),IF(Q269&gt;0,-Q269^(1/3),(-Q269)^(1/3)),'OddsRatio_working_3-way'!AN269-'OddsRatio_working_3-way'!R269/3)</f>
        <v>-0.3920745817414687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9">
        <f t="shared" si="65"/>
        <v>0.5393188921248101</v>
      </c>
      <c r="E270" s="9">
        <f t="shared" si="66"/>
        <v>0.25825007185921472</v>
      </c>
      <c r="F270" s="9">
        <f t="shared" si="67"/>
        <v>0.20243103601597517</v>
      </c>
      <c r="G270" s="9">
        <f t="shared" si="68"/>
        <v>1.0677382032274938</v>
      </c>
      <c r="H270" s="9">
        <f t="shared" si="69"/>
        <v>1.8541905625819952</v>
      </c>
      <c r="I270" s="9">
        <f t="shared" si="70"/>
        <v>3.8722157666819585</v>
      </c>
      <c r="J270" s="9">
        <f t="shared" si="71"/>
        <v>4.9399539699094532</v>
      </c>
      <c r="K270" s="11">
        <f t="shared" si="72"/>
        <v>0.55555555555555558</v>
      </c>
      <c r="L270" s="11">
        <f t="shared" si="73"/>
        <v>0.2710027100271003</v>
      </c>
      <c r="M270" s="11">
        <f t="shared" si="74"/>
        <v>0.21321961620469082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-0.25491589670694148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0.23049034091383319</v>
      </c>
      <c r="Q270" s="11">
        <f>2*'OddsRatio_working_3-way'!K270*'OddsRatio_working_3-way'!L270*'OddsRatio_working_3-way'!M270</f>
        <v>6.4203437580454936E-2</v>
      </c>
      <c r="R270" s="11">
        <f t="shared" si="75"/>
        <v>0</v>
      </c>
      <c r="S270" s="11">
        <f t="shared" si="76"/>
        <v>-0.90418190427257428</v>
      </c>
      <c r="T270" s="11">
        <f t="shared" si="77"/>
        <v>-0.2518612546720263</v>
      </c>
      <c r="U270" s="11">
        <f>'OddsRatio_working_3-way'!S270-'OddsRatio_working_3-way'!R270^2/3</f>
        <v>-0.90418190427257428</v>
      </c>
      <c r="V270" s="11">
        <f>'OddsRatio_working_3-way'!S270*'OddsRatio_working_3-way'!R270/3-2*'OddsRatio_working_3-way'!R270^3/27-'OddsRatio_working_3-way'!T270</f>
        <v>0.2518612546720263</v>
      </c>
      <c r="W270" s="11">
        <f>'OddsRatio_working_3-way'!V270^2+4*'OddsRatio_working_3-way'!U270^3/27</f>
        <v>-4.6078400097237307E-2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0.16546335825659755</v>
      </c>
      <c r="Y270" s="11">
        <f>IF('OddsRatio_working_3-way'!W270&gt;=0,IF('OddsRatio_working_3-way'!V270+SQRT('OddsRatio_working_3-way'!W270)&gt;0,0,PI()),ACOS('OddsRatio_working_3-way'!V270/(2*'OddsRatio_working_3-way'!X270)))</f>
        <v>0.70582195797329261</v>
      </c>
      <c r="Z270" s="11">
        <f>'OddsRatio_working_3-way'!X270^(1/3)*COS('OddsRatio_working_3-way'!Y270/3)</f>
        <v>0.53386910161374701</v>
      </c>
      <c r="AA270" s="11">
        <f>'OddsRatio_working_3-way'!X270^(1/3)*COS(('OddsRatio_working_3-way'!Y270+2*PI())/3)</f>
        <v>-0.37776465874123238</v>
      </c>
      <c r="AB270" s="11">
        <f>'OddsRatio_working_3-way'!X270^(1/3)*COS(('OddsRatio_working_3-way'!Y270+4*PI())/3)</f>
        <v>-0.15610444287251479</v>
      </c>
      <c r="AC270" s="11">
        <f>'OddsRatio_working_3-way'!X270^(1/3)*SIN('OddsRatio_working_3-way'!Y270/3)</f>
        <v>0.1279755853004346</v>
      </c>
      <c r="AD270" s="11">
        <f>'OddsRatio_working_3-way'!X270^(1/3)*SIN(('OddsRatio_working_3-way'!Y270+2*PI())/3)</f>
        <v>0.39835641164286339</v>
      </c>
      <c r="AE270" s="11">
        <f>'OddsRatio_working_3-way'!X270^(1/3)*SIN(('OddsRatio_working_3-way'!Y270+4*PI())/3)</f>
        <v>-0.52633199694329802</v>
      </c>
      <c r="AF270" s="11">
        <f>-'OddsRatio_working_3-way'!U270/(3*'OddsRatio_working_3-way'!X270^(1/3))*COS(('OddsRatio_working_3-way'!Y270)/3)</f>
        <v>0.5338691016137469</v>
      </c>
      <c r="AG270" s="11">
        <f>-'OddsRatio_working_3-way'!U270/(3*'OddsRatio_working_3-way'!X270^(1/3))*COS(('OddsRatio_working_3-way'!Y270+2*PI())/3)</f>
        <v>-0.37776465874123227</v>
      </c>
      <c r="AH270" s="11">
        <f>-'OddsRatio_working_3-way'!U270/(3*'OddsRatio_working_3-way'!X270^(1/3))*COS(('OddsRatio_working_3-way'!Y270+4*PI())/3)</f>
        <v>-0.15610444287251474</v>
      </c>
      <c r="AI270" s="11">
        <f>'OddsRatio_working_3-way'!U270/(3*'OddsRatio_working_3-way'!X270^(1/3))*SIN(('OddsRatio_working_3-way'!Y270)/3)</f>
        <v>-0.1279755853004346</v>
      </c>
      <c r="AJ270" s="11">
        <f>'OddsRatio_working_3-way'!U270/(3*'OddsRatio_working_3-way'!X270^(1/3))*SIN(('OddsRatio_working_3-way'!Y270+2*PI())/3)</f>
        <v>-0.39835641164286334</v>
      </c>
      <c r="AK270" s="11">
        <f>'OddsRatio_working_3-way'!U270/(3*'OddsRatio_working_3-way'!X270^(1/3))*SIN(('OddsRatio_working_3-way'!Y270+4*PI())/3)</f>
        <v>0.52633199694329791</v>
      </c>
      <c r="AL270" s="11">
        <f>'OddsRatio_working_3-way'!Z270+'OddsRatio_working_3-way'!AF270</f>
        <v>1.0677382032274938</v>
      </c>
      <c r="AM270" s="11">
        <f>'OddsRatio_working_3-way'!AA270+'OddsRatio_working_3-way'!AG270</f>
        <v>-0.75552931748246466</v>
      </c>
      <c r="AN270" s="11">
        <f>'OddsRatio_working_3-way'!AB270+'OddsRatio_working_3-way'!AH270</f>
        <v>-0.31220888574502953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1.0677382032274938</v>
      </c>
      <c r="AS270" s="11">
        <f>IF(('OddsRatio_working_3-way'!X270=0),IF(Q270&gt;0,-Q270^(1/3),(-Q270)^(1/3)),'OddsRatio_working_3-way'!AM270-'OddsRatio_working_3-way'!R270/3)</f>
        <v>-0.75552931748246466</v>
      </c>
      <c r="AT270" s="11">
        <f>IF(('OddsRatio_working_3-way'!X270=0),IF(Q270&gt;0,-Q270^(1/3),(-Q270)^(1/3)),'OddsRatio_working_3-way'!AN270-'OddsRatio_working_3-way'!R270/3)</f>
        <v>-0.31220888574502953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9">
        <f t="shared" si="65"/>
        <v>0.24861324931689124</v>
      </c>
      <c r="E271" s="9">
        <f t="shared" si="66"/>
        <v>0.31221879101378736</v>
      </c>
      <c r="F271" s="9">
        <f t="shared" si="67"/>
        <v>0.43916795966932137</v>
      </c>
      <c r="G271" s="9">
        <f t="shared" si="68"/>
        <v>1.0641942867617327</v>
      </c>
      <c r="H271" s="9">
        <f t="shared" si="69"/>
        <v>4.0223117744033212</v>
      </c>
      <c r="I271" s="9">
        <f t="shared" si="70"/>
        <v>3.2028821735967861</v>
      </c>
      <c r="J271" s="9">
        <f t="shared" si="71"/>
        <v>2.2770331441140792</v>
      </c>
      <c r="K271" s="11">
        <f t="shared" si="72"/>
        <v>0.26041666666666669</v>
      </c>
      <c r="L271" s="11">
        <f t="shared" si="73"/>
        <v>0.32573289902280134</v>
      </c>
      <c r="M271" s="11">
        <f t="shared" si="74"/>
        <v>0.45454545454545453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-0.27200547823511989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0.23558570229987169</v>
      </c>
      <c r="Q271" s="11">
        <f>2*'OddsRatio_working_3-way'!K271*'OddsRatio_working_3-way'!L271*'OddsRatio_working_3-way'!M271</f>
        <v>7.7114796170170766E-2</v>
      </c>
      <c r="R271" s="11">
        <f t="shared" si="75"/>
        <v>0</v>
      </c>
      <c r="S271" s="11">
        <f t="shared" si="76"/>
        <v>-0.86610646163616178</v>
      </c>
      <c r="T271" s="11">
        <f t="shared" si="77"/>
        <v>-0.28350457009366997</v>
      </c>
      <c r="U271" s="11">
        <f>'OddsRatio_working_3-way'!S271-'OddsRatio_working_3-way'!R271^2/3</f>
        <v>-0.86610646163616178</v>
      </c>
      <c r="V271" s="11">
        <f>'OddsRatio_working_3-way'!S271*'OddsRatio_working_3-way'!R271/3-2*'OddsRatio_working_3-way'!R271^3/27-'OddsRatio_working_3-way'!T271</f>
        <v>0.28350457009366997</v>
      </c>
      <c r="W271" s="11">
        <f>'OddsRatio_working_3-way'!V271^2+4*'OddsRatio_working_3-way'!U271^3/27</f>
        <v>-1.5877225413866256E-2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0.15512258594242723</v>
      </c>
      <c r="Y271" s="11">
        <f>IF('OddsRatio_working_3-way'!W271&gt;=0,IF('OddsRatio_working_3-way'!V271+SQRT('OddsRatio_working_3-way'!W271)&gt;0,0,PI()),ACOS('OddsRatio_working_3-way'!V271/(2*'OddsRatio_working_3-way'!X271)))</f>
        <v>0.41823266964027406</v>
      </c>
      <c r="Z271" s="11">
        <f>'OddsRatio_working_3-way'!X271^(1/3)*COS('OddsRatio_working_3-way'!Y271/3)</f>
        <v>0.53209714338086633</v>
      </c>
      <c r="AA271" s="11">
        <f>'OddsRatio_working_3-way'!X271^(1/3)*COS(('OddsRatio_working_3-way'!Y271+2*PI())/3)</f>
        <v>-0.33070990413480633</v>
      </c>
      <c r="AB271" s="11">
        <f>'OddsRatio_working_3-way'!X271^(1/3)*COS(('OddsRatio_working_3-way'!Y271+4*PI())/3)</f>
        <v>-0.20138723924606014</v>
      </c>
      <c r="AC271" s="11">
        <f>'OddsRatio_working_3-way'!X271^(1/3)*SIN('OddsRatio_working_3-way'!Y271/3)</f>
        <v>7.4664475385837606E-2</v>
      </c>
      <c r="AD271" s="11">
        <f>'OddsRatio_working_3-way'!X271^(1/3)*SIN(('OddsRatio_working_3-way'!Y271+2*PI())/3)</f>
        <v>0.42347740575604237</v>
      </c>
      <c r="AE271" s="11">
        <f>'OddsRatio_working_3-way'!X271^(1/3)*SIN(('OddsRatio_working_3-way'!Y271+4*PI())/3)</f>
        <v>-0.49814188114187974</v>
      </c>
      <c r="AF271" s="11">
        <f>-'OddsRatio_working_3-way'!U271/(3*'OddsRatio_working_3-way'!X271^(1/3))*COS(('OddsRatio_working_3-way'!Y271)/3)</f>
        <v>0.53209714338086644</v>
      </c>
      <c r="AG271" s="11">
        <f>-'OddsRatio_working_3-way'!U271/(3*'OddsRatio_working_3-way'!X271^(1/3))*COS(('OddsRatio_working_3-way'!Y271+2*PI())/3)</f>
        <v>-0.33070990413480639</v>
      </c>
      <c r="AH271" s="11">
        <f>-'OddsRatio_working_3-way'!U271/(3*'OddsRatio_working_3-way'!X271^(1/3))*COS(('OddsRatio_working_3-way'!Y271+4*PI())/3)</f>
        <v>-0.2013872392460602</v>
      </c>
      <c r="AI271" s="11">
        <f>'OddsRatio_working_3-way'!U271/(3*'OddsRatio_working_3-way'!X271^(1/3))*SIN(('OddsRatio_working_3-way'!Y271)/3)</f>
        <v>-7.4664475385837634E-2</v>
      </c>
      <c r="AJ271" s="11">
        <f>'OddsRatio_working_3-way'!U271/(3*'OddsRatio_working_3-way'!X271^(1/3))*SIN(('OddsRatio_working_3-way'!Y271+2*PI())/3)</f>
        <v>-0.42347740575604248</v>
      </c>
      <c r="AK271" s="11">
        <f>'OddsRatio_working_3-way'!U271/(3*'OddsRatio_working_3-way'!X271^(1/3))*SIN(('OddsRatio_working_3-way'!Y271+4*PI())/3)</f>
        <v>0.49814188114187985</v>
      </c>
      <c r="AL271" s="11">
        <f>'OddsRatio_working_3-way'!Z271+'OddsRatio_working_3-way'!AF271</f>
        <v>1.0641942867617327</v>
      </c>
      <c r="AM271" s="11">
        <f>'OddsRatio_working_3-way'!AA271+'OddsRatio_working_3-way'!AG271</f>
        <v>-0.66141980826961277</v>
      </c>
      <c r="AN271" s="11">
        <f>'OddsRatio_working_3-way'!AB271+'OddsRatio_working_3-way'!AH271</f>
        <v>-0.40277447849212034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1.0641942867617327</v>
      </c>
      <c r="AS271" s="11">
        <f>IF(('OddsRatio_working_3-way'!X271=0),IF(Q271&gt;0,-Q271^(1/3),(-Q271)^(1/3)),'OddsRatio_working_3-way'!AM271-'OddsRatio_working_3-way'!R271/3)</f>
        <v>-0.66141980826961277</v>
      </c>
      <c r="AT271" s="11">
        <f>IF(('OddsRatio_working_3-way'!X271=0),IF(Q271&gt;0,-Q271^(1/3),(-Q271)^(1/3)),'OddsRatio_working_3-way'!AN271-'OddsRatio_working_3-way'!R271/3)</f>
        <v>-0.40277447849212034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9">
        <f t="shared" si="65"/>
        <v>0.46578529391840684</v>
      </c>
      <c r="E272" s="9">
        <f t="shared" si="66"/>
        <v>0.28520784313933278</v>
      </c>
      <c r="F272" s="9">
        <f t="shared" si="67"/>
        <v>0.24900686294226024</v>
      </c>
      <c r="G272" s="9">
        <f t="shared" si="68"/>
        <v>1.0619554821292698</v>
      </c>
      <c r="H272" s="9">
        <f t="shared" si="69"/>
        <v>2.1469119206996119</v>
      </c>
      <c r="I272" s="9">
        <f t="shared" si="70"/>
        <v>3.5062149378250771</v>
      </c>
      <c r="J272" s="9">
        <f t="shared" si="71"/>
        <v>4.0159535692471264</v>
      </c>
      <c r="K272" s="11">
        <f t="shared" si="72"/>
        <v>0.48076923076923073</v>
      </c>
      <c r="L272" s="11">
        <f t="shared" si="73"/>
        <v>0.29761904761904762</v>
      </c>
      <c r="M272" s="11">
        <f t="shared" si="74"/>
        <v>0.26041666666666669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-0.26972441620879117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0.23400536095848601</v>
      </c>
      <c r="Q272" s="11">
        <f>2*'OddsRatio_working_3-way'!K272*'OddsRatio_working_3-way'!L272*'OddsRatio_working_3-way'!M272</f>
        <v>7.4524000305250304E-2</v>
      </c>
      <c r="R272" s="11">
        <f t="shared" si="75"/>
        <v>0</v>
      </c>
      <c r="S272" s="11">
        <f t="shared" si="76"/>
        <v>-0.86757203610867994</v>
      </c>
      <c r="T272" s="11">
        <f t="shared" si="77"/>
        <v>-0.27629682678620376</v>
      </c>
      <c r="U272" s="11">
        <f>'OddsRatio_working_3-way'!S272-'OddsRatio_working_3-way'!R272^2/3</f>
        <v>-0.86757203610867994</v>
      </c>
      <c r="V272" s="11">
        <f>'OddsRatio_working_3-way'!S272*'OddsRatio_working_3-way'!R272/3-2*'OddsRatio_working_3-way'!R272^3/27-'OddsRatio_working_3-way'!T272</f>
        <v>0.27629682678620376</v>
      </c>
      <c r="W272" s="11">
        <f>'OddsRatio_working_3-way'!V272^2+4*'OddsRatio_working_3-way'!U272^3/27</f>
        <v>-2.0401573737757112E-2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0.15551648644909211</v>
      </c>
      <c r="Y272" s="11">
        <f>IF('OddsRatio_working_3-way'!W272&gt;=0,IF('OddsRatio_working_3-way'!V272+SQRT('OddsRatio_working_3-way'!W272)&gt;0,0,PI()),ACOS('OddsRatio_working_3-way'!V272/(2*'OddsRatio_working_3-way'!X272)))</f>
        <v>0.47712242586164511</v>
      </c>
      <c r="Z272" s="11">
        <f>'OddsRatio_working_3-way'!X272^(1/3)*COS('OddsRatio_working_3-way'!Y272/3)</f>
        <v>0.53097774106463491</v>
      </c>
      <c r="AA272" s="11">
        <f>'OddsRatio_working_3-way'!X272^(1/3)*COS(('OddsRatio_working_3-way'!Y272+2*PI())/3)</f>
        <v>-0.33924514414746898</v>
      </c>
      <c r="AB272" s="11">
        <f>'OddsRatio_working_3-way'!X272^(1/3)*COS(('OddsRatio_working_3-way'!Y272+4*PI())/3)</f>
        <v>-0.19173259691716607</v>
      </c>
      <c r="AC272" s="11">
        <f>'OddsRatio_working_3-way'!X272^(1/3)*SIN('OddsRatio_working_3-way'!Y272/3)</f>
        <v>8.5166408852262954E-2</v>
      </c>
      <c r="AD272" s="11">
        <f>'OddsRatio_working_3-way'!X272^(1/3)*SIN(('OddsRatio_working_3-way'!Y272+2*PI())/3)</f>
        <v>0.41725700817991818</v>
      </c>
      <c r="AE272" s="11">
        <f>'OddsRatio_working_3-way'!X272^(1/3)*SIN(('OddsRatio_working_3-way'!Y272+4*PI())/3)</f>
        <v>-0.50242341703218096</v>
      </c>
      <c r="AF272" s="11">
        <f>-'OddsRatio_working_3-way'!U272/(3*'OddsRatio_working_3-way'!X272^(1/3))*COS(('OddsRatio_working_3-way'!Y272)/3)</f>
        <v>0.53097774106463491</v>
      </c>
      <c r="AG272" s="11">
        <f>-'OddsRatio_working_3-way'!U272/(3*'OddsRatio_working_3-way'!X272^(1/3))*COS(('OddsRatio_working_3-way'!Y272+2*PI())/3)</f>
        <v>-0.33924514414746898</v>
      </c>
      <c r="AH272" s="11">
        <f>-'OddsRatio_working_3-way'!U272/(3*'OddsRatio_working_3-way'!X272^(1/3))*COS(('OddsRatio_working_3-way'!Y272+4*PI())/3)</f>
        <v>-0.19173259691716607</v>
      </c>
      <c r="AI272" s="11">
        <f>'OddsRatio_working_3-way'!U272/(3*'OddsRatio_working_3-way'!X272^(1/3))*SIN(('OddsRatio_working_3-way'!Y272)/3)</f>
        <v>-8.5166408852262954E-2</v>
      </c>
      <c r="AJ272" s="11">
        <f>'OddsRatio_working_3-way'!U272/(3*'OddsRatio_working_3-way'!X272^(1/3))*SIN(('OddsRatio_working_3-way'!Y272+2*PI())/3)</f>
        <v>-0.41725700817991818</v>
      </c>
      <c r="AK272" s="11">
        <f>'OddsRatio_working_3-way'!U272/(3*'OddsRatio_working_3-way'!X272^(1/3))*SIN(('OddsRatio_working_3-way'!Y272+4*PI())/3)</f>
        <v>0.50242341703218096</v>
      </c>
      <c r="AL272" s="11">
        <f>'OddsRatio_working_3-way'!Z272+'OddsRatio_working_3-way'!AF272</f>
        <v>1.0619554821292698</v>
      </c>
      <c r="AM272" s="11">
        <f>'OddsRatio_working_3-way'!AA272+'OddsRatio_working_3-way'!AG272</f>
        <v>-0.67849028829493796</v>
      </c>
      <c r="AN272" s="11">
        <f>'OddsRatio_working_3-way'!AB272+'OddsRatio_working_3-way'!AH272</f>
        <v>-0.38346519383433214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1.0619554821292698</v>
      </c>
      <c r="AS272" s="11">
        <f>IF(('OddsRatio_working_3-way'!X272=0),IF(Q272&gt;0,-Q272^(1/3),(-Q272)^(1/3)),'OddsRatio_working_3-way'!AM272-'OddsRatio_working_3-way'!R272/3)</f>
        <v>-0.67849028829493796</v>
      </c>
      <c r="AT272" s="11">
        <f>IF(('OddsRatio_working_3-way'!X272=0),IF(Q272&gt;0,-Q272^(1/3),(-Q272)^(1/3)),'OddsRatio_working_3-way'!AN272-'OddsRatio_working_3-way'!R272/3)</f>
        <v>-0.38346519383433214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9">
        <f t="shared" si="65"/>
        <v>0.67178759576487368</v>
      </c>
      <c r="E273" s="9">
        <f t="shared" si="66"/>
        <v>0.21055034028909961</v>
      </c>
      <c r="F273" s="9">
        <f t="shared" si="67"/>
        <v>0.11766206394602666</v>
      </c>
      <c r="G273" s="9">
        <f t="shared" si="68"/>
        <v>1.1361993966900692</v>
      </c>
      <c r="H273" s="9">
        <f t="shared" si="69"/>
        <v>1.4885657405767299</v>
      </c>
      <c r="I273" s="9">
        <f t="shared" si="70"/>
        <v>4.7494580090772285</v>
      </c>
      <c r="J273" s="9">
        <f t="shared" si="71"/>
        <v>8.498916018154457</v>
      </c>
      <c r="K273" s="11">
        <f t="shared" si="72"/>
        <v>0.69930069930069938</v>
      </c>
      <c r="L273" s="11">
        <f t="shared" si="73"/>
        <v>0.23255813953488372</v>
      </c>
      <c r="M273" s="11">
        <f t="shared" si="74"/>
        <v>0.13157894736842105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-0.20040485829959509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0.22104578408127981</v>
      </c>
      <c r="Q273" s="11">
        <f>2*'OddsRatio_working_3-way'!K273*'OddsRatio_working_3-way'!L273*'OddsRatio_working_3-way'!M273</f>
        <v>4.2796860422319415E-2</v>
      </c>
      <c r="R273" s="11">
        <f t="shared" si="75"/>
        <v>0</v>
      </c>
      <c r="S273" s="11">
        <f t="shared" si="76"/>
        <v>-1.1029961347086086</v>
      </c>
      <c r="T273" s="11">
        <f t="shared" si="77"/>
        <v>-0.21355201059217976</v>
      </c>
      <c r="U273" s="11">
        <f>'OddsRatio_working_3-way'!S273-'OddsRatio_working_3-way'!R273^2/3</f>
        <v>-1.1029961347086086</v>
      </c>
      <c r="V273" s="11">
        <f>'OddsRatio_working_3-way'!S273*'OddsRatio_working_3-way'!R273/3-2*'OddsRatio_working_3-way'!R273^3/27-'OddsRatio_working_3-way'!T273</f>
        <v>0.21355201059217976</v>
      </c>
      <c r="W273" s="11">
        <f>'OddsRatio_working_3-way'!V273^2+4*'OddsRatio_working_3-way'!U273^3/27</f>
        <v>-0.153196371276416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0.22293543488215287</v>
      </c>
      <c r="Y273" s="11">
        <f>IF('OddsRatio_working_3-way'!W273&gt;=0,IF('OddsRatio_working_3-way'!V273+SQRT('OddsRatio_working_3-way'!W273)&gt;0,0,PI()),ACOS('OddsRatio_working_3-way'!V273/(2*'OddsRatio_working_3-way'!X273)))</f>
        <v>1.07133260773289</v>
      </c>
      <c r="Z273" s="11">
        <f>'OddsRatio_working_3-way'!X273^(1/3)*COS('OddsRatio_working_3-way'!Y273/3)</f>
        <v>0.5680996983450346</v>
      </c>
      <c r="AA273" s="11">
        <f>'OddsRatio_working_3-way'!X273^(1/3)*COS(('OddsRatio_working_3-way'!Y273+2*PI())/3)</f>
        <v>-0.4676147783729574</v>
      </c>
      <c r="AB273" s="11">
        <f>'OddsRatio_working_3-way'!X273^(1/3)*COS(('OddsRatio_working_3-way'!Y273+4*PI())/3)</f>
        <v>-0.10048491997207748</v>
      </c>
      <c r="AC273" s="11">
        <f>'OddsRatio_working_3-way'!X273^(1/3)*SIN('OddsRatio_working_3-way'!Y273/3)</f>
        <v>0.21196252257529744</v>
      </c>
      <c r="AD273" s="11">
        <f>'OddsRatio_working_3-way'!X273^(1/3)*SIN(('OddsRatio_working_3-way'!Y273+2*PI())/3)</f>
        <v>0.3860075093614278</v>
      </c>
      <c r="AE273" s="11">
        <f>'OddsRatio_working_3-way'!X273^(1/3)*SIN(('OddsRatio_working_3-way'!Y273+4*PI())/3)</f>
        <v>-0.59797003193672504</v>
      </c>
      <c r="AF273" s="11">
        <f>-'OddsRatio_working_3-way'!U273/(3*'OddsRatio_working_3-way'!X273^(1/3))*COS(('OddsRatio_working_3-way'!Y273)/3)</f>
        <v>0.56809969834503471</v>
      </c>
      <c r="AG273" s="11">
        <f>-'OddsRatio_working_3-way'!U273/(3*'OddsRatio_working_3-way'!X273^(1/3))*COS(('OddsRatio_working_3-way'!Y273+2*PI())/3)</f>
        <v>-0.46761477837295745</v>
      </c>
      <c r="AH273" s="11">
        <f>-'OddsRatio_working_3-way'!U273/(3*'OddsRatio_working_3-way'!X273^(1/3))*COS(('OddsRatio_working_3-way'!Y273+4*PI())/3)</f>
        <v>-0.10048491997207751</v>
      </c>
      <c r="AI273" s="11">
        <f>'OddsRatio_working_3-way'!U273/(3*'OddsRatio_working_3-way'!X273^(1/3))*SIN(('OddsRatio_working_3-way'!Y273)/3)</f>
        <v>-0.21196252257529749</v>
      </c>
      <c r="AJ273" s="11">
        <f>'OddsRatio_working_3-way'!U273/(3*'OddsRatio_working_3-way'!X273^(1/3))*SIN(('OddsRatio_working_3-way'!Y273+2*PI())/3)</f>
        <v>-0.38600750936142786</v>
      </c>
      <c r="AK273" s="11">
        <f>'OddsRatio_working_3-way'!U273/(3*'OddsRatio_working_3-way'!X273^(1/3))*SIN(('OddsRatio_working_3-way'!Y273+4*PI())/3)</f>
        <v>0.59797003193672515</v>
      </c>
      <c r="AL273" s="11">
        <f>'OddsRatio_working_3-way'!Z273+'OddsRatio_working_3-way'!AF273</f>
        <v>1.1361993966900692</v>
      </c>
      <c r="AM273" s="11">
        <f>'OddsRatio_working_3-way'!AA273+'OddsRatio_working_3-way'!AG273</f>
        <v>-0.93522955674591479</v>
      </c>
      <c r="AN273" s="11">
        <f>'OddsRatio_working_3-way'!AB273+'OddsRatio_working_3-way'!AH273</f>
        <v>-0.20096983994415499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1.1361993966900692</v>
      </c>
      <c r="AS273" s="11">
        <f>IF(('OddsRatio_working_3-way'!X273=0),IF(Q273&gt;0,-Q273^(1/3),(-Q273)^(1/3)),'OddsRatio_working_3-way'!AM273-'OddsRatio_working_3-way'!R273/3)</f>
        <v>-0.93522955674591479</v>
      </c>
      <c r="AT273" s="11">
        <f>IF(('OddsRatio_working_3-way'!X273=0),IF(Q273&gt;0,-Q273^(1/3),(-Q273)^(1/3)),'OddsRatio_working_3-way'!AN273-'OddsRatio_working_3-way'!R273/3)</f>
        <v>-0.20096983994415499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9">
        <f t="shared" si="65"/>
        <v>0.51934847930336681</v>
      </c>
      <c r="E274" s="9">
        <f t="shared" si="66"/>
        <v>0.26405386726007246</v>
      </c>
      <c r="F274" s="9">
        <f t="shared" si="67"/>
        <v>0.21659765343656076</v>
      </c>
      <c r="G274" s="9">
        <f t="shared" si="68"/>
        <v>1.063780937678003</v>
      </c>
      <c r="H274" s="9">
        <f t="shared" si="69"/>
        <v>1.925489415779863</v>
      </c>
      <c r="I274" s="9">
        <f t="shared" si="70"/>
        <v>3.7871060567163668</v>
      </c>
      <c r="J274" s="9">
        <f t="shared" si="71"/>
        <v>4.6168551881052107</v>
      </c>
      <c r="K274" s="11">
        <f t="shared" si="72"/>
        <v>0.53475935828876997</v>
      </c>
      <c r="L274" s="11">
        <f t="shared" si="73"/>
        <v>0.27624309392265195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-0.26019359846582357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0.23132169629643554</v>
      </c>
      <c r="Q274" s="11">
        <f>2*'OddsRatio_working_3-way'!K274*'OddsRatio_working_3-way'!L274*'OddsRatio_working_3-way'!M274</f>
        <v>6.7147081653537166E-2</v>
      </c>
      <c r="R274" s="11">
        <f t="shared" si="75"/>
        <v>0</v>
      </c>
      <c r="S274" s="11">
        <f t="shared" si="76"/>
        <v>-0.88903684664178872</v>
      </c>
      <c r="T274" s="11">
        <f t="shared" si="77"/>
        <v>-0.25806584808179645</v>
      </c>
      <c r="U274" s="11">
        <f>'OddsRatio_working_3-way'!S274-'OddsRatio_working_3-way'!R274^2/3</f>
        <v>-0.88903684664178872</v>
      </c>
      <c r="V274" s="11">
        <f>'OddsRatio_working_3-way'!S274*'OddsRatio_working_3-way'!R274/3-2*'OddsRatio_working_3-way'!R274^3/27-'OddsRatio_working_3-way'!T274</f>
        <v>0.25806584808179645</v>
      </c>
      <c r="W274" s="11">
        <f>'OddsRatio_working_3-way'!V274^2+4*'OddsRatio_working_3-way'!U274^3/27</f>
        <v>-3.7503163927204583E-2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0.16132354592044323</v>
      </c>
      <c r="Y274" s="11">
        <f>IF('OddsRatio_working_3-way'!W274&gt;=0,IF('OddsRatio_working_3-way'!V274+SQRT('OddsRatio_working_3-way'!W274)&gt;0,0,PI()),ACOS('OddsRatio_working_3-way'!V274/(2*'OddsRatio_working_3-way'!X274)))</f>
        <v>0.64376877041033176</v>
      </c>
      <c r="Z274" s="11">
        <f>'OddsRatio_working_3-way'!X274^(1/3)*COS('OddsRatio_working_3-way'!Y274/3)</f>
        <v>0.53189046883900148</v>
      </c>
      <c r="AA274" s="11">
        <f>'OddsRatio_working_3-way'!X274^(1/3)*COS(('OddsRatio_working_3-way'!Y274+2*PI())/3)</f>
        <v>-0.36633750767355938</v>
      </c>
      <c r="AB274" s="11">
        <f>'OddsRatio_working_3-way'!X274^(1/3)*COS(('OddsRatio_working_3-way'!Y274+4*PI())/3)</f>
        <v>-0.16555296116544199</v>
      </c>
      <c r="AC274" s="11">
        <f>'OddsRatio_working_3-way'!X274^(1/3)*SIN('OddsRatio_working_3-way'!Y274/3)</f>
        <v>0.1159230119755785</v>
      </c>
      <c r="AD274" s="11">
        <f>'OddsRatio_working_3-way'!X274^(1/3)*SIN(('OddsRatio_working_3-way'!Y274+2*PI())/3)</f>
        <v>0.4026691520576014</v>
      </c>
      <c r="AE274" s="11">
        <f>'OddsRatio_working_3-way'!X274^(1/3)*SIN(('OddsRatio_working_3-way'!Y274+4*PI())/3)</f>
        <v>-0.51859216403317987</v>
      </c>
      <c r="AF274" s="11">
        <f>-'OddsRatio_working_3-way'!U274/(3*'OddsRatio_working_3-way'!X274^(1/3))*COS(('OddsRatio_working_3-way'!Y274)/3)</f>
        <v>0.53189046883900148</v>
      </c>
      <c r="AG274" s="11">
        <f>-'OddsRatio_working_3-way'!U274/(3*'OddsRatio_working_3-way'!X274^(1/3))*COS(('OddsRatio_working_3-way'!Y274+2*PI())/3)</f>
        <v>-0.36633750767355938</v>
      </c>
      <c r="AH274" s="11">
        <f>-'OddsRatio_working_3-way'!U274/(3*'OddsRatio_working_3-way'!X274^(1/3))*COS(('OddsRatio_working_3-way'!Y274+4*PI())/3)</f>
        <v>-0.16555296116544199</v>
      </c>
      <c r="AI274" s="11">
        <f>'OddsRatio_working_3-way'!U274/(3*'OddsRatio_working_3-way'!X274^(1/3))*SIN(('OddsRatio_working_3-way'!Y274)/3)</f>
        <v>-0.1159230119755785</v>
      </c>
      <c r="AJ274" s="11">
        <f>'OddsRatio_working_3-way'!U274/(3*'OddsRatio_working_3-way'!X274^(1/3))*SIN(('OddsRatio_working_3-way'!Y274+2*PI())/3)</f>
        <v>-0.4026691520576014</v>
      </c>
      <c r="AK274" s="11">
        <f>'OddsRatio_working_3-way'!U274/(3*'OddsRatio_working_3-way'!X274^(1/3))*SIN(('OddsRatio_working_3-way'!Y274+4*PI())/3)</f>
        <v>0.51859216403317987</v>
      </c>
      <c r="AL274" s="11">
        <f>'OddsRatio_working_3-way'!Z274+'OddsRatio_working_3-way'!AF274</f>
        <v>1.063780937678003</v>
      </c>
      <c r="AM274" s="11">
        <f>'OddsRatio_working_3-way'!AA274+'OddsRatio_working_3-way'!AG274</f>
        <v>-0.73267501534711876</v>
      </c>
      <c r="AN274" s="11">
        <f>'OddsRatio_working_3-way'!AB274+'OddsRatio_working_3-way'!AH274</f>
        <v>-0.33110592233088398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1.063780937678003</v>
      </c>
      <c r="AS274" s="11">
        <f>IF(('OddsRatio_working_3-way'!X274=0),IF(Q274&gt;0,-Q274^(1/3),(-Q274)^(1/3)),'OddsRatio_working_3-way'!AM274-'OddsRatio_working_3-way'!R274/3)</f>
        <v>-0.73267501534711876</v>
      </c>
      <c r="AT274" s="11">
        <f>IF(('OddsRatio_working_3-way'!X274=0),IF(Q274&gt;0,-Q274^(1/3),(-Q274)^(1/3)),'OddsRatio_working_3-way'!AN274-'OddsRatio_working_3-way'!R274/3)</f>
        <v>-0.33110592233088398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9">
        <f t="shared" si="65"/>
        <v>0.52537794799676607</v>
      </c>
      <c r="E275" s="9">
        <f t="shared" si="66"/>
        <v>0.23342156285910176</v>
      </c>
      <c r="F275" s="9">
        <f t="shared" si="67"/>
        <v>0.24120048914413239</v>
      </c>
      <c r="G275" s="9">
        <f t="shared" si="68"/>
        <v>1.0628137074248194</v>
      </c>
      <c r="H275" s="9">
        <f t="shared" si="69"/>
        <v>1.9033916513110967</v>
      </c>
      <c r="I275" s="9">
        <f t="shared" si="70"/>
        <v>4.2840943559426909</v>
      </c>
      <c r="J275" s="9">
        <f t="shared" si="71"/>
        <v>4.1459285739774661</v>
      </c>
      <c r="K275" s="11">
        <f t="shared" si="72"/>
        <v>0.54054054054054046</v>
      </c>
      <c r="L275" s="11">
        <f t="shared" si="73"/>
        <v>0.24449877750611249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-0.25946506631103217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0.23028140387553589</v>
      </c>
      <c r="Q275" s="11">
        <f>2*'OddsRatio_working_3-way'!K275*'OddsRatio_working_3-way'!L275*'OddsRatio_working_3-way'!M275</f>
        <v>6.6748233007401708E-2</v>
      </c>
      <c r="R275" s="11">
        <f t="shared" si="75"/>
        <v>0</v>
      </c>
      <c r="S275" s="11">
        <f t="shared" si="76"/>
        <v>-0.88752373161282316</v>
      </c>
      <c r="T275" s="11">
        <f t="shared" si="77"/>
        <v>-0.25725325553994877</v>
      </c>
      <c r="U275" s="11">
        <f>'OddsRatio_working_3-way'!S275-'OddsRatio_working_3-way'!R275^2/3</f>
        <v>-0.88752373161282316</v>
      </c>
      <c r="V275" s="11">
        <f>'OddsRatio_working_3-way'!S275*'OddsRatio_working_3-way'!R275/3-2*'OddsRatio_working_3-way'!R275^3/27-'OddsRatio_working_3-way'!T275</f>
        <v>0.25725325553994877</v>
      </c>
      <c r="W275" s="11">
        <f>'OddsRatio_working_3-way'!V275^2+4*'OddsRatio_working_3-way'!U275^3/27</f>
        <v>-3.7391281096911672E-2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0.16091186918839598</v>
      </c>
      <c r="Y275" s="11">
        <f>IF('OddsRatio_working_3-way'!W275&gt;=0,IF('OddsRatio_working_3-way'!V275+SQRT('OddsRatio_working_3-way'!W275)&gt;0,0,PI()),ACOS('OddsRatio_working_3-way'!V275/(2*'OddsRatio_working_3-way'!X275)))</f>
        <v>0.64456581827687454</v>
      </c>
      <c r="Z275" s="11">
        <f>'OddsRatio_working_3-way'!X275^(1/3)*COS('OddsRatio_working_3-way'!Y275/3)</f>
        <v>0.53140685371240981</v>
      </c>
      <c r="AA275" s="11">
        <f>'OddsRatio_working_3-way'!X275^(1/3)*COS(('OddsRatio_working_3-way'!Y275+2*PI())/3)</f>
        <v>-0.36613250518421669</v>
      </c>
      <c r="AB275" s="11">
        <f>'OddsRatio_working_3-way'!X275^(1/3)*COS(('OddsRatio_working_3-way'!Y275+4*PI())/3)</f>
        <v>-0.16527434852819328</v>
      </c>
      <c r="AC275" s="11">
        <f>'OddsRatio_working_3-way'!X275^(1/3)*SIN('OddsRatio_working_3-way'!Y275/3)</f>
        <v>0.11596551081428712</v>
      </c>
      <c r="AD275" s="11">
        <f>'OddsRatio_working_3-way'!X275^(1/3)*SIN(('OddsRatio_working_3-way'!Y275+2*PI())/3)</f>
        <v>0.40222907965296428</v>
      </c>
      <c r="AE275" s="11">
        <f>'OddsRatio_working_3-way'!X275^(1/3)*SIN(('OddsRatio_working_3-way'!Y275+4*PI())/3)</f>
        <v>-0.51819459046725147</v>
      </c>
      <c r="AF275" s="11">
        <f>-'OddsRatio_working_3-way'!U275/(3*'OddsRatio_working_3-way'!X275^(1/3))*COS(('OddsRatio_working_3-way'!Y275)/3)</f>
        <v>0.5314068537124097</v>
      </c>
      <c r="AG275" s="11">
        <f>-'OddsRatio_working_3-way'!U275/(3*'OddsRatio_working_3-way'!X275^(1/3))*COS(('OddsRatio_working_3-way'!Y275+2*PI())/3)</f>
        <v>-0.36613250518421664</v>
      </c>
      <c r="AH275" s="11">
        <f>-'OddsRatio_working_3-way'!U275/(3*'OddsRatio_working_3-way'!X275^(1/3))*COS(('OddsRatio_working_3-way'!Y275+4*PI())/3)</f>
        <v>-0.16527434852819325</v>
      </c>
      <c r="AI275" s="11">
        <f>'OddsRatio_working_3-way'!U275/(3*'OddsRatio_working_3-way'!X275^(1/3))*SIN(('OddsRatio_working_3-way'!Y275)/3)</f>
        <v>-0.11596551081428709</v>
      </c>
      <c r="AJ275" s="11">
        <f>'OddsRatio_working_3-way'!U275/(3*'OddsRatio_working_3-way'!X275^(1/3))*SIN(('OddsRatio_working_3-way'!Y275+2*PI())/3)</f>
        <v>-0.40222907965296417</v>
      </c>
      <c r="AK275" s="11">
        <f>'OddsRatio_working_3-way'!U275/(3*'OddsRatio_working_3-way'!X275^(1/3))*SIN(('OddsRatio_working_3-way'!Y275+4*PI())/3)</f>
        <v>0.51819459046725136</v>
      </c>
      <c r="AL275" s="11">
        <f>'OddsRatio_working_3-way'!Z275+'OddsRatio_working_3-way'!AF275</f>
        <v>1.0628137074248194</v>
      </c>
      <c r="AM275" s="11">
        <f>'OddsRatio_working_3-way'!AA275+'OddsRatio_working_3-way'!AG275</f>
        <v>-0.73226501036843339</v>
      </c>
      <c r="AN275" s="11">
        <f>'OddsRatio_working_3-way'!AB275+'OddsRatio_working_3-way'!AH275</f>
        <v>-0.33054869705638656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1.0628137074248194</v>
      </c>
      <c r="AS275" s="11">
        <f>IF(('OddsRatio_working_3-way'!X275=0),IF(Q275&gt;0,-Q275^(1/3),(-Q275)^(1/3)),'OddsRatio_working_3-way'!AM275-'OddsRatio_working_3-way'!R275/3)</f>
        <v>-0.73226501036843339</v>
      </c>
      <c r="AT275" s="11">
        <f>IF(('OddsRatio_working_3-way'!X275=0),IF(Q275&gt;0,-Q275^(1/3),(-Q275)^(1/3)),'OddsRatio_working_3-way'!AN275-'OddsRatio_working_3-way'!R275/3)</f>
        <v>-0.33054869705638656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9">
        <f t="shared" si="65"/>
        <v>0.33310914942653053</v>
      </c>
      <c r="E276" s="9">
        <f t="shared" si="66"/>
        <v>0.34403455401479682</v>
      </c>
      <c r="F276" s="9">
        <f t="shared" si="67"/>
        <v>0.32285629655867276</v>
      </c>
      <c r="G276" s="9">
        <f t="shared" si="68"/>
        <v>1.0592693190750935</v>
      </c>
      <c r="H276" s="9">
        <f t="shared" si="69"/>
        <v>3.0020190130519269</v>
      </c>
      <c r="I276" s="9">
        <f t="shared" si="70"/>
        <v>2.9066847743351683</v>
      </c>
      <c r="J276" s="9">
        <f t="shared" si="71"/>
        <v>3.097353251768685</v>
      </c>
      <c r="K276" s="11">
        <f t="shared" si="72"/>
        <v>0.34602076124567471</v>
      </c>
      <c r="L276" s="11">
        <f t="shared" si="73"/>
        <v>0.35714285714285715</v>
      </c>
      <c r="M276" s="11">
        <f t="shared" si="74"/>
        <v>0.33557046979865773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-0.27933629037876506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0.23513155755788298</v>
      </c>
      <c r="Q276" s="11">
        <f>2*'OddsRatio_working_3-way'!K276*'OddsRatio_working_3-way'!L276*'OddsRatio_working_3-way'!M276</f>
        <v>8.2938821008071609E-2</v>
      </c>
      <c r="R276" s="11">
        <f t="shared" si="75"/>
        <v>0</v>
      </c>
      <c r="S276" s="11">
        <f t="shared" si="76"/>
        <v>-0.84175084175084147</v>
      </c>
      <c r="T276" s="11">
        <f t="shared" si="77"/>
        <v>-0.29691387716079071</v>
      </c>
      <c r="U276" s="11">
        <f>'OddsRatio_working_3-way'!S276-'OddsRatio_working_3-way'!R276^2/3</f>
        <v>-0.84175084175084147</v>
      </c>
      <c r="V276" s="11">
        <f>'OddsRatio_working_3-way'!S276*'OddsRatio_working_3-way'!R276/3-2*'OddsRatio_working_3-way'!R276^3/27-'OddsRatio_working_3-way'!T276</f>
        <v>0.29691387716079071</v>
      </c>
      <c r="W276" s="11">
        <f>'OddsRatio_working_3-way'!V276^2+4*'OddsRatio_working_3-way'!U276^3/27</f>
        <v>-2.0035875102414336E-4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0.14862554390285443</v>
      </c>
      <c r="Y276" s="11">
        <f>IF('OddsRatio_working_3-way'!W276&gt;=0,IF('OddsRatio_working_3-way'!V276+SQRT('OddsRatio_working_3-way'!W276)&gt;0,0,PI()),ACOS('OddsRatio_working_3-way'!V276/(2*'OddsRatio_working_3-way'!X276)))</f>
        <v>4.7637062624391824E-2</v>
      </c>
      <c r="Z276" s="11">
        <f>'OddsRatio_working_3-way'!X276^(1/3)*COS('OddsRatio_working_3-way'!Y276/3)</f>
        <v>0.52963465953754674</v>
      </c>
      <c r="AA276" s="11">
        <f>'OddsRatio_working_3-way'!X276^(1/3)*COS(('OddsRatio_working_3-way'!Y276+2*PI())/3)</f>
        <v>-0.27210128474670503</v>
      </c>
      <c r="AB276" s="11">
        <f>'OddsRatio_working_3-way'!X276^(1/3)*COS(('OddsRatio_working_3-way'!Y276+4*PI())/3)</f>
        <v>-0.2575333747908416</v>
      </c>
      <c r="AC276" s="11">
        <f>'OddsRatio_working_3-way'!X276^(1/3)*SIN('OddsRatio_working_3-way'!Y276/3)</f>
        <v>8.4107867345479433E-3</v>
      </c>
      <c r="AD276" s="11">
        <f>'OddsRatio_working_3-way'!X276^(1/3)*SIN(('OddsRatio_working_3-way'!Y276+2*PI())/3)</f>
        <v>0.45447167651696363</v>
      </c>
      <c r="AE276" s="11">
        <f>'OddsRatio_working_3-way'!X276^(1/3)*SIN(('OddsRatio_working_3-way'!Y276+4*PI())/3)</f>
        <v>-0.46288246325151161</v>
      </c>
      <c r="AF276" s="11">
        <f>-'OddsRatio_working_3-way'!U276/(3*'OddsRatio_working_3-way'!X276^(1/3))*COS(('OddsRatio_working_3-way'!Y276)/3)</f>
        <v>0.52963465953754685</v>
      </c>
      <c r="AG276" s="11">
        <f>-'OddsRatio_working_3-way'!U276/(3*'OddsRatio_working_3-way'!X276^(1/3))*COS(('OddsRatio_working_3-way'!Y276+2*PI())/3)</f>
        <v>-0.27210128474670509</v>
      </c>
      <c r="AH276" s="11">
        <f>-'OddsRatio_working_3-way'!U276/(3*'OddsRatio_working_3-way'!X276^(1/3))*COS(('OddsRatio_working_3-way'!Y276+4*PI())/3)</f>
        <v>-0.25753337479084165</v>
      </c>
      <c r="AI276" s="11">
        <f>'OddsRatio_working_3-way'!U276/(3*'OddsRatio_working_3-way'!X276^(1/3))*SIN(('OddsRatio_working_3-way'!Y276)/3)</f>
        <v>-8.410786734547945E-3</v>
      </c>
      <c r="AJ276" s="11">
        <f>'OddsRatio_working_3-way'!U276/(3*'OddsRatio_working_3-way'!X276^(1/3))*SIN(('OddsRatio_working_3-way'!Y276+2*PI())/3)</f>
        <v>-0.45447167651696374</v>
      </c>
      <c r="AK276" s="11">
        <f>'OddsRatio_working_3-way'!U276/(3*'OddsRatio_working_3-way'!X276^(1/3))*SIN(('OddsRatio_working_3-way'!Y276+4*PI())/3)</f>
        <v>0.46288246325151172</v>
      </c>
      <c r="AL276" s="11">
        <f>'OddsRatio_working_3-way'!Z276+'OddsRatio_working_3-way'!AF276</f>
        <v>1.0592693190750935</v>
      </c>
      <c r="AM276" s="11">
        <f>'OddsRatio_working_3-way'!AA276+'OddsRatio_working_3-way'!AG276</f>
        <v>-0.54420256949341006</v>
      </c>
      <c r="AN276" s="11">
        <f>'OddsRatio_working_3-way'!AB276+'OddsRatio_working_3-way'!AH276</f>
        <v>-0.51506674958168319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1.0592693190750935</v>
      </c>
      <c r="AS276" s="11">
        <f>IF(('OddsRatio_working_3-way'!X276=0),IF(Q276&gt;0,-Q276^(1/3),(-Q276)^(1/3)),'OddsRatio_working_3-way'!AM276-'OddsRatio_working_3-way'!R276/3)</f>
        <v>-0.54420256949341006</v>
      </c>
      <c r="AT276" s="11">
        <f>IF(('OddsRatio_working_3-way'!X276=0),IF(Q276&gt;0,-Q276^(1/3),(-Q276)^(1/3)),'OddsRatio_working_3-way'!AN276-'OddsRatio_working_3-way'!R276/3)</f>
        <v>-0.51506674958168319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9">
        <f t="shared" si="65"/>
        <v>0.24250958635554018</v>
      </c>
      <c r="E277" s="9">
        <f t="shared" si="66"/>
        <v>0.28950124776737512</v>
      </c>
      <c r="F277" s="9">
        <f t="shared" si="67"/>
        <v>0.4679891658770845</v>
      </c>
      <c r="G277" s="9">
        <f t="shared" si="68"/>
        <v>1.0624314050068231</v>
      </c>
      <c r="H277" s="9">
        <f t="shared" si="69"/>
        <v>4.1235483307200598</v>
      </c>
      <c r="I277" s="9">
        <f t="shared" si="70"/>
        <v>3.4542165455657612</v>
      </c>
      <c r="J277" s="9">
        <f t="shared" si="71"/>
        <v>2.1368016033573007</v>
      </c>
      <c r="K277" s="11">
        <f t="shared" si="72"/>
        <v>0.25380710659898476</v>
      </c>
      <c r="L277" s="11">
        <f t="shared" si="73"/>
        <v>0.30211480362537763</v>
      </c>
      <c r="M277" s="11">
        <f t="shared" si="74"/>
        <v>0.48309178743961356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-0.26918355658001492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0.23411137581995475</v>
      </c>
      <c r="Q277" s="11">
        <f>2*'OddsRatio_working_3-way'!K277*'OddsRatio_working_3-way'!L277*'OddsRatio_working_3-way'!M277</f>
        <v>7.40858784240363E-2</v>
      </c>
      <c r="R277" s="11">
        <f t="shared" si="75"/>
        <v>0</v>
      </c>
      <c r="S277" s="11">
        <f t="shared" si="76"/>
        <v>-0.86970905204740856</v>
      </c>
      <c r="T277" s="11">
        <f t="shared" si="77"/>
        <v>-0.27522438355930645</v>
      </c>
      <c r="U277" s="11">
        <f>'OddsRatio_working_3-way'!S277-'OddsRatio_working_3-way'!R277^2/3</f>
        <v>-0.86970905204740856</v>
      </c>
      <c r="V277" s="11">
        <f>'OddsRatio_working_3-way'!S277*'OddsRatio_working_3-way'!R277/3-2*'OddsRatio_working_3-way'!R277^3/27-'OddsRatio_working_3-way'!T277</f>
        <v>0.27522438355930645</v>
      </c>
      <c r="W277" s="11">
        <f>'OddsRatio_working_3-way'!V277^2+4*'OddsRatio_working_3-way'!U277^3/27</f>
        <v>-2.1709696531107589E-2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0.15609144582319992</v>
      </c>
      <c r="Y277" s="11">
        <f>IF('OddsRatio_working_3-way'!W277&gt;=0,IF('OddsRatio_working_3-way'!V277+SQRT('OddsRatio_working_3-way'!W277)&gt;0,0,PI()),ACOS('OddsRatio_working_3-way'!V277/(2*'OddsRatio_working_3-way'!X277)))</f>
        <v>0.49152815163786134</v>
      </c>
      <c r="Z277" s="11">
        <f>'OddsRatio_working_3-way'!X277^(1/3)*COS('OddsRatio_working_3-way'!Y277/3)</f>
        <v>0.53121570250341155</v>
      </c>
      <c r="AA277" s="11">
        <f>'OddsRatio_working_3-way'!X277^(1/3)*COS(('OddsRatio_working_3-way'!Y277+2*PI())/3)</f>
        <v>-0.34166487638553117</v>
      </c>
      <c r="AB277" s="11">
        <f>'OddsRatio_working_3-way'!X277^(1/3)*COS(('OddsRatio_working_3-way'!Y277+4*PI())/3)</f>
        <v>-0.18955082611788054</v>
      </c>
      <c r="AC277" s="11">
        <f>'OddsRatio_working_3-way'!X277^(1/3)*SIN('OddsRatio_working_3-way'!Y277/3)</f>
        <v>8.7823087869552424E-2</v>
      </c>
      <c r="AD277" s="11">
        <f>'OddsRatio_working_3-way'!X277^(1/3)*SIN(('OddsRatio_working_3-way'!Y277+2*PI())/3)</f>
        <v>0.41613474932237504</v>
      </c>
      <c r="AE277" s="11">
        <f>'OddsRatio_working_3-way'!X277^(1/3)*SIN(('OddsRatio_working_3-way'!Y277+4*PI())/3)</f>
        <v>-0.50395783719192744</v>
      </c>
      <c r="AF277" s="11">
        <f>-'OddsRatio_working_3-way'!U277/(3*'OddsRatio_working_3-way'!X277^(1/3))*COS(('OddsRatio_working_3-way'!Y277)/3)</f>
        <v>0.53121570250341155</v>
      </c>
      <c r="AG277" s="11">
        <f>-'OddsRatio_working_3-way'!U277/(3*'OddsRatio_working_3-way'!X277^(1/3))*COS(('OddsRatio_working_3-way'!Y277+2*PI())/3)</f>
        <v>-0.34166487638553117</v>
      </c>
      <c r="AH277" s="11">
        <f>-'OddsRatio_working_3-way'!U277/(3*'OddsRatio_working_3-way'!X277^(1/3))*COS(('OddsRatio_working_3-way'!Y277+4*PI())/3)</f>
        <v>-0.18955082611788054</v>
      </c>
      <c r="AI277" s="11">
        <f>'OddsRatio_working_3-way'!U277/(3*'OddsRatio_working_3-way'!X277^(1/3))*SIN(('OddsRatio_working_3-way'!Y277)/3)</f>
        <v>-8.7823087869552424E-2</v>
      </c>
      <c r="AJ277" s="11">
        <f>'OddsRatio_working_3-way'!U277/(3*'OddsRatio_working_3-way'!X277^(1/3))*SIN(('OddsRatio_working_3-way'!Y277+2*PI())/3)</f>
        <v>-0.41613474932237504</v>
      </c>
      <c r="AK277" s="11">
        <f>'OddsRatio_working_3-way'!U277/(3*'OddsRatio_working_3-way'!X277^(1/3))*SIN(('OddsRatio_working_3-way'!Y277+4*PI())/3)</f>
        <v>0.50395783719192744</v>
      </c>
      <c r="AL277" s="11">
        <f>'OddsRatio_working_3-way'!Z277+'OddsRatio_working_3-way'!AF277</f>
        <v>1.0624314050068231</v>
      </c>
      <c r="AM277" s="11">
        <f>'OddsRatio_working_3-way'!AA277+'OddsRatio_working_3-way'!AG277</f>
        <v>-0.68332975277106234</v>
      </c>
      <c r="AN277" s="11">
        <f>'OddsRatio_working_3-way'!AB277+'OddsRatio_working_3-way'!AH277</f>
        <v>-0.37910165223576109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1.0624314050068231</v>
      </c>
      <c r="AS277" s="11">
        <f>IF(('OddsRatio_working_3-way'!X277=0),IF(Q277&gt;0,-Q277^(1/3),(-Q277)^(1/3)),'OddsRatio_working_3-way'!AM277-'OddsRatio_working_3-way'!R277/3)</f>
        <v>-0.68332975277106234</v>
      </c>
      <c r="AT277" s="11">
        <f>IF(('OddsRatio_working_3-way'!X277=0),IF(Q277&gt;0,-Q277^(1/3),(-Q277)^(1/3)),'OddsRatio_working_3-way'!AN277-'OddsRatio_working_3-way'!R277/3)</f>
        <v>-0.37910165223576109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9">
        <f t="shared" si="65"/>
        <v>0.27026693304510563</v>
      </c>
      <c r="E278" s="9">
        <f t="shared" si="66"/>
        <v>0.26419475512600349</v>
      </c>
      <c r="F278" s="9">
        <f t="shared" si="67"/>
        <v>0.46553831182889099</v>
      </c>
      <c r="G278" s="9">
        <f t="shared" si="68"/>
        <v>1.0630101130616678</v>
      </c>
      <c r="H278" s="9">
        <f t="shared" si="69"/>
        <v>3.7000456871766372</v>
      </c>
      <c r="I278" s="9">
        <f t="shared" si="70"/>
        <v>3.7850864962215693</v>
      </c>
      <c r="J278" s="9">
        <f t="shared" si="71"/>
        <v>2.1480509221066018</v>
      </c>
      <c r="K278" s="11">
        <f t="shared" si="72"/>
        <v>0.2824858757062147</v>
      </c>
      <c r="L278" s="11">
        <f t="shared" si="73"/>
        <v>0.27624309392265195</v>
      </c>
      <c r="M278" s="11">
        <f t="shared" si="74"/>
        <v>0.48076923076923073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-0.26963955138409701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0.23410431688360336</v>
      </c>
      <c r="Q278" s="11">
        <f>2*'OddsRatio_working_3-way'!K278*'OddsRatio_working_3-way'!L278*'OddsRatio_working_3-way'!M278</f>
        <v>7.5033434898590809E-2</v>
      </c>
      <c r="R278" s="11">
        <f t="shared" si="75"/>
        <v>0</v>
      </c>
      <c r="S278" s="11">
        <f t="shared" si="76"/>
        <v>-0.86821208417650009</v>
      </c>
      <c r="T278" s="11">
        <f t="shared" si="77"/>
        <v>-0.27827310390272436</v>
      </c>
      <c r="U278" s="11">
        <f>'OddsRatio_working_3-way'!S278-'OddsRatio_working_3-way'!R278^2/3</f>
        <v>-0.86821208417650009</v>
      </c>
      <c r="V278" s="11">
        <f>'OddsRatio_working_3-way'!S278*'OddsRatio_working_3-way'!R278/3-2*'OddsRatio_working_3-way'!R278^3/27-'OddsRatio_working_3-way'!T278</f>
        <v>0.27827310390272436</v>
      </c>
      <c r="W278" s="11">
        <f>'OddsRatio_working_3-way'!V278^2+4*'OddsRatio_working_3-way'!U278^3/27</f>
        <v>-1.9519859949893067E-2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0.15568861575718174</v>
      </c>
      <c r="Y278" s="11">
        <f>IF('OddsRatio_working_3-way'!W278&gt;=0,IF('OddsRatio_working_3-way'!V278+SQRT('OddsRatio_working_3-way'!W278)&gt;0,0,PI()),ACOS('OddsRatio_working_3-way'!V278/(2*'OddsRatio_working_3-way'!X278)))</f>
        <v>0.46530486387029879</v>
      </c>
      <c r="Z278" s="11">
        <f>'OddsRatio_working_3-way'!X278^(1/3)*COS('OddsRatio_working_3-way'!Y278/3)</f>
        <v>0.53150505653083391</v>
      </c>
      <c r="AA278" s="11">
        <f>'OddsRatio_working_3-way'!X278^(1/3)*COS(('OddsRatio_working_3-way'!Y278+2*PI())/3)</f>
        <v>-0.33772337101261085</v>
      </c>
      <c r="AB278" s="11">
        <f>'OddsRatio_working_3-way'!X278^(1/3)*COS(('OddsRatio_working_3-way'!Y278+4*PI())/3)</f>
        <v>-0.19378168551822283</v>
      </c>
      <c r="AC278" s="11">
        <f>'OddsRatio_working_3-way'!X278^(1/3)*SIN('OddsRatio_working_3-way'!Y278/3)</f>
        <v>8.3104770867793332E-2</v>
      </c>
      <c r="AD278" s="11">
        <f>'OddsRatio_working_3-way'!X278^(1/3)*SIN(('OddsRatio_working_3-way'!Y278+2*PI())/3)</f>
        <v>0.41874449576168976</v>
      </c>
      <c r="AE278" s="11">
        <f>'OddsRatio_working_3-way'!X278^(1/3)*SIN(('OddsRatio_working_3-way'!Y278+4*PI())/3)</f>
        <v>-0.50184926662948315</v>
      </c>
      <c r="AF278" s="11">
        <f>-'OddsRatio_working_3-way'!U278/(3*'OddsRatio_working_3-way'!X278^(1/3))*COS(('OddsRatio_working_3-way'!Y278)/3)</f>
        <v>0.5315050565308338</v>
      </c>
      <c r="AG278" s="11">
        <f>-'OddsRatio_working_3-way'!U278/(3*'OddsRatio_working_3-way'!X278^(1/3))*COS(('OddsRatio_working_3-way'!Y278+2*PI())/3)</f>
        <v>-0.3377233710126108</v>
      </c>
      <c r="AH278" s="11">
        <f>-'OddsRatio_working_3-way'!U278/(3*'OddsRatio_working_3-way'!X278^(1/3))*COS(('OddsRatio_working_3-way'!Y278+4*PI())/3)</f>
        <v>-0.19378168551822281</v>
      </c>
      <c r="AI278" s="11">
        <f>'OddsRatio_working_3-way'!U278/(3*'OddsRatio_working_3-way'!X278^(1/3))*SIN(('OddsRatio_working_3-way'!Y278)/3)</f>
        <v>-8.3104770867793318E-2</v>
      </c>
      <c r="AJ278" s="11">
        <f>'OddsRatio_working_3-way'!U278/(3*'OddsRatio_working_3-way'!X278^(1/3))*SIN(('OddsRatio_working_3-way'!Y278+2*PI())/3)</f>
        <v>-0.41874449576168971</v>
      </c>
      <c r="AK278" s="11">
        <f>'OddsRatio_working_3-way'!U278/(3*'OddsRatio_working_3-way'!X278^(1/3))*SIN(('OddsRatio_working_3-way'!Y278+4*PI())/3)</f>
        <v>0.50184926662948304</v>
      </c>
      <c r="AL278" s="11">
        <f>'OddsRatio_working_3-way'!Z278+'OddsRatio_working_3-way'!AF278</f>
        <v>1.0630101130616678</v>
      </c>
      <c r="AM278" s="11">
        <f>'OddsRatio_working_3-way'!AA278+'OddsRatio_working_3-way'!AG278</f>
        <v>-0.6754467420252217</v>
      </c>
      <c r="AN278" s="11">
        <f>'OddsRatio_working_3-way'!AB278+'OddsRatio_working_3-way'!AH278</f>
        <v>-0.38756337103644567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1.0630101130616678</v>
      </c>
      <c r="AS278" s="11">
        <f>IF(('OddsRatio_working_3-way'!X278=0),IF(Q278&gt;0,-Q278^(1/3),(-Q278)^(1/3)),'OddsRatio_working_3-way'!AM278-'OddsRatio_working_3-way'!R278/3)</f>
        <v>-0.6754467420252217</v>
      </c>
      <c r="AT278" s="11">
        <f>IF(('OddsRatio_working_3-way'!X278=0),IF(Q278&gt;0,-Q278^(1/3),(-Q278)^(1/3)),'OddsRatio_working_3-way'!AN278-'OddsRatio_working_3-way'!R278/3)</f>
        <v>-0.38756337103644567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9">
        <f t="shared" si="65"/>
        <v>0.76846819498112606</v>
      </c>
      <c r="E279" s="9">
        <f t="shared" si="66"/>
        <v>0.15198850386850252</v>
      </c>
      <c r="F279" s="9">
        <f t="shared" si="67"/>
        <v>7.9543301150371323E-2</v>
      </c>
      <c r="G279" s="9">
        <f t="shared" si="68"/>
        <v>1.1158889975852126</v>
      </c>
      <c r="H279" s="9">
        <f t="shared" si="69"/>
        <v>1.3012900293480076</v>
      </c>
      <c r="I279" s="9">
        <f t="shared" si="70"/>
        <v>6.5794449879260632</v>
      </c>
      <c r="J279" s="9">
        <f t="shared" si="71"/>
        <v>12.571768904958653</v>
      </c>
      <c r="K279" s="11">
        <f t="shared" si="72"/>
        <v>0.78740157480314954</v>
      </c>
      <c r="L279" s="11">
        <f t="shared" si="73"/>
        <v>0.16666666666666666</v>
      </c>
      <c r="M279" s="11">
        <f t="shared" si="74"/>
        <v>8.7950747581354446E-2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-0.16158352897180728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0.18051833230608705</v>
      </c>
      <c r="Q279" s="11">
        <f>2*'OddsRatio_working_3-way'!K279*'OddsRatio_working_3-way'!L279*'OddsRatio_working_3-way'!M279</f>
        <v>2.3084185716890925E-2</v>
      </c>
      <c r="R279" s="11">
        <f t="shared" si="75"/>
        <v>0</v>
      </c>
      <c r="S279" s="11">
        <f t="shared" si="76"/>
        <v>-1.1171827565270187</v>
      </c>
      <c r="T279" s="11">
        <f t="shared" si="77"/>
        <v>-0.14286224508018142</v>
      </c>
      <c r="U279" s="11">
        <f>'OddsRatio_working_3-way'!S279-'OddsRatio_working_3-way'!R279^2/3</f>
        <v>-1.1171827565270187</v>
      </c>
      <c r="V279" s="11">
        <f>'OddsRatio_working_3-way'!S279*'OddsRatio_working_3-way'!R279/3-2*'OddsRatio_working_3-way'!R279^3/27-'OddsRatio_working_3-way'!T279</f>
        <v>0.14286224508018142</v>
      </c>
      <c r="W279" s="11">
        <f>'OddsRatio_working_3-way'!V279^2+4*'OddsRatio_working_3-way'!U279^3/27</f>
        <v>-0.18616116335356109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0.22725029396180707</v>
      </c>
      <c r="Y279" s="11">
        <f>IF('OddsRatio_working_3-way'!W279&gt;=0,IF('OddsRatio_working_3-way'!V279+SQRT('OddsRatio_working_3-way'!W279)&gt;0,0,PI()),ACOS('OddsRatio_working_3-way'!V279/(2*'OddsRatio_working_3-way'!X279)))</f>
        <v>1.2510476714737204</v>
      </c>
      <c r="Z279" s="11">
        <f>'OddsRatio_working_3-way'!X279^(1/3)*COS('OddsRatio_working_3-way'!Y279/3)</f>
        <v>0.55794449879260632</v>
      </c>
      <c r="AA279" s="11">
        <f>'OddsRatio_working_3-way'!X279^(1/3)*COS(('OddsRatio_working_3-way'!Y279+2*PI())/3)</f>
        <v>-0.49302631110047912</v>
      </c>
      <c r="AB279" s="11">
        <f>'OddsRatio_working_3-way'!X279^(1/3)*COS(('OddsRatio_working_3-way'!Y279+4*PI())/3)</f>
        <v>-6.491818769212708E-2</v>
      </c>
      <c r="AC279" s="11">
        <f>'OddsRatio_working_3-way'!X279^(1/3)*SIN('OddsRatio_working_3-way'!Y279/3)</f>
        <v>0.24716834029207749</v>
      </c>
      <c r="AD279" s="11">
        <f>'OddsRatio_working_3-way'!X279^(1/3)*SIN(('OddsRatio_working_3-way'!Y279+2*PI())/3)</f>
        <v>0.35960993971013439</v>
      </c>
      <c r="AE279" s="11">
        <f>'OddsRatio_working_3-way'!X279^(1/3)*SIN(('OddsRatio_working_3-way'!Y279+4*PI())/3)</f>
        <v>-0.6067782800022119</v>
      </c>
      <c r="AF279" s="11">
        <f>-'OddsRatio_working_3-way'!U279/(3*'OddsRatio_working_3-way'!X279^(1/3))*COS(('OddsRatio_working_3-way'!Y279)/3)</f>
        <v>0.55794449879260632</v>
      </c>
      <c r="AG279" s="11">
        <f>-'OddsRatio_working_3-way'!U279/(3*'OddsRatio_working_3-way'!X279^(1/3))*COS(('OddsRatio_working_3-way'!Y279+2*PI())/3)</f>
        <v>-0.49302631110047912</v>
      </c>
      <c r="AH279" s="11">
        <f>-'OddsRatio_working_3-way'!U279/(3*'OddsRatio_working_3-way'!X279^(1/3))*COS(('OddsRatio_working_3-way'!Y279+4*PI())/3)</f>
        <v>-6.491818769212708E-2</v>
      </c>
      <c r="AI279" s="11">
        <f>'OddsRatio_working_3-way'!U279/(3*'OddsRatio_working_3-way'!X279^(1/3))*SIN(('OddsRatio_working_3-way'!Y279)/3)</f>
        <v>-0.24716834029207749</v>
      </c>
      <c r="AJ279" s="11">
        <f>'OddsRatio_working_3-way'!U279/(3*'OddsRatio_working_3-way'!X279^(1/3))*SIN(('OddsRatio_working_3-way'!Y279+2*PI())/3)</f>
        <v>-0.35960993971013439</v>
      </c>
      <c r="AK279" s="11">
        <f>'OddsRatio_working_3-way'!U279/(3*'OddsRatio_working_3-way'!X279^(1/3))*SIN(('OddsRatio_working_3-way'!Y279+4*PI())/3)</f>
        <v>0.6067782800022119</v>
      </c>
      <c r="AL279" s="11">
        <f>'OddsRatio_working_3-way'!Z279+'OddsRatio_working_3-way'!AF279</f>
        <v>1.1158889975852126</v>
      </c>
      <c r="AM279" s="11">
        <f>'OddsRatio_working_3-way'!AA279+'OddsRatio_working_3-way'!AG279</f>
        <v>-0.98605262220095824</v>
      </c>
      <c r="AN279" s="11">
        <f>'OddsRatio_working_3-way'!AB279+'OddsRatio_working_3-way'!AH279</f>
        <v>-0.12983637538425416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1.1158889975852126</v>
      </c>
      <c r="AS279" s="11">
        <f>IF(('OddsRatio_working_3-way'!X279=0),IF(Q279&gt;0,-Q279^(1/3),(-Q279)^(1/3)),'OddsRatio_working_3-way'!AM279-'OddsRatio_working_3-way'!R279/3)</f>
        <v>-0.98605262220095824</v>
      </c>
      <c r="AT279" s="11">
        <f>IF(('OddsRatio_working_3-way'!X279=0),IF(Q279&gt;0,-Q279^(1/3),(-Q279)^(1/3)),'OddsRatio_working_3-way'!AN279-'OddsRatio_working_3-way'!R279/3)</f>
        <v>-0.12983637538425416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9">
        <f t="shared" si="65"/>
        <v>0.70053233719431929</v>
      </c>
      <c r="E280" s="9">
        <f t="shared" si="66"/>
        <v>0.19036972247094452</v>
      </c>
      <c r="F280" s="9">
        <f t="shared" si="67"/>
        <v>0.10909794033473638</v>
      </c>
      <c r="G280" s="9">
        <f t="shared" si="68"/>
        <v>1.0961175684497371</v>
      </c>
      <c r="H280" s="9">
        <f t="shared" si="69"/>
        <v>1.4274858516953972</v>
      </c>
      <c r="I280" s="9">
        <f t="shared" si="70"/>
        <v>5.2529361655849796</v>
      </c>
      <c r="J280" s="9">
        <f t="shared" si="71"/>
        <v>9.1660758849505406</v>
      </c>
      <c r="K280" s="11">
        <f t="shared" si="72"/>
        <v>0.71942446043165476</v>
      </c>
      <c r="L280" s="11">
        <f t="shared" si="73"/>
        <v>0.20491803278688525</v>
      </c>
      <c r="M280" s="11">
        <f t="shared" si="74"/>
        <v>0.1183431952662722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-0.19668048663213189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0.20447314667424082</v>
      </c>
      <c r="Q280" s="11">
        <f>2*'OddsRatio_working_3-way'!K280*'OddsRatio_working_3-way'!L280*'OddsRatio_working_3-way'!M280</f>
        <v>3.4893028442703214E-2</v>
      </c>
      <c r="R280" s="11">
        <f t="shared" si="75"/>
        <v>0</v>
      </c>
      <c r="S280" s="11">
        <f t="shared" si="76"/>
        <v>-1.0396209109279062</v>
      </c>
      <c r="T280" s="11">
        <f t="shared" si="77"/>
        <v>-0.17740971176244133</v>
      </c>
      <c r="U280" s="11">
        <f>'OddsRatio_working_3-way'!S280-'OddsRatio_working_3-way'!R280^2/3</f>
        <v>-1.0396209109279062</v>
      </c>
      <c r="V280" s="11">
        <f>'OddsRatio_working_3-way'!S280*'OddsRatio_working_3-way'!R280/3-2*'OddsRatio_working_3-way'!R280^3/27-'OddsRatio_working_3-way'!T280</f>
        <v>0.17740971176244133</v>
      </c>
      <c r="W280" s="11">
        <f>'OddsRatio_working_3-way'!V280^2+4*'OddsRatio_working_3-way'!U280^3/27</f>
        <v>-0.13499014677903243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0.20400021605789107</v>
      </c>
      <c r="Y280" s="11">
        <f>IF('OddsRatio_working_3-way'!W280&gt;=0,IF('OddsRatio_working_3-way'!V280+SQRT('OddsRatio_working_3-way'!W280)&gt;0,0,PI()),ACOS('OddsRatio_working_3-way'!V280/(2*'OddsRatio_working_3-way'!X280)))</f>
        <v>1.1209498778523757</v>
      </c>
      <c r="Z280" s="11">
        <f>'OddsRatio_working_3-way'!X280^(1/3)*COS('OddsRatio_working_3-way'!Y280/3)</f>
        <v>0.54805878422486853</v>
      </c>
      <c r="AA280" s="11">
        <f>'OddsRatio_working_3-way'!X280^(1/3)*COS(('OddsRatio_working_3-way'!Y280+2*PI())/3)</f>
        <v>-0.46011782406736734</v>
      </c>
      <c r="AB280" s="11">
        <f>'OddsRatio_working_3-way'!X280^(1/3)*COS(('OddsRatio_working_3-way'!Y280+4*PI())/3)</f>
        <v>-8.7940960157501399E-2</v>
      </c>
      <c r="AC280" s="11">
        <f>'OddsRatio_working_3-way'!X280^(1/3)*SIN('OddsRatio_working_3-way'!Y280/3)</f>
        <v>0.2148764125645119</v>
      </c>
      <c r="AD280" s="11">
        <f>'OddsRatio_working_3-way'!X280^(1/3)*SIN(('OddsRatio_working_3-way'!Y280+2*PI())/3)</f>
        <v>0.36719462362369437</v>
      </c>
      <c r="AE280" s="11">
        <f>'OddsRatio_working_3-way'!X280^(1/3)*SIN(('OddsRatio_working_3-way'!Y280+4*PI())/3)</f>
        <v>-0.58207103618820621</v>
      </c>
      <c r="AF280" s="11">
        <f>-'OddsRatio_working_3-way'!U280/(3*'OddsRatio_working_3-way'!X280^(1/3))*COS(('OddsRatio_working_3-way'!Y280)/3)</f>
        <v>0.54805878422486864</v>
      </c>
      <c r="AG280" s="11">
        <f>-'OddsRatio_working_3-way'!U280/(3*'OddsRatio_working_3-way'!X280^(1/3))*COS(('OddsRatio_working_3-way'!Y280+2*PI())/3)</f>
        <v>-0.4601178240673674</v>
      </c>
      <c r="AH280" s="11">
        <f>-'OddsRatio_working_3-way'!U280/(3*'OddsRatio_working_3-way'!X280^(1/3))*COS(('OddsRatio_working_3-way'!Y280+4*PI())/3)</f>
        <v>-8.7940960157501413E-2</v>
      </c>
      <c r="AI280" s="11">
        <f>'OddsRatio_working_3-way'!U280/(3*'OddsRatio_working_3-way'!X280^(1/3))*SIN(('OddsRatio_working_3-way'!Y280)/3)</f>
        <v>-0.21487641256451195</v>
      </c>
      <c r="AJ280" s="11">
        <f>'OddsRatio_working_3-way'!U280/(3*'OddsRatio_working_3-way'!X280^(1/3))*SIN(('OddsRatio_working_3-way'!Y280+2*PI())/3)</f>
        <v>-0.36719462362369448</v>
      </c>
      <c r="AK280" s="11">
        <f>'OddsRatio_working_3-way'!U280/(3*'OddsRatio_working_3-way'!X280^(1/3))*SIN(('OddsRatio_working_3-way'!Y280+4*PI())/3)</f>
        <v>0.58207103618820633</v>
      </c>
      <c r="AL280" s="11">
        <f>'OddsRatio_working_3-way'!Z280+'OddsRatio_working_3-way'!AF280</f>
        <v>1.0961175684497371</v>
      </c>
      <c r="AM280" s="11">
        <f>'OddsRatio_working_3-way'!AA280+'OddsRatio_working_3-way'!AG280</f>
        <v>-0.92023564813473469</v>
      </c>
      <c r="AN280" s="11">
        <f>'OddsRatio_working_3-way'!AB280+'OddsRatio_working_3-way'!AH280</f>
        <v>-0.17588192031500283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1.0961175684497371</v>
      </c>
      <c r="AS280" s="11">
        <f>IF(('OddsRatio_working_3-way'!X280=0),IF(Q280&gt;0,-Q280^(1/3),(-Q280)^(1/3)),'OddsRatio_working_3-way'!AM280-'OddsRatio_working_3-way'!R280/3)</f>
        <v>-0.92023564813473469</v>
      </c>
      <c r="AT280" s="11">
        <f>IF(('OddsRatio_working_3-way'!X280=0),IF(Q280&gt;0,-Q280^(1/3),(-Q280)^(1/3)),'OddsRatio_working_3-way'!AN280-'OddsRatio_working_3-way'!R280/3)</f>
        <v>-0.17588192031500283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9">
        <f t="shared" si="65"/>
        <v>0.69602470794152171</v>
      </c>
      <c r="E281" s="9">
        <f t="shared" si="66"/>
        <v>0.18480943630902225</v>
      </c>
      <c r="F281" s="9">
        <f t="shared" si="67"/>
        <v>0.11916585574945583</v>
      </c>
      <c r="G281" s="9">
        <f t="shared" si="68"/>
        <v>1.0918265134490648</v>
      </c>
      <c r="H281" s="9">
        <f t="shared" si="69"/>
        <v>1.4367306053796263</v>
      </c>
      <c r="I281" s="9">
        <f t="shared" si="70"/>
        <v>5.4109791143342223</v>
      </c>
      <c r="J281" s="9">
        <f t="shared" si="71"/>
        <v>8.3916654960501678</v>
      </c>
      <c r="K281" s="11">
        <f t="shared" si="72"/>
        <v>0.7142857142857143</v>
      </c>
      <c r="L281" s="11">
        <f t="shared" si="73"/>
        <v>0.1984126984126984</v>
      </c>
      <c r="M281" s="11">
        <f t="shared" si="74"/>
        <v>0.1287001287001287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-0.19954940363103624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0.20446831671321469</v>
      </c>
      <c r="Q281" s="11">
        <f>2*'OddsRatio_working_3-way'!K281*'OddsRatio_working_3-way'!L281*'OddsRatio_working_3-way'!M281</f>
        <v>3.6479628316363012E-2</v>
      </c>
      <c r="R281" s="11">
        <f t="shared" si="75"/>
        <v>0</v>
      </c>
      <c r="S281" s="11">
        <f t="shared" si="76"/>
        <v>-1.0246501016423655</v>
      </c>
      <c r="T281" s="11">
        <f t="shared" si="77"/>
        <v>-0.18281000921362453</v>
      </c>
      <c r="U281" s="11">
        <f>'OddsRatio_working_3-way'!S281-'OddsRatio_working_3-way'!R281^2/3</f>
        <v>-1.0246501016423655</v>
      </c>
      <c r="V281" s="11">
        <f>'OddsRatio_working_3-way'!S281*'OddsRatio_working_3-way'!R281/3-2*'OddsRatio_working_3-way'!R281^3/27-'OddsRatio_working_3-way'!T281</f>
        <v>0.18281000921362453</v>
      </c>
      <c r="W281" s="11">
        <f>'OddsRatio_working_3-way'!V281^2+4*'OddsRatio_working_3-way'!U281^3/27</f>
        <v>-0.12595652505575006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0.19960963436444865</v>
      </c>
      <c r="Y281" s="11">
        <f>IF('OddsRatio_working_3-way'!W281&gt;=0,IF('OddsRatio_working_3-way'!V281+SQRT('OddsRatio_working_3-way'!W281)&gt;0,0,PI()),ACOS('OddsRatio_working_3-way'!V281/(2*'OddsRatio_working_3-way'!X281)))</f>
        <v>1.0951436146749731</v>
      </c>
      <c r="Z281" s="11">
        <f>'OddsRatio_working_3-way'!X281^(1/3)*COS('OddsRatio_working_3-way'!Y281/3)</f>
        <v>0.54591325672453239</v>
      </c>
      <c r="AA281" s="11">
        <f>'OddsRatio_working_3-way'!X281^(1/3)*COS(('OddsRatio_working_3-way'!Y281+2*PI())/3)</f>
        <v>-0.45364022615105964</v>
      </c>
      <c r="AB281" s="11">
        <f>'OddsRatio_working_3-way'!X281^(1/3)*COS(('OddsRatio_working_3-way'!Y281+4*PI())/3)</f>
        <v>-9.2273030573472872E-2</v>
      </c>
      <c r="AC281" s="11">
        <f>'OddsRatio_working_3-way'!X281^(1/3)*SIN('OddsRatio_working_3-way'!Y281/3)</f>
        <v>0.20863544764301983</v>
      </c>
      <c r="AD281" s="11">
        <f>'OddsRatio_working_3-way'!X281^(1/3)*SIN(('OddsRatio_working_3-way'!Y281+2*PI())/3)</f>
        <v>0.36845702476463105</v>
      </c>
      <c r="AE281" s="11">
        <f>'OddsRatio_working_3-way'!X281^(1/3)*SIN(('OddsRatio_working_3-way'!Y281+4*PI())/3)</f>
        <v>-0.57709247240765105</v>
      </c>
      <c r="AF281" s="11">
        <f>-'OddsRatio_working_3-way'!U281/(3*'OddsRatio_working_3-way'!X281^(1/3))*COS(('OddsRatio_working_3-way'!Y281)/3)</f>
        <v>0.54591325672453239</v>
      </c>
      <c r="AG281" s="11">
        <f>-'OddsRatio_working_3-way'!U281/(3*'OddsRatio_working_3-way'!X281^(1/3))*COS(('OddsRatio_working_3-way'!Y281+2*PI())/3)</f>
        <v>-0.45364022615105964</v>
      </c>
      <c r="AH281" s="11">
        <f>-'OddsRatio_working_3-way'!U281/(3*'OddsRatio_working_3-way'!X281^(1/3))*COS(('OddsRatio_working_3-way'!Y281+4*PI())/3)</f>
        <v>-9.2273030573472872E-2</v>
      </c>
      <c r="AI281" s="11">
        <f>'OddsRatio_working_3-way'!U281/(3*'OddsRatio_working_3-way'!X281^(1/3))*SIN(('OddsRatio_working_3-way'!Y281)/3)</f>
        <v>-0.20863544764301983</v>
      </c>
      <c r="AJ281" s="11">
        <f>'OddsRatio_working_3-way'!U281/(3*'OddsRatio_working_3-way'!X281^(1/3))*SIN(('OddsRatio_working_3-way'!Y281+2*PI())/3)</f>
        <v>-0.36845702476463105</v>
      </c>
      <c r="AK281" s="11">
        <f>'OddsRatio_working_3-way'!U281/(3*'OddsRatio_working_3-way'!X281^(1/3))*SIN(('OddsRatio_working_3-way'!Y281+4*PI())/3)</f>
        <v>0.57709247240765105</v>
      </c>
      <c r="AL281" s="11">
        <f>'OddsRatio_working_3-way'!Z281+'OddsRatio_working_3-way'!AF281</f>
        <v>1.0918265134490648</v>
      </c>
      <c r="AM281" s="11">
        <f>'OddsRatio_working_3-way'!AA281+'OddsRatio_working_3-way'!AG281</f>
        <v>-0.90728045230211929</v>
      </c>
      <c r="AN281" s="11">
        <f>'OddsRatio_working_3-way'!AB281+'OddsRatio_working_3-way'!AH281</f>
        <v>-0.18454606114694574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1.0918265134490648</v>
      </c>
      <c r="AS281" s="11">
        <f>IF(('OddsRatio_working_3-way'!X281=0),IF(Q281&gt;0,-Q281^(1/3),(-Q281)^(1/3)),'OddsRatio_working_3-way'!AM281-'OddsRatio_working_3-way'!R281/3)</f>
        <v>-0.90728045230211929</v>
      </c>
      <c r="AT281" s="11">
        <f>IF(('OddsRatio_working_3-way'!X281=0),IF(Q281&gt;0,-Q281^(1/3),(-Q281)^(1/3)),'OddsRatio_working_3-way'!AN281-'OddsRatio_working_3-way'!R281/3)</f>
        <v>-0.18454606114694574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9">
        <f t="shared" si="65"/>
        <v>0.21673091719935866</v>
      </c>
      <c r="E282" s="9">
        <f t="shared" si="66"/>
        <v>0.23725228421057018</v>
      </c>
      <c r="F282" s="9">
        <f t="shared" si="67"/>
        <v>0.54601679859007113</v>
      </c>
      <c r="G282" s="9">
        <f t="shared" si="68"/>
        <v>1.1085939787498791</v>
      </c>
      <c r="H282" s="9">
        <f t="shared" si="69"/>
        <v>4.614016370724606</v>
      </c>
      <c r="I282" s="9">
        <f t="shared" si="70"/>
        <v>4.2149225383746485</v>
      </c>
      <c r="J282" s="9">
        <f t="shared" si="71"/>
        <v>1.8314454840624095</v>
      </c>
      <c r="K282" s="11">
        <f t="shared" si="72"/>
        <v>0.23474178403755869</v>
      </c>
      <c r="L282" s="11">
        <f t="shared" si="73"/>
        <v>0.25641025641025644</v>
      </c>
      <c r="M282" s="11">
        <f t="shared" si="74"/>
        <v>0.5714285714285714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-0.24387349739462416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0.23766530808784334</v>
      </c>
      <c r="Q282" s="11">
        <f>2*'OddsRatio_working_3-way'!K282*'OddsRatio_working_3-way'!L282*'OddsRatio_working_3-way'!M282</f>
        <v>6.8788801183167381E-2</v>
      </c>
      <c r="R282" s="11">
        <f t="shared" si="75"/>
        <v>0</v>
      </c>
      <c r="S282" s="11">
        <f t="shared" si="76"/>
        <v>-0.97454340314505339</v>
      </c>
      <c r="T282" s="11">
        <f t="shared" si="77"/>
        <v>-0.28206755517946547</v>
      </c>
      <c r="U282" s="11">
        <f>'OddsRatio_working_3-way'!S282-'OddsRatio_working_3-way'!R282^2/3</f>
        <v>-0.97454340314505339</v>
      </c>
      <c r="V282" s="11">
        <f>'OddsRatio_working_3-way'!S282*'OddsRatio_working_3-way'!R282/3-2*'OddsRatio_working_3-way'!R282^3/27-'OddsRatio_working_3-way'!T282</f>
        <v>0.28206755517946547</v>
      </c>
      <c r="W282" s="11">
        <f>'OddsRatio_working_3-way'!V282^2+4*'OddsRatio_working_3-way'!U282^3/27</f>
        <v>-5.7557572471393245E-2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0.18514837168897411</v>
      </c>
      <c r="Y282" s="11">
        <f>IF('OddsRatio_working_3-way'!W282&gt;=0,IF('OddsRatio_working_3-way'!V282+SQRT('OddsRatio_working_3-way'!W282)&gt;0,0,PI()),ACOS('OddsRatio_working_3-way'!V282/(2*'OddsRatio_working_3-way'!X282)))</f>
        <v>0.70481129373356133</v>
      </c>
      <c r="Z282" s="11">
        <f>'OddsRatio_working_3-way'!X282^(1/3)*COS('OddsRatio_working_3-way'!Y282/3)</f>
        <v>0.55429698937493965</v>
      </c>
      <c r="AA282" s="11">
        <f>'OddsRatio_working_3-way'!X282^(1/3)*COS(('OddsRatio_working_3-way'!Y282+2*PI())/3)</f>
        <v>-0.39204839226650129</v>
      </c>
      <c r="AB282" s="11">
        <f>'OddsRatio_working_3-way'!X282^(1/3)*COS(('OddsRatio_working_3-way'!Y282+4*PI())/3)</f>
        <v>-0.16224859710843856</v>
      </c>
      <c r="AC282" s="11">
        <f>'OddsRatio_working_3-way'!X282^(1/3)*SIN('OddsRatio_working_3-way'!Y282/3)</f>
        <v>0.13267497359422858</v>
      </c>
      <c r="AD282" s="11">
        <f>'OddsRatio_working_3-way'!X282^(1/3)*SIN(('OddsRatio_working_3-way'!Y282+2*PI())/3)</f>
        <v>0.41369778724281664</v>
      </c>
      <c r="AE282" s="11">
        <f>'OddsRatio_working_3-way'!X282^(1/3)*SIN(('OddsRatio_working_3-way'!Y282+4*PI())/3)</f>
        <v>-0.546372760837045</v>
      </c>
      <c r="AF282" s="11">
        <f>-'OddsRatio_working_3-way'!U282/(3*'OddsRatio_working_3-way'!X282^(1/3))*COS(('OddsRatio_working_3-way'!Y282)/3)</f>
        <v>0.55429698937493943</v>
      </c>
      <c r="AG282" s="11">
        <f>-'OddsRatio_working_3-way'!U282/(3*'OddsRatio_working_3-way'!X282^(1/3))*COS(('OddsRatio_working_3-way'!Y282+2*PI())/3)</f>
        <v>-0.39204839226650112</v>
      </c>
      <c r="AH282" s="11">
        <f>-'OddsRatio_working_3-way'!U282/(3*'OddsRatio_working_3-way'!X282^(1/3))*COS(('OddsRatio_working_3-way'!Y282+4*PI())/3)</f>
        <v>-0.1622485971084385</v>
      </c>
      <c r="AI282" s="11">
        <f>'OddsRatio_working_3-way'!U282/(3*'OddsRatio_working_3-way'!X282^(1/3))*SIN(('OddsRatio_working_3-way'!Y282)/3)</f>
        <v>-0.13267497359422853</v>
      </c>
      <c r="AJ282" s="11">
        <f>'OddsRatio_working_3-way'!U282/(3*'OddsRatio_working_3-way'!X282^(1/3))*SIN(('OddsRatio_working_3-way'!Y282+2*PI())/3)</f>
        <v>-0.41369778724281647</v>
      </c>
      <c r="AK282" s="11">
        <f>'OddsRatio_working_3-way'!U282/(3*'OddsRatio_working_3-way'!X282^(1/3))*SIN(('OddsRatio_working_3-way'!Y282+4*PI())/3)</f>
        <v>0.54637276083704478</v>
      </c>
      <c r="AL282" s="11">
        <f>'OddsRatio_working_3-way'!Z282+'OddsRatio_working_3-way'!AF282</f>
        <v>1.1085939787498791</v>
      </c>
      <c r="AM282" s="11">
        <f>'OddsRatio_working_3-way'!AA282+'OddsRatio_working_3-way'!AG282</f>
        <v>-0.78409678453300247</v>
      </c>
      <c r="AN282" s="11">
        <f>'OddsRatio_working_3-way'!AB282+'OddsRatio_working_3-way'!AH282</f>
        <v>-0.32449719421687706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1.1085939787498791</v>
      </c>
      <c r="AS282" s="11">
        <f>IF(('OddsRatio_working_3-way'!X282=0),IF(Q282&gt;0,-Q282^(1/3),(-Q282)^(1/3)),'OddsRatio_working_3-way'!AM282-'OddsRatio_working_3-way'!R282/3)</f>
        <v>-0.78409678453300247</v>
      </c>
      <c r="AT282" s="11">
        <f>IF(('OddsRatio_working_3-way'!X282=0),IF(Q282&gt;0,-Q282^(1/3),(-Q282)^(1/3)),'OddsRatio_working_3-way'!AN282-'OddsRatio_working_3-way'!R282/3)</f>
        <v>-0.32449719421687706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9">
        <f t="shared" si="65"/>
        <v>0.42354420341465426</v>
      </c>
      <c r="E283" s="9">
        <f t="shared" si="66"/>
        <v>0.25552888095547205</v>
      </c>
      <c r="F283" s="9">
        <f t="shared" si="67"/>
        <v>0.3209269156298738</v>
      </c>
      <c r="G283" s="9">
        <f t="shared" si="68"/>
        <v>1.0633036350196443</v>
      </c>
      <c r="H283" s="9">
        <f t="shared" si="69"/>
        <v>2.3610286528251443</v>
      </c>
      <c r="I283" s="9">
        <f t="shared" si="70"/>
        <v>3.913451959953826</v>
      </c>
      <c r="J283" s="9">
        <f t="shared" si="71"/>
        <v>3.1159742336890925</v>
      </c>
      <c r="K283" s="11">
        <f t="shared" si="72"/>
        <v>0.43859649122807021</v>
      </c>
      <c r="L283" s="11">
        <f t="shared" si="73"/>
        <v>0.26737967914438499</v>
      </c>
      <c r="M283" s="11">
        <f t="shared" si="74"/>
        <v>0.33444816053511706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-0.27373855560690941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0.2357202182212278</v>
      </c>
      <c r="Q283" s="11">
        <f>2*'OddsRatio_working_3-way'!K283*'OddsRatio_working_3-way'!L283*'OddsRatio_working_3-way'!M283</f>
        <v>7.8442668293253831E-2</v>
      </c>
      <c r="R283" s="11">
        <f t="shared" si="75"/>
        <v>0</v>
      </c>
      <c r="S283" s="11">
        <f t="shared" si="76"/>
        <v>-0.86111442247735015</v>
      </c>
      <c r="T283" s="11">
        <f t="shared" si="77"/>
        <v>-0.28656053992590685</v>
      </c>
      <c r="U283" s="11">
        <f>'OddsRatio_working_3-way'!S283-'OddsRatio_working_3-way'!R283^2/3</f>
        <v>-0.86111442247735015</v>
      </c>
      <c r="V283" s="11">
        <f>'OddsRatio_working_3-way'!S283*'OddsRatio_working_3-way'!R283/3-2*'OddsRatio_working_3-way'!R283^3/27-'OddsRatio_working_3-way'!T283</f>
        <v>0.28656053992590685</v>
      </c>
      <c r="W283" s="11">
        <f>'OddsRatio_working_3-way'!V283^2+4*'OddsRatio_working_3-way'!U283^3/27</f>
        <v>-1.2480373427806696E-2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0.15378338375002837</v>
      </c>
      <c r="Y283" s="11">
        <f>IF('OddsRatio_working_3-way'!W283&gt;=0,IF('OddsRatio_working_3-way'!V283+SQRT('OddsRatio_working_3-way'!W283)&gt;0,0,PI()),ACOS('OddsRatio_working_3-way'!V283/(2*'OddsRatio_working_3-way'!X283)))</f>
        <v>0.37172576480336628</v>
      </c>
      <c r="Z283" s="11">
        <f>'OddsRatio_working_3-way'!X283^(1/3)*COS('OddsRatio_working_3-way'!Y283/3)</f>
        <v>0.53165181750982227</v>
      </c>
      <c r="AA283" s="11">
        <f>'OddsRatio_working_3-way'!X283^(1/3)*COS(('OddsRatio_working_3-way'!Y283+2*PI())/3)</f>
        <v>-0.323170170222076</v>
      </c>
      <c r="AB283" s="11">
        <f>'OddsRatio_working_3-way'!X283^(1/3)*COS(('OddsRatio_working_3-way'!Y283+4*PI())/3)</f>
        <v>-0.20848164728774615</v>
      </c>
      <c r="AC283" s="11">
        <f>'OddsRatio_working_3-way'!X283^(1/3)*SIN('OddsRatio_working_3-way'!Y283/3)</f>
        <v>6.621544958909592E-2</v>
      </c>
      <c r="AD283" s="11">
        <f>'OddsRatio_working_3-way'!X283^(1/3)*SIN(('OddsRatio_working_3-way'!Y283+2*PI())/3)</f>
        <v>0.42731625513712657</v>
      </c>
      <c r="AE283" s="11">
        <f>'OddsRatio_working_3-way'!X283^(1/3)*SIN(('OddsRatio_working_3-way'!Y283+4*PI())/3)</f>
        <v>-0.49353170472622243</v>
      </c>
      <c r="AF283" s="11">
        <f>-'OddsRatio_working_3-way'!U283/(3*'OddsRatio_working_3-way'!X283^(1/3))*COS(('OddsRatio_working_3-way'!Y283)/3)</f>
        <v>0.53165181750982216</v>
      </c>
      <c r="AG283" s="11">
        <f>-'OddsRatio_working_3-way'!U283/(3*'OddsRatio_working_3-way'!X283^(1/3))*COS(('OddsRatio_working_3-way'!Y283+2*PI())/3)</f>
        <v>-0.32317017022207595</v>
      </c>
      <c r="AH283" s="11">
        <f>-'OddsRatio_working_3-way'!U283/(3*'OddsRatio_working_3-way'!X283^(1/3))*COS(('OddsRatio_working_3-way'!Y283+4*PI())/3)</f>
        <v>-0.20848164728774612</v>
      </c>
      <c r="AI283" s="11">
        <f>'OddsRatio_working_3-way'!U283/(3*'OddsRatio_working_3-way'!X283^(1/3))*SIN(('OddsRatio_working_3-way'!Y283)/3)</f>
        <v>-6.6215449589095907E-2</v>
      </c>
      <c r="AJ283" s="11">
        <f>'OddsRatio_working_3-way'!U283/(3*'OddsRatio_working_3-way'!X283^(1/3))*SIN(('OddsRatio_working_3-way'!Y283+2*PI())/3)</f>
        <v>-0.42731625513712646</v>
      </c>
      <c r="AK283" s="11">
        <f>'OddsRatio_working_3-way'!U283/(3*'OddsRatio_working_3-way'!X283^(1/3))*SIN(('OddsRatio_working_3-way'!Y283+4*PI())/3)</f>
        <v>0.49353170472622232</v>
      </c>
      <c r="AL283" s="11">
        <f>'OddsRatio_working_3-way'!Z283+'OddsRatio_working_3-way'!AF283</f>
        <v>1.0633036350196443</v>
      </c>
      <c r="AM283" s="11">
        <f>'OddsRatio_working_3-way'!AA283+'OddsRatio_working_3-way'!AG283</f>
        <v>-0.6463403404441519</v>
      </c>
      <c r="AN283" s="11">
        <f>'OddsRatio_working_3-way'!AB283+'OddsRatio_working_3-way'!AH283</f>
        <v>-0.4169632945754923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1.0633036350196443</v>
      </c>
      <c r="AS283" s="11">
        <f>IF(('OddsRatio_working_3-way'!X283=0),IF(Q283&gt;0,-Q283^(1/3),(-Q283)^(1/3)),'OddsRatio_working_3-way'!AM283-'OddsRatio_working_3-way'!R283/3)</f>
        <v>-0.6463403404441519</v>
      </c>
      <c r="AT283" s="11">
        <f>IF(('OddsRatio_working_3-way'!X283=0),IF(Q283&gt;0,-Q283^(1/3),(-Q283)^(1/3)),'OddsRatio_working_3-way'!AN283-'OddsRatio_working_3-way'!R283/3)</f>
        <v>-0.4169632945754923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9">
        <f t="shared" si="65"/>
        <v>0.11194530359909262</v>
      </c>
      <c r="E284" s="9">
        <f t="shared" si="66"/>
        <v>0.21153311363974411</v>
      </c>
      <c r="F284" s="9">
        <f t="shared" si="67"/>
        <v>0.67652158276116303</v>
      </c>
      <c r="G284" s="9">
        <f t="shared" si="68"/>
        <v>1.0867032770732774</v>
      </c>
      <c r="H284" s="9">
        <f t="shared" si="69"/>
        <v>8.9329339226349251</v>
      </c>
      <c r="I284" s="9">
        <f t="shared" si="70"/>
        <v>4.7273922403613406</v>
      </c>
      <c r="J284" s="9">
        <f t="shared" si="71"/>
        <v>1.4781494419122423</v>
      </c>
      <c r="K284" s="11">
        <f t="shared" si="72"/>
        <v>0.12048192771084336</v>
      </c>
      <c r="L284" s="11">
        <f t="shared" si="73"/>
        <v>0.22573363431151244</v>
      </c>
      <c r="M284" s="11">
        <f t="shared" si="74"/>
        <v>0.69444444444444442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-0.20807760764653782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0.21096424826469157</v>
      </c>
      <c r="Q284" s="11">
        <f>2*'OddsRatio_working_3-way'!K284*'OddsRatio_working_3-way'!L284*'OddsRatio_working_3-way'!M284</f>
        <v>3.7773365848646656E-2</v>
      </c>
      <c r="R284" s="11">
        <f t="shared" si="75"/>
        <v>0</v>
      </c>
      <c r="S284" s="11">
        <f t="shared" si="76"/>
        <v>-1.0138729037247356</v>
      </c>
      <c r="T284" s="11">
        <f t="shared" si="77"/>
        <v>-0.18153498723809056</v>
      </c>
      <c r="U284" s="11">
        <f>'OddsRatio_working_3-way'!S284-'OddsRatio_working_3-way'!R284^2/3</f>
        <v>-1.0138729037247356</v>
      </c>
      <c r="V284" s="11">
        <f>'OddsRatio_working_3-way'!S284*'OddsRatio_working_3-way'!R284/3-2*'OddsRatio_working_3-way'!R284^3/27-'OddsRatio_working_3-way'!T284</f>
        <v>0.18153498723809056</v>
      </c>
      <c r="W284" s="11">
        <f>'OddsRatio_working_3-way'!V284^2+4*'OddsRatio_working_3-way'!U284^3/27</f>
        <v>-0.12144486374050434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0.19646870955195259</v>
      </c>
      <c r="Y284" s="11">
        <f>IF('OddsRatio_working_3-way'!W284&gt;=0,IF('OddsRatio_working_3-way'!V284+SQRT('OddsRatio_working_3-way'!W284)&gt;0,0,PI()),ACOS('OddsRatio_working_3-way'!V284/(2*'OddsRatio_working_3-way'!X284)))</f>
        <v>1.0905533798137386</v>
      </c>
      <c r="Z284" s="11">
        <f>'OddsRatio_working_3-way'!X284^(1/3)*COS('OddsRatio_working_3-way'!Y284/3)</f>
        <v>0.54335163853663881</v>
      </c>
      <c r="AA284" s="11">
        <f>'OddsRatio_working_3-way'!X284^(1/3)*COS(('OddsRatio_working_3-way'!Y284+2*PI())/3)</f>
        <v>-0.45068691838188363</v>
      </c>
      <c r="AB284" s="11">
        <f>'OddsRatio_working_3-way'!X284^(1/3)*COS(('OddsRatio_working_3-way'!Y284+4*PI())/3)</f>
        <v>-9.2664720154755575E-2</v>
      </c>
      <c r="AC284" s="11">
        <f>'OddsRatio_working_3-way'!X284^(1/3)*SIN('OddsRatio_working_3-way'!Y284/3)</f>
        <v>0.20670421252229421</v>
      </c>
      <c r="AD284" s="11">
        <f>'OddsRatio_working_3-way'!X284^(1/3)*SIN(('OddsRatio_working_3-way'!Y284+2*PI())/3)</f>
        <v>0.36720421589948188</v>
      </c>
      <c r="AE284" s="11">
        <f>'OddsRatio_working_3-way'!X284^(1/3)*SIN(('OddsRatio_working_3-way'!Y284+4*PI())/3)</f>
        <v>-0.57390842842177603</v>
      </c>
      <c r="AF284" s="11">
        <f>-'OddsRatio_working_3-way'!U284/(3*'OddsRatio_working_3-way'!X284^(1/3))*COS(('OddsRatio_working_3-way'!Y284)/3)</f>
        <v>0.54335163853663859</v>
      </c>
      <c r="AG284" s="11">
        <f>-'OddsRatio_working_3-way'!U284/(3*'OddsRatio_working_3-way'!X284^(1/3))*COS(('OddsRatio_working_3-way'!Y284+2*PI())/3)</f>
        <v>-0.45068691838188346</v>
      </c>
      <c r="AH284" s="11">
        <f>-'OddsRatio_working_3-way'!U284/(3*'OddsRatio_working_3-way'!X284^(1/3))*COS(('OddsRatio_working_3-way'!Y284+4*PI())/3)</f>
        <v>-9.2664720154755534E-2</v>
      </c>
      <c r="AI284" s="11">
        <f>'OddsRatio_working_3-way'!U284/(3*'OddsRatio_working_3-way'!X284^(1/3))*SIN(('OddsRatio_working_3-way'!Y284)/3)</f>
        <v>-0.20670421252229415</v>
      </c>
      <c r="AJ284" s="11">
        <f>'OddsRatio_working_3-way'!U284/(3*'OddsRatio_working_3-way'!X284^(1/3))*SIN(('OddsRatio_working_3-way'!Y284+2*PI())/3)</f>
        <v>-0.36720421589948177</v>
      </c>
      <c r="AK284" s="11">
        <f>'OddsRatio_working_3-way'!U284/(3*'OddsRatio_working_3-way'!X284^(1/3))*SIN(('OddsRatio_working_3-way'!Y284+4*PI())/3)</f>
        <v>0.57390842842177581</v>
      </c>
      <c r="AL284" s="11">
        <f>'OddsRatio_working_3-way'!Z284+'OddsRatio_working_3-way'!AF284</f>
        <v>1.0867032770732774</v>
      </c>
      <c r="AM284" s="11">
        <f>'OddsRatio_working_3-way'!AA284+'OddsRatio_working_3-way'!AG284</f>
        <v>-0.90137383676376714</v>
      </c>
      <c r="AN284" s="11">
        <f>'OddsRatio_working_3-way'!AB284+'OddsRatio_working_3-way'!AH284</f>
        <v>-0.1853294403095111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1.0867032770732774</v>
      </c>
      <c r="AS284" s="11">
        <f>IF(('OddsRatio_working_3-way'!X284=0),IF(Q284&gt;0,-Q284^(1/3),(-Q284)^(1/3)),'OddsRatio_working_3-way'!AM284-'OddsRatio_working_3-way'!R284/3)</f>
        <v>-0.90137383676376714</v>
      </c>
      <c r="AT284" s="11">
        <f>IF(('OddsRatio_working_3-way'!X284=0),IF(Q284&gt;0,-Q284^(1/3),(-Q284)^(1/3)),'OddsRatio_working_3-way'!AN284-'OddsRatio_working_3-way'!R284/3)</f>
        <v>-0.1853294403095111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9">
        <f t="shared" si="65"/>
        <v>0.67173757348476271</v>
      </c>
      <c r="E285" s="9">
        <f t="shared" si="66"/>
        <v>0.19672784955776695</v>
      </c>
      <c r="F285" s="9">
        <f t="shared" si="67"/>
        <v>0.13153457695747006</v>
      </c>
      <c r="G285" s="9">
        <f t="shared" si="68"/>
        <v>1.0859479768840061</v>
      </c>
      <c r="H285" s="9">
        <f t="shared" si="69"/>
        <v>1.4886765895978029</v>
      </c>
      <c r="I285" s="9">
        <f t="shared" si="70"/>
        <v>5.0831643930838633</v>
      </c>
      <c r="J285" s="9">
        <f t="shared" si="71"/>
        <v>7.6025636994547572</v>
      </c>
      <c r="K285" s="11">
        <f t="shared" si="72"/>
        <v>0.68965517241379315</v>
      </c>
      <c r="L285" s="11">
        <f t="shared" si="73"/>
        <v>0.21008403361344538</v>
      </c>
      <c r="M285" s="11">
        <f t="shared" si="74"/>
        <v>0.14124293785310735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-0.21052114592184024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0.21057517103860834</v>
      </c>
      <c r="Q285" s="11">
        <f>2*'OddsRatio_working_3-way'!K285*'OddsRatio_working_3-way'!L285*'OddsRatio_working_3-way'!M285</f>
        <v>4.0928118763577909E-2</v>
      </c>
      <c r="R285" s="11">
        <f t="shared" si="75"/>
        <v>0</v>
      </c>
      <c r="S285" s="11">
        <f t="shared" si="76"/>
        <v>-1.0002566256065706</v>
      </c>
      <c r="T285" s="11">
        <f t="shared" si="77"/>
        <v>-0.19441333831031496</v>
      </c>
      <c r="U285" s="11">
        <f>'OddsRatio_working_3-way'!S285-'OddsRatio_working_3-way'!R285^2/3</f>
        <v>-1.0002566256065706</v>
      </c>
      <c r="V285" s="11">
        <f>'OddsRatio_working_3-way'!S285*'OddsRatio_working_3-way'!R285/3-2*'OddsRatio_working_3-way'!R285^3/27-'OddsRatio_working_3-way'!T285</f>
        <v>0.19441333831031496</v>
      </c>
      <c r="W285" s="11">
        <f>'OddsRatio_working_3-way'!V285^2+4*'OddsRatio_working_3-way'!U285^3/27</f>
        <v>-0.11046568713247873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0.19252417591398729</v>
      </c>
      <c r="Y285" s="11">
        <f>IF('OddsRatio_working_3-way'!W285&gt;=0,IF('OddsRatio_working_3-way'!V285+SQRT('OddsRatio_working_3-way'!W285)&gt;0,0,PI()),ACOS('OddsRatio_working_3-way'!V285/(2*'OddsRatio_working_3-way'!X285)))</f>
        <v>1.0415229187523725</v>
      </c>
      <c r="Z285" s="11">
        <f>'OddsRatio_working_3-way'!X285^(1/3)*COS('OddsRatio_working_3-way'!Y285/3)</f>
        <v>0.54297398844200306</v>
      </c>
      <c r="AA285" s="11">
        <f>'OddsRatio_working_3-way'!X285^(1/3)*COS(('OddsRatio_working_3-way'!Y285+2*PI())/3)</f>
        <v>-0.44162985274929917</v>
      </c>
      <c r="AB285" s="11">
        <f>'OddsRatio_working_3-way'!X285^(1/3)*COS(('OddsRatio_working_3-way'!Y285+4*PI())/3)</f>
        <v>-0.10134413569270412</v>
      </c>
      <c r="AC285" s="11">
        <f>'OddsRatio_working_3-way'!X285^(1/3)*SIN('OddsRatio_working_3-way'!Y285/3)</f>
        <v>0.19646405034401021</v>
      </c>
      <c r="AD285" s="11">
        <f>'OddsRatio_working_3-way'!X285^(1/3)*SIN(('OddsRatio_working_3-way'!Y285+2*PI())/3)</f>
        <v>0.37199724241292786</v>
      </c>
      <c r="AE285" s="11">
        <f>'OddsRatio_working_3-way'!X285^(1/3)*SIN(('OddsRatio_working_3-way'!Y285+4*PI())/3)</f>
        <v>-0.56846129275693791</v>
      </c>
      <c r="AF285" s="11">
        <f>-'OddsRatio_working_3-way'!U285/(3*'OddsRatio_working_3-way'!X285^(1/3))*COS(('OddsRatio_working_3-way'!Y285)/3)</f>
        <v>0.54297398844200306</v>
      </c>
      <c r="AG285" s="11">
        <f>-'OddsRatio_working_3-way'!U285/(3*'OddsRatio_working_3-way'!X285^(1/3))*COS(('OddsRatio_working_3-way'!Y285+2*PI())/3)</f>
        <v>-0.44162985274929906</v>
      </c>
      <c r="AH285" s="11">
        <f>-'OddsRatio_working_3-way'!U285/(3*'OddsRatio_working_3-way'!X285^(1/3))*COS(('OddsRatio_working_3-way'!Y285+4*PI())/3)</f>
        <v>-0.10134413569270409</v>
      </c>
      <c r="AI285" s="11">
        <f>'OddsRatio_working_3-way'!U285/(3*'OddsRatio_working_3-way'!X285^(1/3))*SIN(('OddsRatio_working_3-way'!Y285)/3)</f>
        <v>-0.19646405034401015</v>
      </c>
      <c r="AJ285" s="11">
        <f>'OddsRatio_working_3-way'!U285/(3*'OddsRatio_working_3-way'!X285^(1/3))*SIN(('OddsRatio_working_3-way'!Y285+2*PI())/3)</f>
        <v>-0.37199724241292775</v>
      </c>
      <c r="AK285" s="11">
        <f>'OddsRatio_working_3-way'!U285/(3*'OddsRatio_working_3-way'!X285^(1/3))*SIN(('OddsRatio_working_3-way'!Y285+4*PI())/3)</f>
        <v>0.5684612927569378</v>
      </c>
      <c r="AL285" s="11">
        <f>'OddsRatio_working_3-way'!Z285+'OddsRatio_working_3-way'!AF285</f>
        <v>1.0859479768840061</v>
      </c>
      <c r="AM285" s="11">
        <f>'OddsRatio_working_3-way'!AA285+'OddsRatio_working_3-way'!AG285</f>
        <v>-0.88325970549859822</v>
      </c>
      <c r="AN285" s="11">
        <f>'OddsRatio_working_3-way'!AB285+'OddsRatio_working_3-way'!AH285</f>
        <v>-0.20268827138540821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1.0859479768840061</v>
      </c>
      <c r="AS285" s="11">
        <f>IF(('OddsRatio_working_3-way'!X285=0),IF(Q285&gt;0,-Q285^(1/3),(-Q285)^(1/3)),'OddsRatio_working_3-way'!AM285-'OddsRatio_working_3-way'!R285/3)</f>
        <v>-0.88325970549859822</v>
      </c>
      <c r="AT285" s="11">
        <f>IF(('OddsRatio_working_3-way'!X285=0),IF(Q285&gt;0,-Q285^(1/3),(-Q285)^(1/3)),'OddsRatio_working_3-way'!AN285-'OddsRatio_working_3-way'!R285/3)</f>
        <v>-0.20268827138540821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9">
        <f t="shared" si="65"/>
        <v>0.16124109663104755</v>
      </c>
      <c r="E286" s="9">
        <f t="shared" si="66"/>
        <v>0.22060678204275033</v>
      </c>
      <c r="F286" s="9">
        <f t="shared" si="67"/>
        <v>0.61815212132620212</v>
      </c>
      <c r="G286" s="9">
        <f t="shared" si="68"/>
        <v>1.083727671498719</v>
      </c>
      <c r="H286" s="9">
        <f t="shared" si="69"/>
        <v>6.2018928231938508</v>
      </c>
      <c r="I286" s="9">
        <f t="shared" si="70"/>
        <v>4.5329522090858241</v>
      </c>
      <c r="J286" s="9">
        <f t="shared" si="71"/>
        <v>1.6177247727542696</v>
      </c>
      <c r="K286" s="11">
        <f t="shared" si="72"/>
        <v>0.17241379310344829</v>
      </c>
      <c r="L286" s="11">
        <f t="shared" si="73"/>
        <v>0.23474178403755869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-0.22993042816530196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0.22247107360467072</v>
      </c>
      <c r="Q286" s="11">
        <f>2*'OddsRatio_working_3-way'!K286*'OddsRatio_working_3-way'!L286*'OddsRatio_working_3-way'!M286</f>
        <v>5.1557606860873864E-2</v>
      </c>
      <c r="R286" s="11">
        <f t="shared" si="75"/>
        <v>0</v>
      </c>
      <c r="S286" s="11">
        <f t="shared" si="76"/>
        <v>-0.9675582104545617</v>
      </c>
      <c r="T286" s="11">
        <f t="shared" si="77"/>
        <v>-0.22423133498367595</v>
      </c>
      <c r="U286" s="11">
        <f>'OddsRatio_working_3-way'!S286-'OddsRatio_working_3-way'!R286^2/3</f>
        <v>-0.9675582104545617</v>
      </c>
      <c r="V286" s="11">
        <f>'OddsRatio_working_3-way'!S286*'OddsRatio_working_3-way'!R286/3-2*'OddsRatio_working_3-way'!R286^3/27-'OddsRatio_working_3-way'!T286</f>
        <v>0.22423133498367595</v>
      </c>
      <c r="W286" s="11">
        <f>'OddsRatio_working_3-way'!V286^2+4*'OddsRatio_working_3-way'!U286^3/27</f>
        <v>-8.3912589372863278E-2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0.18316132299248167</v>
      </c>
      <c r="Y286" s="11">
        <f>IF('OddsRatio_working_3-way'!W286&gt;=0,IF('OddsRatio_working_3-way'!V286+SQRT('OddsRatio_working_3-way'!W286)&gt;0,0,PI()),ACOS('OddsRatio_working_3-way'!V286/(2*'OddsRatio_working_3-way'!X286)))</f>
        <v>0.91206475125979669</v>
      </c>
      <c r="Z286" s="11">
        <f>'OddsRatio_working_3-way'!X286^(1/3)*COS('OddsRatio_working_3-way'!Y286/3)</f>
        <v>0.54186383574935948</v>
      </c>
      <c r="AA286" s="11">
        <f>'OddsRatio_working_3-way'!X286^(1/3)*COS(('OddsRatio_working_3-way'!Y286+2*PI())/3)</f>
        <v>-0.41816384458856837</v>
      </c>
      <c r="AB286" s="11">
        <f>'OddsRatio_working_3-way'!X286^(1/3)*COS(('OddsRatio_working_3-way'!Y286+4*PI())/3)</f>
        <v>-0.12369999116079117</v>
      </c>
      <c r="AC286" s="11">
        <f>'OddsRatio_working_3-way'!X286^(1/3)*SIN('OddsRatio_working_3-way'!Y286/3)</f>
        <v>0.17000878504314171</v>
      </c>
      <c r="AD286" s="11">
        <f>'OddsRatio_working_3-way'!X286^(1/3)*SIN(('OddsRatio_working_3-way'!Y286+2*PI())/3)</f>
        <v>0.38426345462945288</v>
      </c>
      <c r="AE286" s="11">
        <f>'OddsRatio_working_3-way'!X286^(1/3)*SIN(('OddsRatio_working_3-way'!Y286+4*PI())/3)</f>
        <v>-0.55427223967259465</v>
      </c>
      <c r="AF286" s="11">
        <f>-'OddsRatio_working_3-way'!U286/(3*'OddsRatio_working_3-way'!X286^(1/3))*COS(('OddsRatio_working_3-way'!Y286)/3)</f>
        <v>0.54186383574935937</v>
      </c>
      <c r="AG286" s="11">
        <f>-'OddsRatio_working_3-way'!U286/(3*'OddsRatio_working_3-way'!X286^(1/3))*COS(('OddsRatio_working_3-way'!Y286+2*PI())/3)</f>
        <v>-0.41816384458856831</v>
      </c>
      <c r="AH286" s="11">
        <f>-'OddsRatio_working_3-way'!U286/(3*'OddsRatio_working_3-way'!X286^(1/3))*COS(('OddsRatio_working_3-way'!Y286+4*PI())/3)</f>
        <v>-0.12369999116079114</v>
      </c>
      <c r="AI286" s="11">
        <f>'OddsRatio_working_3-way'!U286/(3*'OddsRatio_working_3-way'!X286^(1/3))*SIN(('OddsRatio_working_3-way'!Y286)/3)</f>
        <v>-0.17000878504314168</v>
      </c>
      <c r="AJ286" s="11">
        <f>'OddsRatio_working_3-way'!U286/(3*'OddsRatio_working_3-way'!X286^(1/3))*SIN(('OddsRatio_working_3-way'!Y286+2*PI())/3)</f>
        <v>-0.38426345462945283</v>
      </c>
      <c r="AK286" s="11">
        <f>'OddsRatio_working_3-way'!U286/(3*'OddsRatio_working_3-way'!X286^(1/3))*SIN(('OddsRatio_working_3-way'!Y286+4*PI())/3)</f>
        <v>0.55427223967259454</v>
      </c>
      <c r="AL286" s="11">
        <f>'OddsRatio_working_3-way'!Z286+'OddsRatio_working_3-way'!AF286</f>
        <v>1.083727671498719</v>
      </c>
      <c r="AM286" s="11">
        <f>'OddsRatio_working_3-way'!AA286+'OddsRatio_working_3-way'!AG286</f>
        <v>-0.83632768917713673</v>
      </c>
      <c r="AN286" s="11">
        <f>'OddsRatio_working_3-way'!AB286+'OddsRatio_working_3-way'!AH286</f>
        <v>-0.24739998232158231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1.083727671498719</v>
      </c>
      <c r="AS286" s="11">
        <f>IF(('OddsRatio_working_3-way'!X286=0),IF(Q286&gt;0,-Q286^(1/3),(-Q286)^(1/3)),'OddsRatio_working_3-way'!AM286-'OddsRatio_working_3-way'!R286/3)</f>
        <v>-0.83632768917713673</v>
      </c>
      <c r="AT286" s="11">
        <f>IF(('OddsRatio_working_3-way'!X286=0),IF(Q286&gt;0,-Q286^(1/3),(-Q286)^(1/3)),'OddsRatio_working_3-way'!AN286-'OddsRatio_working_3-way'!R286/3)</f>
        <v>-0.24739998232158231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9">
        <f t="shared" si="65"/>
        <v>0.34744773321825451</v>
      </c>
      <c r="E287" s="9">
        <f t="shared" si="66"/>
        <v>0.29990405010200161</v>
      </c>
      <c r="F287" s="9">
        <f t="shared" si="67"/>
        <v>0.35264821667974389</v>
      </c>
      <c r="G287" s="9">
        <f t="shared" si="68"/>
        <v>1.0610908110896951</v>
      </c>
      <c r="H287" s="9">
        <f t="shared" si="69"/>
        <v>2.8781307356287602</v>
      </c>
      <c r="I287" s="9">
        <f t="shared" si="70"/>
        <v>3.3343997843973292</v>
      </c>
      <c r="J287" s="9">
        <f t="shared" si="71"/>
        <v>2.8356871031851725</v>
      </c>
      <c r="K287" s="11">
        <f t="shared" si="72"/>
        <v>0.36101083032490977</v>
      </c>
      <c r="L287" s="11">
        <f t="shared" si="73"/>
        <v>0.3125</v>
      </c>
      <c r="M287" s="11">
        <f t="shared" si="74"/>
        <v>0.36630036630036628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-0.27838745189828218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0.23554964890704963</v>
      </c>
      <c r="Q287" s="11">
        <f>2*'OddsRatio_working_3-way'!K287*'OddsRatio_working_3-way'!L287*'OddsRatio_working_3-way'!M287</f>
        <v>8.2648999616508637E-2</v>
      </c>
      <c r="R287" s="11">
        <f t="shared" si="75"/>
        <v>0</v>
      </c>
      <c r="S287" s="11">
        <f t="shared" si="76"/>
        <v>-0.84612164557300262</v>
      </c>
      <c r="T287" s="11">
        <f t="shared" si="77"/>
        <v>-0.29688478792035178</v>
      </c>
      <c r="U287" s="11">
        <f>'OddsRatio_working_3-way'!S287-'OddsRatio_working_3-way'!R287^2/3</f>
        <v>-0.84612164557300262</v>
      </c>
      <c r="V287" s="11">
        <f>'OddsRatio_working_3-way'!S287*'OddsRatio_working_3-way'!R287/3-2*'OddsRatio_working_3-way'!R287^3/27-'OddsRatio_working_3-way'!T287</f>
        <v>0.29688478792035178</v>
      </c>
      <c r="W287" s="11">
        <f>'OddsRatio_working_3-way'!V287^2+4*'OddsRatio_working_3-way'!U287^3/27</f>
        <v>-1.6011952358589571E-3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0.14978465586832584</v>
      </c>
      <c r="Y287" s="11">
        <f>IF('OddsRatio_working_3-way'!W287&gt;=0,IF('OddsRatio_working_3-way'!V287+SQRT('OddsRatio_working_3-way'!W287)&gt;0,0,PI()),ACOS('OddsRatio_working_3-way'!V287/(2*'OddsRatio_working_3-way'!X287)))</f>
        <v>0.13397532561979841</v>
      </c>
      <c r="Z287" s="11">
        <f>'OddsRatio_working_3-way'!X287^(1/3)*COS('OddsRatio_working_3-way'!Y287/3)</f>
        <v>0.53054540554484753</v>
      </c>
      <c r="AA287" s="11">
        <f>'OddsRatio_working_3-way'!X287^(1/3)*COS(('OddsRatio_working_3-way'!Y287+2*PI())/3)</f>
        <v>-0.2858053812311776</v>
      </c>
      <c r="AB287" s="11">
        <f>'OddsRatio_working_3-way'!X287^(1/3)*COS(('OddsRatio_working_3-way'!Y287+4*PI())/3)</f>
        <v>-0.24474002431366965</v>
      </c>
      <c r="AC287" s="11">
        <f>'OddsRatio_working_3-way'!X287^(1/3)*SIN('OddsRatio_working_3-way'!Y287/3)</f>
        <v>2.3709094870691248E-2</v>
      </c>
      <c r="AD287" s="11">
        <f>'OddsRatio_working_3-way'!X287^(1/3)*SIN(('OddsRatio_working_3-way'!Y287+2*PI())/3)</f>
        <v>0.44761125162760979</v>
      </c>
      <c r="AE287" s="11">
        <f>'OddsRatio_working_3-way'!X287^(1/3)*SIN(('OddsRatio_working_3-way'!Y287+4*PI())/3)</f>
        <v>-0.47132034649830107</v>
      </c>
      <c r="AF287" s="11">
        <f>-'OddsRatio_working_3-way'!U287/(3*'OddsRatio_working_3-way'!X287^(1/3))*COS(('OddsRatio_working_3-way'!Y287)/3)</f>
        <v>0.53054540554484764</v>
      </c>
      <c r="AG287" s="11">
        <f>-'OddsRatio_working_3-way'!U287/(3*'OddsRatio_working_3-way'!X287^(1/3))*COS(('OddsRatio_working_3-way'!Y287+2*PI())/3)</f>
        <v>-0.28580538123117766</v>
      </c>
      <c r="AH287" s="11">
        <f>-'OddsRatio_working_3-way'!U287/(3*'OddsRatio_working_3-way'!X287^(1/3))*COS(('OddsRatio_working_3-way'!Y287+4*PI())/3)</f>
        <v>-0.2447400243136697</v>
      </c>
      <c r="AI287" s="11">
        <f>'OddsRatio_working_3-way'!U287/(3*'OddsRatio_working_3-way'!X287^(1/3))*SIN(('OddsRatio_working_3-way'!Y287)/3)</f>
        <v>-2.3709094870691255E-2</v>
      </c>
      <c r="AJ287" s="11">
        <f>'OddsRatio_working_3-way'!U287/(3*'OddsRatio_working_3-way'!X287^(1/3))*SIN(('OddsRatio_working_3-way'!Y287+2*PI())/3)</f>
        <v>-0.4476112516276099</v>
      </c>
      <c r="AK287" s="11">
        <f>'OddsRatio_working_3-way'!U287/(3*'OddsRatio_working_3-way'!X287^(1/3))*SIN(('OddsRatio_working_3-way'!Y287+4*PI())/3)</f>
        <v>0.47132034649830118</v>
      </c>
      <c r="AL287" s="11">
        <f>'OddsRatio_working_3-way'!Z287+'OddsRatio_working_3-way'!AF287</f>
        <v>1.0610908110896951</v>
      </c>
      <c r="AM287" s="11">
        <f>'OddsRatio_working_3-way'!AA287+'OddsRatio_working_3-way'!AG287</f>
        <v>-0.5716107624623552</v>
      </c>
      <c r="AN287" s="11">
        <f>'OddsRatio_working_3-way'!AB287+'OddsRatio_working_3-way'!AH287</f>
        <v>-0.48948004862733935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1.0610908110896951</v>
      </c>
      <c r="AS287" s="11">
        <f>IF(('OddsRatio_working_3-way'!X287=0),IF(Q287&gt;0,-Q287^(1/3),(-Q287)^(1/3)),'OddsRatio_working_3-way'!AM287-'OddsRatio_working_3-way'!R287/3)</f>
        <v>-0.5716107624623552</v>
      </c>
      <c r="AT287" s="11">
        <f>IF(('OddsRatio_working_3-way'!X287=0),IF(Q287&gt;0,-Q287^(1/3),(-Q287)^(1/3)),'OddsRatio_working_3-way'!AN287-'OddsRatio_working_3-way'!R287/3)</f>
        <v>-0.48948004862733935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9">
        <f t="shared" si="65"/>
        <v>0.40568115609403493</v>
      </c>
      <c r="E288" s="9">
        <f t="shared" si="66"/>
        <v>0.28966482576034963</v>
      </c>
      <c r="F288" s="9">
        <f t="shared" si="67"/>
        <v>0.30465401814561544</v>
      </c>
      <c r="G288" s="9">
        <f t="shared" si="68"/>
        <v>1.0615869690963404</v>
      </c>
      <c r="H288" s="9">
        <f t="shared" si="69"/>
        <v>2.46499001735295</v>
      </c>
      <c r="I288" s="9">
        <f t="shared" si="70"/>
        <v>3.4522658986125458</v>
      </c>
      <c r="J288" s="9">
        <f t="shared" si="71"/>
        <v>3.2824119835571319</v>
      </c>
      <c r="K288" s="11">
        <f t="shared" si="72"/>
        <v>0.42016806722689076</v>
      </c>
      <c r="L288" s="11">
        <f t="shared" si="73"/>
        <v>0.30211480362537763</v>
      </c>
      <c r="M288" s="11">
        <f t="shared" si="74"/>
        <v>0.31746031746031744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-0.27619386123029266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0.23534086343500132</v>
      </c>
      <c r="Q288" s="11">
        <f>2*'OddsRatio_working_3-way'!K288*'OddsRatio_working_3-way'!L288*'OddsRatio_working_3-way'!M288</f>
        <v>8.059618610787718E-2</v>
      </c>
      <c r="R288" s="11">
        <f t="shared" si="75"/>
        <v>0</v>
      </c>
      <c r="S288" s="11">
        <f t="shared" si="76"/>
        <v>-0.85208578636283383</v>
      </c>
      <c r="T288" s="11">
        <f t="shared" si="77"/>
        <v>-0.29181020080918973</v>
      </c>
      <c r="U288" s="11">
        <f>'OddsRatio_working_3-way'!S288-'OddsRatio_working_3-way'!R288^2/3</f>
        <v>-0.85208578636283383</v>
      </c>
      <c r="V288" s="11">
        <f>'OddsRatio_working_3-way'!S288*'OddsRatio_working_3-way'!R288/3-2*'OddsRatio_working_3-way'!R288^3/27-'OddsRatio_working_3-way'!T288</f>
        <v>0.29181020080918973</v>
      </c>
      <c r="W288" s="11">
        <f>'OddsRatio_working_3-way'!V288^2+4*'OddsRatio_working_3-way'!U288^3/27</f>
        <v>-6.499702230038415E-3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0.15137114613288927</v>
      </c>
      <c r="Y288" s="11">
        <f>IF('OddsRatio_working_3-way'!W288&gt;=0,IF('OddsRatio_working_3-way'!V288+SQRT('OddsRatio_working_3-way'!W288)&gt;0,0,PI()),ACOS('OddsRatio_working_3-way'!V288/(2*'OddsRatio_working_3-way'!X288)))</f>
        <v>0.26955394357032603</v>
      </c>
      <c r="Z288" s="11">
        <f>'OddsRatio_working_3-way'!X288^(1/3)*COS('OddsRatio_working_3-way'!Y288/3)</f>
        <v>0.53079348454817021</v>
      </c>
      <c r="AA288" s="11">
        <f>'OddsRatio_working_3-way'!X288^(1/3)*COS(('OddsRatio_working_3-way'!Y288+2*PI())/3)</f>
        <v>-0.306811162004621</v>
      </c>
      <c r="AB288" s="11">
        <f>'OddsRatio_working_3-way'!X288^(1/3)*COS(('OddsRatio_working_3-way'!Y288+4*PI())/3)</f>
        <v>-0.22398232254354933</v>
      </c>
      <c r="AC288" s="11">
        <f>'OddsRatio_working_3-way'!X288^(1/3)*SIN('OddsRatio_working_3-way'!Y288/3)</f>
        <v>4.7821252759514071E-2</v>
      </c>
      <c r="AD288" s="11">
        <f>'OddsRatio_working_3-way'!X288^(1/3)*SIN(('OddsRatio_working_3-way'!Y288+2*PI())/3)</f>
        <v>0.43577001540222127</v>
      </c>
      <c r="AE288" s="11">
        <f>'OddsRatio_working_3-way'!X288^(1/3)*SIN(('OddsRatio_working_3-way'!Y288+4*PI())/3)</f>
        <v>-0.48359126816173531</v>
      </c>
      <c r="AF288" s="11">
        <f>-'OddsRatio_working_3-way'!U288/(3*'OddsRatio_working_3-way'!X288^(1/3))*COS(('OddsRatio_working_3-way'!Y288)/3)</f>
        <v>0.53079348454817021</v>
      </c>
      <c r="AG288" s="11">
        <f>-'OddsRatio_working_3-way'!U288/(3*'OddsRatio_working_3-way'!X288^(1/3))*COS(('OddsRatio_working_3-way'!Y288+2*PI())/3)</f>
        <v>-0.306811162004621</v>
      </c>
      <c r="AH288" s="11">
        <f>-'OddsRatio_working_3-way'!U288/(3*'OddsRatio_working_3-way'!X288^(1/3))*COS(('OddsRatio_working_3-way'!Y288+4*PI())/3)</f>
        <v>-0.22398232254354933</v>
      </c>
      <c r="AI288" s="11">
        <f>'OddsRatio_working_3-way'!U288/(3*'OddsRatio_working_3-way'!X288^(1/3))*SIN(('OddsRatio_working_3-way'!Y288)/3)</f>
        <v>-4.7821252759514071E-2</v>
      </c>
      <c r="AJ288" s="11">
        <f>'OddsRatio_working_3-way'!U288/(3*'OddsRatio_working_3-way'!X288^(1/3))*SIN(('OddsRatio_working_3-way'!Y288+2*PI())/3)</f>
        <v>-0.43577001540222127</v>
      </c>
      <c r="AK288" s="11">
        <f>'OddsRatio_working_3-way'!U288/(3*'OddsRatio_working_3-way'!X288^(1/3))*SIN(('OddsRatio_working_3-way'!Y288+4*PI())/3)</f>
        <v>0.48359126816173531</v>
      </c>
      <c r="AL288" s="11">
        <f>'OddsRatio_working_3-way'!Z288+'OddsRatio_working_3-way'!AF288</f>
        <v>1.0615869690963404</v>
      </c>
      <c r="AM288" s="11">
        <f>'OddsRatio_working_3-way'!AA288+'OddsRatio_working_3-way'!AG288</f>
        <v>-0.61362232400924199</v>
      </c>
      <c r="AN288" s="11">
        <f>'OddsRatio_working_3-way'!AB288+'OddsRatio_working_3-way'!AH288</f>
        <v>-0.44796464508709866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1.0615869690963404</v>
      </c>
      <c r="AS288" s="11">
        <f>IF(('OddsRatio_working_3-way'!X288=0),IF(Q288&gt;0,-Q288^(1/3),(-Q288)^(1/3)),'OddsRatio_working_3-way'!AM288-'OddsRatio_working_3-way'!R288/3)</f>
        <v>-0.61362232400924199</v>
      </c>
      <c r="AT288" s="11">
        <f>IF(('OddsRatio_working_3-way'!X288=0),IF(Q288&gt;0,-Q288^(1/3),(-Q288)^(1/3)),'OddsRatio_working_3-way'!AN288-'OddsRatio_working_3-way'!R288/3)</f>
        <v>-0.44796464508709866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9">
        <f t="shared" si="65"/>
        <v>0.36328409392997796</v>
      </c>
      <c r="E289" s="9">
        <f t="shared" si="66"/>
        <v>0.27758929622695477</v>
      </c>
      <c r="F289" s="9">
        <f t="shared" si="67"/>
        <v>0.35912660984306727</v>
      </c>
      <c r="G289" s="9">
        <f t="shared" si="68"/>
        <v>1.0622221957111189</v>
      </c>
      <c r="H289" s="9">
        <f t="shared" si="69"/>
        <v>2.7526666229233459</v>
      </c>
      <c r="I289" s="9">
        <f t="shared" si="70"/>
        <v>3.6024443794922409</v>
      </c>
      <c r="J289" s="9">
        <f t="shared" si="71"/>
        <v>2.7845332887946799</v>
      </c>
      <c r="K289" s="11">
        <f t="shared" si="72"/>
        <v>0.37735849056603776</v>
      </c>
      <c r="L289" s="11">
        <f t="shared" si="73"/>
        <v>0.28985507246376813</v>
      </c>
      <c r="M289" s="11">
        <f t="shared" si="74"/>
        <v>0.37313432835820892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-0.27717850452413895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0.23590007305555899</v>
      </c>
      <c r="Q289" s="11">
        <f>2*'OddsRatio_working_3-way'!K289*'OddsRatio_working_3-way'!L289*'OddsRatio_working_3-way'!M289</f>
        <v>8.1626322856594796E-2</v>
      </c>
      <c r="R289" s="11">
        <f t="shared" si="75"/>
        <v>0</v>
      </c>
      <c r="S289" s="11">
        <f t="shared" si="76"/>
        <v>-0.85107636128044306</v>
      </c>
      <c r="T289" s="11">
        <f t="shared" si="77"/>
        <v>-0.29449009040845775</v>
      </c>
      <c r="U289" s="11">
        <f>'OddsRatio_working_3-way'!S289-'OddsRatio_working_3-way'!R289^2/3</f>
        <v>-0.85107636128044306</v>
      </c>
      <c r="V289" s="11">
        <f>'OddsRatio_working_3-way'!S289*'OddsRatio_working_3-way'!R289/3-2*'OddsRatio_working_3-way'!R289^3/27-'OddsRatio_working_3-way'!T289</f>
        <v>0.29449009040845775</v>
      </c>
      <c r="W289" s="11">
        <f>'OddsRatio_working_3-way'!V289^2+4*'OddsRatio_working_3-way'!U289^3/27</f>
        <v>-4.6031375599706881E-3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0.15110224262792421</v>
      </c>
      <c r="Y289" s="11">
        <f>IF('OddsRatio_working_3-way'!W289&gt;=0,IF('OddsRatio_working_3-way'!V289+SQRT('OddsRatio_working_3-way'!W289)&gt;0,0,PI()),ACOS('OddsRatio_working_3-way'!V289/(2*'OddsRatio_working_3-way'!X289)))</f>
        <v>0.22643506779605715</v>
      </c>
      <c r="Z289" s="11">
        <f>'OddsRatio_working_3-way'!X289^(1/3)*COS('OddsRatio_working_3-way'!Y289/3)</f>
        <v>0.53111109785555954</v>
      </c>
      <c r="AA289" s="11">
        <f>'OddsRatio_working_3-way'!X289^(1/3)*COS(('OddsRatio_working_3-way'!Y289+2*PI())/3)</f>
        <v>-0.3003383265786162</v>
      </c>
      <c r="AB289" s="11">
        <f>'OddsRatio_working_3-way'!X289^(1/3)*COS(('OddsRatio_working_3-way'!Y289+4*PI())/3)</f>
        <v>-0.23077277127694348</v>
      </c>
      <c r="AC289" s="11">
        <f>'OddsRatio_working_3-way'!X289^(1/3)*SIN('OddsRatio_working_3-way'!Y289/3)</f>
        <v>4.0163692079746585E-2</v>
      </c>
      <c r="AD289" s="11">
        <f>'OddsRatio_working_3-way'!X289^(1/3)*SIN(('OddsRatio_working_3-way'!Y289+2*PI())/3)</f>
        <v>0.43987385693488418</v>
      </c>
      <c r="AE289" s="11">
        <f>'OddsRatio_working_3-way'!X289^(1/3)*SIN(('OddsRatio_working_3-way'!Y289+4*PI())/3)</f>
        <v>-0.48003754901463075</v>
      </c>
      <c r="AF289" s="11">
        <f>-'OddsRatio_working_3-way'!U289/(3*'OddsRatio_working_3-way'!X289^(1/3))*COS(('OddsRatio_working_3-way'!Y289)/3)</f>
        <v>0.53111109785555932</v>
      </c>
      <c r="AG289" s="11">
        <f>-'OddsRatio_working_3-way'!U289/(3*'OddsRatio_working_3-way'!X289^(1/3))*COS(('OddsRatio_working_3-way'!Y289+2*PI())/3)</f>
        <v>-0.30033832657861609</v>
      </c>
      <c r="AH289" s="11">
        <f>-'OddsRatio_working_3-way'!U289/(3*'OddsRatio_working_3-way'!X289^(1/3))*COS(('OddsRatio_working_3-way'!Y289+4*PI())/3)</f>
        <v>-0.23077277127694337</v>
      </c>
      <c r="AI289" s="11">
        <f>'OddsRatio_working_3-way'!U289/(3*'OddsRatio_working_3-way'!X289^(1/3))*SIN(('OddsRatio_working_3-way'!Y289)/3)</f>
        <v>-4.0163692079746571E-2</v>
      </c>
      <c r="AJ289" s="11">
        <f>'OddsRatio_working_3-way'!U289/(3*'OddsRatio_working_3-way'!X289^(1/3))*SIN(('OddsRatio_working_3-way'!Y289+2*PI())/3)</f>
        <v>-0.43987385693488401</v>
      </c>
      <c r="AK289" s="11">
        <f>'OddsRatio_working_3-way'!U289/(3*'OddsRatio_working_3-way'!X289^(1/3))*SIN(('OddsRatio_working_3-way'!Y289+4*PI())/3)</f>
        <v>0.48003754901463053</v>
      </c>
      <c r="AL289" s="11">
        <f>'OddsRatio_working_3-way'!Z289+'OddsRatio_working_3-way'!AF289</f>
        <v>1.0622221957111189</v>
      </c>
      <c r="AM289" s="11">
        <f>'OddsRatio_working_3-way'!AA289+'OddsRatio_working_3-way'!AG289</f>
        <v>-0.60067665315723229</v>
      </c>
      <c r="AN289" s="11">
        <f>'OddsRatio_working_3-way'!AB289+'OddsRatio_working_3-way'!AH289</f>
        <v>-0.46154554255388686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1.0622221957111189</v>
      </c>
      <c r="AS289" s="11">
        <f>IF(('OddsRatio_working_3-way'!X289=0),IF(Q289&gt;0,-Q289^(1/3),(-Q289)^(1/3)),'OddsRatio_working_3-way'!AM289-'OddsRatio_working_3-way'!R289/3)</f>
        <v>-0.60067665315723229</v>
      </c>
      <c r="AT289" s="11">
        <f>IF(('OddsRatio_working_3-way'!X289=0),IF(Q289&gt;0,-Q289^(1/3),(-Q289)^(1/3)),'OddsRatio_working_3-way'!AN289-'OddsRatio_working_3-way'!R289/3)</f>
        <v>-0.46154554255388686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9">
        <f t="shared" si="65"/>
        <v>0.47263267106305229</v>
      </c>
      <c r="E290" s="9">
        <f t="shared" si="66"/>
        <v>0.27032924918411816</v>
      </c>
      <c r="F290" s="9">
        <f t="shared" si="67"/>
        <v>0.25703807975282938</v>
      </c>
      <c r="G290" s="9">
        <f t="shared" si="68"/>
        <v>1.0626743129244343</v>
      </c>
      <c r="H290" s="9">
        <f t="shared" si="69"/>
        <v>2.115808028570656</v>
      </c>
      <c r="I290" s="9">
        <f t="shared" si="70"/>
        <v>3.6991927548280632</v>
      </c>
      <c r="J290" s="9">
        <f t="shared" si="71"/>
        <v>3.8904741311544613</v>
      </c>
      <c r="K290" s="11">
        <f t="shared" si="72"/>
        <v>0.48780487804878053</v>
      </c>
      <c r="L290" s="11">
        <f t="shared" si="73"/>
        <v>0.2824858757062147</v>
      </c>
      <c r="M290" s="11">
        <f t="shared" si="74"/>
        <v>0.26881720430107525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-0.26871496708406117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0.23373798527487735</v>
      </c>
      <c r="Q290" s="11">
        <f>2*'OddsRatio_working_3-way'!K290*'OddsRatio_working_3-way'!L290*'OddsRatio_working_3-way'!M290</f>
        <v>7.4084939865254315E-2</v>
      </c>
      <c r="R290" s="11">
        <f t="shared" si="75"/>
        <v>0</v>
      </c>
      <c r="S290" s="11">
        <f t="shared" si="76"/>
        <v>-0.86983612342574834</v>
      </c>
      <c r="T290" s="11">
        <f t="shared" si="77"/>
        <v>-0.27570083151370789</v>
      </c>
      <c r="U290" s="11">
        <f>'OddsRatio_working_3-way'!S290-'OddsRatio_working_3-way'!R290^2/3</f>
        <v>-0.86983612342574834</v>
      </c>
      <c r="V290" s="11">
        <f>'OddsRatio_working_3-way'!S290*'OddsRatio_working_3-way'!R290/3-2*'OddsRatio_working_3-way'!R290^3/27-'OddsRatio_working_3-way'!T290</f>
        <v>0.27570083151370789</v>
      </c>
      <c r="W290" s="11">
        <f>'OddsRatio_working_3-way'!V290^2+4*'OddsRatio_working_3-way'!U290^3/27</f>
        <v>-2.1489933806558684E-2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0.15612565636684175</v>
      </c>
      <c r="Y290" s="11">
        <f>IF('OddsRatio_working_3-way'!W290&gt;=0,IF('OddsRatio_working_3-way'!V290+SQRT('OddsRatio_working_3-way'!W290)&gt;0,0,PI()),ACOS('OddsRatio_working_3-way'!V290/(2*'OddsRatio_working_3-way'!X290)))</f>
        <v>0.48869705728280555</v>
      </c>
      <c r="Z290" s="11">
        <f>'OddsRatio_working_3-way'!X290^(1/3)*COS('OddsRatio_working_3-way'!Y290/3)</f>
        <v>0.53133715646221713</v>
      </c>
      <c r="AA290" s="11">
        <f>'OddsRatio_working_3-way'!X290^(1/3)*COS(('OddsRatio_working_3-way'!Y290+2*PI())/3)</f>
        <v>-0.34129694908769387</v>
      </c>
      <c r="AB290" s="11">
        <f>'OddsRatio_working_3-way'!X290^(1/3)*COS(('OddsRatio_working_3-way'!Y290+4*PI())/3)</f>
        <v>-0.19004020737452335</v>
      </c>
      <c r="AC290" s="11">
        <f>'OddsRatio_working_3-way'!X290^(1/3)*SIN('OddsRatio_working_3-way'!Y290/3)</f>
        <v>8.7328120544844762E-2</v>
      </c>
      <c r="AD290" s="11">
        <f>'OddsRatio_working_3-way'!X290^(1/3)*SIN(('OddsRatio_working_3-way'!Y290+2*PI())/3)</f>
        <v>0.41648741519844462</v>
      </c>
      <c r="AE290" s="11">
        <f>'OddsRatio_working_3-way'!X290^(1/3)*SIN(('OddsRatio_working_3-way'!Y290+4*PI())/3)</f>
        <v>-0.5038155357432893</v>
      </c>
      <c r="AF290" s="11">
        <f>-'OddsRatio_working_3-way'!U290/(3*'OddsRatio_working_3-way'!X290^(1/3))*COS(('OddsRatio_working_3-way'!Y290)/3)</f>
        <v>0.53133715646221702</v>
      </c>
      <c r="AG290" s="11">
        <f>-'OddsRatio_working_3-way'!U290/(3*'OddsRatio_working_3-way'!X290^(1/3))*COS(('OddsRatio_working_3-way'!Y290+2*PI())/3)</f>
        <v>-0.34129694908769381</v>
      </c>
      <c r="AH290" s="11">
        <f>-'OddsRatio_working_3-way'!U290/(3*'OddsRatio_working_3-way'!X290^(1/3))*COS(('OddsRatio_working_3-way'!Y290+4*PI())/3)</f>
        <v>-0.19004020737452332</v>
      </c>
      <c r="AI290" s="11">
        <f>'OddsRatio_working_3-way'!U290/(3*'OddsRatio_working_3-way'!X290^(1/3))*SIN(('OddsRatio_working_3-way'!Y290)/3)</f>
        <v>-8.7328120544844734E-2</v>
      </c>
      <c r="AJ290" s="11">
        <f>'OddsRatio_working_3-way'!U290/(3*'OddsRatio_working_3-way'!X290^(1/3))*SIN(('OddsRatio_working_3-way'!Y290+2*PI())/3)</f>
        <v>-0.41648741519844451</v>
      </c>
      <c r="AK290" s="11">
        <f>'OddsRatio_working_3-way'!U290/(3*'OddsRatio_working_3-way'!X290^(1/3))*SIN(('OddsRatio_working_3-way'!Y290+4*PI())/3)</f>
        <v>0.50381553574328919</v>
      </c>
      <c r="AL290" s="11">
        <f>'OddsRatio_working_3-way'!Z290+'OddsRatio_working_3-way'!AF290</f>
        <v>1.0626743129244343</v>
      </c>
      <c r="AM290" s="11">
        <f>'OddsRatio_working_3-way'!AA290+'OddsRatio_working_3-way'!AG290</f>
        <v>-0.68259389817538763</v>
      </c>
      <c r="AN290" s="11">
        <f>'OddsRatio_working_3-way'!AB290+'OddsRatio_working_3-way'!AH290</f>
        <v>-0.38008041474904664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1.0626743129244343</v>
      </c>
      <c r="AS290" s="11">
        <f>IF(('OddsRatio_working_3-way'!X290=0),IF(Q290&gt;0,-Q290^(1/3),(-Q290)^(1/3)),'OddsRatio_working_3-way'!AM290-'OddsRatio_working_3-way'!R290/3)</f>
        <v>-0.68259389817538763</v>
      </c>
      <c r="AT290" s="11">
        <f>IF(('OddsRatio_working_3-way'!X290=0),IF(Q290&gt;0,-Q290^(1/3),(-Q290)^(1/3)),'OddsRatio_working_3-way'!AN290-'OddsRatio_working_3-way'!R290/3)</f>
        <v>-0.38008041474904664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9">
        <f t="shared" si="65"/>
        <v>0.10759300191250815</v>
      </c>
      <c r="E291" s="9">
        <f t="shared" si="66"/>
        <v>0.19123743475314295</v>
      </c>
      <c r="F291" s="9">
        <f t="shared" si="67"/>
        <v>0.70116956333434877</v>
      </c>
      <c r="G291" s="9">
        <f t="shared" si="68"/>
        <v>1.0927911434753927</v>
      </c>
      <c r="H291" s="9">
        <f t="shared" si="69"/>
        <v>9.2942847789782288</v>
      </c>
      <c r="I291" s="9">
        <f t="shared" si="70"/>
        <v>5.2291017252497696</v>
      </c>
      <c r="J291" s="9">
        <f t="shared" si="71"/>
        <v>1.4261885459554033</v>
      </c>
      <c r="K291" s="11">
        <f t="shared" si="72"/>
        <v>0.11641443538998836</v>
      </c>
      <c r="L291" s="11">
        <f t="shared" si="73"/>
        <v>0.20533880903490759</v>
      </c>
      <c r="M291" s="11">
        <f t="shared" si="74"/>
        <v>0.71942446043165476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-0.19700643975978172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0.20378932228906416</v>
      </c>
      <c r="Q291" s="11">
        <f>2*'OddsRatio_working_3-way'!K291*'OddsRatio_working_3-way'!L291*'OddsRatio_working_3-way'!M291</f>
        <v>3.4394822327268218E-2</v>
      </c>
      <c r="R291" s="11">
        <f t="shared" si="75"/>
        <v>0</v>
      </c>
      <c r="S291" s="11">
        <f t="shared" si="76"/>
        <v>-1.0344297503043713</v>
      </c>
      <c r="T291" s="11">
        <f t="shared" si="77"/>
        <v>-0.17458729962942979</v>
      </c>
      <c r="U291" s="11">
        <f>'OddsRatio_working_3-way'!S291-'OddsRatio_working_3-way'!R291^2/3</f>
        <v>-1.0344297503043713</v>
      </c>
      <c r="V291" s="11">
        <f>'OddsRatio_working_3-way'!S291*'OddsRatio_working_3-way'!R291/3-2*'OddsRatio_working_3-way'!R291^3/27-'OddsRatio_working_3-way'!T291</f>
        <v>0.17458729962942979</v>
      </c>
      <c r="W291" s="11">
        <f>'OddsRatio_working_3-way'!V291^2+4*'OddsRatio_working_3-way'!U291^3/27</f>
        <v>-0.13350242848551191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0.20247416728894591</v>
      </c>
      <c r="Y291" s="11">
        <f>IF('OddsRatio_working_3-way'!W291&gt;=0,IF('OddsRatio_working_3-way'!V291+SQRT('OddsRatio_working_3-way'!W291)&gt;0,0,PI()),ACOS('OddsRatio_working_3-way'!V291/(2*'OddsRatio_working_3-way'!X291)))</f>
        <v>1.125046288662964</v>
      </c>
      <c r="Z291" s="11">
        <f>'OddsRatio_working_3-way'!X291^(1/3)*COS('OddsRatio_working_3-way'!Y291/3)</f>
        <v>0.54639557173769637</v>
      </c>
      <c r="AA291" s="11">
        <f>'OddsRatio_working_3-way'!X291^(1/3)*COS(('OddsRatio_working_3-way'!Y291+2*PI())/3)</f>
        <v>-0.45946734045351384</v>
      </c>
      <c r="AB291" s="11">
        <f>'OddsRatio_working_3-way'!X291^(1/3)*COS(('OddsRatio_working_3-way'!Y291+4*PI())/3)</f>
        <v>-8.6928231284182186E-2</v>
      </c>
      <c r="AC291" s="11">
        <f>'OddsRatio_working_3-way'!X291^(1/3)*SIN('OddsRatio_working_3-way'!Y291/3)</f>
        <v>0.21508555496257692</v>
      </c>
      <c r="AD291" s="11">
        <f>'OddsRatio_working_3-way'!X291^(1/3)*SIN(('OddsRatio_working_3-way'!Y291+2*PI())/3)</f>
        <v>0.36564966815887934</v>
      </c>
      <c r="AE291" s="11">
        <f>'OddsRatio_working_3-way'!X291^(1/3)*SIN(('OddsRatio_working_3-way'!Y291+4*PI())/3)</f>
        <v>-0.5807352231214562</v>
      </c>
      <c r="AF291" s="11">
        <f>-'OddsRatio_working_3-way'!U291/(3*'OddsRatio_working_3-way'!X291^(1/3))*COS(('OddsRatio_working_3-way'!Y291)/3)</f>
        <v>0.54639557173769637</v>
      </c>
      <c r="AG291" s="11">
        <f>-'OddsRatio_working_3-way'!U291/(3*'OddsRatio_working_3-way'!X291^(1/3))*COS(('OddsRatio_working_3-way'!Y291+2*PI())/3)</f>
        <v>-0.45946734045351384</v>
      </c>
      <c r="AH291" s="11">
        <f>-'OddsRatio_working_3-way'!U291/(3*'OddsRatio_working_3-way'!X291^(1/3))*COS(('OddsRatio_working_3-way'!Y291+4*PI())/3)</f>
        <v>-8.6928231284182186E-2</v>
      </c>
      <c r="AI291" s="11">
        <f>'OddsRatio_working_3-way'!U291/(3*'OddsRatio_working_3-way'!X291^(1/3))*SIN(('OddsRatio_working_3-way'!Y291)/3)</f>
        <v>-0.21508555496257692</v>
      </c>
      <c r="AJ291" s="11">
        <f>'OddsRatio_working_3-way'!U291/(3*'OddsRatio_working_3-way'!X291^(1/3))*SIN(('OddsRatio_working_3-way'!Y291+2*PI())/3)</f>
        <v>-0.36564966815887934</v>
      </c>
      <c r="AK291" s="11">
        <f>'OddsRatio_working_3-way'!U291/(3*'OddsRatio_working_3-way'!X291^(1/3))*SIN(('OddsRatio_working_3-way'!Y291+4*PI())/3)</f>
        <v>0.5807352231214562</v>
      </c>
      <c r="AL291" s="11">
        <f>'OddsRatio_working_3-way'!Z291+'OddsRatio_working_3-way'!AF291</f>
        <v>1.0927911434753927</v>
      </c>
      <c r="AM291" s="11">
        <f>'OddsRatio_working_3-way'!AA291+'OddsRatio_working_3-way'!AG291</f>
        <v>-0.91893468090702768</v>
      </c>
      <c r="AN291" s="11">
        <f>'OddsRatio_working_3-way'!AB291+'OddsRatio_working_3-way'!AH291</f>
        <v>-0.17385646256836437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1.0927911434753927</v>
      </c>
      <c r="AS291" s="11">
        <f>IF(('OddsRatio_working_3-way'!X291=0),IF(Q291&gt;0,-Q291^(1/3),(-Q291)^(1/3)),'OddsRatio_working_3-way'!AM291-'OddsRatio_working_3-way'!R291/3)</f>
        <v>-0.91893468090702768</v>
      </c>
      <c r="AT291" s="11">
        <f>IF(('OddsRatio_working_3-way'!X291=0),IF(Q291&gt;0,-Q291^(1/3),(-Q291)^(1/3)),'OddsRatio_working_3-way'!AN291-'OddsRatio_working_3-way'!R291/3)</f>
        <v>-0.17385646256836437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9">
        <f t="shared" si="65"/>
        <v>0.40691846793234404</v>
      </c>
      <c r="E292" s="9">
        <f t="shared" si="66"/>
        <v>0.27975527643584158</v>
      </c>
      <c r="F292" s="9">
        <f t="shared" si="67"/>
        <v>0.31332625563181443</v>
      </c>
      <c r="G292" s="9">
        <f t="shared" si="68"/>
        <v>1.0638647834941395</v>
      </c>
      <c r="H292" s="9">
        <f t="shared" si="69"/>
        <v>2.4574947533869711</v>
      </c>
      <c r="I292" s="9">
        <f t="shared" si="70"/>
        <v>3.5745527760558171</v>
      </c>
      <c r="J292" s="9">
        <f t="shared" si="71"/>
        <v>3.1915614539979273</v>
      </c>
      <c r="K292" s="11">
        <f t="shared" si="72"/>
        <v>0.42194092827004215</v>
      </c>
      <c r="L292" s="11">
        <f t="shared" si="73"/>
        <v>0.29239766081871343</v>
      </c>
      <c r="M292" s="11">
        <f t="shared" si="74"/>
        <v>0.32679738562091504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-0.27536407181785216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0.23586309199821753</v>
      </c>
      <c r="Q292" s="11">
        <f>2*'OddsRatio_working_3-way'!K292*'OddsRatio_working_3-way'!L292*'OddsRatio_working_3-way'!M292</f>
        <v>8.0636954529305152E-2</v>
      </c>
      <c r="R292" s="11">
        <f t="shared" si="75"/>
        <v>0</v>
      </c>
      <c r="S292" s="11">
        <f t="shared" si="76"/>
        <v>-0.8565499865001861</v>
      </c>
      <c r="T292" s="11">
        <f t="shared" si="77"/>
        <v>-0.29283760222228589</v>
      </c>
      <c r="U292" s="11">
        <f>'OddsRatio_working_3-way'!S292-'OddsRatio_working_3-way'!R292^2/3</f>
        <v>-0.8565499865001861</v>
      </c>
      <c r="V292" s="11">
        <f>'OddsRatio_working_3-way'!S292*'OddsRatio_working_3-way'!R292/3-2*'OddsRatio_working_3-way'!R292^3/27-'OddsRatio_working_3-way'!T292</f>
        <v>0.29283760222228589</v>
      </c>
      <c r="W292" s="11">
        <f>'OddsRatio_working_3-way'!V292^2+4*'OddsRatio_working_3-way'!U292^3/27</f>
        <v>-7.3471428243807868E-3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0.15256228572265043</v>
      </c>
      <c r="Y292" s="11">
        <f>IF('OddsRatio_working_3-way'!W292&gt;=0,IF('OddsRatio_working_3-way'!V292+SQRT('OddsRatio_working_3-way'!W292)&gt;0,0,PI()),ACOS('OddsRatio_working_3-way'!V292/(2*'OddsRatio_working_3-way'!X292)))</f>
        <v>0.28475217159101773</v>
      </c>
      <c r="Z292" s="11">
        <f>'OddsRatio_working_3-way'!X292^(1/3)*COS('OddsRatio_working_3-way'!Y292/3)</f>
        <v>0.53193239174706974</v>
      </c>
      <c r="AA292" s="11">
        <f>'OddsRatio_working_3-way'!X292^(1/3)*COS(('OddsRatio_working_3-way'!Y292+2*PI())/3)</f>
        <v>-0.30982328860353708</v>
      </c>
      <c r="AB292" s="11">
        <f>'OddsRatio_working_3-way'!X292^(1/3)*COS(('OddsRatio_working_3-way'!Y292+4*PI())/3)</f>
        <v>-0.22210910314353274</v>
      </c>
      <c r="AC292" s="11">
        <f>'OddsRatio_working_3-way'!X292^(1/3)*SIN('OddsRatio_working_3-way'!Y292/3)</f>
        <v>5.0641808587082421E-2</v>
      </c>
      <c r="AD292" s="11">
        <f>'OddsRatio_working_3-way'!X292^(1/3)*SIN(('OddsRatio_working_3-way'!Y292+2*PI())/3)</f>
        <v>0.43534606005523707</v>
      </c>
      <c r="AE292" s="11">
        <f>'OddsRatio_working_3-way'!X292^(1/3)*SIN(('OddsRatio_working_3-way'!Y292+4*PI())/3)</f>
        <v>-0.48598786864231935</v>
      </c>
      <c r="AF292" s="11">
        <f>-'OddsRatio_working_3-way'!U292/(3*'OddsRatio_working_3-way'!X292^(1/3))*COS(('OddsRatio_working_3-way'!Y292)/3)</f>
        <v>0.53193239174706974</v>
      </c>
      <c r="AG292" s="11">
        <f>-'OddsRatio_working_3-way'!U292/(3*'OddsRatio_working_3-way'!X292^(1/3))*COS(('OddsRatio_working_3-way'!Y292+2*PI())/3)</f>
        <v>-0.30982328860353708</v>
      </c>
      <c r="AH292" s="11">
        <f>-'OddsRatio_working_3-way'!U292/(3*'OddsRatio_working_3-way'!X292^(1/3))*COS(('OddsRatio_working_3-way'!Y292+4*PI())/3)</f>
        <v>-0.22210910314353274</v>
      </c>
      <c r="AI292" s="11">
        <f>'OddsRatio_working_3-way'!U292/(3*'OddsRatio_working_3-way'!X292^(1/3))*SIN(('OddsRatio_working_3-way'!Y292)/3)</f>
        <v>-5.0641808587082421E-2</v>
      </c>
      <c r="AJ292" s="11">
        <f>'OddsRatio_working_3-way'!U292/(3*'OddsRatio_working_3-way'!X292^(1/3))*SIN(('OddsRatio_working_3-way'!Y292+2*PI())/3)</f>
        <v>-0.43534606005523707</v>
      </c>
      <c r="AK292" s="11">
        <f>'OddsRatio_working_3-way'!U292/(3*'OddsRatio_working_3-way'!X292^(1/3))*SIN(('OddsRatio_working_3-way'!Y292+4*PI())/3)</f>
        <v>0.48598786864231935</v>
      </c>
      <c r="AL292" s="11">
        <f>'OddsRatio_working_3-way'!Z292+'OddsRatio_working_3-way'!AF292</f>
        <v>1.0638647834941395</v>
      </c>
      <c r="AM292" s="11">
        <f>'OddsRatio_working_3-way'!AA292+'OddsRatio_working_3-way'!AG292</f>
        <v>-0.61964657720707417</v>
      </c>
      <c r="AN292" s="11">
        <f>'OddsRatio_working_3-way'!AB292+'OddsRatio_working_3-way'!AH292</f>
        <v>-0.44421820628706549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1.0638647834941395</v>
      </c>
      <c r="AS292" s="11">
        <f>IF(('OddsRatio_working_3-way'!X292=0),IF(Q292&gt;0,-Q292^(1/3),(-Q292)^(1/3)),'OddsRatio_working_3-way'!AM292-'OddsRatio_working_3-way'!R292/3)</f>
        <v>-0.61964657720707417</v>
      </c>
      <c r="AT292" s="11">
        <f>IF(('OddsRatio_working_3-way'!X292=0),IF(Q292&gt;0,-Q292^(1/3),(-Q292)^(1/3)),'OddsRatio_working_3-way'!AN292-'OddsRatio_working_3-way'!R292/3)</f>
        <v>-0.44421820628706549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9">
        <f t="shared" si="65"/>
        <v>0.39117249008512989</v>
      </c>
      <c r="E293" s="9">
        <f t="shared" si="66"/>
        <v>0.31899807076139963</v>
      </c>
      <c r="F293" s="9">
        <f t="shared" si="67"/>
        <v>0.28982943915347043</v>
      </c>
      <c r="G293" s="9">
        <f t="shared" si="68"/>
        <v>1.0516331019140521</v>
      </c>
      <c r="H293" s="9">
        <f t="shared" si="69"/>
        <v>2.5564169908327972</v>
      </c>
      <c r="I293" s="9">
        <f t="shared" si="70"/>
        <v>3.1348151968855262</v>
      </c>
      <c r="J293" s="9">
        <f t="shared" si="71"/>
        <v>3.4503051274597407</v>
      </c>
      <c r="K293" s="11">
        <f t="shared" si="72"/>
        <v>0.40322580645161293</v>
      </c>
      <c r="L293" s="11">
        <f t="shared" si="73"/>
        <v>0.33003300330033003</v>
      </c>
      <c r="M293" s="11">
        <f t="shared" si="74"/>
        <v>0.3003003003003003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-0.2797532441416184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0.23338573322603981</v>
      </c>
      <c r="Q293" s="11">
        <f>2*'OddsRatio_working_3-way'!K293*'OddsRatio_working_3-way'!L293*'OddsRatio_working_3-way'!M293</f>
        <v>7.9926620967821882E-2</v>
      </c>
      <c r="R293" s="11">
        <f t="shared" si="75"/>
        <v>0</v>
      </c>
      <c r="S293" s="11">
        <f t="shared" si="76"/>
        <v>-0.83425568108119541</v>
      </c>
      <c r="T293" s="11">
        <f t="shared" si="77"/>
        <v>-0.28570400037027255</v>
      </c>
      <c r="U293" s="11">
        <f>'OddsRatio_working_3-way'!S293-'OddsRatio_working_3-way'!R293^2/3</f>
        <v>-0.83425568108119541</v>
      </c>
      <c r="V293" s="11">
        <f>'OddsRatio_working_3-way'!S293*'OddsRatio_working_3-way'!R293/3-2*'OddsRatio_working_3-way'!R293^3/27-'OddsRatio_working_3-way'!T293</f>
        <v>0.28570400037027255</v>
      </c>
      <c r="W293" s="11">
        <f>'OddsRatio_working_3-way'!V293^2+4*'OddsRatio_working_3-way'!U293^3/27</f>
        <v>-4.3920966331394973E-3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0.14664487074282226</v>
      </c>
      <c r="Y293" s="11">
        <f>IF('OddsRatio_working_3-way'!W293&gt;=0,IF('OddsRatio_working_3-way'!V293+SQRT('OddsRatio_working_3-way'!W293)&gt;0,0,PI()),ACOS('OddsRatio_working_3-way'!V293/(2*'OddsRatio_working_3-way'!X293)))</f>
        <v>0.22793242007498482</v>
      </c>
      <c r="Z293" s="11">
        <f>'OddsRatio_working_3-way'!X293^(1/3)*COS('OddsRatio_working_3-way'!Y293/3)</f>
        <v>0.52581655095702617</v>
      </c>
      <c r="AA293" s="11">
        <f>'OddsRatio_working_3-way'!X293^(1/3)*COS(('OddsRatio_working_3-way'!Y293+2*PI())/3)</f>
        <v>-0.29757290190144953</v>
      </c>
      <c r="AB293" s="11">
        <f>'OddsRatio_working_3-way'!X293^(1/3)*COS(('OddsRatio_working_3-way'!Y293+4*PI())/3)</f>
        <v>-0.2282436490555767</v>
      </c>
      <c r="AC293" s="11">
        <f>'OddsRatio_working_3-way'!X293^(1/3)*SIN('OddsRatio_working_3-way'!Y293/3)</f>
        <v>4.0027262793280394E-2</v>
      </c>
      <c r="AD293" s="11">
        <f>'OddsRatio_working_3-way'!X293^(1/3)*SIN(('OddsRatio_working_3-way'!Y293+2*PI())/3)</f>
        <v>0.43535685946245922</v>
      </c>
      <c r="AE293" s="11">
        <f>'OddsRatio_working_3-way'!X293^(1/3)*SIN(('OddsRatio_working_3-way'!Y293+4*PI())/3)</f>
        <v>-0.47538412225573956</v>
      </c>
      <c r="AF293" s="11">
        <f>-'OddsRatio_working_3-way'!U293/(3*'OddsRatio_working_3-way'!X293^(1/3))*COS(('OddsRatio_working_3-way'!Y293)/3)</f>
        <v>0.52581655095702606</v>
      </c>
      <c r="AG293" s="11">
        <f>-'OddsRatio_working_3-way'!U293/(3*'OddsRatio_working_3-way'!X293^(1/3))*COS(('OddsRatio_working_3-way'!Y293+2*PI())/3)</f>
        <v>-0.29757290190144947</v>
      </c>
      <c r="AH293" s="11">
        <f>-'OddsRatio_working_3-way'!U293/(3*'OddsRatio_working_3-way'!X293^(1/3))*COS(('OddsRatio_working_3-way'!Y293+4*PI())/3)</f>
        <v>-0.22824364905557665</v>
      </c>
      <c r="AI293" s="11">
        <f>'OddsRatio_working_3-way'!U293/(3*'OddsRatio_working_3-way'!X293^(1/3))*SIN(('OddsRatio_working_3-way'!Y293)/3)</f>
        <v>-4.0027262793280387E-2</v>
      </c>
      <c r="AJ293" s="11">
        <f>'OddsRatio_working_3-way'!U293/(3*'OddsRatio_working_3-way'!X293^(1/3))*SIN(('OddsRatio_working_3-way'!Y293+2*PI())/3)</f>
        <v>-0.43535685946245911</v>
      </c>
      <c r="AK293" s="11">
        <f>'OddsRatio_working_3-way'!U293/(3*'OddsRatio_working_3-way'!X293^(1/3))*SIN(('OddsRatio_working_3-way'!Y293+4*PI())/3)</f>
        <v>0.47538412225573945</v>
      </c>
      <c r="AL293" s="11">
        <f>'OddsRatio_working_3-way'!Z293+'OddsRatio_working_3-way'!AF293</f>
        <v>1.0516331019140521</v>
      </c>
      <c r="AM293" s="11">
        <f>'OddsRatio_working_3-way'!AA293+'OddsRatio_working_3-way'!AG293</f>
        <v>-0.59514580380289894</v>
      </c>
      <c r="AN293" s="11">
        <f>'OddsRatio_working_3-way'!AB293+'OddsRatio_working_3-way'!AH293</f>
        <v>-0.45648729811115335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1.0516331019140521</v>
      </c>
      <c r="AS293" s="11">
        <f>IF(('OddsRatio_working_3-way'!X293=0),IF(Q293&gt;0,-Q293^(1/3),(-Q293)^(1/3)),'OddsRatio_working_3-way'!AM293-'OddsRatio_working_3-way'!R293/3)</f>
        <v>-0.59514580380289894</v>
      </c>
      <c r="AT293" s="11">
        <f>IF(('OddsRatio_working_3-way'!X293=0),IF(Q293&gt;0,-Q293^(1/3),(-Q293)^(1/3)),'OddsRatio_working_3-way'!AN293-'OddsRatio_working_3-way'!R293/3)</f>
        <v>-0.45648729811115335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9">
        <f t="shared" si="65"/>
        <v>0.55493975874199897</v>
      </c>
      <c r="E294" s="9">
        <f t="shared" si="66"/>
        <v>0.23885713631890518</v>
      </c>
      <c r="F294" s="9">
        <f t="shared" si="67"/>
        <v>0.20620310493909591</v>
      </c>
      <c r="G294" s="9">
        <f t="shared" si="68"/>
        <v>1.0693298608769464</v>
      </c>
      <c r="H294" s="9">
        <f t="shared" si="69"/>
        <v>1.80199739565771</v>
      </c>
      <c r="I294" s="9">
        <f t="shared" si="70"/>
        <v>4.1866029854133</v>
      </c>
      <c r="J294" s="9">
        <f t="shared" si="71"/>
        <v>4.8495874991570069</v>
      </c>
      <c r="K294" s="11">
        <f t="shared" si="72"/>
        <v>0.5714285714285714</v>
      </c>
      <c r="L294" s="11">
        <f t="shared" si="73"/>
        <v>0.25125628140703515</v>
      </c>
      <c r="M294" s="11">
        <f t="shared" si="74"/>
        <v>0.21739130434782611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-0.25113143356534229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0.22878366990230656</v>
      </c>
      <c r="Q294" s="11">
        <f>2*'OddsRatio_working_3-way'!K294*'OddsRatio_working_3-way'!L294*'OddsRatio_working_3-way'!M294</f>
        <v>6.2423920846468361E-2</v>
      </c>
      <c r="R294" s="11">
        <f t="shared" si="75"/>
        <v>0</v>
      </c>
      <c r="S294" s="11">
        <f t="shared" si="76"/>
        <v>-0.91101168282376321</v>
      </c>
      <c r="T294" s="11">
        <f t="shared" si="77"/>
        <v>-0.24857071836937603</v>
      </c>
      <c r="U294" s="11">
        <f>'OddsRatio_working_3-way'!S294-'OddsRatio_working_3-way'!R294^2/3</f>
        <v>-0.91101168282376321</v>
      </c>
      <c r="V294" s="11">
        <f>'OddsRatio_working_3-way'!S294*'OddsRatio_working_3-way'!R294/3-2*'OddsRatio_working_3-way'!R294^3/27-'OddsRatio_working_3-way'!T294</f>
        <v>0.24857071836937603</v>
      </c>
      <c r="W294" s="11">
        <f>'OddsRatio_working_3-way'!V294^2+4*'OddsRatio_working_3-way'!U294^3/27</f>
        <v>-5.0225504463460566E-2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0.16734164641096386</v>
      </c>
      <c r="Y294" s="11">
        <f>IF('OddsRatio_working_3-way'!W294&gt;=0,IF('OddsRatio_working_3-way'!V294+SQRT('OddsRatio_working_3-way'!W294)&gt;0,0,PI()),ACOS('OddsRatio_working_3-way'!V294/(2*'OddsRatio_working_3-way'!X294)))</f>
        <v>0.73369641084471315</v>
      </c>
      <c r="Z294" s="11">
        <f>'OddsRatio_working_3-way'!X294^(1/3)*COS('OddsRatio_working_3-way'!Y294/3)</f>
        <v>0.5346649304384733</v>
      </c>
      <c r="AA294" s="11">
        <f>'OddsRatio_working_3-way'!X294^(1/3)*COS(('OddsRatio_working_3-way'!Y294+2*PI())/3)</f>
        <v>-0.38288755954812259</v>
      </c>
      <c r="AB294" s="11">
        <f>'OddsRatio_working_3-way'!X294^(1/3)*COS(('OddsRatio_working_3-way'!Y294+4*PI())/3)</f>
        <v>-0.15177737089035057</v>
      </c>
      <c r="AC294" s="11">
        <f>'OddsRatio_working_3-way'!X294^(1/3)*SIN('OddsRatio_working_3-way'!Y294/3)</f>
        <v>0.13343152963402985</v>
      </c>
      <c r="AD294" s="11">
        <f>'OddsRatio_working_3-way'!X294^(1/3)*SIN(('OddsRatio_working_3-way'!Y294+2*PI())/3)</f>
        <v>0.39631764745534276</v>
      </c>
      <c r="AE294" s="11">
        <f>'OddsRatio_working_3-way'!X294^(1/3)*SIN(('OddsRatio_working_3-way'!Y294+4*PI())/3)</f>
        <v>-0.52974917708937252</v>
      </c>
      <c r="AF294" s="11">
        <f>-'OddsRatio_working_3-way'!U294/(3*'OddsRatio_working_3-way'!X294^(1/3))*COS(('OddsRatio_working_3-way'!Y294)/3)</f>
        <v>0.53466493043847318</v>
      </c>
      <c r="AG294" s="11">
        <f>-'OddsRatio_working_3-way'!U294/(3*'OddsRatio_working_3-way'!X294^(1/3))*COS(('OddsRatio_working_3-way'!Y294+2*PI())/3)</f>
        <v>-0.38288755954812254</v>
      </c>
      <c r="AH294" s="11">
        <f>-'OddsRatio_working_3-way'!U294/(3*'OddsRatio_working_3-way'!X294^(1/3))*COS(('OddsRatio_working_3-way'!Y294+4*PI())/3)</f>
        <v>-0.15177737089035054</v>
      </c>
      <c r="AI294" s="11">
        <f>'OddsRatio_working_3-way'!U294/(3*'OddsRatio_working_3-way'!X294^(1/3))*SIN(('OddsRatio_working_3-way'!Y294)/3)</f>
        <v>-0.13343152963402982</v>
      </c>
      <c r="AJ294" s="11">
        <f>'OddsRatio_working_3-way'!U294/(3*'OddsRatio_working_3-way'!X294^(1/3))*SIN(('OddsRatio_working_3-way'!Y294+2*PI())/3)</f>
        <v>-0.39631764745534265</v>
      </c>
      <c r="AK294" s="11">
        <f>'OddsRatio_working_3-way'!U294/(3*'OddsRatio_working_3-way'!X294^(1/3))*SIN(('OddsRatio_working_3-way'!Y294+4*PI())/3)</f>
        <v>0.52974917708937241</v>
      </c>
      <c r="AL294" s="11">
        <f>'OddsRatio_working_3-way'!Z294+'OddsRatio_working_3-way'!AF294</f>
        <v>1.0693298608769464</v>
      </c>
      <c r="AM294" s="11">
        <f>'OddsRatio_working_3-way'!AA294+'OddsRatio_working_3-way'!AG294</f>
        <v>-0.76577511909624518</v>
      </c>
      <c r="AN294" s="11">
        <f>'OddsRatio_working_3-way'!AB294+'OddsRatio_working_3-way'!AH294</f>
        <v>-0.30355474178070108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1.0693298608769464</v>
      </c>
      <c r="AS294" s="11">
        <f>IF(('OddsRatio_working_3-way'!X294=0),IF(Q294&gt;0,-Q294^(1/3),(-Q294)^(1/3)),'OddsRatio_working_3-way'!AM294-'OddsRatio_working_3-way'!R294/3)</f>
        <v>-0.76577511909624518</v>
      </c>
      <c r="AT294" s="11">
        <f>IF(('OddsRatio_working_3-way'!X294=0),IF(Q294&gt;0,-Q294^(1/3),(-Q294)^(1/3)),'OddsRatio_working_3-way'!AN294-'OddsRatio_working_3-way'!R294/3)</f>
        <v>-0.30355474178070108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9">
        <f t="shared" si="65"/>
        <v>0.53587193111279696</v>
      </c>
      <c r="E295" s="9">
        <f t="shared" si="66"/>
        <v>0.25037640997786492</v>
      </c>
      <c r="F295" s="9">
        <f t="shared" si="67"/>
        <v>0.21375165890933806</v>
      </c>
      <c r="G295" s="9">
        <f t="shared" si="68"/>
        <v>1.0692808909028599</v>
      </c>
      <c r="H295" s="9">
        <f t="shared" si="69"/>
        <v>1.8661175216313162</v>
      </c>
      <c r="I295" s="9">
        <f t="shared" si="70"/>
        <v>3.9939864945280075</v>
      </c>
      <c r="J295" s="9">
        <f t="shared" si="71"/>
        <v>4.6783262647058388</v>
      </c>
      <c r="K295" s="11">
        <f t="shared" si="72"/>
        <v>0.5524861878453039</v>
      </c>
      <c r="L295" s="11">
        <f t="shared" si="73"/>
        <v>0.26315789473684209</v>
      </c>
      <c r="M295" s="11">
        <f t="shared" si="74"/>
        <v>0.2252252252252252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-0.25547967275213557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0.23085749314304127</v>
      </c>
      <c r="Q295" s="11">
        <f>2*'OddsRatio_working_3-way'!K295*'OddsRatio_working_3-way'!L295*'OddsRatio_working_3-way'!M295</f>
        <v>6.5491487416465613E-2</v>
      </c>
      <c r="R295" s="11">
        <f t="shared" si="75"/>
        <v>0</v>
      </c>
      <c r="S295" s="11">
        <f t="shared" si="76"/>
        <v>-0.9036237233911657</v>
      </c>
      <c r="T295" s="11">
        <f t="shared" si="77"/>
        <v>-0.25634715557196192</v>
      </c>
      <c r="U295" s="11">
        <f>'OddsRatio_working_3-way'!S295-'OddsRatio_working_3-way'!R295^2/3</f>
        <v>-0.9036237233911657</v>
      </c>
      <c r="V295" s="11">
        <f>'OddsRatio_working_3-way'!S295*'OddsRatio_working_3-way'!R295/3-2*'OddsRatio_working_3-way'!R295^3/27-'OddsRatio_working_3-way'!T295</f>
        <v>0.25634715557196192</v>
      </c>
      <c r="W295" s="11">
        <f>'OddsRatio_working_3-way'!V295^2+4*'OddsRatio_working_3-way'!U295^3/27</f>
        <v>-4.3595935849019468E-2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0.1653101630412171</v>
      </c>
      <c r="Y295" s="11">
        <f>IF('OddsRatio_working_3-way'!W295&gt;=0,IF('OddsRatio_working_3-way'!V295+SQRT('OddsRatio_working_3-way'!W295)&gt;0,0,PI()),ACOS('OddsRatio_working_3-way'!V295/(2*'OddsRatio_working_3-way'!X295)))</f>
        <v>0.68352392785695326</v>
      </c>
      <c r="Z295" s="11">
        <f>'OddsRatio_working_3-way'!X295^(1/3)*COS('OddsRatio_working_3-way'!Y295/3)</f>
        <v>0.53464044545142997</v>
      </c>
      <c r="AA295" s="11">
        <f>'OddsRatio_working_3-way'!X295^(1/3)*COS(('OddsRatio_working_3-way'!Y295+2*PI())/3)</f>
        <v>-0.37467769295212183</v>
      </c>
      <c r="AB295" s="11">
        <f>'OddsRatio_working_3-way'!X295^(1/3)*COS(('OddsRatio_working_3-way'!Y295+4*PI())/3)</f>
        <v>-0.15996275249930825</v>
      </c>
      <c r="AC295" s="11">
        <f>'OddsRatio_working_3-way'!X295^(1/3)*SIN('OddsRatio_working_3-way'!Y295/3)</f>
        <v>0.1239657286694666</v>
      </c>
      <c r="AD295" s="11">
        <f>'OddsRatio_working_3-way'!X295^(1/3)*SIN(('OddsRatio_working_3-way'!Y295+2*PI())/3)</f>
        <v>0.40102934331683354</v>
      </c>
      <c r="AE295" s="11">
        <f>'OddsRatio_working_3-way'!X295^(1/3)*SIN(('OddsRatio_working_3-way'!Y295+4*PI())/3)</f>
        <v>-0.52499507198630002</v>
      </c>
      <c r="AF295" s="11">
        <f>-'OddsRatio_working_3-way'!U295/(3*'OddsRatio_working_3-way'!X295^(1/3))*COS(('OddsRatio_working_3-way'!Y295)/3)</f>
        <v>0.53464044545142997</v>
      </c>
      <c r="AG295" s="11">
        <f>-'OddsRatio_working_3-way'!U295/(3*'OddsRatio_working_3-way'!X295^(1/3))*COS(('OddsRatio_working_3-way'!Y295+2*PI())/3)</f>
        <v>-0.37467769295212183</v>
      </c>
      <c r="AH295" s="11">
        <f>-'OddsRatio_working_3-way'!U295/(3*'OddsRatio_working_3-way'!X295^(1/3))*COS(('OddsRatio_working_3-way'!Y295+4*PI())/3)</f>
        <v>-0.15996275249930825</v>
      </c>
      <c r="AI295" s="11">
        <f>'OddsRatio_working_3-way'!U295/(3*'OddsRatio_working_3-way'!X295^(1/3))*SIN(('OddsRatio_working_3-way'!Y295)/3)</f>
        <v>-0.1239657286694666</v>
      </c>
      <c r="AJ295" s="11">
        <f>'OddsRatio_working_3-way'!U295/(3*'OddsRatio_working_3-way'!X295^(1/3))*SIN(('OddsRatio_working_3-way'!Y295+2*PI())/3)</f>
        <v>-0.40102934331683354</v>
      </c>
      <c r="AK295" s="11">
        <f>'OddsRatio_working_3-way'!U295/(3*'OddsRatio_working_3-way'!X295^(1/3))*SIN(('OddsRatio_working_3-way'!Y295+4*PI())/3)</f>
        <v>0.52499507198630002</v>
      </c>
      <c r="AL295" s="11">
        <f>'OddsRatio_working_3-way'!Z295+'OddsRatio_working_3-way'!AF295</f>
        <v>1.0692808909028599</v>
      </c>
      <c r="AM295" s="11">
        <f>'OddsRatio_working_3-way'!AA295+'OddsRatio_working_3-way'!AG295</f>
        <v>-0.74935538590424366</v>
      </c>
      <c r="AN295" s="11">
        <f>'OddsRatio_working_3-way'!AB295+'OddsRatio_working_3-way'!AH295</f>
        <v>-0.31992550499861649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1.0692808909028599</v>
      </c>
      <c r="AS295" s="11">
        <f>IF(('OddsRatio_working_3-way'!X295=0),IF(Q295&gt;0,-Q295^(1/3),(-Q295)^(1/3)),'OddsRatio_working_3-way'!AM295-'OddsRatio_working_3-way'!R295/3)</f>
        <v>-0.74935538590424366</v>
      </c>
      <c r="AT295" s="11">
        <f>IF(('OddsRatio_working_3-way'!X295=0),IF(Q295&gt;0,-Q295^(1/3),(-Q295)^(1/3)),'OddsRatio_working_3-way'!AN295-'OddsRatio_working_3-way'!R295/3)</f>
        <v>-0.31992550499861649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9">
        <f t="shared" si="65"/>
        <v>0.20579076856431425</v>
      </c>
      <c r="E296" s="9">
        <f t="shared" si="66"/>
        <v>0.25519759776928619</v>
      </c>
      <c r="F296" s="9">
        <f t="shared" si="67"/>
        <v>0.53901163366639937</v>
      </c>
      <c r="G296" s="9">
        <f t="shared" si="68"/>
        <v>1.0690594078599047</v>
      </c>
      <c r="H296" s="9">
        <f t="shared" si="69"/>
        <v>4.8593044623742561</v>
      </c>
      <c r="I296" s="9">
        <f t="shared" si="70"/>
        <v>3.9185321834575397</v>
      </c>
      <c r="J296" s="9">
        <f t="shared" si="71"/>
        <v>1.8552475262879238</v>
      </c>
      <c r="K296" s="11">
        <f t="shared" si="72"/>
        <v>0.21691973969631234</v>
      </c>
      <c r="L296" s="11">
        <f t="shared" si="73"/>
        <v>0.26809651474530832</v>
      </c>
      <c r="M296" s="11">
        <f t="shared" si="74"/>
        <v>0.55555555555555558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-0.25472852077796437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0.23068319056176206</v>
      </c>
      <c r="Q296" s="11">
        <f>2*'OddsRatio_working_3-way'!K296*'OddsRatio_working_3-way'!L296*'OddsRatio_working_3-way'!M296</f>
        <v>6.4617140213378721E-2</v>
      </c>
      <c r="R296" s="11">
        <f t="shared" si="75"/>
        <v>0</v>
      </c>
      <c r="S296" s="11">
        <f t="shared" si="76"/>
        <v>-0.90560409119965968</v>
      </c>
      <c r="T296" s="11">
        <f t="shared" si="77"/>
        <v>-0.25367061378141725</v>
      </c>
      <c r="U296" s="11">
        <f>'OddsRatio_working_3-way'!S296-'OddsRatio_working_3-way'!R296^2/3</f>
        <v>-0.90560409119965968</v>
      </c>
      <c r="V296" s="11">
        <f>'OddsRatio_working_3-way'!S296*'OddsRatio_working_3-way'!R296/3-2*'OddsRatio_working_3-way'!R296^3/27-'OddsRatio_working_3-way'!T296</f>
        <v>0.25367061378141725</v>
      </c>
      <c r="W296" s="11">
        <f>'OddsRatio_working_3-way'!V296^2+4*'OddsRatio_working_3-way'!U296^3/27</f>
        <v>-4.568128094515525E-2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0.16585389748314344</v>
      </c>
      <c r="Y296" s="11">
        <f>IF('OddsRatio_working_3-way'!W296&gt;=0,IF('OddsRatio_working_3-way'!V296+SQRT('OddsRatio_working_3-way'!W296)&gt;0,0,PI()),ACOS('OddsRatio_working_3-way'!V296/(2*'OddsRatio_working_3-way'!X296)))</f>
        <v>0.70015676084421596</v>
      </c>
      <c r="Z296" s="11">
        <f>'OddsRatio_working_3-way'!X296^(1/3)*COS('OddsRatio_working_3-way'!Y296/3)</f>
        <v>0.53452970392995236</v>
      </c>
      <c r="AA296" s="11">
        <f>'OddsRatio_working_3-way'!X296^(1/3)*COS(('OddsRatio_working_3-way'!Y296+2*PI())/3)</f>
        <v>-0.37730811396830388</v>
      </c>
      <c r="AB296" s="11">
        <f>'OddsRatio_working_3-way'!X296^(1/3)*COS(('OddsRatio_working_3-way'!Y296+4*PI())/3)</f>
        <v>-0.15722158996164834</v>
      </c>
      <c r="AC296" s="11">
        <f>'OddsRatio_working_3-way'!X296^(1/3)*SIN('OddsRatio_working_3-way'!Y296/3)</f>
        <v>0.1270670138802516</v>
      </c>
      <c r="AD296" s="11">
        <f>'OddsRatio_working_3-way'!X296^(1/3)*SIN(('OddsRatio_working_3-way'!Y296+2*PI())/3)</f>
        <v>0.39938279574058771</v>
      </c>
      <c r="AE296" s="11">
        <f>'OddsRatio_working_3-way'!X296^(1/3)*SIN(('OddsRatio_working_3-way'!Y296+4*PI())/3)</f>
        <v>-0.52644980962083932</v>
      </c>
      <c r="AF296" s="11">
        <f>-'OddsRatio_working_3-way'!U296/(3*'OddsRatio_working_3-way'!X296^(1/3))*COS(('OddsRatio_working_3-way'!Y296)/3)</f>
        <v>0.53452970392995236</v>
      </c>
      <c r="AG296" s="11">
        <f>-'OddsRatio_working_3-way'!U296/(3*'OddsRatio_working_3-way'!X296^(1/3))*COS(('OddsRatio_working_3-way'!Y296+2*PI())/3)</f>
        <v>-0.37730811396830388</v>
      </c>
      <c r="AH296" s="11">
        <f>-'OddsRatio_working_3-way'!U296/(3*'OddsRatio_working_3-way'!X296^(1/3))*COS(('OddsRatio_working_3-way'!Y296+4*PI())/3)</f>
        <v>-0.15722158996164834</v>
      </c>
      <c r="AI296" s="11">
        <f>'OddsRatio_working_3-way'!U296/(3*'OddsRatio_working_3-way'!X296^(1/3))*SIN(('OddsRatio_working_3-way'!Y296)/3)</f>
        <v>-0.1270670138802516</v>
      </c>
      <c r="AJ296" s="11">
        <f>'OddsRatio_working_3-way'!U296/(3*'OddsRatio_working_3-way'!X296^(1/3))*SIN(('OddsRatio_working_3-way'!Y296+2*PI())/3)</f>
        <v>-0.39938279574058771</v>
      </c>
      <c r="AK296" s="11">
        <f>'OddsRatio_working_3-way'!U296/(3*'OddsRatio_working_3-way'!X296^(1/3))*SIN(('OddsRatio_working_3-way'!Y296+4*PI())/3)</f>
        <v>0.52644980962083932</v>
      </c>
      <c r="AL296" s="11">
        <f>'OddsRatio_working_3-way'!Z296+'OddsRatio_working_3-way'!AF296</f>
        <v>1.0690594078599047</v>
      </c>
      <c r="AM296" s="11">
        <f>'OddsRatio_working_3-way'!AA296+'OddsRatio_working_3-way'!AG296</f>
        <v>-0.75461622793660776</v>
      </c>
      <c r="AN296" s="11">
        <f>'OddsRatio_working_3-way'!AB296+'OddsRatio_working_3-way'!AH296</f>
        <v>-0.31444317992329668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1.0690594078599047</v>
      </c>
      <c r="AS296" s="11">
        <f>IF(('OddsRatio_working_3-way'!X296=0),IF(Q296&gt;0,-Q296^(1/3),(-Q296)^(1/3)),'OddsRatio_working_3-way'!AM296-'OddsRatio_working_3-way'!R296/3)</f>
        <v>-0.75461622793660776</v>
      </c>
      <c r="AT296" s="11">
        <f>IF(('OddsRatio_working_3-way'!X296=0),IF(Q296&gt;0,-Q296^(1/3),(-Q296)^(1/3)),'OddsRatio_working_3-way'!AN296-'OddsRatio_working_3-way'!R296/3)</f>
        <v>-0.31444317992329668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9">
        <f t="shared" si="65"/>
        <v>0.35629145894019904</v>
      </c>
      <c r="E297" s="9">
        <f t="shared" si="66"/>
        <v>0.2791342737772346</v>
      </c>
      <c r="F297" s="9">
        <f t="shared" si="67"/>
        <v>0.36457426728256637</v>
      </c>
      <c r="G297" s="9">
        <f t="shared" si="68"/>
        <v>1.06275936027955</v>
      </c>
      <c r="H297" s="9">
        <f t="shared" si="69"/>
        <v>2.8066909124752351</v>
      </c>
      <c r="I297" s="9">
        <f t="shared" si="70"/>
        <v>3.5825052454793074</v>
      </c>
      <c r="J297" s="9">
        <f t="shared" si="71"/>
        <v>2.7429253508584619</v>
      </c>
      <c r="K297" s="11">
        <f t="shared" si="72"/>
        <v>0.37037037037037035</v>
      </c>
      <c r="L297" s="11">
        <f t="shared" si="73"/>
        <v>0.29154518950437314</v>
      </c>
      <c r="M297" s="11">
        <f t="shared" si="74"/>
        <v>0.37878787878787878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-0.27710045056983823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0.23600108634122238</v>
      </c>
      <c r="Q297" s="11">
        <f>2*'OddsRatio_working_3-way'!K297*'OddsRatio_working_3-way'!L297*'OddsRatio_working_3-way'!M297</f>
        <v>8.1802802891238244E-2</v>
      </c>
      <c r="R297" s="11">
        <f t="shared" si="75"/>
        <v>0</v>
      </c>
      <c r="S297" s="11">
        <f t="shared" si="76"/>
        <v>-0.85168063009606154</v>
      </c>
      <c r="T297" s="11">
        <f t="shared" si="77"/>
        <v>-0.29520992377679772</v>
      </c>
      <c r="U297" s="11">
        <f>'OddsRatio_working_3-way'!S297-'OddsRatio_working_3-way'!R297^2/3</f>
        <v>-0.85168063009606154</v>
      </c>
      <c r="V297" s="11">
        <f>'OddsRatio_working_3-way'!S297*'OddsRatio_working_3-way'!R297/3-2*'OddsRatio_working_3-way'!R297^3/27-'OddsRatio_working_3-way'!T297</f>
        <v>0.29520992377679772</v>
      </c>
      <c r="W297" s="11">
        <f>'OddsRatio_working_3-way'!V297^2+4*'OddsRatio_working_3-way'!U297^3/27</f>
        <v>-4.3733191258984588E-3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0.15126319630217488</v>
      </c>
      <c r="Y297" s="11">
        <f>IF('OddsRatio_working_3-way'!W297&gt;=0,IF('OddsRatio_working_3-way'!V297+SQRT('OddsRatio_working_3-way'!W297)&gt;0,0,PI()),ACOS('OddsRatio_working_3-way'!V297/(2*'OddsRatio_working_3-way'!X297)))</f>
        <v>0.22037549568473835</v>
      </c>
      <c r="Z297" s="11">
        <f>'OddsRatio_working_3-way'!X297^(1/3)*COS('OddsRatio_working_3-way'!Y297/3)</f>
        <v>0.5313796801397751</v>
      </c>
      <c r="AA297" s="11">
        <f>'OddsRatio_working_3-way'!X297^(1/3)*COS(('OddsRatio_working_3-way'!Y297+2*PI())/3)</f>
        <v>-0.29955551849108725</v>
      </c>
      <c r="AB297" s="11">
        <f>'OddsRatio_working_3-way'!X297^(1/3)*COS(('OddsRatio_working_3-way'!Y297+4*PI())/3)</f>
        <v>-0.2318241616486878</v>
      </c>
      <c r="AC297" s="11">
        <f>'OddsRatio_working_3-way'!X297^(1/3)*SIN('OddsRatio_working_3-way'!Y297/3)</f>
        <v>3.9104717105537895E-2</v>
      </c>
      <c r="AD297" s="11">
        <f>'OddsRatio_working_3-way'!X297^(1/3)*SIN(('OddsRatio_working_3-way'!Y297+2*PI())/3)</f>
        <v>0.44063594350312568</v>
      </c>
      <c r="AE297" s="11">
        <f>'OddsRatio_working_3-way'!X297^(1/3)*SIN(('OddsRatio_working_3-way'!Y297+4*PI())/3)</f>
        <v>-0.47974066060866366</v>
      </c>
      <c r="AF297" s="11">
        <f>-'OddsRatio_working_3-way'!U297/(3*'OddsRatio_working_3-way'!X297^(1/3))*COS(('OddsRatio_working_3-way'!Y297)/3)</f>
        <v>0.53137968013977499</v>
      </c>
      <c r="AG297" s="11">
        <f>-'OddsRatio_working_3-way'!U297/(3*'OddsRatio_working_3-way'!X297^(1/3))*COS(('OddsRatio_working_3-way'!Y297+2*PI())/3)</f>
        <v>-0.29955551849108719</v>
      </c>
      <c r="AH297" s="11">
        <f>-'OddsRatio_working_3-way'!U297/(3*'OddsRatio_working_3-way'!X297^(1/3))*COS(('OddsRatio_working_3-way'!Y297+4*PI())/3)</f>
        <v>-0.23182416164868777</v>
      </c>
      <c r="AI297" s="11">
        <f>'OddsRatio_working_3-way'!U297/(3*'OddsRatio_working_3-way'!X297^(1/3))*SIN(('OddsRatio_working_3-way'!Y297)/3)</f>
        <v>-3.9104717105537888E-2</v>
      </c>
      <c r="AJ297" s="11">
        <f>'OddsRatio_working_3-way'!U297/(3*'OddsRatio_working_3-way'!X297^(1/3))*SIN(('OddsRatio_working_3-way'!Y297+2*PI())/3)</f>
        <v>-0.44063594350312563</v>
      </c>
      <c r="AK297" s="11">
        <f>'OddsRatio_working_3-way'!U297/(3*'OddsRatio_working_3-way'!X297^(1/3))*SIN(('OddsRatio_working_3-way'!Y297+4*PI())/3)</f>
        <v>0.47974066060866355</v>
      </c>
      <c r="AL297" s="11">
        <f>'OddsRatio_working_3-way'!Z297+'OddsRatio_working_3-way'!AF297</f>
        <v>1.06275936027955</v>
      </c>
      <c r="AM297" s="11">
        <f>'OddsRatio_working_3-way'!AA297+'OddsRatio_working_3-way'!AG297</f>
        <v>-0.59911103698217438</v>
      </c>
      <c r="AN297" s="11">
        <f>'OddsRatio_working_3-way'!AB297+'OddsRatio_working_3-way'!AH297</f>
        <v>-0.4636483232973756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1.06275936027955</v>
      </c>
      <c r="AS297" s="11">
        <f>IF(('OddsRatio_working_3-way'!X297=0),IF(Q297&gt;0,-Q297^(1/3),(-Q297)^(1/3)),'OddsRatio_working_3-way'!AM297-'OddsRatio_working_3-way'!R297/3)</f>
        <v>-0.59911103698217438</v>
      </c>
      <c r="AT297" s="11">
        <f>IF(('OddsRatio_working_3-way'!X297=0),IF(Q297&gt;0,-Q297^(1/3),(-Q297)^(1/3)),'OddsRatio_working_3-way'!AN297-'OddsRatio_working_3-way'!R297/3)</f>
        <v>-0.4636483232973756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9">
        <f t="shared" si="65"/>
        <v>0.34681154734389058</v>
      </c>
      <c r="E298" s="9">
        <f t="shared" si="66"/>
        <v>0.31259126700699985</v>
      </c>
      <c r="F298" s="9">
        <f t="shared" si="67"/>
        <v>0.34059718564910946</v>
      </c>
      <c r="G298" s="9">
        <f t="shared" si="68"/>
        <v>1.0521845448397817</v>
      </c>
      <c r="H298" s="9">
        <f t="shared" si="69"/>
        <v>2.8834103352632097</v>
      </c>
      <c r="I298" s="9">
        <f t="shared" si="70"/>
        <v>3.1990656987151436</v>
      </c>
      <c r="J298" s="9">
        <f t="shared" si="71"/>
        <v>2.9360195625051979</v>
      </c>
      <c r="K298" s="11">
        <f t="shared" si="72"/>
        <v>0.35842293906810035</v>
      </c>
      <c r="L298" s="11">
        <f t="shared" si="73"/>
        <v>0.3236245954692557</v>
      </c>
      <c r="M298" s="11">
        <f t="shared" si="74"/>
        <v>0.35211267605633806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-0.28114872436297389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0.23362268237722028</v>
      </c>
      <c r="Q298" s="11">
        <f>2*'OddsRatio_working_3-way'!K298*'OddsRatio_working_3-way'!L298*'OddsRatio_working_3-way'!M298</f>
        <v>8.1686252579447657E-2</v>
      </c>
      <c r="R298" s="11">
        <f t="shared" si="75"/>
        <v>0</v>
      </c>
      <c r="S298" s="11">
        <f t="shared" si="76"/>
        <v>-0.83095764672794448</v>
      </c>
      <c r="T298" s="11">
        <f t="shared" si="77"/>
        <v>-0.2905446317230575</v>
      </c>
      <c r="U298" s="11">
        <f>'OddsRatio_working_3-way'!S298-'OddsRatio_working_3-way'!R298^2/3</f>
        <v>-0.83095764672794448</v>
      </c>
      <c r="V298" s="11">
        <f>'OddsRatio_working_3-way'!S298*'OddsRatio_working_3-way'!R298/3-2*'OddsRatio_working_3-way'!R298^3/27-'OddsRatio_working_3-way'!T298</f>
        <v>0.2905446317230575</v>
      </c>
      <c r="W298" s="11">
        <f>'OddsRatio_working_3-way'!V298^2+4*'OddsRatio_working_3-way'!U298^3/27</f>
        <v>-5.8655074256544482E-4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0.14577614153699206</v>
      </c>
      <c r="Y298" s="11">
        <f>IF('OddsRatio_working_3-way'!W298&gt;=0,IF('OddsRatio_working_3-way'!V298+SQRT('OddsRatio_working_3-way'!W298)&gt;0,0,PI()),ACOS('OddsRatio_working_3-way'!V298/(2*'OddsRatio_working_3-way'!X298)))</f>
        <v>8.3164327921286363E-2</v>
      </c>
      <c r="Z298" s="11">
        <f>'OddsRatio_working_3-way'!X298^(1/3)*COS('OddsRatio_working_3-way'!Y298/3)</f>
        <v>0.52609227241989076</v>
      </c>
      <c r="AA298" s="11">
        <f>'OddsRatio_working_3-way'!X298^(1/3)*COS(('OddsRatio_working_3-way'!Y298+2*PI())/3)</f>
        <v>-0.27567951885445996</v>
      </c>
      <c r="AB298" s="11">
        <f>'OddsRatio_working_3-way'!X298^(1/3)*COS(('OddsRatio_working_3-way'!Y298+4*PI())/3)</f>
        <v>-0.25041275356543086</v>
      </c>
      <c r="AC298" s="11">
        <f>'OddsRatio_working_3-way'!X298^(1/3)*SIN('OddsRatio_working_3-way'!Y298/3)</f>
        <v>1.4587773741172183E-2</v>
      </c>
      <c r="AD298" s="11">
        <f>'OddsRatio_working_3-way'!X298^(1/3)*SIN(('OddsRatio_working_3-way'!Y298+2*PI())/3)</f>
        <v>0.44831538577972269</v>
      </c>
      <c r="AE298" s="11">
        <f>'OddsRatio_working_3-way'!X298^(1/3)*SIN(('OddsRatio_working_3-way'!Y298+4*PI())/3)</f>
        <v>-0.46290315952089472</v>
      </c>
      <c r="AF298" s="11">
        <f>-'OddsRatio_working_3-way'!U298/(3*'OddsRatio_working_3-way'!X298^(1/3))*COS(('OddsRatio_working_3-way'!Y298)/3)</f>
        <v>0.52609227241989087</v>
      </c>
      <c r="AG298" s="11">
        <f>-'OddsRatio_working_3-way'!U298/(3*'OddsRatio_working_3-way'!X298^(1/3))*COS(('OddsRatio_working_3-way'!Y298+2*PI())/3)</f>
        <v>-0.27567951885446002</v>
      </c>
      <c r="AH298" s="11">
        <f>-'OddsRatio_working_3-way'!U298/(3*'OddsRatio_working_3-way'!X298^(1/3))*COS(('OddsRatio_working_3-way'!Y298+4*PI())/3)</f>
        <v>-0.25041275356543091</v>
      </c>
      <c r="AI298" s="11">
        <f>'OddsRatio_working_3-way'!U298/(3*'OddsRatio_working_3-way'!X298^(1/3))*SIN(('OddsRatio_working_3-way'!Y298)/3)</f>
        <v>-1.4587773741172184E-2</v>
      </c>
      <c r="AJ298" s="11">
        <f>'OddsRatio_working_3-way'!U298/(3*'OddsRatio_working_3-way'!X298^(1/3))*SIN(('OddsRatio_working_3-way'!Y298+2*PI())/3)</f>
        <v>-0.4483153857797228</v>
      </c>
      <c r="AK298" s="11">
        <f>'OddsRatio_working_3-way'!U298/(3*'OddsRatio_working_3-way'!X298^(1/3))*SIN(('OddsRatio_working_3-way'!Y298+4*PI())/3)</f>
        <v>0.46290315952089484</v>
      </c>
      <c r="AL298" s="11">
        <f>'OddsRatio_working_3-way'!Z298+'OddsRatio_working_3-way'!AF298</f>
        <v>1.0521845448397817</v>
      </c>
      <c r="AM298" s="11">
        <f>'OddsRatio_working_3-way'!AA298+'OddsRatio_working_3-way'!AG298</f>
        <v>-0.55135903770891992</v>
      </c>
      <c r="AN298" s="11">
        <f>'OddsRatio_working_3-way'!AB298+'OddsRatio_working_3-way'!AH298</f>
        <v>-0.50082550713086182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1.0521845448397817</v>
      </c>
      <c r="AS298" s="11">
        <f>IF(('OddsRatio_working_3-way'!X298=0),IF(Q298&gt;0,-Q298^(1/3),(-Q298)^(1/3)),'OddsRatio_working_3-way'!AM298-'OddsRatio_working_3-way'!R298/3)</f>
        <v>-0.55135903770891992</v>
      </c>
      <c r="AT298" s="11">
        <f>IF(('OddsRatio_working_3-way'!X298=0),IF(Q298&gt;0,-Q298^(1/3),(-Q298)^(1/3)),'OddsRatio_working_3-way'!AN298-'OddsRatio_working_3-way'!R298/3)</f>
        <v>-0.50082550713086182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9">
        <f t="shared" si="65"/>
        <v>0.42233980785294734</v>
      </c>
      <c r="E299" s="9">
        <f t="shared" si="66"/>
        <v>0.2997857089268674</v>
      </c>
      <c r="F299" s="9">
        <f t="shared" si="67"/>
        <v>0.27787448322018549</v>
      </c>
      <c r="G299" s="9">
        <f t="shared" si="68"/>
        <v>1.0521243456027451</v>
      </c>
      <c r="H299" s="9">
        <f t="shared" si="69"/>
        <v>2.3677616492835685</v>
      </c>
      <c r="I299" s="9">
        <f t="shared" si="70"/>
        <v>3.3357160472380945</v>
      </c>
      <c r="J299" s="9">
        <f t="shared" si="71"/>
        <v>3.5987471336387808</v>
      </c>
      <c r="K299" s="11">
        <f t="shared" si="72"/>
        <v>0.43478260869565222</v>
      </c>
      <c r="L299" s="11">
        <f t="shared" si="73"/>
        <v>0.3105590062111801</v>
      </c>
      <c r="M299" s="11">
        <f t="shared" si="74"/>
        <v>0.28818443804034583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-0.27738316389624129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0.23308463190138692</v>
      </c>
      <c r="Q299" s="11">
        <f>2*'OddsRatio_working_3-way'!K299*'OddsRatio_working_3-way'!L299*'OddsRatio_working_3-way'!M299</f>
        <v>7.7824584942032357E-2</v>
      </c>
      <c r="R299" s="11">
        <f t="shared" si="75"/>
        <v>0</v>
      </c>
      <c r="S299" s="11">
        <f t="shared" si="76"/>
        <v>-0.84029841114861314</v>
      </c>
      <c r="T299" s="11">
        <f t="shared" si="77"/>
        <v>-0.28056708218651522</v>
      </c>
      <c r="U299" s="11">
        <f>'OddsRatio_working_3-way'!S299-'OddsRatio_working_3-way'!R299^2/3</f>
        <v>-0.84029841114861314</v>
      </c>
      <c r="V299" s="11">
        <f>'OddsRatio_working_3-way'!S299*'OddsRatio_working_3-way'!R299/3-2*'OddsRatio_working_3-way'!R299^3/27-'OddsRatio_working_3-way'!T299</f>
        <v>0.28056708218651522</v>
      </c>
      <c r="W299" s="11">
        <f>'OddsRatio_working_3-way'!V299^2+4*'OddsRatio_working_3-way'!U299^3/27</f>
        <v>-9.1837273785268375E-3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0.1482410325999364</v>
      </c>
      <c r="Y299" s="11">
        <f>IF('OddsRatio_working_3-way'!W299&gt;=0,IF('OddsRatio_working_3-way'!V299+SQRT('OddsRatio_working_3-way'!W299)&gt;0,0,PI()),ACOS('OddsRatio_working_3-way'!V299/(2*'OddsRatio_working_3-way'!X299)))</f>
        <v>0.32914025659271418</v>
      </c>
      <c r="Z299" s="11">
        <f>'OddsRatio_working_3-way'!X299^(1/3)*COS('OddsRatio_working_3-way'!Y299/3)</f>
        <v>0.52606217280137268</v>
      </c>
      <c r="AA299" s="11">
        <f>'OddsRatio_working_3-way'!X299^(1/3)*COS(('OddsRatio_working_3-way'!Y299+2*PI())/3)</f>
        <v>-0.3132161992109348</v>
      </c>
      <c r="AB299" s="11">
        <f>'OddsRatio_working_3-way'!X299^(1/3)*COS(('OddsRatio_working_3-way'!Y299+4*PI())/3)</f>
        <v>-0.21284597359043778</v>
      </c>
      <c r="AC299" s="11">
        <f>'OddsRatio_working_3-way'!X299^(1/3)*SIN('OddsRatio_working_3-way'!Y299/3)</f>
        <v>5.7948776780617453E-2</v>
      </c>
      <c r="AD299" s="11">
        <f>'OddsRatio_working_3-way'!X299^(1/3)*SIN(('OddsRatio_working_3-way'!Y299+2*PI())/3)</f>
        <v>0.42660881722571925</v>
      </c>
      <c r="AE299" s="11">
        <f>'OddsRatio_working_3-way'!X299^(1/3)*SIN(('OddsRatio_working_3-way'!Y299+4*PI())/3)</f>
        <v>-0.48455759400633663</v>
      </c>
      <c r="AF299" s="11">
        <f>-'OddsRatio_working_3-way'!U299/(3*'OddsRatio_working_3-way'!X299^(1/3))*COS(('OddsRatio_working_3-way'!Y299)/3)</f>
        <v>0.52606217280137257</v>
      </c>
      <c r="AG299" s="11">
        <f>-'OddsRatio_working_3-way'!U299/(3*'OddsRatio_working_3-way'!X299^(1/3))*COS(('OddsRatio_working_3-way'!Y299+2*PI())/3)</f>
        <v>-0.31321619921093474</v>
      </c>
      <c r="AH299" s="11">
        <f>-'OddsRatio_working_3-way'!U299/(3*'OddsRatio_working_3-way'!X299^(1/3))*COS(('OddsRatio_working_3-way'!Y299+4*PI())/3)</f>
        <v>-0.21284597359043772</v>
      </c>
      <c r="AI299" s="11">
        <f>'OddsRatio_working_3-way'!U299/(3*'OddsRatio_working_3-way'!X299^(1/3))*SIN(('OddsRatio_working_3-way'!Y299)/3)</f>
        <v>-5.7948776780617439E-2</v>
      </c>
      <c r="AJ299" s="11">
        <f>'OddsRatio_working_3-way'!U299/(3*'OddsRatio_working_3-way'!X299^(1/3))*SIN(('OddsRatio_working_3-way'!Y299+2*PI())/3)</f>
        <v>-0.42660881722571914</v>
      </c>
      <c r="AK299" s="11">
        <f>'OddsRatio_working_3-way'!U299/(3*'OddsRatio_working_3-way'!X299^(1/3))*SIN(('OddsRatio_working_3-way'!Y299+4*PI())/3)</f>
        <v>0.48455759400633652</v>
      </c>
      <c r="AL299" s="11">
        <f>'OddsRatio_working_3-way'!Z299+'OddsRatio_working_3-way'!AF299</f>
        <v>1.0521243456027451</v>
      </c>
      <c r="AM299" s="11">
        <f>'OddsRatio_working_3-way'!AA299+'OddsRatio_working_3-way'!AG299</f>
        <v>-0.6264323984218696</v>
      </c>
      <c r="AN299" s="11">
        <f>'OddsRatio_working_3-way'!AB299+'OddsRatio_working_3-way'!AH299</f>
        <v>-0.4256919471808755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1.0521243456027451</v>
      </c>
      <c r="AS299" s="11">
        <f>IF(('OddsRatio_working_3-way'!X299=0),IF(Q299&gt;0,-Q299^(1/3),(-Q299)^(1/3)),'OddsRatio_working_3-way'!AM299-'OddsRatio_working_3-way'!R299/3)</f>
        <v>-0.6264323984218696</v>
      </c>
      <c r="AT299" s="11">
        <f>IF(('OddsRatio_working_3-way'!X299=0),IF(Q299&gt;0,-Q299^(1/3),(-Q299)^(1/3)),'OddsRatio_working_3-way'!AN299-'OddsRatio_working_3-way'!R299/3)</f>
        <v>-0.4256919471808755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9">
        <f t="shared" si="65"/>
        <v>0.56820543692342151</v>
      </c>
      <c r="E300" s="9">
        <f t="shared" si="66"/>
        <v>0.28420275941967837</v>
      </c>
      <c r="F300" s="9">
        <f t="shared" si="67"/>
        <v>0.14759180365690017</v>
      </c>
      <c r="G300" s="9">
        <f t="shared" si="68"/>
        <v>1.085609773753041</v>
      </c>
      <c r="H300" s="9">
        <f t="shared" si="69"/>
        <v>1.7599268416271288</v>
      </c>
      <c r="I300" s="9">
        <f t="shared" si="70"/>
        <v>3.5186146751070546</v>
      </c>
      <c r="J300" s="9">
        <f t="shared" si="71"/>
        <v>6.7754439963661781</v>
      </c>
      <c r="K300" s="11">
        <f t="shared" si="72"/>
        <v>0.58823529411764708</v>
      </c>
      <c r="L300" s="11">
        <f t="shared" si="73"/>
        <v>0.30120481927710846</v>
      </c>
      <c r="M300" s="11">
        <f t="shared" si="74"/>
        <v>0.15822784810126581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-0.24221083888794204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0.23380939992284849</v>
      </c>
      <c r="Q300" s="11">
        <f>2*'OddsRatio_working_3-way'!K300*'OddsRatio_working_3-way'!L300*'OddsRatio_working_3-way'!M300</f>
        <v>5.6069400461114749E-2</v>
      </c>
      <c r="R300" s="11">
        <f t="shared" si="75"/>
        <v>0</v>
      </c>
      <c r="S300" s="11">
        <f t="shared" si="76"/>
        <v>-0.96531353013074517</v>
      </c>
      <c r="T300" s="11">
        <f t="shared" si="77"/>
        <v>-0.23149005518722907</v>
      </c>
      <c r="U300" s="11">
        <f>'OddsRatio_working_3-way'!S300-'OddsRatio_working_3-way'!R300^2/3</f>
        <v>-0.96531353013074517</v>
      </c>
      <c r="V300" s="11">
        <f>'OddsRatio_working_3-way'!S300*'OddsRatio_working_3-way'!R300/3-2*'OddsRatio_working_3-way'!R300^3/27-'OddsRatio_working_3-way'!T300</f>
        <v>0.23149005518722907</v>
      </c>
      <c r="W300" s="11">
        <f>'OddsRatio_working_3-way'!V300^2+4*'OddsRatio_working_3-way'!U300^3/27</f>
        <v>-7.9672844853211938E-2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0.18252430694553964</v>
      </c>
      <c r="Y300" s="11">
        <f>IF('OddsRatio_working_3-way'!W300&gt;=0,IF('OddsRatio_working_3-way'!V300+SQRT('OddsRatio_working_3-way'!W300)&gt;0,0,PI()),ACOS('OddsRatio_working_3-way'!V300/(2*'OddsRatio_working_3-way'!X300)))</f>
        <v>0.88390718425168391</v>
      </c>
      <c r="Z300" s="11">
        <f>'OddsRatio_working_3-way'!X300^(1/3)*COS('OddsRatio_working_3-way'!Y300/3)</f>
        <v>0.54280488687652051</v>
      </c>
      <c r="AA300" s="11">
        <f>'OddsRatio_working_3-way'!X300^(1/3)*COS(('OddsRatio_working_3-way'!Y300+2*PI())/3)</f>
        <v>-0.41405770489016802</v>
      </c>
      <c r="AB300" s="11">
        <f>'OddsRatio_working_3-way'!X300^(1/3)*COS(('OddsRatio_working_3-way'!Y300+4*PI())/3)</f>
        <v>-0.12874718198635254</v>
      </c>
      <c r="AC300" s="11">
        <f>'OddsRatio_working_3-way'!X300^(1/3)*SIN('OddsRatio_working_3-way'!Y300/3)</f>
        <v>0.16472410720115083</v>
      </c>
      <c r="AD300" s="11">
        <f>'OddsRatio_working_3-way'!X300^(1/3)*SIN(('OddsRatio_working_3-way'!Y300+2*PI())/3)</f>
        <v>0.38772076773282971</v>
      </c>
      <c r="AE300" s="11">
        <f>'OddsRatio_working_3-way'!X300^(1/3)*SIN(('OddsRatio_working_3-way'!Y300+4*PI())/3)</f>
        <v>-0.55244487493398053</v>
      </c>
      <c r="AF300" s="11">
        <f>-'OddsRatio_working_3-way'!U300/(3*'OddsRatio_working_3-way'!X300^(1/3))*COS(('OddsRatio_working_3-way'!Y300)/3)</f>
        <v>0.54280488687652051</v>
      </c>
      <c r="AG300" s="11">
        <f>-'OddsRatio_working_3-way'!U300/(3*'OddsRatio_working_3-way'!X300^(1/3))*COS(('OddsRatio_working_3-way'!Y300+2*PI())/3)</f>
        <v>-0.41405770489016802</v>
      </c>
      <c r="AH300" s="11">
        <f>-'OddsRatio_working_3-way'!U300/(3*'OddsRatio_working_3-way'!X300^(1/3))*COS(('OddsRatio_working_3-way'!Y300+4*PI())/3)</f>
        <v>-0.12874718198635254</v>
      </c>
      <c r="AI300" s="11">
        <f>'OddsRatio_working_3-way'!U300/(3*'OddsRatio_working_3-way'!X300^(1/3))*SIN(('OddsRatio_working_3-way'!Y300)/3)</f>
        <v>-0.16472410720115083</v>
      </c>
      <c r="AJ300" s="11">
        <f>'OddsRatio_working_3-way'!U300/(3*'OddsRatio_working_3-way'!X300^(1/3))*SIN(('OddsRatio_working_3-way'!Y300+2*PI())/3)</f>
        <v>-0.38772076773282971</v>
      </c>
      <c r="AK300" s="11">
        <f>'OddsRatio_working_3-way'!U300/(3*'OddsRatio_working_3-way'!X300^(1/3))*SIN(('OddsRatio_working_3-way'!Y300+4*PI())/3)</f>
        <v>0.55244487493398053</v>
      </c>
      <c r="AL300" s="11">
        <f>'OddsRatio_working_3-way'!Z300+'OddsRatio_working_3-way'!AF300</f>
        <v>1.085609773753041</v>
      </c>
      <c r="AM300" s="11">
        <f>'OddsRatio_working_3-way'!AA300+'OddsRatio_working_3-way'!AG300</f>
        <v>-0.82811540978033604</v>
      </c>
      <c r="AN300" s="11">
        <f>'OddsRatio_working_3-way'!AB300+'OddsRatio_working_3-way'!AH300</f>
        <v>-0.25749436397270509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1.085609773753041</v>
      </c>
      <c r="AS300" s="11">
        <f>IF(('OddsRatio_working_3-way'!X300=0),IF(Q300&gt;0,-Q300^(1/3),(-Q300)^(1/3)),'OddsRatio_working_3-way'!AM300-'OddsRatio_working_3-way'!R300/3)</f>
        <v>-0.82811540978033604</v>
      </c>
      <c r="AT300" s="11">
        <f>IF(('OddsRatio_working_3-way'!X300=0),IF(Q300&gt;0,-Q300^(1/3),(-Q300)^(1/3)),'OddsRatio_working_3-way'!AN300-'OddsRatio_working_3-way'!R300/3)</f>
        <v>-0.25749436397270509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9">
        <f t="shared" si="65"/>
        <v>0.56775990802441134</v>
      </c>
      <c r="E301" s="9">
        <f t="shared" si="66"/>
        <v>0.27451215626384967</v>
      </c>
      <c r="F301" s="9">
        <f t="shared" si="67"/>
        <v>0.15772793571173885</v>
      </c>
      <c r="G301" s="9">
        <f t="shared" si="68"/>
        <v>1.0875826858363919</v>
      </c>
      <c r="H301" s="9">
        <f t="shared" si="69"/>
        <v>1.7613078800854747</v>
      </c>
      <c r="I301" s="9">
        <f t="shared" si="70"/>
        <v>3.6428259265824336</v>
      </c>
      <c r="J301" s="9">
        <f t="shared" si="71"/>
        <v>6.340030987456684</v>
      </c>
      <c r="K301" s="11">
        <f t="shared" si="72"/>
        <v>0.58823529411764708</v>
      </c>
      <c r="L301" s="11">
        <f t="shared" si="73"/>
        <v>0.29154518950437314</v>
      </c>
      <c r="M301" s="11">
        <f t="shared" si="74"/>
        <v>0.16920473773265651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-0.24235684121364287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0.23330579512443123</v>
      </c>
      <c r="Q301" s="11">
        <f>2*'OddsRatio_working_3-way'!K301*'OddsRatio_working_3-way'!L301*'OddsRatio_working_3-way'!M301</f>
        <v>5.8036267443888359E-2</v>
      </c>
      <c r="R301" s="11">
        <f t="shared" si="75"/>
        <v>0</v>
      </c>
      <c r="S301" s="11">
        <f t="shared" si="76"/>
        <v>-0.9626540515881995</v>
      </c>
      <c r="T301" s="11">
        <f t="shared" si="77"/>
        <v>-0.23946618198711428</v>
      </c>
      <c r="U301" s="11">
        <f>'OddsRatio_working_3-way'!S301-'OddsRatio_working_3-way'!R301^2/3</f>
        <v>-0.9626540515881995</v>
      </c>
      <c r="V301" s="11">
        <f>'OddsRatio_working_3-way'!S301*'OddsRatio_working_3-way'!R301/3-2*'OddsRatio_working_3-way'!R301^3/27-'OddsRatio_working_3-way'!T301</f>
        <v>0.23946618198711428</v>
      </c>
      <c r="W301" s="11">
        <f>'OddsRatio_working_3-way'!V301^2+4*'OddsRatio_working_3-way'!U301^3/27</f>
        <v>-7.4818055420349083E-2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0.18177053373404256</v>
      </c>
      <c r="Y301" s="11">
        <f>IF('OddsRatio_working_3-way'!W301&gt;=0,IF('OddsRatio_working_3-way'!V301+SQRT('OddsRatio_working_3-way'!W301)&gt;0,0,PI()),ACOS('OddsRatio_working_3-way'!V301/(2*'OddsRatio_working_3-way'!X301)))</f>
        <v>0.85170052179344058</v>
      </c>
      <c r="Z301" s="11">
        <f>'OddsRatio_working_3-way'!X301^(1/3)*COS('OddsRatio_working_3-way'!Y301/3)</f>
        <v>0.54379134291819597</v>
      </c>
      <c r="AA301" s="11">
        <f>'OddsRatio_working_3-way'!X301^(1/3)*COS(('OddsRatio_working_3-way'!Y301+2*PI())/3)</f>
        <v>-0.40930653137369344</v>
      </c>
      <c r="AB301" s="11">
        <f>'OddsRatio_working_3-way'!X301^(1/3)*COS(('OddsRatio_working_3-way'!Y301+4*PI())/3)</f>
        <v>-0.13448481154450262</v>
      </c>
      <c r="AC301" s="11">
        <f>'OddsRatio_working_3-way'!X301^(1/3)*SIN('OddsRatio_working_3-way'!Y301/3)</f>
        <v>0.15866839392253945</v>
      </c>
      <c r="AD301" s="11">
        <f>'OddsRatio_working_3-way'!X301^(1/3)*SIN(('OddsRatio_working_3-way'!Y301+2*PI())/3)</f>
        <v>0.39160292036394317</v>
      </c>
      <c r="AE301" s="11">
        <f>'OddsRatio_working_3-way'!X301^(1/3)*SIN(('OddsRatio_working_3-way'!Y301+4*PI())/3)</f>
        <v>-0.55027131428648246</v>
      </c>
      <c r="AF301" s="11">
        <f>-'OddsRatio_working_3-way'!U301/(3*'OddsRatio_working_3-way'!X301^(1/3))*COS(('OddsRatio_working_3-way'!Y301)/3)</f>
        <v>0.54379134291819609</v>
      </c>
      <c r="AG301" s="11">
        <f>-'OddsRatio_working_3-way'!U301/(3*'OddsRatio_working_3-way'!X301^(1/3))*COS(('OddsRatio_working_3-way'!Y301+2*PI())/3)</f>
        <v>-0.40930653137369355</v>
      </c>
      <c r="AH301" s="11">
        <f>-'OddsRatio_working_3-way'!U301/(3*'OddsRatio_working_3-way'!X301^(1/3))*COS(('OddsRatio_working_3-way'!Y301+4*PI())/3)</f>
        <v>-0.13448481154450265</v>
      </c>
      <c r="AI301" s="11">
        <f>'OddsRatio_working_3-way'!U301/(3*'OddsRatio_working_3-way'!X301^(1/3))*SIN(('OddsRatio_working_3-way'!Y301)/3)</f>
        <v>-0.15866839392253948</v>
      </c>
      <c r="AJ301" s="11">
        <f>'OddsRatio_working_3-way'!U301/(3*'OddsRatio_working_3-way'!X301^(1/3))*SIN(('OddsRatio_working_3-way'!Y301+2*PI())/3)</f>
        <v>-0.39160292036394323</v>
      </c>
      <c r="AK301" s="11">
        <f>'OddsRatio_working_3-way'!U301/(3*'OddsRatio_working_3-way'!X301^(1/3))*SIN(('OddsRatio_working_3-way'!Y301+4*PI())/3)</f>
        <v>0.55027131428648257</v>
      </c>
      <c r="AL301" s="11">
        <f>'OddsRatio_working_3-way'!Z301+'OddsRatio_working_3-way'!AF301</f>
        <v>1.0875826858363919</v>
      </c>
      <c r="AM301" s="11">
        <f>'OddsRatio_working_3-way'!AA301+'OddsRatio_working_3-way'!AG301</f>
        <v>-0.81861306274738699</v>
      </c>
      <c r="AN301" s="11">
        <f>'OddsRatio_working_3-way'!AB301+'OddsRatio_working_3-way'!AH301</f>
        <v>-0.26896962308900529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1.0875826858363919</v>
      </c>
      <c r="AS301" s="11">
        <f>IF(('OddsRatio_working_3-way'!X301=0),IF(Q301&gt;0,-Q301^(1/3),(-Q301)^(1/3)),'OddsRatio_working_3-way'!AM301-'OddsRatio_working_3-way'!R301/3)</f>
        <v>-0.81861306274738699</v>
      </c>
      <c r="AT301" s="11">
        <f>IF(('OddsRatio_working_3-way'!X301=0),IF(Q301&gt;0,-Q301^(1/3),(-Q301)^(1/3)),'OddsRatio_working_3-way'!AN301-'OddsRatio_working_3-way'!R301/3)</f>
        <v>-0.26896962308900529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9">
        <f t="shared" si="65"/>
        <v>0.44745091024980294</v>
      </c>
      <c r="E302" s="9">
        <f t="shared" si="66"/>
        <v>0.27299655035088122</v>
      </c>
      <c r="F302" s="9">
        <f t="shared" si="67"/>
        <v>0.27955253939931585</v>
      </c>
      <c r="G302" s="9">
        <f t="shared" si="68"/>
        <v>1.0738104635428196</v>
      </c>
      <c r="H302" s="9">
        <f t="shared" si="69"/>
        <v>2.2348820330742427</v>
      </c>
      <c r="I302" s="9">
        <f t="shared" si="70"/>
        <v>3.6630499495861928</v>
      </c>
      <c r="J302" s="9">
        <f t="shared" si="71"/>
        <v>3.5771451125027673</v>
      </c>
      <c r="K302" s="11">
        <f t="shared" si="72"/>
        <v>0.46511627906976744</v>
      </c>
      <c r="L302" s="11">
        <f t="shared" si="73"/>
        <v>0.28735632183908044</v>
      </c>
      <c r="M302" s="11">
        <f t="shared" si="74"/>
        <v>0.29411764705882354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-0.2690692957214964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0.23703948299448085</v>
      </c>
      <c r="Q302" s="11">
        <f>2*'OddsRatio_working_3-way'!K302*'OddsRatio_working_3-way'!L302*'OddsRatio_working_3-way'!M302</f>
        <v>7.8620060694686855E-2</v>
      </c>
      <c r="R302" s="11">
        <f t="shared" si="75"/>
        <v>0</v>
      </c>
      <c r="S302" s="11">
        <f t="shared" si="76"/>
        <v>-0.88096072931276259</v>
      </c>
      <c r="T302" s="11">
        <f t="shared" si="77"/>
        <v>-0.29219261337073388</v>
      </c>
      <c r="U302" s="11">
        <f>'OddsRatio_working_3-way'!S302-'OddsRatio_working_3-way'!R302^2/3</f>
        <v>-0.88096072931276259</v>
      </c>
      <c r="V302" s="11">
        <f>'OddsRatio_working_3-way'!S302*'OddsRatio_working_3-way'!R302/3-2*'OddsRatio_working_3-way'!R302^3/27-'OddsRatio_working_3-way'!T302</f>
        <v>0.29219261337073388</v>
      </c>
      <c r="W302" s="11">
        <f>'OddsRatio_working_3-way'!V302^2+4*'OddsRatio_working_3-way'!U302^3/27</f>
        <v>-1.5913314313552487E-2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0.15913032208065475</v>
      </c>
      <c r="Y302" s="11">
        <f>IF('OddsRatio_working_3-way'!W302&gt;=0,IF('OddsRatio_working_3-way'!V302+SQRT('OddsRatio_working_3-way'!W302)&gt;0,0,PI()),ACOS('OddsRatio_working_3-way'!V302/(2*'OddsRatio_working_3-way'!X302)))</f>
        <v>0.4075562246194</v>
      </c>
      <c r="Z302" s="11">
        <f>'OddsRatio_working_3-way'!X302^(1/3)*COS('OddsRatio_working_3-way'!Y302/3)</f>
        <v>0.5369052317714097</v>
      </c>
      <c r="AA302" s="11">
        <f>'OddsRatio_working_3-way'!X302^(1/3)*COS(('OddsRatio_working_3-way'!Y302+2*PI())/3)</f>
        <v>-0.33201173325337474</v>
      </c>
      <c r="AB302" s="11">
        <f>'OddsRatio_working_3-way'!X302^(1/3)*COS(('OddsRatio_working_3-way'!Y302+4*PI())/3)</f>
        <v>-0.20489349851803507</v>
      </c>
      <c r="AC302" s="11">
        <f>'OddsRatio_working_3-way'!X302^(1/3)*SIN('OddsRatio_working_3-way'!Y302/3)</f>
        <v>7.3391747043358588E-2</v>
      </c>
      <c r="AD302" s="11">
        <f>'OddsRatio_working_3-way'!X302^(1/3)*SIN(('OddsRatio_working_3-way'!Y302+2*PI())/3)</f>
        <v>0.4282776966171335</v>
      </c>
      <c r="AE302" s="11">
        <f>'OddsRatio_working_3-way'!X302^(1/3)*SIN(('OddsRatio_working_3-way'!Y302+4*PI())/3)</f>
        <v>-0.50166944366049193</v>
      </c>
      <c r="AF302" s="11">
        <f>-'OddsRatio_working_3-way'!U302/(3*'OddsRatio_working_3-way'!X302^(1/3))*COS(('OddsRatio_working_3-way'!Y302)/3)</f>
        <v>0.53690523177140981</v>
      </c>
      <c r="AG302" s="11">
        <f>-'OddsRatio_working_3-way'!U302/(3*'OddsRatio_working_3-way'!X302^(1/3))*COS(('OddsRatio_working_3-way'!Y302+2*PI())/3)</f>
        <v>-0.3320117332533748</v>
      </c>
      <c r="AH302" s="11">
        <f>-'OddsRatio_working_3-way'!U302/(3*'OddsRatio_working_3-way'!X302^(1/3))*COS(('OddsRatio_working_3-way'!Y302+4*PI())/3)</f>
        <v>-0.20489349851803512</v>
      </c>
      <c r="AI302" s="11">
        <f>'OddsRatio_working_3-way'!U302/(3*'OddsRatio_working_3-way'!X302^(1/3))*SIN(('OddsRatio_working_3-way'!Y302)/3)</f>
        <v>-7.3391747043358602E-2</v>
      </c>
      <c r="AJ302" s="11">
        <f>'OddsRatio_working_3-way'!U302/(3*'OddsRatio_working_3-way'!X302^(1/3))*SIN(('OddsRatio_working_3-way'!Y302+2*PI())/3)</f>
        <v>-0.42827769661713355</v>
      </c>
      <c r="AK302" s="11">
        <f>'OddsRatio_working_3-way'!U302/(3*'OddsRatio_working_3-way'!X302^(1/3))*SIN(('OddsRatio_working_3-way'!Y302+4*PI())/3)</f>
        <v>0.50166944366049204</v>
      </c>
      <c r="AL302" s="11">
        <f>'OddsRatio_working_3-way'!Z302+'OddsRatio_working_3-way'!AF302</f>
        <v>1.0738104635428196</v>
      </c>
      <c r="AM302" s="11">
        <f>'OddsRatio_working_3-way'!AA302+'OddsRatio_working_3-way'!AG302</f>
        <v>-0.66402346650674948</v>
      </c>
      <c r="AN302" s="11">
        <f>'OddsRatio_working_3-way'!AB302+'OddsRatio_working_3-way'!AH302</f>
        <v>-0.40978699703607019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1.0738104635428196</v>
      </c>
      <c r="AS302" s="11">
        <f>IF(('OddsRatio_working_3-way'!X302=0),IF(Q302&gt;0,-Q302^(1/3),(-Q302)^(1/3)),'OddsRatio_working_3-way'!AM302-'OddsRatio_working_3-way'!R302/3)</f>
        <v>-0.66402346650674948</v>
      </c>
      <c r="AT302" s="11">
        <f>IF(('OddsRatio_working_3-way'!X302=0),IF(Q302&gt;0,-Q302^(1/3),(-Q302)^(1/3)),'OddsRatio_working_3-way'!AN302-'OddsRatio_working_3-way'!R302/3)</f>
        <v>-0.40978699703607019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9">
        <f t="shared" si="65"/>
        <v>0.45172930683512236</v>
      </c>
      <c r="E303" s="9">
        <f t="shared" si="66"/>
        <v>0.33720284207883094</v>
      </c>
      <c r="F303" s="9">
        <f t="shared" si="67"/>
        <v>0.21106785108604689</v>
      </c>
      <c r="G303" s="9">
        <f t="shared" si="68"/>
        <v>1.0740841834794328</v>
      </c>
      <c r="H303" s="9">
        <f t="shared" si="69"/>
        <v>2.2137151273317586</v>
      </c>
      <c r="I303" s="9">
        <f t="shared" si="70"/>
        <v>2.965574055767362</v>
      </c>
      <c r="J303" s="9">
        <f t="shared" si="71"/>
        <v>4.7378129585084272</v>
      </c>
      <c r="K303" s="11">
        <f t="shared" si="72"/>
        <v>0.46948356807511737</v>
      </c>
      <c r="L303" s="11">
        <f t="shared" si="73"/>
        <v>0.35335689045936397</v>
      </c>
      <c r="M303" s="11">
        <f t="shared" si="74"/>
        <v>0.2232142857142857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-0.2664800641303654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0.23847442724663648</v>
      </c>
      <c r="Q303" s="11">
        <f>2*'OddsRatio_working_3-way'!K303*'OddsRatio_working_3-way'!L303*'OddsRatio_working_3-way'!M303</f>
        <v>7.4060381132495801E-2</v>
      </c>
      <c r="R303" s="11">
        <f t="shared" si="75"/>
        <v>0</v>
      </c>
      <c r="S303" s="11">
        <f t="shared" si="76"/>
        <v>-0.89490532068459649</v>
      </c>
      <c r="T303" s="11">
        <f t="shared" si="77"/>
        <v>-0.27792090704490574</v>
      </c>
      <c r="U303" s="11">
        <f>'OddsRatio_working_3-way'!S303-'OddsRatio_working_3-way'!R303^2/3</f>
        <v>-0.89490532068459649</v>
      </c>
      <c r="V303" s="11">
        <f>'OddsRatio_working_3-way'!S303*'OddsRatio_working_3-way'!R303/3-2*'OddsRatio_working_3-way'!R303^3/27-'OddsRatio_working_3-way'!T303</f>
        <v>0.27792090704490574</v>
      </c>
      <c r="W303" s="11">
        <f>'OddsRatio_working_3-way'!V303^2+4*'OddsRatio_working_3-way'!U303^3/27</f>
        <v>-2.8936247586165267E-2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0.16292350824760404</v>
      </c>
      <c r="Y303" s="11">
        <f>IF('OddsRatio_working_3-way'!W303&gt;=0,IF('OddsRatio_working_3-way'!V303+SQRT('OddsRatio_working_3-way'!W303)&gt;0,0,PI()),ACOS('OddsRatio_working_3-way'!V303/(2*'OddsRatio_working_3-way'!X303)))</f>
        <v>0.54924602527908828</v>
      </c>
      <c r="Z303" s="11">
        <f>'OddsRatio_working_3-way'!X303^(1/3)*COS('OddsRatio_working_3-way'!Y303/3)</f>
        <v>0.53704209173971651</v>
      </c>
      <c r="AA303" s="11">
        <f>'OddsRatio_working_3-way'!X303^(1/3)*COS(('OddsRatio_working_3-way'!Y303+2*PI())/3)</f>
        <v>-0.35463535331073376</v>
      </c>
      <c r="AB303" s="11">
        <f>'OddsRatio_working_3-way'!X303^(1/3)*COS(('OddsRatio_working_3-way'!Y303+4*PI())/3)</f>
        <v>-0.18240673842898261</v>
      </c>
      <c r="AC303" s="11">
        <f>'OddsRatio_working_3-way'!X303^(1/3)*SIN('OddsRatio_working_3-way'!Y303/3)</f>
        <v>9.9436237164135396E-2</v>
      </c>
      <c r="AD303" s="11">
        <f>'OddsRatio_working_3-way'!X303^(1/3)*SIN(('OddsRatio_working_3-way'!Y303+2*PI())/3)</f>
        <v>0.41537397576605989</v>
      </c>
      <c r="AE303" s="11">
        <f>'OddsRatio_working_3-way'!X303^(1/3)*SIN(('OddsRatio_working_3-way'!Y303+4*PI())/3)</f>
        <v>-0.51481021293019524</v>
      </c>
      <c r="AF303" s="11">
        <f>-'OddsRatio_working_3-way'!U303/(3*'OddsRatio_working_3-way'!X303^(1/3))*COS(('OddsRatio_working_3-way'!Y303)/3)</f>
        <v>0.53704209173971629</v>
      </c>
      <c r="AG303" s="11">
        <f>-'OddsRatio_working_3-way'!U303/(3*'OddsRatio_working_3-way'!X303^(1/3))*COS(('OddsRatio_working_3-way'!Y303+2*PI())/3)</f>
        <v>-0.35463535331073365</v>
      </c>
      <c r="AH303" s="11">
        <f>-'OddsRatio_working_3-way'!U303/(3*'OddsRatio_working_3-way'!X303^(1/3))*COS(('OddsRatio_working_3-way'!Y303+4*PI())/3)</f>
        <v>-0.18240673842898256</v>
      </c>
      <c r="AI303" s="11">
        <f>'OddsRatio_working_3-way'!U303/(3*'OddsRatio_working_3-way'!X303^(1/3))*SIN(('OddsRatio_working_3-way'!Y303)/3)</f>
        <v>-9.9436237164135355E-2</v>
      </c>
      <c r="AJ303" s="11">
        <f>'OddsRatio_working_3-way'!U303/(3*'OddsRatio_working_3-way'!X303^(1/3))*SIN(('OddsRatio_working_3-way'!Y303+2*PI())/3)</f>
        <v>-0.41537397576605972</v>
      </c>
      <c r="AK303" s="11">
        <f>'OddsRatio_working_3-way'!U303/(3*'OddsRatio_working_3-way'!X303^(1/3))*SIN(('OddsRatio_working_3-way'!Y303+4*PI())/3)</f>
        <v>0.51481021293019502</v>
      </c>
      <c r="AL303" s="11">
        <f>'OddsRatio_working_3-way'!Z303+'OddsRatio_working_3-way'!AF303</f>
        <v>1.0740841834794328</v>
      </c>
      <c r="AM303" s="11">
        <f>'OddsRatio_working_3-way'!AA303+'OddsRatio_working_3-way'!AG303</f>
        <v>-0.70927070662146741</v>
      </c>
      <c r="AN303" s="11">
        <f>'OddsRatio_working_3-way'!AB303+'OddsRatio_working_3-way'!AH303</f>
        <v>-0.36481347685796517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1.0740841834794328</v>
      </c>
      <c r="AS303" s="11">
        <f>IF(('OddsRatio_working_3-way'!X303=0),IF(Q303&gt;0,-Q303^(1/3),(-Q303)^(1/3)),'OddsRatio_working_3-way'!AM303-'OddsRatio_working_3-way'!R303/3)</f>
        <v>-0.70927070662146741</v>
      </c>
      <c r="AT303" s="11">
        <f>IF(('OddsRatio_working_3-way'!X303=0),IF(Q303&gt;0,-Q303^(1/3),(-Q303)^(1/3)),'OddsRatio_working_3-way'!AN303-'OddsRatio_working_3-way'!R303/3)</f>
        <v>-0.36481347685796517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9">
        <f t="shared" si="65"/>
        <v>0.33198753660823699</v>
      </c>
      <c r="E304" s="9">
        <f t="shared" si="66"/>
        <v>0.34295500446068844</v>
      </c>
      <c r="F304" s="9">
        <f t="shared" si="67"/>
        <v>0.32505745893107491</v>
      </c>
      <c r="G304" s="9">
        <f t="shared" si="68"/>
        <v>1.0702985480421128</v>
      </c>
      <c r="H304" s="9">
        <f t="shared" si="69"/>
        <v>3.0121612703191727</v>
      </c>
      <c r="I304" s="9">
        <f t="shared" si="70"/>
        <v>2.915834400995382</v>
      </c>
      <c r="J304" s="9">
        <f t="shared" si="71"/>
        <v>3.0763791832016989</v>
      </c>
      <c r="K304" s="11">
        <f t="shared" si="72"/>
        <v>0.34722222222222221</v>
      </c>
      <c r="L304" s="11">
        <f t="shared" si="73"/>
        <v>0.35842293906810035</v>
      </c>
      <c r="M304" s="11">
        <f t="shared" si="74"/>
        <v>0.3401360544217687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-0.27635580317351971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0.2374755158933346</v>
      </c>
      <c r="Q304" s="11">
        <f>2*'OddsRatio_working_3-way'!K304*'OddsRatio_working_3-way'!L304*'OddsRatio_working_3-way'!M304</f>
        <v>8.466150299227615E-2</v>
      </c>
      <c r="R304" s="11">
        <f t="shared" si="75"/>
        <v>0</v>
      </c>
      <c r="S304" s="11">
        <f t="shared" si="76"/>
        <v>-0.85931076230820902</v>
      </c>
      <c r="T304" s="11">
        <f t="shared" si="77"/>
        <v>-0.30634964788171448</v>
      </c>
      <c r="U304" s="11">
        <f>'OddsRatio_working_3-way'!S304-'OddsRatio_working_3-way'!R304^2/3</f>
        <v>-0.85931076230820902</v>
      </c>
      <c r="V304" s="11">
        <f>'OddsRatio_working_3-way'!S304*'OddsRatio_working_3-way'!R304/3-2*'OddsRatio_working_3-way'!R304^3/27-'OddsRatio_working_3-way'!T304</f>
        <v>0.30634964788171448</v>
      </c>
      <c r="W304" s="11">
        <f>'OddsRatio_working_3-way'!V304^2+4*'OddsRatio_working_3-way'!U304^3/27</f>
        <v>-1.5403319940288096E-4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0.15330047289282356</v>
      </c>
      <c r="Y304" s="11">
        <f>IF('OddsRatio_working_3-way'!W304&gt;=0,IF('OddsRatio_working_3-way'!V304+SQRT('OddsRatio_working_3-way'!W304)&gt;0,0,PI()),ACOS('OddsRatio_working_3-way'!V304/(2*'OddsRatio_working_3-way'!X304)))</f>
        <v>4.049042669880798E-2</v>
      </c>
      <c r="Z304" s="11">
        <f>'OddsRatio_working_3-way'!X304^(1/3)*COS('OddsRatio_working_3-way'!Y304/3)</f>
        <v>0.5351492740210565</v>
      </c>
      <c r="AA304" s="11">
        <f>'OddsRatio_working_3-way'!X304^(1/3)*COS(('OddsRatio_working_3-way'!Y304+2*PI())/3)</f>
        <v>-0.27383015162599933</v>
      </c>
      <c r="AB304" s="11">
        <f>'OddsRatio_working_3-way'!X304^(1/3)*COS(('OddsRatio_working_3-way'!Y304+4*PI())/3)</f>
        <v>-0.26131912239505711</v>
      </c>
      <c r="AC304" s="11">
        <f>'OddsRatio_working_3-way'!X304^(1/3)*SIN('OddsRatio_working_3-way'!Y304/3)</f>
        <v>7.2232460943237372E-3</v>
      </c>
      <c r="AD304" s="11">
        <f>'OddsRatio_working_3-way'!X304^(1/3)*SIN(('OddsRatio_working_3-way'!Y304+2*PI())/3)</f>
        <v>0.45984124307187285</v>
      </c>
      <c r="AE304" s="11">
        <f>'OddsRatio_working_3-way'!X304^(1/3)*SIN(('OddsRatio_working_3-way'!Y304+4*PI())/3)</f>
        <v>-0.46706448916619658</v>
      </c>
      <c r="AF304" s="11">
        <f>-'OddsRatio_working_3-way'!U304/(3*'OddsRatio_working_3-way'!X304^(1/3))*COS(('OddsRatio_working_3-way'!Y304)/3)</f>
        <v>0.53514927402105639</v>
      </c>
      <c r="AG304" s="11">
        <f>-'OddsRatio_working_3-way'!U304/(3*'OddsRatio_working_3-way'!X304^(1/3))*COS(('OddsRatio_working_3-way'!Y304+2*PI())/3)</f>
        <v>-0.27383015162599927</v>
      </c>
      <c r="AH304" s="11">
        <f>-'OddsRatio_working_3-way'!U304/(3*'OddsRatio_working_3-way'!X304^(1/3))*COS(('OddsRatio_working_3-way'!Y304+4*PI())/3)</f>
        <v>-0.26131912239505711</v>
      </c>
      <c r="AI304" s="11">
        <f>'OddsRatio_working_3-way'!U304/(3*'OddsRatio_working_3-way'!X304^(1/3))*SIN(('OddsRatio_working_3-way'!Y304)/3)</f>
        <v>-7.2232460943237363E-3</v>
      </c>
      <c r="AJ304" s="11">
        <f>'OddsRatio_working_3-way'!U304/(3*'OddsRatio_working_3-way'!X304^(1/3))*SIN(('OddsRatio_working_3-way'!Y304+2*PI())/3)</f>
        <v>-0.45984124307187274</v>
      </c>
      <c r="AK304" s="11">
        <f>'OddsRatio_working_3-way'!U304/(3*'OddsRatio_working_3-way'!X304^(1/3))*SIN(('OddsRatio_working_3-way'!Y304+4*PI())/3)</f>
        <v>0.46706448916619647</v>
      </c>
      <c r="AL304" s="11">
        <f>'OddsRatio_working_3-way'!Z304+'OddsRatio_working_3-way'!AF304</f>
        <v>1.0702985480421128</v>
      </c>
      <c r="AM304" s="11">
        <f>'OddsRatio_working_3-way'!AA304+'OddsRatio_working_3-way'!AG304</f>
        <v>-0.54766030325199866</v>
      </c>
      <c r="AN304" s="11">
        <f>'OddsRatio_working_3-way'!AB304+'OddsRatio_working_3-way'!AH304</f>
        <v>-0.52263824479011423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1.0702985480421128</v>
      </c>
      <c r="AS304" s="11">
        <f>IF(('OddsRatio_working_3-way'!X304=0),IF(Q304&gt;0,-Q304^(1/3),(-Q304)^(1/3)),'OddsRatio_working_3-way'!AM304-'OddsRatio_working_3-way'!R304/3)</f>
        <v>-0.54766030325199866</v>
      </c>
      <c r="AT304" s="11">
        <f>IF(('OddsRatio_working_3-way'!X304=0),IF(Q304&gt;0,-Q304^(1/3),(-Q304)^(1/3)),'OddsRatio_working_3-way'!AN304-'OddsRatio_working_3-way'!R304/3)</f>
        <v>-0.52263824479011423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9">
        <f t="shared" si="65"/>
        <v>0.41833786851645016</v>
      </c>
      <c r="E305" s="9">
        <f t="shared" si="66"/>
        <v>0.33332725980845013</v>
      </c>
      <c r="F305" s="9">
        <f t="shared" si="67"/>
        <v>0.24833487167509968</v>
      </c>
      <c r="G305" s="9">
        <f t="shared" si="68"/>
        <v>1.0695479479785746</v>
      </c>
      <c r="H305" s="9">
        <f t="shared" si="69"/>
        <v>2.3904123323721467</v>
      </c>
      <c r="I305" s="9">
        <f t="shared" si="70"/>
        <v>3.0000546627199349</v>
      </c>
      <c r="J305" s="9">
        <f t="shared" si="71"/>
        <v>4.0268206927793662</v>
      </c>
      <c r="K305" s="11">
        <f t="shared" si="72"/>
        <v>0.43478260869565222</v>
      </c>
      <c r="L305" s="11">
        <f t="shared" si="73"/>
        <v>0.34843205574912889</v>
      </c>
      <c r="M305" s="11">
        <f t="shared" si="74"/>
        <v>0.2610966057441253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-0.2721215196842951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0.23732459240490111</v>
      </c>
      <c r="Q305" s="11">
        <f>2*'OddsRatio_working_3-way'!K305*'OddsRatio_working_3-way'!L305*'OddsRatio_working_3-way'!M305</f>
        <v>7.9108197468300348E-2</v>
      </c>
      <c r="R305" s="11">
        <f t="shared" si="75"/>
        <v>0</v>
      </c>
      <c r="S305" s="11">
        <f t="shared" si="76"/>
        <v>-0.87212724917983686</v>
      </c>
      <c r="T305" s="11">
        <f t="shared" si="77"/>
        <v>-0.29070908305994553</v>
      </c>
      <c r="U305" s="11">
        <f>'OddsRatio_working_3-way'!S305-'OddsRatio_working_3-way'!R305^2/3</f>
        <v>-0.87212724917983686</v>
      </c>
      <c r="V305" s="11">
        <f>'OddsRatio_working_3-way'!S305*'OddsRatio_working_3-way'!R305/3-2*'OddsRatio_working_3-way'!R305^3/27-'OddsRatio_working_3-way'!T305</f>
        <v>0.29070908305994553</v>
      </c>
      <c r="W305" s="11">
        <f>'OddsRatio_working_3-way'!V305^2+4*'OddsRatio_working_3-way'!U305^3/27</f>
        <v>-1.3761586816422158E-2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0.15674290876302543</v>
      </c>
      <c r="Y305" s="11">
        <f>IF('OddsRatio_working_3-way'!W305&gt;=0,IF('OddsRatio_working_3-way'!V305+SQRT('OddsRatio_working_3-way'!W305)&gt;0,0,PI()),ACOS('OddsRatio_working_3-way'!V305/(2*'OddsRatio_working_3-way'!X305)))</f>
        <v>0.38354563441888856</v>
      </c>
      <c r="Z305" s="11">
        <f>'OddsRatio_working_3-way'!X305^(1/3)*COS('OddsRatio_working_3-way'!Y305/3)</f>
        <v>0.53477397398928728</v>
      </c>
      <c r="AA305" s="11">
        <f>'OddsRatio_working_3-way'!X305^(1/3)*COS(('OddsRatio_working_3-way'!Y305+2*PI())/3)</f>
        <v>-0.3269219334776805</v>
      </c>
      <c r="AB305" s="11">
        <f>'OddsRatio_working_3-way'!X305^(1/3)*COS(('OddsRatio_working_3-way'!Y305+4*PI())/3)</f>
        <v>-0.20785204051160688</v>
      </c>
      <c r="AC305" s="11">
        <f>'OddsRatio_working_3-way'!X305^(1/3)*SIN('OddsRatio_working_3-way'!Y305/3)</f>
        <v>6.8745034756342666E-2</v>
      </c>
      <c r="AD305" s="11">
        <f>'OddsRatio_working_3-way'!X305^(1/3)*SIN(('OddsRatio_working_3-way'!Y305+2*PI())/3)</f>
        <v>0.42875532937931005</v>
      </c>
      <c r="AE305" s="11">
        <f>'OddsRatio_working_3-way'!X305^(1/3)*SIN(('OddsRatio_working_3-way'!Y305+4*PI())/3)</f>
        <v>-0.49750036413565263</v>
      </c>
      <c r="AF305" s="11">
        <f>-'OddsRatio_working_3-way'!U305/(3*'OddsRatio_working_3-way'!X305^(1/3))*COS(('OddsRatio_working_3-way'!Y305)/3)</f>
        <v>0.53477397398928728</v>
      </c>
      <c r="AG305" s="11">
        <f>-'OddsRatio_working_3-way'!U305/(3*'OddsRatio_working_3-way'!X305^(1/3))*COS(('OddsRatio_working_3-way'!Y305+2*PI())/3)</f>
        <v>-0.3269219334776805</v>
      </c>
      <c r="AH305" s="11">
        <f>-'OddsRatio_working_3-way'!U305/(3*'OddsRatio_working_3-way'!X305^(1/3))*COS(('OddsRatio_working_3-way'!Y305+4*PI())/3)</f>
        <v>-0.20785204051160688</v>
      </c>
      <c r="AI305" s="11">
        <f>'OddsRatio_working_3-way'!U305/(3*'OddsRatio_working_3-way'!X305^(1/3))*SIN(('OddsRatio_working_3-way'!Y305)/3)</f>
        <v>-6.8745034756342666E-2</v>
      </c>
      <c r="AJ305" s="11">
        <f>'OddsRatio_working_3-way'!U305/(3*'OddsRatio_working_3-way'!X305^(1/3))*SIN(('OddsRatio_working_3-way'!Y305+2*PI())/3)</f>
        <v>-0.42875532937931005</v>
      </c>
      <c r="AK305" s="11">
        <f>'OddsRatio_working_3-way'!U305/(3*'OddsRatio_working_3-way'!X305^(1/3))*SIN(('OddsRatio_working_3-way'!Y305+4*PI())/3)</f>
        <v>0.49750036413565263</v>
      </c>
      <c r="AL305" s="11">
        <f>'OddsRatio_working_3-way'!Z305+'OddsRatio_working_3-way'!AF305</f>
        <v>1.0695479479785746</v>
      </c>
      <c r="AM305" s="11">
        <f>'OddsRatio_working_3-way'!AA305+'OddsRatio_working_3-way'!AG305</f>
        <v>-0.65384386695536101</v>
      </c>
      <c r="AN305" s="11">
        <f>'OddsRatio_working_3-way'!AB305+'OddsRatio_working_3-way'!AH305</f>
        <v>-0.41570408102321377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1.0695479479785746</v>
      </c>
      <c r="AS305" s="11">
        <f>IF(('OddsRatio_working_3-way'!X305=0),IF(Q305&gt;0,-Q305^(1/3),(-Q305)^(1/3)),'OddsRatio_working_3-way'!AM305-'OddsRatio_working_3-way'!R305/3)</f>
        <v>-0.65384386695536101</v>
      </c>
      <c r="AT305" s="11">
        <f>IF(('OddsRatio_working_3-way'!X305=0),IF(Q305&gt;0,-Q305^(1/3),(-Q305)^(1/3)),'OddsRatio_working_3-way'!AN305-'OddsRatio_working_3-way'!R305/3)</f>
        <v>-0.41570408102321377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9">
        <f t="shared" si="65"/>
        <v>0.62754184134141655</v>
      </c>
      <c r="E306" s="9">
        <f t="shared" si="66"/>
        <v>0.23943911521025857</v>
      </c>
      <c r="F306" s="9">
        <f t="shared" si="67"/>
        <v>0.13301904344832519</v>
      </c>
      <c r="G306" s="9">
        <f t="shared" si="68"/>
        <v>1.0991097093619522</v>
      </c>
      <c r="H306" s="9">
        <f t="shared" si="69"/>
        <v>1.5935192430554541</v>
      </c>
      <c r="I306" s="9">
        <f t="shared" si="70"/>
        <v>4.1764270600560414</v>
      </c>
      <c r="J306" s="9">
        <f t="shared" si="71"/>
        <v>7.5177205765163757</v>
      </c>
      <c r="K306" s="11">
        <f t="shared" si="72"/>
        <v>0.64935064935064934</v>
      </c>
      <c r="L306" s="11">
        <f t="shared" si="73"/>
        <v>0.25706940874035988</v>
      </c>
      <c r="M306" s="11">
        <f t="shared" si="74"/>
        <v>0.14430014430014432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-0.22291676873855637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0.22546144804349327</v>
      </c>
      <c r="Q306" s="11">
        <f>2*'OddsRatio_working_3-way'!K306*'OddsRatio_working_3-way'!L306*'OddsRatio_working_3-way'!M306</f>
        <v>4.8175523086216511E-2</v>
      </c>
      <c r="R306" s="11">
        <f t="shared" si="75"/>
        <v>0</v>
      </c>
      <c r="S306" s="11">
        <f t="shared" si="76"/>
        <v>-1.0114153785708306</v>
      </c>
      <c r="T306" s="11">
        <f t="shared" si="77"/>
        <v>-0.21611439713051933</v>
      </c>
      <c r="U306" s="11">
        <f>'OddsRatio_working_3-way'!S306-'OddsRatio_working_3-way'!R306^2/3</f>
        <v>-1.0114153785708306</v>
      </c>
      <c r="V306" s="11">
        <f>'OddsRatio_working_3-way'!S306*'OddsRatio_working_3-way'!R306/3-2*'OddsRatio_working_3-way'!R306^3/27-'OddsRatio_working_3-way'!T306</f>
        <v>0.21611439713051933</v>
      </c>
      <c r="W306" s="11">
        <f>'OddsRatio_working_3-way'!V306^2+4*'OddsRatio_working_3-way'!U306^3/27</f>
        <v>-0.10657435340685695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0.19575481223583288</v>
      </c>
      <c r="Y306" s="11">
        <f>IF('OddsRatio_working_3-way'!W306&gt;=0,IF('OddsRatio_working_3-way'!V306+SQRT('OddsRatio_working_3-way'!W306)&gt;0,0,PI()),ACOS('OddsRatio_working_3-way'!V306/(2*'OddsRatio_working_3-way'!X306)))</f>
        <v>0.98603213617625984</v>
      </c>
      <c r="Z306" s="11">
        <f>'OddsRatio_working_3-way'!X306^(1/3)*COS('OddsRatio_working_3-way'!Y306/3)</f>
        <v>0.5495548546809762</v>
      </c>
      <c r="AA306" s="11">
        <f>'OddsRatio_working_3-way'!X306^(1/3)*COS(('OddsRatio_working_3-way'!Y306+2*PI())/3)</f>
        <v>-0.4370917548508344</v>
      </c>
      <c r="AB306" s="11">
        <f>'OddsRatio_working_3-way'!X306^(1/3)*COS(('OddsRatio_working_3-way'!Y306+4*PI())/3)</f>
        <v>-0.11246309983014209</v>
      </c>
      <c r="AC306" s="11">
        <f>'OddsRatio_working_3-way'!X306^(1/3)*SIN('OddsRatio_working_3-way'!Y306/3)</f>
        <v>0.18742444136286313</v>
      </c>
      <c r="AD306" s="11">
        <f>'OddsRatio_working_3-way'!X306^(1/3)*SIN(('OddsRatio_working_3-way'!Y306+2*PI())/3)</f>
        <v>0.38221624424535955</v>
      </c>
      <c r="AE306" s="11">
        <f>'OddsRatio_working_3-way'!X306^(1/3)*SIN(('OddsRatio_working_3-way'!Y306+4*PI())/3)</f>
        <v>-0.56964068560822245</v>
      </c>
      <c r="AF306" s="11">
        <f>-'OddsRatio_working_3-way'!U306/(3*'OddsRatio_working_3-way'!X306^(1/3))*COS(('OddsRatio_working_3-way'!Y306)/3)</f>
        <v>0.54955485468097609</v>
      </c>
      <c r="AG306" s="11">
        <f>-'OddsRatio_working_3-way'!U306/(3*'OddsRatio_working_3-way'!X306^(1/3))*COS(('OddsRatio_working_3-way'!Y306+2*PI())/3)</f>
        <v>-0.43709175485083429</v>
      </c>
      <c r="AH306" s="11">
        <f>-'OddsRatio_working_3-way'!U306/(3*'OddsRatio_working_3-way'!X306^(1/3))*COS(('OddsRatio_working_3-way'!Y306+4*PI())/3)</f>
        <v>-0.11246309983014208</v>
      </c>
      <c r="AI306" s="11">
        <f>'OddsRatio_working_3-way'!U306/(3*'OddsRatio_working_3-way'!X306^(1/3))*SIN(('OddsRatio_working_3-way'!Y306)/3)</f>
        <v>-0.1874244413628631</v>
      </c>
      <c r="AJ306" s="11">
        <f>'OddsRatio_working_3-way'!U306/(3*'OddsRatio_working_3-way'!X306^(1/3))*SIN(('OddsRatio_working_3-way'!Y306+2*PI())/3)</f>
        <v>-0.38221624424535949</v>
      </c>
      <c r="AK306" s="11">
        <f>'OddsRatio_working_3-way'!U306/(3*'OddsRatio_working_3-way'!X306^(1/3))*SIN(('OddsRatio_working_3-way'!Y306+4*PI())/3)</f>
        <v>0.56964068560822234</v>
      </c>
      <c r="AL306" s="11">
        <f>'OddsRatio_working_3-way'!Z306+'OddsRatio_working_3-way'!AF306</f>
        <v>1.0991097093619522</v>
      </c>
      <c r="AM306" s="11">
        <f>'OddsRatio_working_3-way'!AA306+'OddsRatio_working_3-way'!AG306</f>
        <v>-0.87418350970166869</v>
      </c>
      <c r="AN306" s="11">
        <f>'OddsRatio_working_3-way'!AB306+'OddsRatio_working_3-way'!AH306</f>
        <v>-0.22492619966028415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1.0991097093619522</v>
      </c>
      <c r="AS306" s="11">
        <f>IF(('OddsRatio_working_3-way'!X306=0),IF(Q306&gt;0,-Q306^(1/3),(-Q306)^(1/3)),'OddsRatio_working_3-way'!AM306-'OddsRatio_working_3-way'!R306/3)</f>
        <v>-0.87418350970166869</v>
      </c>
      <c r="AT306" s="11">
        <f>IF(('OddsRatio_working_3-way'!X306=0),IF(Q306&gt;0,-Q306^(1/3),(-Q306)^(1/3)),'OddsRatio_working_3-way'!AN306-'OddsRatio_working_3-way'!R306/3)</f>
        <v>-0.22492619966028415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9">
        <f t="shared" si="65"/>
        <v>0.41074051502751974</v>
      </c>
      <c r="E307" s="9">
        <f t="shared" si="66"/>
        <v>0.31726485306812369</v>
      </c>
      <c r="F307" s="9">
        <f t="shared" si="67"/>
        <v>0.27199463190435641</v>
      </c>
      <c r="G307" s="9">
        <f t="shared" si="68"/>
        <v>1.0706172588753704</v>
      </c>
      <c r="H307" s="9">
        <f t="shared" si="69"/>
        <v>2.4346271268929964</v>
      </c>
      <c r="I307" s="9">
        <f t="shared" si="70"/>
        <v>3.1519406903394942</v>
      </c>
      <c r="J307" s="9">
        <f t="shared" si="71"/>
        <v>3.676543147188426</v>
      </c>
      <c r="K307" s="11">
        <f t="shared" si="72"/>
        <v>0.42735042735042739</v>
      </c>
      <c r="L307" s="11">
        <f t="shared" si="73"/>
        <v>0.33222591362126247</v>
      </c>
      <c r="M307" s="11">
        <f t="shared" si="74"/>
        <v>0.2857142857142857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-0.27314324656517341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0.2373042240151875</v>
      </c>
      <c r="Q307" s="11">
        <f>2*'OddsRatio_working_3-way'!K307*'OddsRatio_working_3-way'!L307*'OddsRatio_working_3-way'!M307</f>
        <v>8.112964923596154E-2</v>
      </c>
      <c r="R307" s="11">
        <f t="shared" si="75"/>
        <v>0</v>
      </c>
      <c r="S307" s="11">
        <f t="shared" si="76"/>
        <v>-0.86879037647583013</v>
      </c>
      <c r="T307" s="11">
        <f t="shared" si="77"/>
        <v>-0.29702235093190771</v>
      </c>
      <c r="U307" s="11">
        <f>'OddsRatio_working_3-way'!S307-'OddsRatio_working_3-way'!R307^2/3</f>
        <v>-0.86879037647583013</v>
      </c>
      <c r="V307" s="11">
        <f>'OddsRatio_working_3-way'!S307*'OddsRatio_working_3-way'!R307/3-2*'OddsRatio_working_3-way'!R307^3/27-'OddsRatio_working_3-way'!T307</f>
        <v>0.29702235093190771</v>
      </c>
      <c r="W307" s="11">
        <f>'OddsRatio_working_3-way'!V307^2+4*'OddsRatio_working_3-way'!U307^3/27</f>
        <v>-8.9273711975838277E-3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0.15584419154294873</v>
      </c>
      <c r="Y307" s="11">
        <f>IF('OddsRatio_working_3-way'!W307&gt;=0,IF('OddsRatio_working_3-way'!V307+SQRT('OddsRatio_working_3-way'!W307)&gt;0,0,PI()),ACOS('OddsRatio_working_3-way'!V307/(2*'OddsRatio_working_3-way'!X307)))</f>
        <v>0.30798446667178037</v>
      </c>
      <c r="Z307" s="11">
        <f>'OddsRatio_working_3-way'!X307^(1/3)*COS('OddsRatio_working_3-way'!Y307/3)</f>
        <v>0.5353086294376852</v>
      </c>
      <c r="AA307" s="11">
        <f>'OddsRatio_working_3-way'!X307^(1/3)*COS(('OddsRatio_working_3-way'!Y307+2*PI())/3)</f>
        <v>-0.31541515177304263</v>
      </c>
      <c r="AB307" s="11">
        <f>'OddsRatio_working_3-way'!X307^(1/3)*COS(('OddsRatio_working_3-way'!Y307+4*PI())/3)</f>
        <v>-0.2198934776646429</v>
      </c>
      <c r="AC307" s="11">
        <f>'OddsRatio_working_3-way'!X307^(1/3)*SIN('OddsRatio_working_3-way'!Y307/3)</f>
        <v>5.5149464259928498E-2</v>
      </c>
      <c r="AD307" s="11">
        <f>'OddsRatio_working_3-way'!X307^(1/3)*SIN(('OddsRatio_working_3-way'!Y307+2*PI())/3)</f>
        <v>0.4360161398281015</v>
      </c>
      <c r="AE307" s="11">
        <f>'OddsRatio_working_3-way'!X307^(1/3)*SIN(('OddsRatio_working_3-way'!Y307+4*PI())/3)</f>
        <v>-0.49116560408802989</v>
      </c>
      <c r="AF307" s="11">
        <f>-'OddsRatio_working_3-way'!U307/(3*'OddsRatio_working_3-way'!X307^(1/3))*COS(('OddsRatio_working_3-way'!Y307)/3)</f>
        <v>0.53530862943768509</v>
      </c>
      <c r="AG307" s="11">
        <f>-'OddsRatio_working_3-way'!U307/(3*'OddsRatio_working_3-way'!X307^(1/3))*COS(('OddsRatio_working_3-way'!Y307+2*PI())/3)</f>
        <v>-0.31541515177304258</v>
      </c>
      <c r="AH307" s="11">
        <f>-'OddsRatio_working_3-way'!U307/(3*'OddsRatio_working_3-way'!X307^(1/3))*COS(('OddsRatio_working_3-way'!Y307+4*PI())/3)</f>
        <v>-0.21989347766464284</v>
      </c>
      <c r="AI307" s="11">
        <f>'OddsRatio_working_3-way'!U307/(3*'OddsRatio_working_3-way'!X307^(1/3))*SIN(('OddsRatio_working_3-way'!Y307)/3)</f>
        <v>-5.5149464259928484E-2</v>
      </c>
      <c r="AJ307" s="11">
        <f>'OddsRatio_working_3-way'!U307/(3*'OddsRatio_working_3-way'!X307^(1/3))*SIN(('OddsRatio_working_3-way'!Y307+2*PI())/3)</f>
        <v>-0.43601613982810145</v>
      </c>
      <c r="AK307" s="11">
        <f>'OddsRatio_working_3-way'!U307/(3*'OddsRatio_working_3-way'!X307^(1/3))*SIN(('OddsRatio_working_3-way'!Y307+4*PI())/3)</f>
        <v>0.49116560408802978</v>
      </c>
      <c r="AL307" s="11">
        <f>'OddsRatio_working_3-way'!Z307+'OddsRatio_working_3-way'!AF307</f>
        <v>1.0706172588753704</v>
      </c>
      <c r="AM307" s="11">
        <f>'OddsRatio_working_3-way'!AA307+'OddsRatio_working_3-way'!AG307</f>
        <v>-0.63083030354608516</v>
      </c>
      <c r="AN307" s="11">
        <f>'OddsRatio_working_3-way'!AB307+'OddsRatio_working_3-way'!AH307</f>
        <v>-0.43978695532928574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1.0706172588753704</v>
      </c>
      <c r="AS307" s="11">
        <f>IF(('OddsRatio_working_3-way'!X307=0),IF(Q307&gt;0,-Q307^(1/3),(-Q307)^(1/3)),'OddsRatio_working_3-way'!AM307-'OddsRatio_working_3-way'!R307/3)</f>
        <v>-0.63083030354608516</v>
      </c>
      <c r="AT307" s="11">
        <f>IF(('OddsRatio_working_3-way'!X307=0),IF(Q307&gt;0,-Q307^(1/3),(-Q307)^(1/3)),'OddsRatio_working_3-way'!AN307-'OddsRatio_working_3-way'!R307/3)</f>
        <v>-0.43978695532928574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9">
        <f t="shared" si="65"/>
        <v>0.48311859298813747</v>
      </c>
      <c r="E308" s="9">
        <f t="shared" si="66"/>
        <v>0.30799947231700203</v>
      </c>
      <c r="F308" s="9">
        <f t="shared" si="67"/>
        <v>0.20888193469486083</v>
      </c>
      <c r="G308" s="9">
        <f t="shared" si="68"/>
        <v>1.0698851472780184</v>
      </c>
      <c r="H308" s="9">
        <f t="shared" si="69"/>
        <v>2.0698851472780184</v>
      </c>
      <c r="I308" s="9">
        <f t="shared" si="70"/>
        <v>3.246758809283838</v>
      </c>
      <c r="J308" s="9">
        <f t="shared" si="71"/>
        <v>4.7873934213641851</v>
      </c>
      <c r="K308" s="11">
        <f t="shared" si="72"/>
        <v>0.5</v>
      </c>
      <c r="L308" s="11">
        <f t="shared" si="73"/>
        <v>0.32258064516129031</v>
      </c>
      <c r="M308" s="11">
        <f t="shared" si="74"/>
        <v>0.22026431718061673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-0.26410402160011381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0.23589597839988627</v>
      </c>
      <c r="Q308" s="11">
        <f>2*'OddsRatio_working_3-way'!K308*'OddsRatio_working_3-way'!L308*'OddsRatio_working_3-way'!M308</f>
        <v>7.1053005542134423E-2</v>
      </c>
      <c r="R308" s="11">
        <f t="shared" si="75"/>
        <v>0</v>
      </c>
      <c r="S308" s="11">
        <f t="shared" si="76"/>
        <v>-0.89319343556631636</v>
      </c>
      <c r="T308" s="11">
        <f t="shared" si="77"/>
        <v>-0.2690341673392519</v>
      </c>
      <c r="U308" s="11">
        <f>'OddsRatio_working_3-way'!S308-'OddsRatio_working_3-way'!R308^2/3</f>
        <v>-0.89319343556631636</v>
      </c>
      <c r="V308" s="11">
        <f>'OddsRatio_working_3-way'!S308*'OddsRatio_working_3-way'!R308/3-2*'OddsRatio_working_3-way'!R308^3/27-'OddsRatio_working_3-way'!T308</f>
        <v>0.2690341673392519</v>
      </c>
      <c r="W308" s="11">
        <f>'OddsRatio_working_3-way'!V308^2+4*'OddsRatio_working_3-way'!U308^3/27</f>
        <v>-3.3188738618150054E-2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0.16245624165761888</v>
      </c>
      <c r="Y308" s="11">
        <f>IF('OddsRatio_working_3-way'!W308&gt;=0,IF('OddsRatio_working_3-way'!V308+SQRT('OddsRatio_working_3-way'!W308)&gt;0,0,PI()),ACOS('OddsRatio_working_3-way'!V308/(2*'OddsRatio_working_3-way'!X308)))</f>
        <v>0.59522848559522101</v>
      </c>
      <c r="Z308" s="11">
        <f>'OddsRatio_working_3-way'!X308^(1/3)*COS('OddsRatio_working_3-way'!Y308/3)</f>
        <v>0.53494257363900932</v>
      </c>
      <c r="AA308" s="11">
        <f>'OddsRatio_working_3-way'!X308^(1/3)*COS(('OddsRatio_working_3-way'!Y308+2*PI())/3)</f>
        <v>-0.36061467667049701</v>
      </c>
      <c r="AB308" s="11">
        <f>'OddsRatio_working_3-way'!X308^(1/3)*COS(('OddsRatio_working_3-way'!Y308+4*PI())/3)</f>
        <v>-0.17432789696851242</v>
      </c>
      <c r="AC308" s="11">
        <f>'OddsRatio_working_3-way'!X308^(1/3)*SIN('OddsRatio_working_3-way'!Y308/3)</f>
        <v>0.10755272240740926</v>
      </c>
      <c r="AD308" s="11">
        <f>'OddsRatio_working_3-way'!X308^(1/3)*SIN(('OddsRatio_working_3-way'!Y308+2*PI())/3)</f>
        <v>0.40949749713350514</v>
      </c>
      <c r="AE308" s="11">
        <f>'OddsRatio_working_3-way'!X308^(1/3)*SIN(('OddsRatio_working_3-way'!Y308+4*PI())/3)</f>
        <v>-0.51705021954091446</v>
      </c>
      <c r="AF308" s="11">
        <f>-'OddsRatio_working_3-way'!U308/(3*'OddsRatio_working_3-way'!X308^(1/3))*COS(('OddsRatio_working_3-way'!Y308)/3)</f>
        <v>0.53494257363900921</v>
      </c>
      <c r="AG308" s="11">
        <f>-'OddsRatio_working_3-way'!U308/(3*'OddsRatio_working_3-way'!X308^(1/3))*COS(('OddsRatio_working_3-way'!Y308+2*PI())/3)</f>
        <v>-0.3606146766704969</v>
      </c>
      <c r="AH308" s="11">
        <f>-'OddsRatio_working_3-way'!U308/(3*'OddsRatio_working_3-way'!X308^(1/3))*COS(('OddsRatio_working_3-way'!Y308+4*PI())/3)</f>
        <v>-0.17432789696851239</v>
      </c>
      <c r="AI308" s="11">
        <f>'OddsRatio_working_3-way'!U308/(3*'OddsRatio_working_3-way'!X308^(1/3))*SIN(('OddsRatio_working_3-way'!Y308)/3)</f>
        <v>-0.10755272240740925</v>
      </c>
      <c r="AJ308" s="11">
        <f>'OddsRatio_working_3-way'!U308/(3*'OddsRatio_working_3-way'!X308^(1/3))*SIN(('OddsRatio_working_3-way'!Y308+2*PI())/3)</f>
        <v>-0.40949749713350508</v>
      </c>
      <c r="AK308" s="11">
        <f>'OddsRatio_working_3-way'!U308/(3*'OddsRatio_working_3-way'!X308^(1/3))*SIN(('OddsRatio_working_3-way'!Y308+4*PI())/3)</f>
        <v>0.51705021954091446</v>
      </c>
      <c r="AL308" s="11">
        <f>'OddsRatio_working_3-way'!Z308+'OddsRatio_working_3-way'!AF308</f>
        <v>1.0698851472780184</v>
      </c>
      <c r="AM308" s="11">
        <f>'OddsRatio_working_3-way'!AA308+'OddsRatio_working_3-way'!AG308</f>
        <v>-0.72122935334099392</v>
      </c>
      <c r="AN308" s="11">
        <f>'OddsRatio_working_3-way'!AB308+'OddsRatio_working_3-way'!AH308</f>
        <v>-0.34865579393702484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1.0698851472780184</v>
      </c>
      <c r="AS308" s="11">
        <f>IF(('OddsRatio_working_3-way'!X308=0),IF(Q308&gt;0,-Q308^(1/3),(-Q308)^(1/3)),'OddsRatio_working_3-way'!AM308-'OddsRatio_working_3-way'!R308/3)</f>
        <v>-0.72122935334099392</v>
      </c>
      <c r="AT308" s="11">
        <f>IF(('OddsRatio_working_3-way'!X308=0),IF(Q308&gt;0,-Q308^(1/3),(-Q308)^(1/3)),'OddsRatio_working_3-way'!AN308-'OddsRatio_working_3-way'!R308/3)</f>
        <v>-0.34865579393702484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9">
        <f t="shared" si="65"/>
        <v>0.59937287446279586</v>
      </c>
      <c r="E309" s="9">
        <f t="shared" si="66"/>
        <v>0.24361280107557176</v>
      </c>
      <c r="F309" s="9">
        <f t="shared" si="67"/>
        <v>0.15701432446163238</v>
      </c>
      <c r="G309" s="9">
        <f t="shared" si="68"/>
        <v>1.0780814592313215</v>
      </c>
      <c r="H309" s="9">
        <f t="shared" si="69"/>
        <v>1.6684105047234195</v>
      </c>
      <c r="I309" s="9">
        <f t="shared" si="70"/>
        <v>4.1048746025862055</v>
      </c>
      <c r="J309" s="9">
        <f t="shared" si="71"/>
        <v>6.3688456669719802</v>
      </c>
      <c r="K309" s="11">
        <f t="shared" si="72"/>
        <v>0.61728395061728392</v>
      </c>
      <c r="L309" s="11">
        <f t="shared" si="73"/>
        <v>0.25773195876288663</v>
      </c>
      <c r="M309" s="11">
        <f t="shared" si="74"/>
        <v>0.16722408026755853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-0.23657322805686776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0.22560458837165842</v>
      </c>
      <c r="Q309" s="11">
        <f>2*'OddsRatio_working_3-way'!K309*'OddsRatio_working_3-way'!L309*'OddsRatio_working_3-way'!M309</f>
        <v>5.3208629332938316E-2</v>
      </c>
      <c r="R309" s="11">
        <f t="shared" si="75"/>
        <v>0</v>
      </c>
      <c r="S309" s="11">
        <f t="shared" si="76"/>
        <v>-0.95363532984986499</v>
      </c>
      <c r="T309" s="11">
        <f t="shared" si="77"/>
        <v>-0.22491399288911915</v>
      </c>
      <c r="U309" s="11">
        <f>'OddsRatio_working_3-way'!S309-'OddsRatio_working_3-way'!R309^2/3</f>
        <v>-0.95363532984986499</v>
      </c>
      <c r="V309" s="11">
        <f>'OddsRatio_working_3-way'!S309*'OddsRatio_working_3-way'!R309/3-2*'OddsRatio_working_3-way'!R309^3/27-'OddsRatio_working_3-way'!T309</f>
        <v>0.22491399288911915</v>
      </c>
      <c r="W309" s="11">
        <f>'OddsRatio_working_3-way'!V309^2+4*'OddsRatio_working_3-way'!U309^3/27</f>
        <v>-7.7895972563790772E-2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0.17922212249128</v>
      </c>
      <c r="Y309" s="11">
        <f>IF('OddsRatio_working_3-way'!W309&gt;=0,IF('OddsRatio_working_3-way'!V309+SQRT('OddsRatio_working_3-way'!W309)&gt;0,0,PI()),ACOS('OddsRatio_working_3-way'!V309/(2*'OddsRatio_working_3-way'!X309)))</f>
        <v>0.89249311792068398</v>
      </c>
      <c r="Z309" s="11">
        <f>'OddsRatio_working_3-way'!X309^(1/3)*COS('OddsRatio_working_3-way'!Y309/3)</f>
        <v>0.53904072961566074</v>
      </c>
      <c r="AA309" s="11">
        <f>'OddsRatio_working_3-way'!X309^(1/3)*COS(('OddsRatio_working_3-way'!Y309+2*PI())/3)</f>
        <v>-0.41264671222167437</v>
      </c>
      <c r="AB309" s="11">
        <f>'OddsRatio_working_3-way'!X309^(1/3)*COS(('OddsRatio_working_3-way'!Y309+4*PI())/3)</f>
        <v>-0.12639401739398606</v>
      </c>
      <c r="AC309" s="11">
        <f>'OddsRatio_working_3-way'!X309^(1/3)*SIN('OddsRatio_working_3-way'!Y309/3)</f>
        <v>0.16526807041502156</v>
      </c>
      <c r="AD309" s="11">
        <f>'OddsRatio_working_3-way'!X309^(1/3)*SIN(('OddsRatio_working_3-way'!Y309+2*PI())/3)</f>
        <v>0.38418893031415036</v>
      </c>
      <c r="AE309" s="11">
        <f>'OddsRatio_working_3-way'!X309^(1/3)*SIN(('OddsRatio_working_3-way'!Y309+4*PI())/3)</f>
        <v>-0.54945700072917181</v>
      </c>
      <c r="AF309" s="11">
        <f>-'OddsRatio_working_3-way'!U309/(3*'OddsRatio_working_3-way'!X309^(1/3))*COS(('OddsRatio_working_3-way'!Y309)/3)</f>
        <v>0.53904072961566063</v>
      </c>
      <c r="AG309" s="11">
        <f>-'OddsRatio_working_3-way'!U309/(3*'OddsRatio_working_3-way'!X309^(1/3))*COS(('OddsRatio_working_3-way'!Y309+2*PI())/3)</f>
        <v>-0.41264671222167426</v>
      </c>
      <c r="AH309" s="11">
        <f>-'OddsRatio_working_3-way'!U309/(3*'OddsRatio_working_3-way'!X309^(1/3))*COS(('OddsRatio_working_3-way'!Y309+4*PI())/3)</f>
        <v>-0.12639401739398606</v>
      </c>
      <c r="AI309" s="11">
        <f>'OddsRatio_working_3-way'!U309/(3*'OddsRatio_working_3-way'!X309^(1/3))*SIN(('OddsRatio_working_3-way'!Y309)/3)</f>
        <v>-0.16526807041502153</v>
      </c>
      <c r="AJ309" s="11">
        <f>'OddsRatio_working_3-way'!U309/(3*'OddsRatio_working_3-way'!X309^(1/3))*SIN(('OddsRatio_working_3-way'!Y309+2*PI())/3)</f>
        <v>-0.3841889303141503</v>
      </c>
      <c r="AK309" s="11">
        <f>'OddsRatio_working_3-way'!U309/(3*'OddsRatio_working_3-way'!X309^(1/3))*SIN(('OddsRatio_working_3-way'!Y309+4*PI())/3)</f>
        <v>0.5494570007291717</v>
      </c>
      <c r="AL309" s="11">
        <f>'OddsRatio_working_3-way'!Z309+'OddsRatio_working_3-way'!AF309</f>
        <v>1.0780814592313215</v>
      </c>
      <c r="AM309" s="11">
        <f>'OddsRatio_working_3-way'!AA309+'OddsRatio_working_3-way'!AG309</f>
        <v>-0.82529342444334863</v>
      </c>
      <c r="AN309" s="11">
        <f>'OddsRatio_working_3-way'!AB309+'OddsRatio_working_3-way'!AH309</f>
        <v>-0.25278803478797213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1.0780814592313215</v>
      </c>
      <c r="AS309" s="11">
        <f>IF(('OddsRatio_working_3-way'!X309=0),IF(Q309&gt;0,-Q309^(1/3),(-Q309)^(1/3)),'OddsRatio_working_3-way'!AM309-'OddsRatio_working_3-way'!R309/3)</f>
        <v>-0.82529342444334863</v>
      </c>
      <c r="AT309" s="11">
        <f>IF(('OddsRatio_working_3-way'!X309=0),IF(Q309&gt;0,-Q309^(1/3),(-Q309)^(1/3)),'OddsRatio_working_3-way'!AN309-'OddsRatio_working_3-way'!R309/3)</f>
        <v>-0.25278803478797213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9">
        <f t="shared" si="65"/>
        <v>0.83619712066080631</v>
      </c>
      <c r="E310" s="9">
        <f t="shared" si="66"/>
        <v>0.11392121852071257</v>
      </c>
      <c r="F310" s="9">
        <f t="shared" si="67"/>
        <v>4.9881660818481006E-2</v>
      </c>
      <c r="G310" s="9">
        <f t="shared" si="68"/>
        <v>1.152295703066563</v>
      </c>
      <c r="H310" s="9">
        <f t="shared" si="69"/>
        <v>1.1958902695213158</v>
      </c>
      <c r="I310" s="9">
        <f t="shared" si="70"/>
        <v>8.7779959956993014</v>
      </c>
      <c r="J310" s="9">
        <f t="shared" si="71"/>
        <v>20.047447971690289</v>
      </c>
      <c r="K310" s="11">
        <f t="shared" si="72"/>
        <v>0.85470085470085477</v>
      </c>
      <c r="L310" s="11">
        <f t="shared" si="73"/>
        <v>0.12903225806451613</v>
      </c>
      <c r="M310" s="11">
        <f t="shared" si="74"/>
        <v>5.7045065601825436E-2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-0.11933176589158045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0.14752763036810662</v>
      </c>
      <c r="Q310" s="11">
        <f>2*'OddsRatio_working_3-way'!K310*'OddsRatio_working_3-way'!L310*'OddsRatio_working_3-way'!M310</f>
        <v>1.2582313890670072E-2</v>
      </c>
      <c r="R310" s="11">
        <f t="shared" si="75"/>
        <v>0</v>
      </c>
      <c r="S310" s="11">
        <f t="shared" si="76"/>
        <v>-1.2362812974890833</v>
      </c>
      <c r="T310" s="11">
        <f t="shared" si="77"/>
        <v>-0.10543976950866381</v>
      </c>
      <c r="U310" s="11">
        <f>'OddsRatio_working_3-way'!S310-'OddsRatio_working_3-way'!R310^2/3</f>
        <v>-1.2362812974890833</v>
      </c>
      <c r="V310" s="11">
        <f>'OddsRatio_working_3-way'!S310*'OddsRatio_working_3-way'!R310/3-2*'OddsRatio_working_3-way'!R310^3/27-'OddsRatio_working_3-way'!T310</f>
        <v>0.10543976950866381</v>
      </c>
      <c r="W310" s="11">
        <f>'OddsRatio_working_3-way'!V310^2+4*'OddsRatio_working_3-way'!U310^3/27</f>
        <v>-0.26881160472100563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0.26454165537540858</v>
      </c>
      <c r="Y310" s="11">
        <f>IF('OddsRatio_working_3-way'!W310&gt;=0,IF('OddsRatio_working_3-way'!V310+SQRT('OddsRatio_working_3-way'!W310)&gt;0,0,PI()),ACOS('OddsRatio_working_3-way'!V310/(2*'OddsRatio_working_3-way'!X310)))</f>
        <v>1.3701653915821359</v>
      </c>
      <c r="Z310" s="11">
        <f>'OddsRatio_working_3-way'!X310^(1/3)*COS('OddsRatio_working_3-way'!Y310/3)</f>
        <v>0.57614785153328152</v>
      </c>
      <c r="AA310" s="11">
        <f>'OddsRatio_working_3-way'!X310^(1/3)*COS(('OddsRatio_working_3-way'!Y310+2*PI())/3)</f>
        <v>-0.53324848450481532</v>
      </c>
      <c r="AB310" s="11">
        <f>'OddsRatio_working_3-way'!X310^(1/3)*COS(('OddsRatio_working_3-way'!Y310+4*PI())/3)</f>
        <v>-4.2899367028466091E-2</v>
      </c>
      <c r="AC310" s="11">
        <f>'OddsRatio_working_3-way'!X310^(1/3)*SIN('OddsRatio_working_3-way'!Y310/3)</f>
        <v>0.2831031949718657</v>
      </c>
      <c r="AD310" s="11">
        <f>'OddsRatio_working_3-way'!X310^(1/3)*SIN(('OddsRatio_working_3-way'!Y310+2*PI())/3)</f>
        <v>0.35740707827771417</v>
      </c>
      <c r="AE310" s="11">
        <f>'OddsRatio_working_3-way'!X310^(1/3)*SIN(('OddsRatio_working_3-way'!Y310+4*PI())/3)</f>
        <v>-0.64051027324957976</v>
      </c>
      <c r="AF310" s="11">
        <f>-'OddsRatio_working_3-way'!U310/(3*'OddsRatio_working_3-way'!X310^(1/3))*COS(('OddsRatio_working_3-way'!Y310)/3)</f>
        <v>0.57614785153328152</v>
      </c>
      <c r="AG310" s="11">
        <f>-'OddsRatio_working_3-way'!U310/(3*'OddsRatio_working_3-way'!X310^(1/3))*COS(('OddsRatio_working_3-way'!Y310+2*PI())/3)</f>
        <v>-0.53324848450481532</v>
      </c>
      <c r="AH310" s="11">
        <f>-'OddsRatio_working_3-way'!U310/(3*'OddsRatio_working_3-way'!X310^(1/3))*COS(('OddsRatio_working_3-way'!Y310+4*PI())/3)</f>
        <v>-4.2899367028466091E-2</v>
      </c>
      <c r="AI310" s="11">
        <f>'OddsRatio_working_3-way'!U310/(3*'OddsRatio_working_3-way'!X310^(1/3))*SIN(('OddsRatio_working_3-way'!Y310)/3)</f>
        <v>-0.2831031949718657</v>
      </c>
      <c r="AJ310" s="11">
        <f>'OddsRatio_working_3-way'!U310/(3*'OddsRatio_working_3-way'!X310^(1/3))*SIN(('OddsRatio_working_3-way'!Y310+2*PI())/3)</f>
        <v>-0.35740707827771417</v>
      </c>
      <c r="AK310" s="11">
        <f>'OddsRatio_working_3-way'!U310/(3*'OddsRatio_working_3-way'!X310^(1/3))*SIN(('OddsRatio_working_3-way'!Y310+4*PI())/3)</f>
        <v>0.64051027324957976</v>
      </c>
      <c r="AL310" s="11">
        <f>'OddsRatio_working_3-way'!Z310+'OddsRatio_working_3-way'!AF310</f>
        <v>1.152295703066563</v>
      </c>
      <c r="AM310" s="11">
        <f>'OddsRatio_working_3-way'!AA310+'OddsRatio_working_3-way'!AG310</f>
        <v>-1.0664969690096306</v>
      </c>
      <c r="AN310" s="11">
        <f>'OddsRatio_working_3-way'!AB310+'OddsRatio_working_3-way'!AH310</f>
        <v>-8.5798734056932183E-2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1.152295703066563</v>
      </c>
      <c r="AS310" s="11">
        <f>IF(('OddsRatio_working_3-way'!X310=0),IF(Q310&gt;0,-Q310^(1/3),(-Q310)^(1/3)),'OddsRatio_working_3-way'!AM310-'OddsRatio_working_3-way'!R310/3)</f>
        <v>-1.0664969690096306</v>
      </c>
      <c r="AT310" s="11">
        <f>IF(('OddsRatio_working_3-way'!X310=0),IF(Q310&gt;0,-Q310^(1/3),(-Q310)^(1/3)),'OddsRatio_working_3-way'!AN310-'OddsRatio_working_3-way'!R310/3)</f>
        <v>-8.5798734056932183E-2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9">
        <f t="shared" si="65"/>
        <v>0.39089079179675024</v>
      </c>
      <c r="E311" s="9">
        <f t="shared" si="66"/>
        <v>0.27965003380962161</v>
      </c>
      <c r="F311" s="9">
        <f t="shared" si="67"/>
        <v>0.32945917439362804</v>
      </c>
      <c r="G311" s="9">
        <f t="shared" si="68"/>
        <v>1.0600403342217763</v>
      </c>
      <c r="H311" s="9">
        <f t="shared" si="69"/>
        <v>2.5582592913060118</v>
      </c>
      <c r="I311" s="9">
        <f t="shared" si="70"/>
        <v>3.5758980121589174</v>
      </c>
      <c r="J311" s="9">
        <f t="shared" si="71"/>
        <v>3.0352774417058113</v>
      </c>
      <c r="K311" s="11">
        <f t="shared" si="72"/>
        <v>0.40485829959514169</v>
      </c>
      <c r="L311" s="11">
        <f t="shared" si="73"/>
        <v>0.29154518950437314</v>
      </c>
      <c r="M311" s="11">
        <f t="shared" si="74"/>
        <v>0.34246575342465752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-0.27723682229810576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0.2352605239470151</v>
      </c>
      <c r="Q311" s="11">
        <f>2*'OddsRatio_working_3-way'!K311*'OddsRatio_working_3-way'!L311*'OddsRatio_working_3-way'!M311</f>
        <v>8.0845540875262911E-2</v>
      </c>
      <c r="R311" s="11">
        <f t="shared" si="75"/>
        <v>0</v>
      </c>
      <c r="S311" s="11">
        <f t="shared" si="76"/>
        <v>-0.84859046499258095</v>
      </c>
      <c r="T311" s="11">
        <f t="shared" si="77"/>
        <v>-0.29161184364006215</v>
      </c>
      <c r="U311" s="11">
        <f>'OddsRatio_working_3-way'!S311-'OddsRatio_working_3-way'!R311^2/3</f>
        <v>-0.84859046499258095</v>
      </c>
      <c r="V311" s="11">
        <f>'OddsRatio_working_3-way'!S311*'OddsRatio_working_3-way'!R311/3-2*'OddsRatio_working_3-way'!R311^3/27-'OddsRatio_working_3-way'!T311</f>
        <v>0.29161184364006215</v>
      </c>
      <c r="W311" s="11">
        <f>'OddsRatio_working_3-way'!V311^2+4*'OddsRatio_working_3-way'!U311^3/27</f>
        <v>-5.4921469277714047E-3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0.15044069785045489</v>
      </c>
      <c r="Y311" s="11">
        <f>IF('OddsRatio_working_3-way'!W311&gt;=0,IF('OddsRatio_working_3-way'!V311+SQRT('OddsRatio_working_3-way'!W311)&gt;0,0,PI()),ACOS('OddsRatio_working_3-way'!V311/(2*'OddsRatio_working_3-way'!X311)))</f>
        <v>0.24886741359799358</v>
      </c>
      <c r="Z311" s="11">
        <f>'OddsRatio_working_3-way'!X311^(1/3)*COS('OddsRatio_working_3-way'!Y311/3)</f>
        <v>0.53002016711088817</v>
      </c>
      <c r="AA311" s="11">
        <f>'OddsRatio_working_3-way'!X311^(1/3)*COS(('OddsRatio_working_3-way'!Y311+2*PI())/3)</f>
        <v>-0.30317529140179161</v>
      </c>
      <c r="AB311" s="11">
        <f>'OddsRatio_working_3-way'!X311^(1/3)*COS(('OddsRatio_working_3-way'!Y311+4*PI())/3)</f>
        <v>-0.22684487570909662</v>
      </c>
      <c r="AC311" s="11">
        <f>'OddsRatio_working_3-way'!X311^(1/3)*SIN('OddsRatio_working_3-way'!Y311/3)</f>
        <v>4.4069386047533653E-2</v>
      </c>
      <c r="AD311" s="11">
        <f>'OddsRatio_working_3-way'!X311^(1/3)*SIN(('OddsRatio_working_3-way'!Y311+2*PI())/3)</f>
        <v>0.43697623621233578</v>
      </c>
      <c r="AE311" s="11">
        <f>'OddsRatio_working_3-way'!X311^(1/3)*SIN(('OddsRatio_working_3-way'!Y311+4*PI())/3)</f>
        <v>-0.48104562225986924</v>
      </c>
      <c r="AF311" s="11">
        <f>-'OddsRatio_working_3-way'!U311/(3*'OddsRatio_working_3-way'!X311^(1/3))*COS(('OddsRatio_working_3-way'!Y311)/3)</f>
        <v>0.53002016711088817</v>
      </c>
      <c r="AG311" s="11">
        <f>-'OddsRatio_working_3-way'!U311/(3*'OddsRatio_working_3-way'!X311^(1/3))*COS(('OddsRatio_working_3-way'!Y311+2*PI())/3)</f>
        <v>-0.30317529140179161</v>
      </c>
      <c r="AH311" s="11">
        <f>-'OddsRatio_working_3-way'!U311/(3*'OddsRatio_working_3-way'!X311^(1/3))*COS(('OddsRatio_working_3-way'!Y311+4*PI())/3)</f>
        <v>-0.22684487570909662</v>
      </c>
      <c r="AI311" s="11">
        <f>'OddsRatio_working_3-way'!U311/(3*'OddsRatio_working_3-way'!X311^(1/3))*SIN(('OddsRatio_working_3-way'!Y311)/3)</f>
        <v>-4.4069386047533653E-2</v>
      </c>
      <c r="AJ311" s="11">
        <f>'OddsRatio_working_3-way'!U311/(3*'OddsRatio_working_3-way'!X311^(1/3))*SIN(('OddsRatio_working_3-way'!Y311+2*PI())/3)</f>
        <v>-0.43697623621233578</v>
      </c>
      <c r="AK311" s="11">
        <f>'OddsRatio_working_3-way'!U311/(3*'OddsRatio_working_3-way'!X311^(1/3))*SIN(('OddsRatio_working_3-way'!Y311+4*PI())/3)</f>
        <v>0.48104562225986924</v>
      </c>
      <c r="AL311" s="11">
        <f>'OddsRatio_working_3-way'!Z311+'OddsRatio_working_3-way'!AF311</f>
        <v>1.0600403342217763</v>
      </c>
      <c r="AM311" s="11">
        <f>'OddsRatio_working_3-way'!AA311+'OddsRatio_working_3-way'!AG311</f>
        <v>-0.60635058280358323</v>
      </c>
      <c r="AN311" s="11">
        <f>'OddsRatio_working_3-way'!AB311+'OddsRatio_working_3-way'!AH311</f>
        <v>-0.45368975141819323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1.0600403342217763</v>
      </c>
      <c r="AS311" s="11">
        <f>IF(('OddsRatio_working_3-way'!X311=0),IF(Q311&gt;0,-Q311^(1/3),(-Q311)^(1/3)),'OddsRatio_working_3-way'!AM311-'OddsRatio_working_3-way'!R311/3)</f>
        <v>-0.60635058280358323</v>
      </c>
      <c r="AT311" s="11">
        <f>IF(('OddsRatio_working_3-way'!X311=0),IF(Q311&gt;0,-Q311^(1/3),(-Q311)^(1/3)),'OddsRatio_working_3-way'!AN311-'OddsRatio_working_3-way'!R311/3)</f>
        <v>-0.45368975141819323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9">
        <f t="shared" si="65"/>
        <v>6.7300125189359031E-2</v>
      </c>
      <c r="E312" s="9">
        <f t="shared" si="66"/>
        <v>0.14569236138119254</v>
      </c>
      <c r="F312" s="9">
        <f t="shared" si="67"/>
        <v>0.78700751342944864</v>
      </c>
      <c r="G312" s="9">
        <f t="shared" si="68"/>
        <v>1.1276495826281872</v>
      </c>
      <c r="H312" s="9">
        <f t="shared" si="69"/>
        <v>14.858813370500419</v>
      </c>
      <c r="I312" s="9">
        <f t="shared" si="70"/>
        <v>6.8637778296665743</v>
      </c>
      <c r="J312" s="9">
        <f t="shared" si="71"/>
        <v>1.2706358998307645</v>
      </c>
      <c r="K312" s="11">
        <f t="shared" si="72"/>
        <v>7.5244544770504143E-2</v>
      </c>
      <c r="L312" s="11">
        <f t="shared" si="73"/>
        <v>0.16129032258064516</v>
      </c>
      <c r="M312" s="11">
        <f t="shared" si="74"/>
        <v>0.80645161290322587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-0.15011639023496504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0.17352832710471364</v>
      </c>
      <c r="Q312" s="11">
        <f>2*'OddsRatio_working_3-way'!K312*'OddsRatio_working_3-way'!L312*'OddsRatio_working_3-way'!M312</f>
        <v>1.9574543384626469E-2</v>
      </c>
      <c r="R312" s="11">
        <f t="shared" si="75"/>
        <v>0</v>
      </c>
      <c r="S312" s="11">
        <f t="shared" si="76"/>
        <v>-1.1559585654378166</v>
      </c>
      <c r="T312" s="11">
        <f t="shared" si="77"/>
        <v>-0.13039577726314908</v>
      </c>
      <c r="U312" s="11">
        <f>'OddsRatio_working_3-way'!S312-'OddsRatio_working_3-way'!R312^2/3</f>
        <v>-1.1559585654378166</v>
      </c>
      <c r="V312" s="11">
        <f>'OddsRatio_working_3-way'!S312*'OddsRatio_working_3-way'!R312/3-2*'OddsRatio_working_3-way'!R312^3/27-'OddsRatio_working_3-way'!T312</f>
        <v>0.13039577726314908</v>
      </c>
      <c r="W312" s="11">
        <f>'OddsRatio_working_3-way'!V312^2+4*'OddsRatio_working_3-way'!U312^3/27</f>
        <v>-0.21183224652565788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0.23918366648546399</v>
      </c>
      <c r="Y312" s="11">
        <f>IF('OddsRatio_working_3-way'!W312&gt;=0,IF('OddsRatio_working_3-way'!V312+SQRT('OddsRatio_working_3-way'!W312)&gt;0,0,PI()),ACOS('OddsRatio_working_3-way'!V312/(2*'OddsRatio_working_3-way'!X312)))</f>
        <v>1.2947175328466485</v>
      </c>
      <c r="Z312" s="11">
        <f>'OddsRatio_working_3-way'!X312^(1/3)*COS('OddsRatio_working_3-way'!Y312/3)</f>
        <v>0.56382479131409358</v>
      </c>
      <c r="AA312" s="11">
        <f>'OddsRatio_working_3-way'!X312^(1/3)*COS(('OddsRatio_working_3-way'!Y312+2*PI())/3)</f>
        <v>-0.50678090142023346</v>
      </c>
      <c r="AB312" s="11">
        <f>'OddsRatio_working_3-way'!X312^(1/3)*COS(('OddsRatio_working_3-way'!Y312+4*PI())/3)</f>
        <v>-5.704388989386016E-2</v>
      </c>
      <c r="AC312" s="11">
        <f>'OddsRatio_working_3-way'!X312^(1/3)*SIN('OddsRatio_working_3-way'!Y312/3)</f>
        <v>0.25965578466928946</v>
      </c>
      <c r="AD312" s="11">
        <f>'OddsRatio_working_3-way'!X312^(1/3)*SIN(('OddsRatio_working_3-way'!Y312+2*PI())/3)</f>
        <v>0.35845870022681992</v>
      </c>
      <c r="AE312" s="11">
        <f>'OddsRatio_working_3-way'!X312^(1/3)*SIN(('OddsRatio_working_3-way'!Y312+4*PI())/3)</f>
        <v>-0.61811448489610943</v>
      </c>
      <c r="AF312" s="11">
        <f>-'OddsRatio_working_3-way'!U312/(3*'OddsRatio_working_3-way'!X312^(1/3))*COS(('OddsRatio_working_3-way'!Y312)/3)</f>
        <v>0.56382479131409358</v>
      </c>
      <c r="AG312" s="11">
        <f>-'OddsRatio_working_3-way'!U312/(3*'OddsRatio_working_3-way'!X312^(1/3))*COS(('OddsRatio_working_3-way'!Y312+2*PI())/3)</f>
        <v>-0.50678090142023346</v>
      </c>
      <c r="AH312" s="11">
        <f>-'OddsRatio_working_3-way'!U312/(3*'OddsRatio_working_3-way'!X312^(1/3))*COS(('OddsRatio_working_3-way'!Y312+4*PI())/3)</f>
        <v>-5.704388989386016E-2</v>
      </c>
      <c r="AI312" s="11">
        <f>'OddsRatio_working_3-way'!U312/(3*'OddsRatio_working_3-way'!X312^(1/3))*SIN(('OddsRatio_working_3-way'!Y312)/3)</f>
        <v>-0.25965578466928946</v>
      </c>
      <c r="AJ312" s="11">
        <f>'OddsRatio_working_3-way'!U312/(3*'OddsRatio_working_3-way'!X312^(1/3))*SIN(('OddsRatio_working_3-way'!Y312+2*PI())/3)</f>
        <v>-0.35845870022681992</v>
      </c>
      <c r="AK312" s="11">
        <f>'OddsRatio_working_3-way'!U312/(3*'OddsRatio_working_3-way'!X312^(1/3))*SIN(('OddsRatio_working_3-way'!Y312+4*PI())/3)</f>
        <v>0.61811448489610943</v>
      </c>
      <c r="AL312" s="11">
        <f>'OddsRatio_working_3-way'!Z312+'OddsRatio_working_3-way'!AF312</f>
        <v>1.1276495826281872</v>
      </c>
      <c r="AM312" s="11">
        <f>'OddsRatio_working_3-way'!AA312+'OddsRatio_working_3-way'!AG312</f>
        <v>-1.0135618028404669</v>
      </c>
      <c r="AN312" s="11">
        <f>'OddsRatio_working_3-way'!AB312+'OddsRatio_working_3-way'!AH312</f>
        <v>-0.11408777978772032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1.1276495826281872</v>
      </c>
      <c r="AS312" s="11">
        <f>IF(('OddsRatio_working_3-way'!X312=0),IF(Q312&gt;0,-Q312^(1/3),(-Q312)^(1/3)),'OddsRatio_working_3-way'!AM312-'OddsRatio_working_3-way'!R312/3)</f>
        <v>-1.0135618028404669</v>
      </c>
      <c r="AT312" s="11">
        <f>IF(('OddsRatio_working_3-way'!X312=0),IF(Q312&gt;0,-Q312^(1/3),(-Q312)^(1/3)),'OddsRatio_working_3-way'!AN312-'OddsRatio_working_3-way'!R312/3)</f>
        <v>-0.11408777978772032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9">
        <f t="shared" si="65"/>
        <v>0.43338896377460223</v>
      </c>
      <c r="E313" s="9">
        <f t="shared" si="66"/>
        <v>0.28330551811269894</v>
      </c>
      <c r="F313" s="9">
        <f t="shared" si="67"/>
        <v>0.28330551811269894</v>
      </c>
      <c r="G313" s="9">
        <f t="shared" si="68"/>
        <v>1.0629236495385692</v>
      </c>
      <c r="H313" s="9">
        <f t="shared" si="69"/>
        <v>2.3073960889324399</v>
      </c>
      <c r="I313" s="9">
        <f t="shared" si="70"/>
        <v>3.5297582859017944</v>
      </c>
      <c r="J313" s="9">
        <f t="shared" si="71"/>
        <v>3.5297582859017944</v>
      </c>
      <c r="K313" s="11">
        <f t="shared" si="72"/>
        <v>0.44843049327354262</v>
      </c>
      <c r="L313" s="11">
        <f t="shared" si="73"/>
        <v>0.29585798816568049</v>
      </c>
      <c r="M313" s="11">
        <f t="shared" si="74"/>
        <v>0.29585798816568049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-0.27347697156098738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0.23511945088656908</v>
      </c>
      <c r="Q313" s="11">
        <f>2*'OddsRatio_working_3-way'!K313*'OddsRatio_working_3-way'!L313*'OddsRatio_working_3-way'!M313</f>
        <v>7.8503990279321909E-2</v>
      </c>
      <c r="R313" s="11">
        <f t="shared" si="75"/>
        <v>0</v>
      </c>
      <c r="S313" s="11">
        <f t="shared" si="76"/>
        <v>-0.85974131402919862</v>
      </c>
      <c r="T313" s="11">
        <f t="shared" si="77"/>
        <v>-0.28705886945883097</v>
      </c>
      <c r="U313" s="11">
        <f>'OddsRatio_working_3-way'!S313-'OddsRatio_working_3-way'!R313^2/3</f>
        <v>-0.85974131402919862</v>
      </c>
      <c r="V313" s="11">
        <f>'OddsRatio_working_3-way'!S313*'OddsRatio_working_3-way'!R313/3-2*'OddsRatio_working_3-way'!R313^3/27-'OddsRatio_working_3-way'!T313</f>
        <v>0.28705886945883097</v>
      </c>
      <c r="W313" s="11">
        <f>'OddsRatio_working_3-way'!V313^2+4*'OddsRatio_working_3-way'!U313^3/27</f>
        <v>-1.1742716605792403E-2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0.15341570253788769</v>
      </c>
      <c r="Y313" s="11">
        <f>IF('OddsRatio_working_3-way'!W313&gt;=0,IF('OddsRatio_working_3-way'!V313+SQRT('OddsRatio_working_3-way'!W313)&gt;0,0,PI()),ACOS('OddsRatio_working_3-way'!V313/(2*'OddsRatio_working_3-way'!X313)))</f>
        <v>0.3609578812325267</v>
      </c>
      <c r="Z313" s="11">
        <f>'OddsRatio_working_3-way'!X313^(1/3)*COS('OddsRatio_working_3-way'!Y313/3)</f>
        <v>0.53146182476928461</v>
      </c>
      <c r="AA313" s="11">
        <f>'OddsRatio_working_3-way'!X313^(1/3)*COS(('OddsRatio_working_3-way'!Y313+2*PI())/3)</f>
        <v>-0.32137779115583925</v>
      </c>
      <c r="AB313" s="11">
        <f>'OddsRatio_working_3-way'!X313^(1/3)*COS(('OddsRatio_working_3-way'!Y313+4*PI())/3)</f>
        <v>-0.21008403361344549</v>
      </c>
      <c r="AC313" s="11">
        <f>'OddsRatio_working_3-way'!X313^(1/3)*SIN('OddsRatio_working_3-way'!Y313/3)</f>
        <v>6.4255480876225984E-2</v>
      </c>
      <c r="AD313" s="11">
        <f>'OddsRatio_working_3-way'!X313^(1/3)*SIN(('OddsRatio_working_3-way'!Y313+2*PI())/3)</f>
        <v>0.42813170095372127</v>
      </c>
      <c r="AE313" s="11">
        <f>'OddsRatio_working_3-way'!X313^(1/3)*SIN(('OddsRatio_working_3-way'!Y313+4*PI())/3)</f>
        <v>-0.49238718182994728</v>
      </c>
      <c r="AF313" s="11">
        <f>-'OddsRatio_working_3-way'!U313/(3*'OddsRatio_working_3-way'!X313^(1/3))*COS(('OddsRatio_working_3-way'!Y313)/3)</f>
        <v>0.53146182476928461</v>
      </c>
      <c r="AG313" s="11">
        <f>-'OddsRatio_working_3-way'!U313/(3*'OddsRatio_working_3-way'!X313^(1/3))*COS(('OddsRatio_working_3-way'!Y313+2*PI())/3)</f>
        <v>-0.32137779115583925</v>
      </c>
      <c r="AH313" s="11">
        <f>-'OddsRatio_working_3-way'!U313/(3*'OddsRatio_working_3-way'!X313^(1/3))*COS(('OddsRatio_working_3-way'!Y313+4*PI())/3)</f>
        <v>-0.21008403361344549</v>
      </c>
      <c r="AI313" s="11">
        <f>'OddsRatio_working_3-way'!U313/(3*'OddsRatio_working_3-way'!X313^(1/3))*SIN(('OddsRatio_working_3-way'!Y313)/3)</f>
        <v>-6.4255480876225984E-2</v>
      </c>
      <c r="AJ313" s="11">
        <f>'OddsRatio_working_3-way'!U313/(3*'OddsRatio_working_3-way'!X313^(1/3))*SIN(('OddsRatio_working_3-way'!Y313+2*PI())/3)</f>
        <v>-0.42813170095372127</v>
      </c>
      <c r="AK313" s="11">
        <f>'OddsRatio_working_3-way'!U313/(3*'OddsRatio_working_3-way'!X313^(1/3))*SIN(('OddsRatio_working_3-way'!Y313+4*PI())/3)</f>
        <v>0.49238718182994728</v>
      </c>
      <c r="AL313" s="11">
        <f>'OddsRatio_working_3-way'!Z313+'OddsRatio_working_3-way'!AF313</f>
        <v>1.0629236495385692</v>
      </c>
      <c r="AM313" s="11">
        <f>'OddsRatio_working_3-way'!AA313+'OddsRatio_working_3-way'!AG313</f>
        <v>-0.64275558231167851</v>
      </c>
      <c r="AN313" s="11">
        <f>'OddsRatio_working_3-way'!AB313+'OddsRatio_working_3-way'!AH313</f>
        <v>-0.42016806722689098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1.0629236495385692</v>
      </c>
      <c r="AS313" s="11">
        <f>IF(('OddsRatio_working_3-way'!X313=0),IF(Q313&gt;0,-Q313^(1/3),(-Q313)^(1/3)),'OddsRatio_working_3-way'!AM313-'OddsRatio_working_3-way'!R313/3)</f>
        <v>-0.64275558231167851</v>
      </c>
      <c r="AT313" s="11">
        <f>IF(('OddsRatio_working_3-way'!X313=0),IF(Q313&gt;0,-Q313^(1/3),(-Q313)^(1/3)),'OddsRatio_working_3-way'!AN313-'OddsRatio_working_3-way'!R313/3)</f>
        <v>-0.42016806722689098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9">
        <f t="shared" si="65"/>
        <v>0.74863906338595276</v>
      </c>
      <c r="E314" s="9">
        <f t="shared" si="66"/>
        <v>0.1603126244536309</v>
      </c>
      <c r="F314" s="9">
        <f t="shared" si="67"/>
        <v>9.1048312160416367E-2</v>
      </c>
      <c r="G314" s="9">
        <f t="shared" si="68"/>
        <v>1.1191905815386716</v>
      </c>
      <c r="H314" s="9">
        <f t="shared" si="69"/>
        <v>1.3357571744616015</v>
      </c>
      <c r="I314" s="9">
        <f t="shared" si="70"/>
        <v>6.2378119216009829</v>
      </c>
      <c r="J314" s="9">
        <f t="shared" si="71"/>
        <v>10.98317998732495</v>
      </c>
      <c r="K314" s="11">
        <f t="shared" si="72"/>
        <v>0.76923076923076916</v>
      </c>
      <c r="L314" s="11">
        <f t="shared" si="73"/>
        <v>0.17605633802816903</v>
      </c>
      <c r="M314" s="11">
        <f t="shared" si="74"/>
        <v>0.10080645161290323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-0.1709734211721945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0.18976295739698737</v>
      </c>
      <c r="Q314" s="11">
        <f>2*'OddsRatio_working_3-way'!K314*'OddsRatio_working_3-way'!L314*'OddsRatio_working_3-way'!M314</f>
        <v>2.7304022647048547E-2</v>
      </c>
      <c r="R314" s="11">
        <f t="shared" si="75"/>
        <v>0</v>
      </c>
      <c r="S314" s="11">
        <f t="shared" si="76"/>
        <v>-1.1098974103458406</v>
      </c>
      <c r="T314" s="11">
        <f t="shared" si="77"/>
        <v>-0.15969746911450947</v>
      </c>
      <c r="U314" s="11">
        <f>'OddsRatio_working_3-way'!S314-'OddsRatio_working_3-way'!R314^2/3</f>
        <v>-1.1098974103458406</v>
      </c>
      <c r="V314" s="11">
        <f>'OddsRatio_working_3-way'!S314*'OddsRatio_working_3-way'!R314/3-2*'OddsRatio_working_3-way'!R314^3/27-'OddsRatio_working_3-way'!T314</f>
        <v>0.15969746911450947</v>
      </c>
      <c r="W314" s="11">
        <f>'OddsRatio_working_3-way'!V314^2+4*'OddsRatio_working_3-way'!U314^3/27</f>
        <v>-0.17705254545579696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0.22503101291676258</v>
      </c>
      <c r="Y314" s="11">
        <f>IF('OddsRatio_working_3-way'!W314&gt;=0,IF('OddsRatio_working_3-way'!V314+SQRT('OddsRatio_working_3-way'!W314)&gt;0,0,PI()),ACOS('OddsRatio_working_3-way'!V314/(2*'OddsRatio_working_3-way'!X314)))</f>
        <v>1.208059438216881</v>
      </c>
      <c r="Z314" s="11">
        <f>'OddsRatio_working_3-way'!X314^(1/3)*COS('OddsRatio_working_3-way'!Y314/3)</f>
        <v>0.55959529076933578</v>
      </c>
      <c r="AA314" s="11">
        <f>'OddsRatio_working_3-way'!X314^(1/3)*COS(('OddsRatio_working_3-way'!Y314+2*PI())/3)</f>
        <v>-0.48622968141117012</v>
      </c>
      <c r="AB314" s="11">
        <f>'OddsRatio_working_3-way'!X314^(1/3)*COS(('OddsRatio_working_3-way'!Y314+4*PI())/3)</f>
        <v>-7.3365609358165787E-2</v>
      </c>
      <c r="AC314" s="11">
        <f>'OddsRatio_working_3-way'!X314^(1/3)*SIN('OddsRatio_working_3-way'!Y314/3)</f>
        <v>0.23836718313852714</v>
      </c>
      <c r="AD314" s="11">
        <f>'OddsRatio_working_3-way'!X314^(1/3)*SIN(('OddsRatio_working_3-way'!Y314+2*PI())/3)</f>
        <v>0.36544014607512082</v>
      </c>
      <c r="AE314" s="11">
        <f>'OddsRatio_working_3-way'!X314^(1/3)*SIN(('OddsRatio_working_3-way'!Y314+4*PI())/3)</f>
        <v>-0.60380732921364788</v>
      </c>
      <c r="AF314" s="11">
        <f>-'OddsRatio_working_3-way'!U314/(3*'OddsRatio_working_3-way'!X314^(1/3))*COS(('OddsRatio_working_3-way'!Y314)/3)</f>
        <v>0.55959529076933567</v>
      </c>
      <c r="AG314" s="11">
        <f>-'OddsRatio_working_3-way'!U314/(3*'OddsRatio_working_3-way'!X314^(1/3))*COS(('OddsRatio_working_3-way'!Y314+2*PI())/3)</f>
        <v>-0.48622968141117001</v>
      </c>
      <c r="AH314" s="11">
        <f>-'OddsRatio_working_3-way'!U314/(3*'OddsRatio_working_3-way'!X314^(1/3))*COS(('OddsRatio_working_3-way'!Y314+4*PI())/3)</f>
        <v>-7.3365609358165773E-2</v>
      </c>
      <c r="AI314" s="11">
        <f>'OddsRatio_working_3-way'!U314/(3*'OddsRatio_working_3-way'!X314^(1/3))*SIN(('OddsRatio_working_3-way'!Y314)/3)</f>
        <v>-0.23836718313852709</v>
      </c>
      <c r="AJ314" s="11">
        <f>'OddsRatio_working_3-way'!U314/(3*'OddsRatio_working_3-way'!X314^(1/3))*SIN(('OddsRatio_working_3-way'!Y314+2*PI())/3)</f>
        <v>-0.36544014607512071</v>
      </c>
      <c r="AK314" s="11">
        <f>'OddsRatio_working_3-way'!U314/(3*'OddsRatio_working_3-way'!X314^(1/3))*SIN(('OddsRatio_working_3-way'!Y314+4*PI())/3)</f>
        <v>0.60380732921364777</v>
      </c>
      <c r="AL314" s="11">
        <f>'OddsRatio_working_3-way'!Z314+'OddsRatio_working_3-way'!AF314</f>
        <v>1.1191905815386716</v>
      </c>
      <c r="AM314" s="11">
        <f>'OddsRatio_working_3-way'!AA314+'OddsRatio_working_3-way'!AG314</f>
        <v>-0.97245936282234013</v>
      </c>
      <c r="AN314" s="11">
        <f>'OddsRatio_working_3-way'!AB314+'OddsRatio_working_3-way'!AH314</f>
        <v>-0.14673121871633155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1.1191905815386716</v>
      </c>
      <c r="AS314" s="11">
        <f>IF(('OddsRatio_working_3-way'!X314=0),IF(Q314&gt;0,-Q314^(1/3),(-Q314)^(1/3)),'OddsRatio_working_3-way'!AM314-'OddsRatio_working_3-way'!R314/3)</f>
        <v>-0.97245936282234013</v>
      </c>
      <c r="AT314" s="11">
        <f>IF(('OddsRatio_working_3-way'!X314=0),IF(Q314&gt;0,-Q314^(1/3),(-Q314)^(1/3)),'OddsRatio_working_3-way'!AN314-'OddsRatio_working_3-way'!R314/3)</f>
        <v>-0.14673121871633155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9">
        <f t="shared" si="65"/>
        <v>0.70065213434096374</v>
      </c>
      <c r="E315" s="9">
        <f t="shared" si="66"/>
        <v>0.18927303671274068</v>
      </c>
      <c r="F315" s="9">
        <f t="shared" si="67"/>
        <v>0.11007482894629537</v>
      </c>
      <c r="G315" s="9">
        <f t="shared" si="68"/>
        <v>1.0954917458674891</v>
      </c>
      <c r="H315" s="9">
        <f t="shared" si="69"/>
        <v>1.4272417808883207</v>
      </c>
      <c r="I315" s="9">
        <f t="shared" si="70"/>
        <v>5.2833727263418826</v>
      </c>
      <c r="J315" s="9">
        <f t="shared" si="71"/>
        <v>9.0847290845020705</v>
      </c>
      <c r="K315" s="11">
        <f t="shared" si="72"/>
        <v>0.71942446043165476</v>
      </c>
      <c r="L315" s="11">
        <f t="shared" si="73"/>
        <v>0.20366598778004072</v>
      </c>
      <c r="M315" s="11">
        <f t="shared" si="74"/>
        <v>0.11933174224343675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-0.19676933380019968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0.20422200316537115</v>
      </c>
      <c r="Q315" s="11">
        <f>2*'OddsRatio_working_3-way'!K315*'OddsRatio_working_3-way'!L315*'OddsRatio_working_3-way'!M315</f>
        <v>3.4969521089960806E-2</v>
      </c>
      <c r="R315" s="11">
        <f t="shared" si="75"/>
        <v>0</v>
      </c>
      <c r="S315" s="11">
        <f t="shared" si="76"/>
        <v>-1.037875156769799</v>
      </c>
      <c r="T315" s="11">
        <f t="shared" si="77"/>
        <v>-0.17771834876195186</v>
      </c>
      <c r="U315" s="11">
        <f>'OddsRatio_working_3-way'!S315-'OddsRatio_working_3-way'!R315^2/3</f>
        <v>-1.037875156769799</v>
      </c>
      <c r="V315" s="11">
        <f>'OddsRatio_working_3-way'!S315*'OddsRatio_working_3-way'!R315/3-2*'OddsRatio_working_3-way'!R315^3/27-'OddsRatio_working_3-way'!T315</f>
        <v>0.17771834876195186</v>
      </c>
      <c r="W315" s="11">
        <f>'OddsRatio_working_3-way'!V315^2+4*'OddsRatio_working_3-way'!U315^3/27</f>
        <v>-0.13404335677471391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0.20348658939927017</v>
      </c>
      <c r="Y315" s="11">
        <f>IF('OddsRatio_working_3-way'!W315&gt;=0,IF('OddsRatio_working_3-way'!V315+SQRT('OddsRatio_working_3-way'!W315)&gt;0,0,PI()),ACOS('OddsRatio_working_3-way'!V315/(2*'OddsRatio_working_3-way'!X315)))</f>
        <v>1.1188878794067101</v>
      </c>
      <c r="Z315" s="11">
        <f>'OddsRatio_working_3-way'!X315^(1/3)*COS('OddsRatio_working_3-way'!Y315/3)</f>
        <v>0.54774587293374455</v>
      </c>
      <c r="AA315" s="11">
        <f>'OddsRatio_working_3-way'!X315^(1/3)*COS(('OddsRatio_working_3-way'!Y315+2*PI())/3)</f>
        <v>-0.4594790603030417</v>
      </c>
      <c r="AB315" s="11">
        <f>'OddsRatio_working_3-way'!X315^(1/3)*COS(('OddsRatio_working_3-way'!Y315+4*PI())/3)</f>
        <v>-8.8266812630702893E-2</v>
      </c>
      <c r="AC315" s="11">
        <f>'OddsRatio_working_3-way'!X315^(1/3)*SIN('OddsRatio_working_3-way'!Y315/3)</f>
        <v>0.21431949112011092</v>
      </c>
      <c r="AD315" s="11">
        <f>'OddsRatio_working_3-way'!X315^(1/3)*SIN(('OddsRatio_working_3-way'!Y315+2*PI())/3)</f>
        <v>0.36720209521865044</v>
      </c>
      <c r="AE315" s="11">
        <f>'OddsRatio_working_3-way'!X315^(1/3)*SIN(('OddsRatio_working_3-way'!Y315+4*PI())/3)</f>
        <v>-0.58152158633876139</v>
      </c>
      <c r="AF315" s="11">
        <f>-'OddsRatio_working_3-way'!U315/(3*'OddsRatio_working_3-way'!X315^(1/3))*COS(('OddsRatio_working_3-way'!Y315)/3)</f>
        <v>0.54774587293374444</v>
      </c>
      <c r="AG315" s="11">
        <f>-'OddsRatio_working_3-way'!U315/(3*'OddsRatio_working_3-way'!X315^(1/3))*COS(('OddsRatio_working_3-way'!Y315+2*PI())/3)</f>
        <v>-0.45947906030304164</v>
      </c>
      <c r="AH315" s="11">
        <f>-'OddsRatio_working_3-way'!U315/(3*'OddsRatio_working_3-way'!X315^(1/3))*COS(('OddsRatio_working_3-way'!Y315+4*PI())/3)</f>
        <v>-8.8266812630702865E-2</v>
      </c>
      <c r="AI315" s="11">
        <f>'OddsRatio_working_3-way'!U315/(3*'OddsRatio_working_3-way'!X315^(1/3))*SIN(('OddsRatio_working_3-way'!Y315)/3)</f>
        <v>-0.21431949112011089</v>
      </c>
      <c r="AJ315" s="11">
        <f>'OddsRatio_working_3-way'!U315/(3*'OddsRatio_working_3-way'!X315^(1/3))*SIN(('OddsRatio_working_3-way'!Y315+2*PI())/3)</f>
        <v>-0.36720209521865038</v>
      </c>
      <c r="AK315" s="11">
        <f>'OddsRatio_working_3-way'!U315/(3*'OddsRatio_working_3-way'!X315^(1/3))*SIN(('OddsRatio_working_3-way'!Y315+4*PI())/3)</f>
        <v>0.58152158633876128</v>
      </c>
      <c r="AL315" s="11">
        <f>'OddsRatio_working_3-way'!Z315+'OddsRatio_working_3-way'!AF315</f>
        <v>1.0954917458674891</v>
      </c>
      <c r="AM315" s="11">
        <f>'OddsRatio_working_3-way'!AA315+'OddsRatio_working_3-way'!AG315</f>
        <v>-0.91895812060608328</v>
      </c>
      <c r="AN315" s="11">
        <f>'OddsRatio_working_3-way'!AB315+'OddsRatio_working_3-way'!AH315</f>
        <v>-0.17653362526140576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1.0954917458674891</v>
      </c>
      <c r="AS315" s="11">
        <f>IF(('OddsRatio_working_3-way'!X315=0),IF(Q315&gt;0,-Q315^(1/3),(-Q315)^(1/3)),'OddsRatio_working_3-way'!AM315-'OddsRatio_working_3-way'!R315/3)</f>
        <v>-0.91895812060608328</v>
      </c>
      <c r="AT315" s="11">
        <f>IF(('OddsRatio_working_3-way'!X315=0),IF(Q315&gt;0,-Q315^(1/3),(-Q315)^(1/3)),'OddsRatio_working_3-way'!AN315-'OddsRatio_working_3-way'!R315/3)</f>
        <v>-0.17653362526140576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9">
        <f t="shared" si="65"/>
        <v>0.50011268429494238</v>
      </c>
      <c r="E316" s="9">
        <f t="shared" si="66"/>
        <v>0.27307797080804058</v>
      </c>
      <c r="F316" s="9">
        <f t="shared" si="67"/>
        <v>0.22680934489701704</v>
      </c>
      <c r="G316" s="9">
        <f t="shared" si="68"/>
        <v>1.0521572256624689</v>
      </c>
      <c r="H316" s="9">
        <f t="shared" si="69"/>
        <v>1.9995493643793449</v>
      </c>
      <c r="I316" s="9">
        <f t="shared" si="70"/>
        <v>3.6619577809260466</v>
      </c>
      <c r="J316" s="9">
        <f t="shared" si="71"/>
        <v>4.4089894111464005</v>
      </c>
      <c r="K316" s="11">
        <f t="shared" si="72"/>
        <v>0.51282051282051289</v>
      </c>
      <c r="L316" s="11">
        <f t="shared" si="73"/>
        <v>0.28328611898016998</v>
      </c>
      <c r="M316" s="11">
        <f t="shared" si="74"/>
        <v>0.23584905660377356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-0.26681728662058979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0.23024706332205397</v>
      </c>
      <c r="Q316" s="11">
        <f>2*'OddsRatio_working_3-way'!K316*'OddsRatio_working_3-way'!L316*'OddsRatio_working_3-way'!M316</f>
        <v>6.8525911702992257E-2</v>
      </c>
      <c r="R316" s="11">
        <f t="shared" si="75"/>
        <v>0</v>
      </c>
      <c r="S316" s="11">
        <f t="shared" si="76"/>
        <v>-0.86293907804205305</v>
      </c>
      <c r="T316" s="11">
        <f t="shared" si="77"/>
        <v>-0.25682710656013485</v>
      </c>
      <c r="U316" s="11">
        <f>'OddsRatio_working_3-way'!S316-'OddsRatio_working_3-way'!R316^2/3</f>
        <v>-0.86293907804205305</v>
      </c>
      <c r="V316" s="11">
        <f>'OddsRatio_working_3-way'!S316*'OddsRatio_working_3-way'!R316/3-2*'OddsRatio_working_3-way'!R316^3/27-'OddsRatio_working_3-way'!T316</f>
        <v>0.25682710656013485</v>
      </c>
      <c r="W316" s="11">
        <f>'OddsRatio_working_3-way'!V316^2+4*'OddsRatio_working_3-way'!U316^3/27</f>
        <v>-2.9239768928795651E-2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0.15427243077819067</v>
      </c>
      <c r="Y316" s="11">
        <f>IF('OddsRatio_working_3-way'!W316&gt;=0,IF('OddsRatio_working_3-way'!V316+SQRT('OddsRatio_working_3-way'!W316)&gt;0,0,PI()),ACOS('OddsRatio_working_3-way'!V316/(2*'OddsRatio_working_3-way'!X316)))</f>
        <v>0.58740482602378941</v>
      </c>
      <c r="Z316" s="11">
        <f>'OddsRatio_working_3-way'!X316^(1/3)*COS('OddsRatio_working_3-way'!Y316/3)</f>
        <v>0.52607861283123447</v>
      </c>
      <c r="AA316" s="11">
        <f>'OddsRatio_working_3-way'!X316^(1/3)*COS(('OddsRatio_working_3-way'!Y316+2*PI())/3)</f>
        <v>-0.35340378700221914</v>
      </c>
      <c r="AB316" s="11">
        <f>'OddsRatio_working_3-way'!X316^(1/3)*COS(('OddsRatio_working_3-way'!Y316+4*PI())/3)</f>
        <v>-0.17267482582901555</v>
      </c>
      <c r="AC316" s="11">
        <f>'OddsRatio_working_3-way'!X316^(1/3)*SIN('OddsRatio_working_3-way'!Y316/3)</f>
        <v>0.10434391438371074</v>
      </c>
      <c r="AD316" s="11">
        <f>'OddsRatio_working_3-way'!X316^(1/3)*SIN(('OddsRatio_working_3-way'!Y316+2*PI())/3)</f>
        <v>0.40342548590767202</v>
      </c>
      <c r="AE316" s="11">
        <f>'OddsRatio_working_3-way'!X316^(1/3)*SIN(('OddsRatio_working_3-way'!Y316+4*PI())/3)</f>
        <v>-0.50776940029138251</v>
      </c>
      <c r="AF316" s="11">
        <f>-'OddsRatio_working_3-way'!U316/(3*'OddsRatio_working_3-way'!X316^(1/3))*COS(('OddsRatio_working_3-way'!Y316)/3)</f>
        <v>0.52607861283123436</v>
      </c>
      <c r="AG316" s="11">
        <f>-'OddsRatio_working_3-way'!U316/(3*'OddsRatio_working_3-way'!X316^(1/3))*COS(('OddsRatio_working_3-way'!Y316+2*PI())/3)</f>
        <v>-0.35340378700221897</v>
      </c>
      <c r="AH316" s="11">
        <f>-'OddsRatio_working_3-way'!U316/(3*'OddsRatio_working_3-way'!X316^(1/3))*COS(('OddsRatio_working_3-way'!Y316+4*PI())/3)</f>
        <v>-0.1726748258290155</v>
      </c>
      <c r="AI316" s="11">
        <f>'OddsRatio_working_3-way'!U316/(3*'OddsRatio_working_3-way'!X316^(1/3))*SIN(('OddsRatio_working_3-way'!Y316)/3)</f>
        <v>-0.1043439143837107</v>
      </c>
      <c r="AJ316" s="11">
        <f>'OddsRatio_working_3-way'!U316/(3*'OddsRatio_working_3-way'!X316^(1/3))*SIN(('OddsRatio_working_3-way'!Y316+2*PI())/3)</f>
        <v>-0.40342548590767185</v>
      </c>
      <c r="AK316" s="11">
        <f>'OddsRatio_working_3-way'!U316/(3*'OddsRatio_working_3-way'!X316^(1/3))*SIN(('OddsRatio_working_3-way'!Y316+4*PI())/3)</f>
        <v>0.50776940029138229</v>
      </c>
      <c r="AL316" s="11">
        <f>'OddsRatio_working_3-way'!Z316+'OddsRatio_working_3-way'!AF316</f>
        <v>1.0521572256624689</v>
      </c>
      <c r="AM316" s="11">
        <f>'OddsRatio_working_3-way'!AA316+'OddsRatio_working_3-way'!AG316</f>
        <v>-0.70680757400443817</v>
      </c>
      <c r="AN316" s="11">
        <f>'OddsRatio_working_3-way'!AB316+'OddsRatio_working_3-way'!AH316</f>
        <v>-0.34534965165803105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1.0521572256624689</v>
      </c>
      <c r="AS316" s="11">
        <f>IF(('OddsRatio_working_3-way'!X316=0),IF(Q316&gt;0,-Q316^(1/3),(-Q316)^(1/3)),'OddsRatio_working_3-way'!AM316-'OddsRatio_working_3-way'!R316/3)</f>
        <v>-0.70680757400443817</v>
      </c>
      <c r="AT316" s="11">
        <f>IF(('OddsRatio_working_3-way'!X316=0),IF(Q316&gt;0,-Q316^(1/3),(-Q316)^(1/3)),'OddsRatio_working_3-way'!AN316-'OddsRatio_working_3-way'!R316/3)</f>
        <v>-0.34534965165803105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9">
        <f t="shared" si="65"/>
        <v>0.37012074897274561</v>
      </c>
      <c r="E317" s="9">
        <f t="shared" si="66"/>
        <v>0.30297431464963243</v>
      </c>
      <c r="F317" s="9">
        <f t="shared" si="67"/>
        <v>0.3269049363776218</v>
      </c>
      <c r="G317" s="9">
        <f t="shared" si="68"/>
        <v>1.0505067699260231</v>
      </c>
      <c r="H317" s="9">
        <f t="shared" si="69"/>
        <v>2.7018209672801579</v>
      </c>
      <c r="I317" s="9">
        <f t="shared" si="70"/>
        <v>3.3006098261379901</v>
      </c>
      <c r="J317" s="9">
        <f t="shared" si="71"/>
        <v>3.0589932690550059</v>
      </c>
      <c r="K317" s="11">
        <f t="shared" si="72"/>
        <v>0.38167938931297707</v>
      </c>
      <c r="L317" s="11">
        <f t="shared" si="73"/>
        <v>0.31347962382445144</v>
      </c>
      <c r="M317" s="11">
        <f t="shared" si="74"/>
        <v>0.33783783783783783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-0.28108101640610184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0.23323414347368018</v>
      </c>
      <c r="Q317" s="11">
        <f>2*'OddsRatio_working_3-way'!K317*'OddsRatio_working_3-way'!L317*'OddsRatio_working_3-way'!M317</f>
        <v>8.0843723907688111E-2</v>
      </c>
      <c r="R317" s="11">
        <f t="shared" si="75"/>
        <v>0</v>
      </c>
      <c r="S317" s="11">
        <f t="shared" si="76"/>
        <v>-0.8297755090536133</v>
      </c>
      <c r="T317" s="11">
        <f t="shared" si="77"/>
        <v>-0.28761716085047256</v>
      </c>
      <c r="U317" s="11">
        <f>'OddsRatio_working_3-way'!S317-'OddsRatio_working_3-way'!R317^2/3</f>
        <v>-0.8297755090536133</v>
      </c>
      <c r="V317" s="11">
        <f>'OddsRatio_working_3-way'!S317*'OddsRatio_working_3-way'!R317/3-2*'OddsRatio_working_3-way'!R317^3/27-'OddsRatio_working_3-way'!T317</f>
        <v>0.28761716085047256</v>
      </c>
      <c r="W317" s="11">
        <f>'OddsRatio_working_3-way'!V317^2+4*'OddsRatio_working_3-way'!U317^3/27</f>
        <v>-1.9168384193192778E-3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0.14546517593139421</v>
      </c>
      <c r="Y317" s="11">
        <f>IF('OddsRatio_working_3-way'!W317&gt;=0,IF('OddsRatio_working_3-way'!V317+SQRT('OddsRatio_working_3-way'!W317)&gt;0,0,PI()),ACOS('OddsRatio_working_3-way'!V317/(2*'OddsRatio_working_3-way'!X317)))</f>
        <v>0.1510625241505601</v>
      </c>
      <c r="Z317" s="11">
        <f>'OddsRatio_working_3-way'!X317^(1/3)*COS('OddsRatio_working_3-way'!Y317/3)</f>
        <v>0.52525338496301155</v>
      </c>
      <c r="AA317" s="11">
        <f>'OddsRatio_working_3-way'!X317^(1/3)*COS(('OddsRatio_working_3-way'!Y317+2*PI())/3)</f>
        <v>-0.28555131793269051</v>
      </c>
      <c r="AB317" s="11">
        <f>'OddsRatio_working_3-way'!X317^(1/3)*COS(('OddsRatio_working_3-way'!Y317+4*PI())/3)</f>
        <v>-0.23970206703032096</v>
      </c>
      <c r="AC317" s="11">
        <f>'OddsRatio_working_3-way'!X317^(1/3)*SIN('OddsRatio_working_3-way'!Y317/3)</f>
        <v>2.6471077350625784E-2</v>
      </c>
      <c r="AD317" s="11">
        <f>'OddsRatio_working_3-way'!X317^(1/3)*SIN(('OddsRatio_working_3-way'!Y317+2*PI())/3)</f>
        <v>0.44164723612642243</v>
      </c>
      <c r="AE317" s="11">
        <f>'OddsRatio_working_3-way'!X317^(1/3)*SIN(('OddsRatio_working_3-way'!Y317+4*PI())/3)</f>
        <v>-0.46811831347704819</v>
      </c>
      <c r="AF317" s="11">
        <f>-'OddsRatio_working_3-way'!U317/(3*'OddsRatio_working_3-way'!X317^(1/3))*COS(('OddsRatio_working_3-way'!Y317)/3)</f>
        <v>0.52525338496301155</v>
      </c>
      <c r="AG317" s="11">
        <f>-'OddsRatio_working_3-way'!U317/(3*'OddsRatio_working_3-way'!X317^(1/3))*COS(('OddsRatio_working_3-way'!Y317+2*PI())/3)</f>
        <v>-0.28555131793269051</v>
      </c>
      <c r="AH317" s="11">
        <f>-'OddsRatio_working_3-way'!U317/(3*'OddsRatio_working_3-way'!X317^(1/3))*COS(('OddsRatio_working_3-way'!Y317+4*PI())/3)</f>
        <v>-0.23970206703032096</v>
      </c>
      <c r="AI317" s="11">
        <f>'OddsRatio_working_3-way'!U317/(3*'OddsRatio_working_3-way'!X317^(1/3))*SIN(('OddsRatio_working_3-way'!Y317)/3)</f>
        <v>-2.6471077350625784E-2</v>
      </c>
      <c r="AJ317" s="11">
        <f>'OddsRatio_working_3-way'!U317/(3*'OddsRatio_working_3-way'!X317^(1/3))*SIN(('OddsRatio_working_3-way'!Y317+2*PI())/3)</f>
        <v>-0.44164723612642243</v>
      </c>
      <c r="AK317" s="11">
        <f>'OddsRatio_working_3-way'!U317/(3*'OddsRatio_working_3-way'!X317^(1/3))*SIN(('OddsRatio_working_3-way'!Y317+4*PI())/3)</f>
        <v>0.46811831347704819</v>
      </c>
      <c r="AL317" s="11">
        <f>'OddsRatio_working_3-way'!Z317+'OddsRatio_working_3-way'!AF317</f>
        <v>1.0505067699260231</v>
      </c>
      <c r="AM317" s="11">
        <f>'OddsRatio_working_3-way'!AA317+'OddsRatio_working_3-way'!AG317</f>
        <v>-0.57110263586538101</v>
      </c>
      <c r="AN317" s="11">
        <f>'OddsRatio_working_3-way'!AB317+'OddsRatio_working_3-way'!AH317</f>
        <v>-0.47940413406064192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1.0505067699260231</v>
      </c>
      <c r="AS317" s="11">
        <f>IF(('OddsRatio_working_3-way'!X317=0),IF(Q317&gt;0,-Q317^(1/3),(-Q317)^(1/3)),'OddsRatio_working_3-way'!AM317-'OddsRatio_working_3-way'!R317/3)</f>
        <v>-0.57110263586538101</v>
      </c>
      <c r="AT317" s="11">
        <f>IF(('OddsRatio_working_3-way'!X317=0),IF(Q317&gt;0,-Q317^(1/3),(-Q317)^(1/3)),'OddsRatio_working_3-way'!AN317-'OddsRatio_working_3-way'!R317/3)</f>
        <v>-0.47940413406064192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9">
        <f t="shared" si="65"/>
        <v>0.42445889603556647</v>
      </c>
      <c r="E318" s="9">
        <f t="shared" si="66"/>
        <v>0.28472431931450398</v>
      </c>
      <c r="F318" s="9">
        <f t="shared" si="67"/>
        <v>0.2908167846499296</v>
      </c>
      <c r="G318" s="9">
        <f t="shared" si="68"/>
        <v>1.0511168424390567</v>
      </c>
      <c r="H318" s="9">
        <f t="shared" si="69"/>
        <v>2.3559407267463834</v>
      </c>
      <c r="I318" s="9">
        <f t="shared" si="70"/>
        <v>3.5121692534293456</v>
      </c>
      <c r="J318" s="9">
        <f t="shared" si="71"/>
        <v>3.4385910744586115</v>
      </c>
      <c r="K318" s="11">
        <f t="shared" si="72"/>
        <v>0.4366812227074236</v>
      </c>
      <c r="L318" s="11">
        <f t="shared" si="73"/>
        <v>0.29498525073746312</v>
      </c>
      <c r="M318" s="11">
        <f t="shared" si="74"/>
        <v>0.30120481927710846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-0.27752514094714054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0.23279732525185182</v>
      </c>
      <c r="Q318" s="11">
        <f>2*'OddsRatio_working_3-way'!K318*'OddsRatio_working_3-way'!L318*'OddsRatio_working_3-way'!M318</f>
        <v>7.7599108417283943E-2</v>
      </c>
      <c r="R318" s="11">
        <f t="shared" si="75"/>
        <v>0</v>
      </c>
      <c r="S318" s="11">
        <f t="shared" si="76"/>
        <v>-0.83883328356255871</v>
      </c>
      <c r="T318" s="11">
        <f t="shared" si="77"/>
        <v>-0.27961109452085292</v>
      </c>
      <c r="U318" s="11">
        <f>'OddsRatio_working_3-way'!S318-'OddsRatio_working_3-way'!R318^2/3</f>
        <v>-0.83883328356255871</v>
      </c>
      <c r="V318" s="11">
        <f>'OddsRatio_working_3-way'!S318*'OddsRatio_working_3-way'!R318/3-2*'OddsRatio_working_3-way'!R318^3/27-'OddsRatio_working_3-way'!T318</f>
        <v>0.27961109452085292</v>
      </c>
      <c r="W318" s="11">
        <f>'OddsRatio_working_3-way'!V318^2+4*'OddsRatio_working_3-way'!U318^3/27</f>
        <v>-9.260261502290118E-3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0.14785349647661319</v>
      </c>
      <c r="Y318" s="11">
        <f>IF('OddsRatio_working_3-way'!W318&gt;=0,IF('OddsRatio_working_3-way'!V318+SQRT('OddsRatio_working_3-way'!W318)&gt;0,0,PI()),ACOS('OddsRatio_working_3-way'!V318/(2*'OddsRatio_working_3-way'!X318)))</f>
        <v>0.33146045898734977</v>
      </c>
      <c r="Z318" s="11">
        <f>'OddsRatio_working_3-way'!X318^(1/3)*COS('OddsRatio_working_3-way'!Y318/3)</f>
        <v>0.52555842121952845</v>
      </c>
      <c r="AA318" s="11">
        <f>'OddsRatio_working_3-way'!X318^(1/3)*COS(('OddsRatio_working_3-way'!Y318+2*PI())/3)</f>
        <v>-0.31327257952655563</v>
      </c>
      <c r="AB318" s="11">
        <f>'OddsRatio_working_3-way'!X318^(1/3)*COS(('OddsRatio_working_3-way'!Y318+4*PI())/3)</f>
        <v>-0.21228584169297293</v>
      </c>
      <c r="AC318" s="11">
        <f>'OddsRatio_working_3-way'!X318^(1/3)*SIN('OddsRatio_working_3-way'!Y318/3)</f>
        <v>5.8304720272801411E-2</v>
      </c>
      <c r="AD318" s="11">
        <f>'OddsRatio_working_3-way'!X318^(1/3)*SIN(('OddsRatio_working_3-way'!Y318+2*PI())/3)</f>
        <v>0.42599458381255362</v>
      </c>
      <c r="AE318" s="11">
        <f>'OddsRatio_working_3-way'!X318^(1/3)*SIN(('OddsRatio_working_3-way'!Y318+4*PI())/3)</f>
        <v>-0.48429930408535482</v>
      </c>
      <c r="AF318" s="11">
        <f>-'OddsRatio_working_3-way'!U318/(3*'OddsRatio_working_3-way'!X318^(1/3))*COS(('OddsRatio_working_3-way'!Y318)/3)</f>
        <v>0.52555842121952834</v>
      </c>
      <c r="AG318" s="11">
        <f>-'OddsRatio_working_3-way'!U318/(3*'OddsRatio_working_3-way'!X318^(1/3))*COS(('OddsRatio_working_3-way'!Y318+2*PI())/3)</f>
        <v>-0.31327257952655557</v>
      </c>
      <c r="AH318" s="11">
        <f>-'OddsRatio_working_3-way'!U318/(3*'OddsRatio_working_3-way'!X318^(1/3))*COS(('OddsRatio_working_3-way'!Y318+4*PI())/3)</f>
        <v>-0.2122858416929729</v>
      </c>
      <c r="AI318" s="11">
        <f>'OddsRatio_working_3-way'!U318/(3*'OddsRatio_working_3-way'!X318^(1/3))*SIN(('OddsRatio_working_3-way'!Y318)/3)</f>
        <v>-5.8304720272801404E-2</v>
      </c>
      <c r="AJ318" s="11">
        <f>'OddsRatio_working_3-way'!U318/(3*'OddsRatio_working_3-way'!X318^(1/3))*SIN(('OddsRatio_working_3-way'!Y318+2*PI())/3)</f>
        <v>-0.42599458381255356</v>
      </c>
      <c r="AK318" s="11">
        <f>'OddsRatio_working_3-way'!U318/(3*'OddsRatio_working_3-way'!X318^(1/3))*SIN(('OddsRatio_working_3-way'!Y318+4*PI())/3)</f>
        <v>0.48429930408535476</v>
      </c>
      <c r="AL318" s="11">
        <f>'OddsRatio_working_3-way'!Z318+'OddsRatio_working_3-way'!AF318</f>
        <v>1.0511168424390567</v>
      </c>
      <c r="AM318" s="11">
        <f>'OddsRatio_working_3-way'!AA318+'OddsRatio_working_3-way'!AG318</f>
        <v>-0.62654515905311126</v>
      </c>
      <c r="AN318" s="11">
        <f>'OddsRatio_working_3-way'!AB318+'OddsRatio_working_3-way'!AH318</f>
        <v>-0.42457168338594586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1.0511168424390567</v>
      </c>
      <c r="AS318" s="11">
        <f>IF(('OddsRatio_working_3-way'!X318=0),IF(Q318&gt;0,-Q318^(1/3),(-Q318)^(1/3)),'OddsRatio_working_3-way'!AM318-'OddsRatio_working_3-way'!R318/3)</f>
        <v>-0.62654515905311126</v>
      </c>
      <c r="AT318" s="11">
        <f>IF(('OddsRatio_working_3-way'!X318=0),IF(Q318&gt;0,-Q318^(1/3),(-Q318)^(1/3)),'OddsRatio_working_3-way'!AN318-'OddsRatio_working_3-way'!R318/3)</f>
        <v>-0.42457168338594586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9">
        <f t="shared" si="65"/>
        <v>0.47542543880106858</v>
      </c>
      <c r="E319" s="9">
        <f t="shared" si="66"/>
        <v>0.28735828666333657</v>
      </c>
      <c r="F319" s="9">
        <f t="shared" si="67"/>
        <v>0.2372162745355948</v>
      </c>
      <c r="G319" s="9">
        <f t="shared" si="68"/>
        <v>1.0508373751504352</v>
      </c>
      <c r="H319" s="9">
        <f t="shared" si="69"/>
        <v>2.1033792439079564</v>
      </c>
      <c r="I319" s="9">
        <f t="shared" si="70"/>
        <v>3.4799762053550269</v>
      </c>
      <c r="J319" s="9">
        <f t="shared" si="71"/>
        <v>4.2155623679603309</v>
      </c>
      <c r="K319" s="11">
        <f t="shared" si="72"/>
        <v>0.48780487804878053</v>
      </c>
      <c r="L319" s="11">
        <f t="shared" si="73"/>
        <v>0.29761904761904762</v>
      </c>
      <c r="M319" s="11">
        <f t="shared" si="74"/>
        <v>0.24630541871921185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-0.27114622131442967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0.23135831287939901</v>
      </c>
      <c r="Q319" s="11">
        <f>2*'OddsRatio_working_3-way'!K319*'OddsRatio_working_3-way'!L319*'OddsRatio_working_3-way'!M319</f>
        <v>7.1517252822070804E-2</v>
      </c>
      <c r="R319" s="11">
        <f t="shared" si="75"/>
        <v>0</v>
      </c>
      <c r="S319" s="11">
        <f t="shared" si="76"/>
        <v>-0.8532603248455698</v>
      </c>
      <c r="T319" s="11">
        <f t="shared" si="77"/>
        <v>-0.26375898758750227</v>
      </c>
      <c r="U319" s="11">
        <f>'OddsRatio_working_3-way'!S319-'OddsRatio_working_3-way'!R319^2/3</f>
        <v>-0.8532603248455698</v>
      </c>
      <c r="V319" s="11">
        <f>'OddsRatio_working_3-way'!S319*'OddsRatio_working_3-way'!R319/3-2*'OddsRatio_working_3-way'!R319^3/27-'OddsRatio_working_3-way'!T319</f>
        <v>0.26375898758750227</v>
      </c>
      <c r="W319" s="11">
        <f>'OddsRatio_working_3-way'!V319^2+4*'OddsRatio_working_3-way'!U319^3/27</f>
        <v>-2.246362528759481E-2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0.15168423519006433</v>
      </c>
      <c r="Y319" s="11">
        <f>IF('OddsRatio_working_3-way'!W319&gt;=0,IF('OddsRatio_working_3-way'!V319+SQRT('OddsRatio_working_3-way'!W319)&gt;0,0,PI()),ACOS('OddsRatio_working_3-way'!V319/(2*'OddsRatio_working_3-way'!X319)))</f>
        <v>0.51673996538295652</v>
      </c>
      <c r="Z319" s="11">
        <f>'OddsRatio_working_3-way'!X319^(1/3)*COS('OddsRatio_working_3-way'!Y319/3)</f>
        <v>0.52541868757521759</v>
      </c>
      <c r="AA319" s="11">
        <f>'OddsRatio_working_3-way'!X319^(1/3)*COS(('OddsRatio_working_3-way'!Y319+2*PI())/3)</f>
        <v>-0.34187046600959592</v>
      </c>
      <c r="AB319" s="11">
        <f>'OddsRatio_working_3-way'!X319^(1/3)*COS(('OddsRatio_working_3-way'!Y319+4*PI())/3)</f>
        <v>-0.18354822156562164</v>
      </c>
      <c r="AC319" s="11">
        <f>'OddsRatio_working_3-way'!X319^(1/3)*SIN('OddsRatio_working_3-way'!Y319/3)</f>
        <v>9.140739044843417E-2</v>
      </c>
      <c r="AD319" s="11">
        <f>'OddsRatio_working_3-way'!X319^(1/3)*SIN(('OddsRatio_working_3-way'!Y319+2*PI())/3)</f>
        <v>0.40932223583900051</v>
      </c>
      <c r="AE319" s="11">
        <f>'OddsRatio_working_3-way'!X319^(1/3)*SIN(('OddsRatio_working_3-way'!Y319+4*PI())/3)</f>
        <v>-0.50072962628743478</v>
      </c>
      <c r="AF319" s="11">
        <f>-'OddsRatio_working_3-way'!U319/(3*'OddsRatio_working_3-way'!X319^(1/3))*COS(('OddsRatio_working_3-way'!Y319)/3)</f>
        <v>0.52541868757521748</v>
      </c>
      <c r="AG319" s="11">
        <f>-'OddsRatio_working_3-way'!U319/(3*'OddsRatio_working_3-way'!X319^(1/3))*COS(('OddsRatio_working_3-way'!Y319+2*PI())/3)</f>
        <v>-0.34187046600959581</v>
      </c>
      <c r="AH319" s="11">
        <f>-'OddsRatio_working_3-way'!U319/(3*'OddsRatio_working_3-way'!X319^(1/3))*COS(('OddsRatio_working_3-way'!Y319+4*PI())/3)</f>
        <v>-0.18354822156562162</v>
      </c>
      <c r="AI319" s="11">
        <f>'OddsRatio_working_3-way'!U319/(3*'OddsRatio_working_3-way'!X319^(1/3))*SIN(('OddsRatio_working_3-way'!Y319)/3)</f>
        <v>-9.1407390448434142E-2</v>
      </c>
      <c r="AJ319" s="11">
        <f>'OddsRatio_working_3-way'!U319/(3*'OddsRatio_working_3-way'!X319^(1/3))*SIN(('OddsRatio_working_3-way'!Y319+2*PI())/3)</f>
        <v>-0.40932223583900046</v>
      </c>
      <c r="AK319" s="11">
        <f>'OddsRatio_working_3-way'!U319/(3*'OddsRatio_working_3-way'!X319^(1/3))*SIN(('OddsRatio_working_3-way'!Y319+4*PI())/3)</f>
        <v>0.50072962628743467</v>
      </c>
      <c r="AL319" s="11">
        <f>'OddsRatio_working_3-way'!Z319+'OddsRatio_working_3-way'!AF319</f>
        <v>1.0508373751504352</v>
      </c>
      <c r="AM319" s="11">
        <f>'OddsRatio_working_3-way'!AA319+'OddsRatio_working_3-way'!AG319</f>
        <v>-0.68374093201919173</v>
      </c>
      <c r="AN319" s="11">
        <f>'OddsRatio_working_3-way'!AB319+'OddsRatio_working_3-way'!AH319</f>
        <v>-0.36709644313124323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1.0508373751504352</v>
      </c>
      <c r="AS319" s="11">
        <f>IF(('OddsRatio_working_3-way'!X319=0),IF(Q319&gt;0,-Q319^(1/3),(-Q319)^(1/3)),'OddsRatio_working_3-way'!AM319-'OddsRatio_working_3-way'!R319/3)</f>
        <v>-0.68374093201919173</v>
      </c>
      <c r="AT319" s="11">
        <f>IF(('OddsRatio_working_3-way'!X319=0),IF(Q319&gt;0,-Q319^(1/3),(-Q319)^(1/3)),'OddsRatio_working_3-way'!AN319-'OddsRatio_working_3-way'!R319/3)</f>
        <v>-0.36709644313124323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9">
        <f t="shared" si="65"/>
        <v>0.31684141226132834</v>
      </c>
      <c r="E321" s="9">
        <f t="shared" si="66"/>
        <v>0.27760398839947809</v>
      </c>
      <c r="F321" s="9">
        <f t="shared" si="67"/>
        <v>0.40555459933919336</v>
      </c>
      <c r="G321" s="9">
        <f t="shared" si="68"/>
        <v>1.062144375658916</v>
      </c>
      <c r="H321" s="9">
        <f t="shared" si="69"/>
        <v>3.1561530825876001</v>
      </c>
      <c r="I321" s="9">
        <f t="shared" si="70"/>
        <v>3.6022537203643434</v>
      </c>
      <c r="J321" s="9">
        <f t="shared" si="71"/>
        <v>2.4657592384093046</v>
      </c>
      <c r="K321" s="11">
        <f t="shared" si="72"/>
        <v>0.33003300330033003</v>
      </c>
      <c r="L321" s="11">
        <f t="shared" si="73"/>
        <v>0.28985507246376813</v>
      </c>
      <c r="M321" s="11">
        <f t="shared" si="74"/>
        <v>0.42016806722689076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-0.2758687633469229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0.23553688945803605</v>
      </c>
      <c r="Q321" s="11">
        <f>2*'OddsRatio_working_3-way'!K321*'OddsRatio_working_3-way'!L321*'OddsRatio_working_3-way'!M321</f>
        <v>8.0388016879875776E-2</v>
      </c>
      <c r="R321" s="11">
        <f t="shared" si="75"/>
        <v>0</v>
      </c>
      <c r="S321" s="11">
        <f t="shared" si="76"/>
        <v>-0.8538005049953159</v>
      </c>
      <c r="T321" s="11">
        <f t="shared" si="77"/>
        <v>-0.29139948975949342</v>
      </c>
      <c r="U321" s="11">
        <f>'OddsRatio_working_3-way'!S321-'OddsRatio_working_3-way'!R321^2/3</f>
        <v>-0.8538005049953159</v>
      </c>
      <c r="V321" s="11">
        <f>'OddsRatio_working_3-way'!S321*'OddsRatio_working_3-way'!R321/3-2*'OddsRatio_working_3-way'!R321^3/27-'OddsRatio_working_3-way'!T321</f>
        <v>0.29139948975949342</v>
      </c>
      <c r="W321" s="11">
        <f>'OddsRatio_working_3-way'!V321^2+4*'OddsRatio_working_3-way'!U321^3/27</f>
        <v>-7.293667924749267E-3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0.15182829986274166</v>
      </c>
      <c r="Y321" s="11">
        <f>IF('OddsRatio_working_3-way'!W321&gt;=0,IF('OddsRatio_working_3-way'!V321+SQRT('OddsRatio_working_3-way'!W321)&gt;0,0,PI()),ACOS('OddsRatio_working_3-way'!V321/(2*'OddsRatio_working_3-way'!X321)))</f>
        <v>0.28509491339225224</v>
      </c>
      <c r="Z321" s="11">
        <f>'OddsRatio_working_3-way'!X321^(1/3)*COS('OddsRatio_working_3-way'!Y321/3)</f>
        <v>0.53107218782945798</v>
      </c>
      <c r="AA321" s="11">
        <f>'OddsRatio_working_3-way'!X321^(1/3)*COS(('OddsRatio_working_3-way'!Y321+2*PI())/3)</f>
        <v>-0.30937528567682387</v>
      </c>
      <c r="AB321" s="11">
        <f>'OddsRatio_working_3-way'!X321^(1/3)*COS(('OddsRatio_working_3-way'!Y321+4*PI())/3)</f>
        <v>-0.22169690215263441</v>
      </c>
      <c r="AC321" s="11">
        <f>'OddsRatio_working_3-way'!X321^(1/3)*SIN('OddsRatio_working_3-way'!Y321/3)</f>
        <v>5.0621138329802216E-2</v>
      </c>
      <c r="AD321" s="11">
        <f>'OddsRatio_working_3-way'!X321^(1/3)*SIN(('OddsRatio_working_3-way'!Y321+2*PI())/3)</f>
        <v>0.43461143673879044</v>
      </c>
      <c r="AE321" s="11">
        <f>'OddsRatio_working_3-way'!X321^(1/3)*SIN(('OddsRatio_working_3-way'!Y321+4*PI())/3)</f>
        <v>-0.48523257506859252</v>
      </c>
      <c r="AF321" s="11">
        <f>-'OddsRatio_working_3-way'!U321/(3*'OddsRatio_working_3-way'!X321^(1/3))*COS(('OddsRatio_working_3-way'!Y321)/3)</f>
        <v>0.53107218782945786</v>
      </c>
      <c r="AG321" s="11">
        <f>-'OddsRatio_working_3-way'!U321/(3*'OddsRatio_working_3-way'!X321^(1/3))*COS(('OddsRatio_working_3-way'!Y321+2*PI())/3)</f>
        <v>-0.30937528567682382</v>
      </c>
      <c r="AH321" s="11">
        <f>-'OddsRatio_working_3-way'!U321/(3*'OddsRatio_working_3-way'!X321^(1/3))*COS(('OddsRatio_working_3-way'!Y321+4*PI())/3)</f>
        <v>-0.22169690215263435</v>
      </c>
      <c r="AI321" s="11">
        <f>'OddsRatio_working_3-way'!U321/(3*'OddsRatio_working_3-way'!X321^(1/3))*SIN(('OddsRatio_working_3-way'!Y321)/3)</f>
        <v>-5.0621138329802209E-2</v>
      </c>
      <c r="AJ321" s="11">
        <f>'OddsRatio_working_3-way'!U321/(3*'OddsRatio_working_3-way'!X321^(1/3))*SIN(('OddsRatio_working_3-way'!Y321+2*PI())/3)</f>
        <v>-0.43461143673879032</v>
      </c>
      <c r="AK321" s="11">
        <f>'OddsRatio_working_3-way'!U321/(3*'OddsRatio_working_3-way'!X321^(1/3))*SIN(('OddsRatio_working_3-way'!Y321+4*PI())/3)</f>
        <v>0.48523257506859241</v>
      </c>
      <c r="AL321" s="11">
        <f>'OddsRatio_working_3-way'!Z321+'OddsRatio_working_3-way'!AF321</f>
        <v>1.062144375658916</v>
      </c>
      <c r="AM321" s="11">
        <f>'OddsRatio_working_3-way'!AA321+'OddsRatio_working_3-way'!AG321</f>
        <v>-0.61875057135364764</v>
      </c>
      <c r="AN321" s="11">
        <f>'OddsRatio_working_3-way'!AB321+'OddsRatio_working_3-way'!AH321</f>
        <v>-0.44339380430526876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1.062144375658916</v>
      </c>
      <c r="AS321" s="11">
        <f>IF(('OddsRatio_working_3-way'!X321=0),IF(Q321&gt;0,-Q321^(1/3),(-Q321)^(1/3)),'OddsRatio_working_3-way'!AM321-'OddsRatio_working_3-way'!R321/3)</f>
        <v>-0.61875057135364764</v>
      </c>
      <c r="AT321" s="11">
        <f>IF(('OddsRatio_working_3-way'!X321=0),IF(Q321&gt;0,-Q321^(1/3),(-Q321)^(1/3)),'OddsRatio_working_3-way'!AN321-'OddsRatio_working_3-way'!R321/3)</f>
        <v>-0.44339380430526876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9">
        <f t="shared" si="65"/>
        <v>0.46555841432756589</v>
      </c>
      <c r="E322" s="9">
        <f t="shared" si="66"/>
        <v>0.2657028382246015</v>
      </c>
      <c r="F322" s="9">
        <f t="shared" si="67"/>
        <v>0.26873874744783255</v>
      </c>
      <c r="G322" s="9">
        <f t="shared" si="68"/>
        <v>1.0629242321434891</v>
      </c>
      <c r="H322" s="9">
        <f t="shared" si="69"/>
        <v>2.1479581707149689</v>
      </c>
      <c r="I322" s="9">
        <f t="shared" si="70"/>
        <v>3.763603003573071</v>
      </c>
      <c r="J322" s="9">
        <f t="shared" si="71"/>
        <v>3.7210860342873318</v>
      </c>
      <c r="K322" s="11">
        <f t="shared" si="72"/>
        <v>0.48076923076923073</v>
      </c>
      <c r="L322" s="11">
        <f t="shared" si="73"/>
        <v>0.27777777777777779</v>
      </c>
      <c r="M322" s="11">
        <f t="shared" si="74"/>
        <v>0.2808988764044944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-0.2696629213483146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0.23408239700374533</v>
      </c>
      <c r="Q322" s="11">
        <f>2*'OddsRatio_working_3-way'!K322*'OddsRatio_working_3-way'!L322*'OddsRatio_working_3-way'!M322</f>
        <v>7.5026409296072225E-2</v>
      </c>
      <c r="R322" s="11">
        <f t="shared" si="75"/>
        <v>0</v>
      </c>
      <c r="S322" s="11">
        <f t="shared" si="76"/>
        <v>-0.86805555555555569</v>
      </c>
      <c r="T322" s="11">
        <f t="shared" si="77"/>
        <v>-0.2782229344729345</v>
      </c>
      <c r="U322" s="11">
        <f>'OddsRatio_working_3-way'!S322-'OddsRatio_working_3-way'!R322^2/3</f>
        <v>-0.86805555555555569</v>
      </c>
      <c r="V322" s="11">
        <f>'OddsRatio_working_3-way'!S322*'OddsRatio_working_3-way'!R322/3-2*'OddsRatio_working_3-way'!R322^3/27-'OddsRatio_working_3-way'!T322</f>
        <v>0.2782229344729345</v>
      </c>
      <c r="W322" s="11">
        <f>'OddsRatio_working_3-way'!V322^2+4*'OddsRatio_working_3-way'!U322^3/27</f>
        <v>-1.9495348467176668E-2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0.15564651436340252</v>
      </c>
      <c r="Y322" s="11">
        <f>IF('OddsRatio_working_3-way'!W322&gt;=0,IF('OddsRatio_working_3-way'!V322+SQRT('OddsRatio_working_3-way'!W322)&gt;0,0,PI()),ACOS('OddsRatio_working_3-way'!V322/(2*'OddsRatio_working_3-way'!X322)))</f>
        <v>0.46512526349665451</v>
      </c>
      <c r="Z322" s="11">
        <f>'OddsRatio_working_3-way'!X322^(1/3)*COS('OddsRatio_working_3-way'!Y322/3)</f>
        <v>0.53146211607174454</v>
      </c>
      <c r="AA322" s="11">
        <f>'OddsRatio_working_3-way'!X322^(1/3)*COS(('OddsRatio_working_3-way'!Y322+2*PI())/3)</f>
        <v>-0.33766785859230875</v>
      </c>
      <c r="AB322" s="11">
        <f>'OddsRatio_working_3-way'!X322^(1/3)*COS(('OddsRatio_working_3-way'!Y322+4*PI())/3)</f>
        <v>-0.19379425747943574</v>
      </c>
      <c r="AC322" s="11">
        <f>'OddsRatio_working_3-way'!X322^(1/3)*SIN('OddsRatio_working_3-way'!Y322/3)</f>
        <v>8.3065462331798082E-2</v>
      </c>
      <c r="AD322" s="11">
        <f>'OddsRatio_working_3-way'!X322^(1/3)*SIN(('OddsRatio_working_3-way'!Y322+2*PI())/3)</f>
        <v>0.41872696250126579</v>
      </c>
      <c r="AE322" s="11">
        <f>'OddsRatio_working_3-way'!X322^(1/3)*SIN(('OddsRatio_working_3-way'!Y322+4*PI())/3)</f>
        <v>-0.50179242483306385</v>
      </c>
      <c r="AF322" s="11">
        <f>-'OddsRatio_working_3-way'!U322/(3*'OddsRatio_working_3-way'!X322^(1/3))*COS(('OddsRatio_working_3-way'!Y322)/3)</f>
        <v>0.53146211607174454</v>
      </c>
      <c r="AG322" s="11">
        <f>-'OddsRatio_working_3-way'!U322/(3*'OddsRatio_working_3-way'!X322^(1/3))*COS(('OddsRatio_working_3-way'!Y322+2*PI())/3)</f>
        <v>-0.33766785859230875</v>
      </c>
      <c r="AH322" s="11">
        <f>-'OddsRatio_working_3-way'!U322/(3*'OddsRatio_working_3-way'!X322^(1/3))*COS(('OddsRatio_working_3-way'!Y322+4*PI())/3)</f>
        <v>-0.19379425747943574</v>
      </c>
      <c r="AI322" s="11">
        <f>'OddsRatio_working_3-way'!U322/(3*'OddsRatio_working_3-way'!X322^(1/3))*SIN(('OddsRatio_working_3-way'!Y322)/3)</f>
        <v>-8.3065462331798082E-2</v>
      </c>
      <c r="AJ322" s="11">
        <f>'OddsRatio_working_3-way'!U322/(3*'OddsRatio_working_3-way'!X322^(1/3))*SIN(('OddsRatio_working_3-way'!Y322+2*PI())/3)</f>
        <v>-0.41872696250126579</v>
      </c>
      <c r="AK322" s="11">
        <f>'OddsRatio_working_3-way'!U322/(3*'OddsRatio_working_3-way'!X322^(1/3))*SIN(('OddsRatio_working_3-way'!Y322+4*PI())/3)</f>
        <v>0.50179242483306385</v>
      </c>
      <c r="AL322" s="11">
        <f>'OddsRatio_working_3-way'!Z322+'OddsRatio_working_3-way'!AF322</f>
        <v>1.0629242321434891</v>
      </c>
      <c r="AM322" s="11">
        <f>'OddsRatio_working_3-way'!AA322+'OddsRatio_working_3-way'!AG322</f>
        <v>-0.67533571718461749</v>
      </c>
      <c r="AN322" s="11">
        <f>'OddsRatio_working_3-way'!AB322+'OddsRatio_working_3-way'!AH322</f>
        <v>-0.38758851495887148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1.0629242321434891</v>
      </c>
      <c r="AS322" s="11">
        <f>IF(('OddsRatio_working_3-way'!X322=0),IF(Q322&gt;0,-Q322^(1/3),(-Q322)^(1/3)),'OddsRatio_working_3-way'!AM322-'OddsRatio_working_3-way'!R322/3)</f>
        <v>-0.67533571718461749</v>
      </c>
      <c r="AT322" s="11">
        <f>IF(('OddsRatio_working_3-way'!X322=0),IF(Q322&gt;0,-Q322^(1/3),(-Q322)^(1/3)),'OddsRatio_working_3-way'!AN322-'OddsRatio_working_3-way'!R322/3)</f>
        <v>-0.38758851495887148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9">
        <f t="shared" si="65"/>
        <v>0.44735735087091288</v>
      </c>
      <c r="E323" s="9">
        <f t="shared" si="66"/>
        <v>0.31761823985863796</v>
      </c>
      <c r="F323" s="9">
        <f t="shared" si="67"/>
        <v>0.23502440927044918</v>
      </c>
      <c r="G323" s="9">
        <f t="shared" si="68"/>
        <v>1.0742168970602397</v>
      </c>
      <c r="H323" s="9">
        <f t="shared" si="69"/>
        <v>2.2353494316192757</v>
      </c>
      <c r="I323" s="9">
        <f t="shared" si="70"/>
        <v>3.1484337941204794</v>
      </c>
      <c r="J323" s="9">
        <f t="shared" si="71"/>
        <v>4.2548771980925268</v>
      </c>
      <c r="K323" s="11">
        <f t="shared" si="72"/>
        <v>0.46511627906976744</v>
      </c>
      <c r="L323" s="11">
        <f t="shared" si="73"/>
        <v>0.33333333333333331</v>
      </c>
      <c r="M323" s="11">
        <f t="shared" si="74"/>
        <v>0.24813895781637715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-0.2681054879104392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0.23775174562871487</v>
      </c>
      <c r="Q323" s="11">
        <f>2*'OddsRatio_working_3-way'!K323*'OddsRatio_working_3-way'!L323*'OddsRatio_working_3-way'!M323</f>
        <v>7.6942312501202217E-2</v>
      </c>
      <c r="R323" s="11">
        <f t="shared" si="75"/>
        <v>0</v>
      </c>
      <c r="S323" s="11">
        <f t="shared" si="76"/>
        <v>-0.88678433060697359</v>
      </c>
      <c r="T323" s="11">
        <f t="shared" si="77"/>
        <v>-0.28698522026115647</v>
      </c>
      <c r="U323" s="11">
        <f>'OddsRatio_working_3-way'!S323-'OddsRatio_working_3-way'!R323^2/3</f>
        <v>-0.88678433060697359</v>
      </c>
      <c r="V323" s="11">
        <f>'OddsRatio_working_3-way'!S323*'OddsRatio_working_3-way'!R323/3-2*'OddsRatio_working_3-way'!R323^3/27-'OddsRatio_working_3-way'!T323</f>
        <v>0.28698522026115647</v>
      </c>
      <c r="W323" s="11">
        <f>'OddsRatio_working_3-way'!V323^2+4*'OddsRatio_working_3-way'!U323^3/27</f>
        <v>-2.0951361986289496E-2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0.16071082620240149</v>
      </c>
      <c r="Y323" s="11">
        <f>IF('OddsRatio_working_3-way'!W323&gt;=0,IF('OddsRatio_working_3-way'!V323+SQRT('OddsRatio_working_3-way'!W323)&gt;0,0,PI()),ACOS('OddsRatio_working_3-way'!V323/(2*'OddsRatio_working_3-way'!X323)))</f>
        <v>0.46713504316149601</v>
      </c>
      <c r="Z323" s="11">
        <f>'OddsRatio_working_3-way'!X323^(1/3)*COS('OddsRatio_working_3-way'!Y323/3)</f>
        <v>0.53710844853011985</v>
      </c>
      <c r="AA323" s="11">
        <f>'OddsRatio_working_3-way'!X323^(1/3)*COS(('OddsRatio_working_3-way'!Y323+2*PI())/3)</f>
        <v>-0.34157455389947816</v>
      </c>
      <c r="AB323" s="11">
        <f>'OddsRatio_working_3-way'!X323^(1/3)*COS(('OddsRatio_working_3-way'!Y323+4*PI())/3)</f>
        <v>-0.1955338946306418</v>
      </c>
      <c r="AC323" s="11">
        <f>'OddsRatio_working_3-way'!X323^(1/3)*SIN('OddsRatio_working_3-way'!Y323/3)</f>
        <v>8.4316613941493201E-2</v>
      </c>
      <c r="AD323" s="11">
        <f>'OddsRatio_working_3-way'!X323^(1/3)*SIN(('OddsRatio_working_3-way'!Y323+2*PI())/3)</f>
        <v>0.4229912540435839</v>
      </c>
      <c r="AE323" s="11">
        <f>'OddsRatio_working_3-way'!X323^(1/3)*SIN(('OddsRatio_working_3-way'!Y323+4*PI())/3)</f>
        <v>-0.50730786798507699</v>
      </c>
      <c r="AF323" s="11">
        <f>-'OddsRatio_working_3-way'!U323/(3*'OddsRatio_working_3-way'!X323^(1/3))*COS(('OddsRatio_working_3-way'!Y323)/3)</f>
        <v>0.53710844853011974</v>
      </c>
      <c r="AG323" s="11">
        <f>-'OddsRatio_working_3-way'!U323/(3*'OddsRatio_working_3-way'!X323^(1/3))*COS(('OddsRatio_working_3-way'!Y323+2*PI())/3)</f>
        <v>-0.34157455389947811</v>
      </c>
      <c r="AH323" s="11">
        <f>-'OddsRatio_working_3-way'!U323/(3*'OddsRatio_working_3-way'!X323^(1/3))*COS(('OddsRatio_working_3-way'!Y323+4*PI())/3)</f>
        <v>-0.19553389463064177</v>
      </c>
      <c r="AI323" s="11">
        <f>'OddsRatio_working_3-way'!U323/(3*'OddsRatio_working_3-way'!X323^(1/3))*SIN(('OddsRatio_working_3-way'!Y323)/3)</f>
        <v>-8.4316613941493188E-2</v>
      </c>
      <c r="AJ323" s="11">
        <f>'OddsRatio_working_3-way'!U323/(3*'OddsRatio_working_3-way'!X323^(1/3))*SIN(('OddsRatio_working_3-way'!Y323+2*PI())/3)</f>
        <v>-0.42299125404358379</v>
      </c>
      <c r="AK323" s="11">
        <f>'OddsRatio_working_3-way'!U323/(3*'OddsRatio_working_3-way'!X323^(1/3))*SIN(('OddsRatio_working_3-way'!Y323+4*PI())/3)</f>
        <v>0.50730786798507688</v>
      </c>
      <c r="AL323" s="11">
        <f>'OddsRatio_working_3-way'!Z323+'OddsRatio_working_3-way'!AF323</f>
        <v>1.0742168970602397</v>
      </c>
      <c r="AM323" s="11">
        <f>'OddsRatio_working_3-way'!AA323+'OddsRatio_working_3-way'!AG323</f>
        <v>-0.68314910779895621</v>
      </c>
      <c r="AN323" s="11">
        <f>'OddsRatio_working_3-way'!AB323+'OddsRatio_working_3-way'!AH323</f>
        <v>-0.3910677892612836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1.0742168970602397</v>
      </c>
      <c r="AS323" s="11">
        <f>IF(('OddsRatio_working_3-way'!X323=0),IF(Q323&gt;0,-Q323^(1/3),(-Q323)^(1/3)),'OddsRatio_working_3-way'!AM323-'OddsRatio_working_3-way'!R323/3)</f>
        <v>-0.68314910779895621</v>
      </c>
      <c r="AT323" s="11">
        <f>IF(('OddsRatio_working_3-way'!X323=0),IF(Q323&gt;0,-Q323^(1/3),(-Q323)^(1/3)),'OddsRatio_working_3-way'!AN323-'OddsRatio_working_3-way'!R323/3)</f>
        <v>-0.3910677892612836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9">
        <f t="shared" ref="D324:D387" si="78">(K324/(AR324+K324-(AR324*K324)))</f>
        <v>0.26733766968047606</v>
      </c>
      <c r="E324" s="9">
        <f t="shared" ref="E324:E387" si="79">(L324/(AR324+L324-(AR324*L324)))</f>
        <v>0.2521812709670288</v>
      </c>
      <c r="F324" s="9">
        <f t="shared" ref="F324:F387" si="80">(M324/(AR324+M324-(AR324*M324)))</f>
        <v>0.48048105935249497</v>
      </c>
      <c r="G324" s="9">
        <f t="shared" ref="G324:G387" si="81">AR324</f>
        <v>1.0705420718416818</v>
      </c>
      <c r="H324" s="9">
        <f t="shared" ref="H324:H387" si="82">IF(A324="","",1/D324)</f>
        <v>3.7405877039147057</v>
      </c>
      <c r="I324" s="9">
        <f t="shared" ref="I324:I387" si="83">IF(B324="","",1/E324)</f>
        <v>3.965401539001459</v>
      </c>
      <c r="J324" s="9">
        <f t="shared" ref="J324:J387" si="84">IF(C324="","",1/F324)</f>
        <v>2.0812474925600983</v>
      </c>
      <c r="K324" s="11">
        <f t="shared" ref="K324:K387" si="85">1/A324</f>
        <v>0.2808988764044944</v>
      </c>
      <c r="L324" s="11">
        <f t="shared" ref="L324:L387" si="86">1/B324</f>
        <v>0.26525198938992045</v>
      </c>
      <c r="M324" s="11">
        <f t="shared" ref="M324:M387" si="87">1/C324</f>
        <v>0.49751243781094534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-0.26549338367620068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0.23501839296943597</v>
      </c>
      <c r="Q324" s="11">
        <f>2*'OddsRatio_working_3-way'!K324*'OddsRatio_working_3-way'!L324*'OddsRatio_working_3-way'!M324</f>
        <v>7.4138294312124903E-2</v>
      </c>
      <c r="R324" s="11">
        <f t="shared" ref="R324:R387" si="88">O324/N324</f>
        <v>0</v>
      </c>
      <c r="S324" s="11">
        <f t="shared" ref="S324:S387" si="89">P324/N324</f>
        <v>-0.88521374700646993</v>
      </c>
      <c r="T324" s="11">
        <f t="shared" ref="T324:T387" si="90">Q324/N324</f>
        <v>-0.27924723880330282</v>
      </c>
      <c r="U324" s="11">
        <f>'OddsRatio_working_3-way'!S324-'OddsRatio_working_3-way'!R324^2/3</f>
        <v>-0.88521374700646993</v>
      </c>
      <c r="V324" s="11">
        <f>'OddsRatio_working_3-way'!S324*'OddsRatio_working_3-way'!R324/3-2*'OddsRatio_working_3-way'!R324^3/27-'OddsRatio_working_3-way'!T324</f>
        <v>0.27924723880330282</v>
      </c>
      <c r="W324" s="11">
        <f>'OddsRatio_working_3-way'!V324^2+4*'OddsRatio_working_3-way'!U324^3/27</f>
        <v>-2.4784902925657992E-2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0.16028406292027822</v>
      </c>
      <c r="Y324" s="11">
        <f>IF('OddsRatio_working_3-way'!W324&gt;=0,IF('OddsRatio_working_3-way'!V324+SQRT('OddsRatio_working_3-way'!W324)&gt;0,0,PI()),ACOS('OddsRatio_working_3-way'!V324/(2*'OddsRatio_working_3-way'!X324)))</f>
        <v>0.51335640490076262</v>
      </c>
      <c r="Z324" s="11">
        <f>'OddsRatio_working_3-way'!X324^(1/3)*COS('OddsRatio_working_3-way'!Y324/3)</f>
        <v>0.53527103592084091</v>
      </c>
      <c r="AA324" s="11">
        <f>'OddsRatio_working_3-way'!X324^(1/3)*COS(('OddsRatio_working_3-way'!Y324+2*PI())/3)</f>
        <v>-0.34774247976643263</v>
      </c>
      <c r="AB324" s="11">
        <f>'OddsRatio_working_3-way'!X324^(1/3)*COS(('OddsRatio_working_3-way'!Y324+4*PI())/3)</f>
        <v>-0.18752855615440836</v>
      </c>
      <c r="AC324" s="11">
        <f>'OddsRatio_working_3-way'!X324^(1/3)*SIN('OddsRatio_working_3-way'!Y324/3)</f>
        <v>9.2499551925328383E-2</v>
      </c>
      <c r="AD324" s="11">
        <f>'OddsRatio_working_3-way'!X324^(1/3)*SIN(('OddsRatio_working_3-way'!Y324+2*PI())/3)</f>
        <v>0.41730853905479676</v>
      </c>
      <c r="AE324" s="11">
        <f>'OddsRatio_working_3-way'!X324^(1/3)*SIN(('OddsRatio_working_3-way'!Y324+4*PI())/3)</f>
        <v>-0.50980809098012514</v>
      </c>
      <c r="AF324" s="11">
        <f>-'OddsRatio_working_3-way'!U324/(3*'OddsRatio_working_3-way'!X324^(1/3))*COS(('OddsRatio_working_3-way'!Y324)/3)</f>
        <v>0.53527103592084091</v>
      </c>
      <c r="AG324" s="11">
        <f>-'OddsRatio_working_3-way'!U324/(3*'OddsRatio_working_3-way'!X324^(1/3))*COS(('OddsRatio_working_3-way'!Y324+2*PI())/3)</f>
        <v>-0.34774247976643263</v>
      </c>
      <c r="AH324" s="11">
        <f>-'OddsRatio_working_3-way'!U324/(3*'OddsRatio_working_3-way'!X324^(1/3))*COS(('OddsRatio_working_3-way'!Y324+4*PI())/3)</f>
        <v>-0.18752855615440836</v>
      </c>
      <c r="AI324" s="11">
        <f>'OddsRatio_working_3-way'!U324/(3*'OddsRatio_working_3-way'!X324^(1/3))*SIN(('OddsRatio_working_3-way'!Y324)/3)</f>
        <v>-9.2499551925328383E-2</v>
      </c>
      <c r="AJ324" s="11">
        <f>'OddsRatio_working_3-way'!U324/(3*'OddsRatio_working_3-way'!X324^(1/3))*SIN(('OddsRatio_working_3-way'!Y324+2*PI())/3)</f>
        <v>-0.41730853905479676</v>
      </c>
      <c r="AK324" s="11">
        <f>'OddsRatio_working_3-way'!U324/(3*'OddsRatio_working_3-way'!X324^(1/3))*SIN(('OddsRatio_working_3-way'!Y324+4*PI())/3)</f>
        <v>0.50980809098012514</v>
      </c>
      <c r="AL324" s="11">
        <f>'OddsRatio_working_3-way'!Z324+'OddsRatio_working_3-way'!AF324</f>
        <v>1.0705420718416818</v>
      </c>
      <c r="AM324" s="11">
        <f>'OddsRatio_working_3-way'!AA324+'OddsRatio_working_3-way'!AG324</f>
        <v>-0.69548495953286527</v>
      </c>
      <c r="AN324" s="11">
        <f>'OddsRatio_working_3-way'!AB324+'OddsRatio_working_3-way'!AH324</f>
        <v>-0.37505711230881672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1.0705420718416818</v>
      </c>
      <c r="AS324" s="11">
        <f>IF(('OddsRatio_working_3-way'!X324=0),IF(Q324&gt;0,-Q324^(1/3),(-Q324)^(1/3)),'OddsRatio_working_3-way'!AM324-'OddsRatio_working_3-way'!R324/3)</f>
        <v>-0.69548495953286527</v>
      </c>
      <c r="AT324" s="11">
        <f>IF(('OddsRatio_working_3-way'!X324=0),IF(Q324&gt;0,-Q324^(1/3),(-Q324)^(1/3)),'OddsRatio_working_3-way'!AN324-'OddsRatio_working_3-way'!R324/3)</f>
        <v>-0.37505711230881672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9">
        <f t="shared" si="78"/>
        <v>0.48092468407183186</v>
      </c>
      <c r="E325" s="9">
        <f t="shared" si="79"/>
        <v>0.26169701217614266</v>
      </c>
      <c r="F325" s="9">
        <f t="shared" si="80"/>
        <v>0.25737830375202547</v>
      </c>
      <c r="G325" s="9">
        <f t="shared" si="81"/>
        <v>1.0686412517095101</v>
      </c>
      <c r="H325" s="9">
        <f t="shared" si="82"/>
        <v>2.079327664226605</v>
      </c>
      <c r="I325" s="9">
        <f t="shared" si="83"/>
        <v>3.8212129045131067</v>
      </c>
      <c r="J325" s="9">
        <f t="shared" si="84"/>
        <v>3.8853313796156774</v>
      </c>
      <c r="K325" s="11">
        <f t="shared" si="85"/>
        <v>0.49751243781094534</v>
      </c>
      <c r="L325" s="11">
        <f t="shared" si="86"/>
        <v>0.27472527472527469</v>
      </c>
      <c r="M325" s="11">
        <f t="shared" si="87"/>
        <v>0.27027027027027023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-0.26594381818262414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0.23457113009351818</v>
      </c>
      <c r="Q325" s="11">
        <f>2*'OddsRatio_working_3-way'!K325*'OddsRatio_working_3-way'!L325*'OddsRatio_working_3-way'!M325</f>
        <v>7.3880670895596259E-2</v>
      </c>
      <c r="R325" s="11">
        <f t="shared" si="88"/>
        <v>0</v>
      </c>
      <c r="S325" s="11">
        <f t="shared" si="89"/>
        <v>-0.88203264770921552</v>
      </c>
      <c r="T325" s="11">
        <f t="shared" si="90"/>
        <v>-0.27780555833361115</v>
      </c>
      <c r="U325" s="11">
        <f>'OddsRatio_working_3-way'!S325-'OddsRatio_working_3-way'!R325^2/3</f>
        <v>-0.88203264770921552</v>
      </c>
      <c r="V325" s="11">
        <f>'OddsRatio_working_3-way'!S325*'OddsRatio_working_3-way'!R325/3-2*'OddsRatio_working_3-way'!R325^3/27-'OddsRatio_working_3-way'!T325</f>
        <v>0.27780555833361115</v>
      </c>
      <c r="W325" s="11">
        <f>'OddsRatio_working_3-way'!V325^2+4*'OddsRatio_working_3-way'!U325^3/27</f>
        <v>-2.4484095926352922E-2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0.15942084569418952</v>
      </c>
      <c r="Y325" s="11">
        <f>IF('OddsRatio_working_3-way'!W325&gt;=0,IF('OddsRatio_working_3-way'!V325+SQRT('OddsRatio_working_3-way'!W325)&gt;0,0,PI()),ACOS('OddsRatio_working_3-way'!V325/(2*'OddsRatio_working_3-way'!X325)))</f>
        <v>0.51295891705587282</v>
      </c>
      <c r="Z325" s="11">
        <f>'OddsRatio_working_3-way'!X325^(1/3)*COS('OddsRatio_working_3-way'!Y325/3)</f>
        <v>0.53432062585475515</v>
      </c>
      <c r="AA325" s="11">
        <f>'OddsRatio_working_3-way'!X325^(1/3)*COS(('OddsRatio_working_3-way'!Y325+2*PI())/3)</f>
        <v>-0.34706189937558923</v>
      </c>
      <c r="AB325" s="11">
        <f>'OddsRatio_working_3-way'!X325^(1/3)*COS(('OddsRatio_working_3-way'!Y325+4*PI())/3)</f>
        <v>-0.18725872647916583</v>
      </c>
      <c r="AC325" s="11">
        <f>'OddsRatio_working_3-way'!X325^(1/3)*SIN('OddsRatio_working_3-way'!Y325/3)</f>
        <v>9.2262404889106406E-2</v>
      </c>
      <c r="AD325" s="11">
        <f>'OddsRatio_working_3-way'!X325^(1/3)*SIN(('OddsRatio_working_3-way'!Y325+2*PI())/3)</f>
        <v>0.41660403331166518</v>
      </c>
      <c r="AE325" s="11">
        <f>'OddsRatio_working_3-way'!X325^(1/3)*SIN(('OddsRatio_working_3-way'!Y325+4*PI())/3)</f>
        <v>-0.50886643820077149</v>
      </c>
      <c r="AF325" s="11">
        <f>-'OddsRatio_working_3-way'!U325/(3*'OddsRatio_working_3-way'!X325^(1/3))*COS(('OddsRatio_working_3-way'!Y325)/3)</f>
        <v>0.53432062585475493</v>
      </c>
      <c r="AG325" s="11">
        <f>-'OddsRatio_working_3-way'!U325/(3*'OddsRatio_working_3-way'!X325^(1/3))*COS(('OddsRatio_working_3-way'!Y325+2*PI())/3)</f>
        <v>-0.34706189937558907</v>
      </c>
      <c r="AH325" s="11">
        <f>-'OddsRatio_working_3-way'!U325/(3*'OddsRatio_working_3-way'!X325^(1/3))*COS(('OddsRatio_working_3-way'!Y325+4*PI())/3)</f>
        <v>-0.18725872647916575</v>
      </c>
      <c r="AI325" s="11">
        <f>'OddsRatio_working_3-way'!U325/(3*'OddsRatio_working_3-way'!X325^(1/3))*SIN(('OddsRatio_working_3-way'!Y325)/3)</f>
        <v>-9.2262404889106378E-2</v>
      </c>
      <c r="AJ325" s="11">
        <f>'OddsRatio_working_3-way'!U325/(3*'OddsRatio_working_3-way'!X325^(1/3))*SIN(('OddsRatio_working_3-way'!Y325+2*PI())/3)</f>
        <v>-0.41660403331166501</v>
      </c>
      <c r="AK325" s="11">
        <f>'OddsRatio_working_3-way'!U325/(3*'OddsRatio_working_3-way'!X325^(1/3))*SIN(('OddsRatio_working_3-way'!Y325+4*PI())/3)</f>
        <v>0.50886643820077126</v>
      </c>
      <c r="AL325" s="11">
        <f>'OddsRatio_working_3-way'!Z325+'OddsRatio_working_3-way'!AF325</f>
        <v>1.0686412517095101</v>
      </c>
      <c r="AM325" s="11">
        <f>'OddsRatio_working_3-way'!AA325+'OddsRatio_working_3-way'!AG325</f>
        <v>-0.69412379875117836</v>
      </c>
      <c r="AN325" s="11">
        <f>'OddsRatio_working_3-way'!AB325+'OddsRatio_working_3-way'!AH325</f>
        <v>-0.37451745295833161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1.0686412517095101</v>
      </c>
      <c r="AS325" s="11">
        <f>IF(('OddsRatio_working_3-way'!X325=0),IF(Q325&gt;0,-Q325^(1/3),(-Q325)^(1/3)),'OddsRatio_working_3-way'!AM325-'OddsRatio_working_3-way'!R325/3)</f>
        <v>-0.69412379875117836</v>
      </c>
      <c r="AT325" s="11">
        <f>IF(('OddsRatio_working_3-way'!X325=0),IF(Q325&gt;0,-Q325^(1/3),(-Q325)^(1/3)),'OddsRatio_working_3-way'!AN325-'OddsRatio_working_3-way'!R325/3)</f>
        <v>-0.37451745295833161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0.41671685251399954</v>
      </c>
      <c r="E326" s="9">
        <f t="shared" si="79"/>
        <v>0.27398502609437791</v>
      </c>
      <c r="F326" s="9">
        <f t="shared" si="80"/>
        <v>0.3092981213916226</v>
      </c>
      <c r="G326" s="9">
        <f t="shared" si="81"/>
        <v>1.0684816521622613</v>
      </c>
      <c r="H326" s="9">
        <f t="shared" si="82"/>
        <v>2.3997109643325625</v>
      </c>
      <c r="I326" s="9">
        <f t="shared" si="83"/>
        <v>3.6498344973624079</v>
      </c>
      <c r="J326" s="9">
        <f t="shared" si="84"/>
        <v>3.2331266530191254</v>
      </c>
      <c r="K326" s="11">
        <f t="shared" si="85"/>
        <v>0.4329004329004329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-0.27335030281130057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0.23671600504543258</v>
      </c>
      <c r="Q326" s="11">
        <f>2*'OddsRatio_working_3-way'!K326*'OddsRatio_working_3-way'!L326*'OddsRatio_working_3-way'!M326</f>
        <v>8.0515647974636922E-2</v>
      </c>
      <c r="R326" s="11">
        <f t="shared" si="88"/>
        <v>0</v>
      </c>
      <c r="S326" s="11">
        <f t="shared" si="89"/>
        <v>-0.86598040174421387</v>
      </c>
      <c r="T326" s="11">
        <f t="shared" si="90"/>
        <v>-0.294551157055855</v>
      </c>
      <c r="U326" s="11">
        <f>'OddsRatio_working_3-way'!S326-'OddsRatio_working_3-way'!R326^2/3</f>
        <v>-0.86598040174421387</v>
      </c>
      <c r="V326" s="11">
        <f>'OddsRatio_working_3-way'!S326*'OddsRatio_working_3-way'!R326/3-2*'OddsRatio_working_3-way'!R326^3/27-'OddsRatio_working_3-way'!T326</f>
        <v>0.294551157055855</v>
      </c>
      <c r="W326" s="11">
        <f>'OddsRatio_working_3-way'!V326^2+4*'OddsRatio_working_3-way'!U326^3/27</f>
        <v>-9.4496608413997679E-3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0.15508872054758102</v>
      </c>
      <c r="Y326" s="11">
        <f>IF('OddsRatio_working_3-way'!W326&gt;=0,IF('OddsRatio_working_3-way'!V326+SQRT('OddsRatio_working_3-way'!W326)&gt;0,0,PI()),ACOS('OddsRatio_working_3-way'!V326/(2*'OddsRatio_working_3-way'!X326)))</f>
        <v>0.31877047375606127</v>
      </c>
      <c r="Z326" s="11">
        <f>'OddsRatio_working_3-way'!X326^(1/3)*COS('OddsRatio_working_3-way'!Y326/3)</f>
        <v>0.53424082608113066</v>
      </c>
      <c r="AA326" s="11">
        <f>'OddsRatio_working_3-way'!X326^(1/3)*COS(('OddsRatio_working_3-way'!Y326+2*PI())/3)</f>
        <v>-0.3164677052374717</v>
      </c>
      <c r="AB326" s="11">
        <f>'OddsRatio_working_3-way'!X326^(1/3)*COS(('OddsRatio_working_3-way'!Y326+4*PI())/3)</f>
        <v>-0.21777312084365902</v>
      </c>
      <c r="AC326" s="11">
        <f>'OddsRatio_working_3-way'!X326^(1/3)*SIN('OddsRatio_working_3-way'!Y326/3)</f>
        <v>5.6981344867326117E-2</v>
      </c>
      <c r="AD326" s="11">
        <f>'OddsRatio_working_3-way'!X326^(1/3)*SIN(('OddsRatio_working_3-way'!Y326+2*PI())/3)</f>
        <v>0.43417545469138014</v>
      </c>
      <c r="AE326" s="11">
        <f>'OddsRatio_working_3-way'!X326^(1/3)*SIN(('OddsRatio_working_3-way'!Y326+4*PI())/3)</f>
        <v>-0.49115679955870623</v>
      </c>
      <c r="AF326" s="11">
        <f>-'OddsRatio_working_3-way'!U326/(3*'OddsRatio_working_3-way'!X326^(1/3))*COS(('OddsRatio_working_3-way'!Y326)/3)</f>
        <v>0.53424082608113055</v>
      </c>
      <c r="AG326" s="11">
        <f>-'OddsRatio_working_3-way'!U326/(3*'OddsRatio_working_3-way'!X326^(1/3))*COS(('OddsRatio_working_3-way'!Y326+2*PI())/3)</f>
        <v>-0.31646770523747164</v>
      </c>
      <c r="AH326" s="11">
        <f>-'OddsRatio_working_3-way'!U326/(3*'OddsRatio_working_3-way'!X326^(1/3))*COS(('OddsRatio_working_3-way'!Y326+4*PI())/3)</f>
        <v>-0.21777312084365896</v>
      </c>
      <c r="AI326" s="11">
        <f>'OddsRatio_working_3-way'!U326/(3*'OddsRatio_working_3-way'!X326^(1/3))*SIN(('OddsRatio_working_3-way'!Y326)/3)</f>
        <v>-5.698134486732611E-2</v>
      </c>
      <c r="AJ326" s="11">
        <f>'OddsRatio_working_3-way'!U326/(3*'OddsRatio_working_3-way'!X326^(1/3))*SIN(('OddsRatio_working_3-way'!Y326+2*PI())/3)</f>
        <v>-0.43417545469138008</v>
      </c>
      <c r="AK326" s="11">
        <f>'OddsRatio_working_3-way'!U326/(3*'OddsRatio_working_3-way'!X326^(1/3))*SIN(('OddsRatio_working_3-way'!Y326+4*PI())/3)</f>
        <v>0.49115679955870611</v>
      </c>
      <c r="AL326" s="11">
        <f>'OddsRatio_working_3-way'!Z326+'OddsRatio_working_3-way'!AF326</f>
        <v>1.0684816521622613</v>
      </c>
      <c r="AM326" s="11">
        <f>'OddsRatio_working_3-way'!AA326+'OddsRatio_working_3-way'!AG326</f>
        <v>-0.63293541047494339</v>
      </c>
      <c r="AN326" s="11">
        <f>'OddsRatio_working_3-way'!AB326+'OddsRatio_working_3-way'!AH326</f>
        <v>-0.43554624168731798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1.0684816521622613</v>
      </c>
      <c r="AS326" s="11">
        <f>IF(('OddsRatio_working_3-way'!X326=0),IF(Q326&gt;0,-Q326^(1/3),(-Q326)^(1/3)),'OddsRatio_working_3-way'!AM326-'OddsRatio_working_3-way'!R326/3)</f>
        <v>-0.63293541047494339</v>
      </c>
      <c r="AT326" s="11">
        <f>IF(('OddsRatio_working_3-way'!X326=0),IF(Q326&gt;0,-Q326^(1/3),(-Q326)^(1/3)),'OddsRatio_working_3-way'!AN326-'OddsRatio_working_3-way'!R326/3)</f>
        <v>-0.43554624168731798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9">
        <f t="shared" si="78"/>
        <v>0.36044702761885394</v>
      </c>
      <c r="E327" s="9">
        <f t="shared" si="79"/>
        <v>0.26764299878287195</v>
      </c>
      <c r="F327" s="9">
        <f t="shared" si="80"/>
        <v>0.37190997359827421</v>
      </c>
      <c r="G327" s="9">
        <f t="shared" si="81"/>
        <v>1.0688751616944909</v>
      </c>
      <c r="H327" s="9">
        <f t="shared" si="82"/>
        <v>2.7743327684128554</v>
      </c>
      <c r="I327" s="9">
        <f t="shared" si="83"/>
        <v>3.736320413937896</v>
      </c>
      <c r="J327" s="9">
        <f t="shared" si="84"/>
        <v>2.6888227554772959</v>
      </c>
      <c r="K327" s="11">
        <f t="shared" si="85"/>
        <v>0.37593984962406013</v>
      </c>
      <c r="L327" s="11">
        <f t="shared" si="86"/>
        <v>0.2808988764044944</v>
      </c>
      <c r="M327" s="11">
        <f t="shared" si="87"/>
        <v>0.38759689922480617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-0.27482345791313945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0.23739777979047433</v>
      </c>
      <c r="Q327" s="11">
        <f>2*'OddsRatio_working_3-way'!K327*'OddsRatio_working_3-way'!L327*'OddsRatio_working_3-way'!M327</f>
        <v>8.1861303376025638E-2</v>
      </c>
      <c r="R327" s="11">
        <f t="shared" si="88"/>
        <v>0</v>
      </c>
      <c r="S327" s="11">
        <f t="shared" si="89"/>
        <v>-0.8638192008540484</v>
      </c>
      <c r="T327" s="11">
        <f t="shared" si="90"/>
        <v>-0.29786868994967192</v>
      </c>
      <c r="U327" s="11">
        <f>'OddsRatio_working_3-way'!S327-'OddsRatio_working_3-way'!R327^2/3</f>
        <v>-0.8638192008540484</v>
      </c>
      <c r="V327" s="11">
        <f>'OddsRatio_working_3-way'!S327*'OddsRatio_working_3-way'!R327/3-2*'OddsRatio_working_3-way'!R327^3/27-'OddsRatio_working_3-way'!T327</f>
        <v>0.29786868994967192</v>
      </c>
      <c r="W327" s="11">
        <f>'OddsRatio_working_3-way'!V327^2+4*'OddsRatio_working_3-way'!U327^3/27</f>
        <v>-6.7657592816625922E-3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0.15450850764116225</v>
      </c>
      <c r="Y327" s="11">
        <f>IF('OddsRatio_working_3-way'!W327&gt;=0,IF('OddsRatio_working_3-way'!V327+SQRT('OddsRatio_working_3-way'!W327)&gt;0,0,PI()),ACOS('OddsRatio_working_3-way'!V327/(2*'OddsRatio_working_3-way'!X327)))</f>
        <v>0.26942816997894958</v>
      </c>
      <c r="Z327" s="11">
        <f>'OddsRatio_working_3-way'!X327^(1/3)*COS('OddsRatio_working_3-way'!Y327/3)</f>
        <v>0.53443758084724546</v>
      </c>
      <c r="AA327" s="11">
        <f>'OddsRatio_working_3-way'!X327^(1/3)*COS(('OddsRatio_working_3-way'!Y327+2*PI())/3)</f>
        <v>-0.30889797404230857</v>
      </c>
      <c r="AB327" s="11">
        <f>'OddsRatio_working_3-way'!X327^(1/3)*COS(('OddsRatio_working_3-way'!Y327+4*PI())/3)</f>
        <v>-0.22553960680493701</v>
      </c>
      <c r="AC327" s="11">
        <f>'OddsRatio_working_3-way'!X327^(1/3)*SIN('OddsRatio_working_3-way'!Y327/3)</f>
        <v>4.8126975763704165E-2</v>
      </c>
      <c r="AD327" s="11">
        <f>'OddsRatio_working_3-way'!X327^(1/3)*SIN(('OddsRatio_working_3-way'!Y327+2*PI())/3)</f>
        <v>0.43877303386896216</v>
      </c>
      <c r="AE327" s="11">
        <f>'OddsRatio_working_3-way'!X327^(1/3)*SIN(('OddsRatio_working_3-way'!Y327+4*PI())/3)</f>
        <v>-0.48690000963266633</v>
      </c>
      <c r="AF327" s="11">
        <f>-'OddsRatio_working_3-way'!U327/(3*'OddsRatio_working_3-way'!X327^(1/3))*COS(('OddsRatio_working_3-way'!Y327)/3)</f>
        <v>0.53443758084724546</v>
      </c>
      <c r="AG327" s="11">
        <f>-'OddsRatio_working_3-way'!U327/(3*'OddsRatio_working_3-way'!X327^(1/3))*COS(('OddsRatio_working_3-way'!Y327+2*PI())/3)</f>
        <v>-0.30889797404230857</v>
      </c>
      <c r="AH327" s="11">
        <f>-'OddsRatio_working_3-way'!U327/(3*'OddsRatio_working_3-way'!X327^(1/3))*COS(('OddsRatio_working_3-way'!Y327+4*PI())/3)</f>
        <v>-0.22553960680493701</v>
      </c>
      <c r="AI327" s="11">
        <f>'OddsRatio_working_3-way'!U327/(3*'OddsRatio_working_3-way'!X327^(1/3))*SIN(('OddsRatio_working_3-way'!Y327)/3)</f>
        <v>-4.8126975763704165E-2</v>
      </c>
      <c r="AJ327" s="11">
        <f>'OddsRatio_working_3-way'!U327/(3*'OddsRatio_working_3-way'!X327^(1/3))*SIN(('OddsRatio_working_3-way'!Y327+2*PI())/3)</f>
        <v>-0.43877303386896216</v>
      </c>
      <c r="AK327" s="11">
        <f>'OddsRatio_working_3-way'!U327/(3*'OddsRatio_working_3-way'!X327^(1/3))*SIN(('OddsRatio_working_3-way'!Y327+4*PI())/3)</f>
        <v>0.48690000963266633</v>
      </c>
      <c r="AL327" s="11">
        <f>'OddsRatio_working_3-way'!Z327+'OddsRatio_working_3-way'!AF327</f>
        <v>1.0688751616944909</v>
      </c>
      <c r="AM327" s="11">
        <f>'OddsRatio_working_3-way'!AA327+'OddsRatio_working_3-way'!AG327</f>
        <v>-0.61779594808461713</v>
      </c>
      <c r="AN327" s="11">
        <f>'OddsRatio_working_3-way'!AB327+'OddsRatio_working_3-way'!AH327</f>
        <v>-0.45107921360987402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1.0688751616944909</v>
      </c>
      <c r="AS327" s="11">
        <f>IF(('OddsRatio_working_3-way'!X327=0),IF(Q327&gt;0,-Q327^(1/3),(-Q327)^(1/3)),'OddsRatio_working_3-way'!AM327-'OddsRatio_working_3-way'!R327/3)</f>
        <v>-0.61779594808461713</v>
      </c>
      <c r="AT327" s="11">
        <f>IF(('OddsRatio_working_3-way'!X327=0),IF(Q327&gt;0,-Q327^(1/3),(-Q327)^(1/3)),'OddsRatio_working_3-way'!AN327-'OddsRatio_working_3-way'!R327/3)</f>
        <v>-0.45107921360987402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9">
        <f t="shared" si="78"/>
        <v>0.3417133628620711</v>
      </c>
      <c r="E328" s="9">
        <f t="shared" si="79"/>
        <v>0.27446219020543855</v>
      </c>
      <c r="F328" s="9">
        <f t="shared" si="80"/>
        <v>0.38382444693249018</v>
      </c>
      <c r="G328" s="9">
        <f t="shared" si="81"/>
        <v>1.0702385044203768</v>
      </c>
      <c r="H328" s="9">
        <f t="shared" si="82"/>
        <v>2.9264293079566781</v>
      </c>
      <c r="I328" s="9">
        <f t="shared" si="83"/>
        <v>3.6434891059183303</v>
      </c>
      <c r="J328" s="9">
        <f t="shared" si="84"/>
        <v>2.605357756630565</v>
      </c>
      <c r="K328" s="11">
        <f t="shared" si="85"/>
        <v>0.35714285714285715</v>
      </c>
      <c r="L328" s="11">
        <f t="shared" si="86"/>
        <v>0.28818443804034583</v>
      </c>
      <c r="M328" s="11">
        <f t="shared" si="87"/>
        <v>0.4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-0.27455743104158081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0.23754631535611367</v>
      </c>
      <c r="Q328" s="11">
        <f>2*'OddsRatio_working_3-way'!K328*'OddsRatio_working_3-way'!L328*'OddsRatio_working_3-way'!M328</f>
        <v>8.2338410868670248E-2</v>
      </c>
      <c r="R328" s="11">
        <f t="shared" si="88"/>
        <v>0</v>
      </c>
      <c r="S328" s="11">
        <f t="shared" si="89"/>
        <v>-0.8651971809866551</v>
      </c>
      <c r="T328" s="11">
        <f t="shared" si="90"/>
        <v>-0.29989503673714213</v>
      </c>
      <c r="U328" s="11">
        <f>'OddsRatio_working_3-way'!S328-'OddsRatio_working_3-way'!R328^2/3</f>
        <v>-0.8651971809866551</v>
      </c>
      <c r="V328" s="11">
        <f>'OddsRatio_working_3-way'!S328*'OddsRatio_working_3-way'!R328/3-2*'OddsRatio_working_3-way'!R328^3/27-'OddsRatio_working_3-way'!T328</f>
        <v>0.29989503673714213</v>
      </c>
      <c r="W328" s="11">
        <f>'OddsRatio_working_3-way'!V328^2+4*'OddsRatio_working_3-way'!U328^3/27</f>
        <v>-6.0122014787055977E-3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0.15487836722592785</v>
      </c>
      <c r="Y328" s="11">
        <f>IF('OddsRatio_working_3-way'!W328&gt;=0,IF('OddsRatio_working_3-way'!V328+SQRT('OddsRatio_working_3-way'!W328)&gt;0,0,PI()),ACOS('OddsRatio_working_3-way'!V328/(2*'OddsRatio_working_3-way'!X328)))</f>
        <v>0.25301103513054923</v>
      </c>
      <c r="Z328" s="11">
        <f>'OddsRatio_working_3-way'!X328^(1/3)*COS('OddsRatio_working_3-way'!Y328/3)</f>
        <v>0.53511925221018841</v>
      </c>
      <c r="AA328" s="11">
        <f>'OddsRatio_working_3-way'!X328^(1/3)*COS(('OddsRatio_working_3-way'!Y328+2*PI())/3)</f>
        <v>-0.30673659232467798</v>
      </c>
      <c r="AB328" s="11">
        <f>'OddsRatio_working_3-way'!X328^(1/3)*COS(('OddsRatio_working_3-way'!Y328+4*PI())/3)</f>
        <v>-0.22838265988551032</v>
      </c>
      <c r="AC328" s="11">
        <f>'OddsRatio_working_3-way'!X328^(1/3)*SIN('OddsRatio_working_3-way'!Y328/3)</f>
        <v>4.5237663985819229E-2</v>
      </c>
      <c r="AD328" s="11">
        <f>'OddsRatio_working_3-way'!X328^(1/3)*SIN(('OddsRatio_working_3-way'!Y328+2*PI())/3)</f>
        <v>0.44080803447524569</v>
      </c>
      <c r="AE328" s="11">
        <f>'OddsRatio_working_3-way'!X328^(1/3)*SIN(('OddsRatio_working_3-way'!Y328+4*PI())/3)</f>
        <v>-0.48604569846106493</v>
      </c>
      <c r="AF328" s="11">
        <f>-'OddsRatio_working_3-way'!U328/(3*'OddsRatio_working_3-way'!X328^(1/3))*COS(('OddsRatio_working_3-way'!Y328)/3)</f>
        <v>0.5351192522101883</v>
      </c>
      <c r="AG328" s="11">
        <f>-'OddsRatio_working_3-way'!U328/(3*'OddsRatio_working_3-way'!X328^(1/3))*COS(('OddsRatio_working_3-way'!Y328+2*PI())/3)</f>
        <v>-0.30673659232467793</v>
      </c>
      <c r="AH328" s="11">
        <f>-'OddsRatio_working_3-way'!U328/(3*'OddsRatio_working_3-way'!X328^(1/3))*COS(('OddsRatio_working_3-way'!Y328+4*PI())/3)</f>
        <v>-0.22838265988551029</v>
      </c>
      <c r="AI328" s="11">
        <f>'OddsRatio_working_3-way'!U328/(3*'OddsRatio_working_3-way'!X328^(1/3))*SIN(('OddsRatio_working_3-way'!Y328)/3)</f>
        <v>-4.5237663985819215E-2</v>
      </c>
      <c r="AJ328" s="11">
        <f>'OddsRatio_working_3-way'!U328/(3*'OddsRatio_working_3-way'!X328^(1/3))*SIN(('OddsRatio_working_3-way'!Y328+2*PI())/3)</f>
        <v>-0.44080803447524564</v>
      </c>
      <c r="AK328" s="11">
        <f>'OddsRatio_working_3-way'!U328/(3*'OddsRatio_working_3-way'!X328^(1/3))*SIN(('OddsRatio_working_3-way'!Y328+4*PI())/3)</f>
        <v>0.48604569846106482</v>
      </c>
      <c r="AL328" s="11">
        <f>'OddsRatio_working_3-way'!Z328+'OddsRatio_working_3-way'!AF328</f>
        <v>1.0702385044203768</v>
      </c>
      <c r="AM328" s="11">
        <f>'OddsRatio_working_3-way'!AA328+'OddsRatio_working_3-way'!AG328</f>
        <v>-0.61347318464935596</v>
      </c>
      <c r="AN328" s="11">
        <f>'OddsRatio_working_3-way'!AB328+'OddsRatio_working_3-way'!AH328</f>
        <v>-0.45676531977102064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1.0702385044203768</v>
      </c>
      <c r="AS328" s="11">
        <f>IF(('OddsRatio_working_3-way'!X328=0),IF(Q328&gt;0,-Q328^(1/3),(-Q328)^(1/3)),'OddsRatio_working_3-way'!AM328-'OddsRatio_working_3-way'!R328/3)</f>
        <v>-0.61347318464935596</v>
      </c>
      <c r="AT328" s="11">
        <f>IF(('OddsRatio_working_3-way'!X328=0),IF(Q328&gt;0,-Q328^(1/3),(-Q328)^(1/3)),'OddsRatio_working_3-way'!AN328-'OddsRatio_working_3-way'!R328/3)</f>
        <v>-0.45676531977102064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9">
        <f t="shared" si="78"/>
        <v>0.2930384451240769</v>
      </c>
      <c r="E329" s="9">
        <f t="shared" si="79"/>
        <v>0.27571239503580341</v>
      </c>
      <c r="F329" s="9">
        <f t="shared" si="80"/>
        <v>0.43124915984011986</v>
      </c>
      <c r="G329" s="9">
        <f t="shared" si="81"/>
        <v>1.0722317864039006</v>
      </c>
      <c r="H329" s="9">
        <f t="shared" si="82"/>
        <v>3.4125215194087755</v>
      </c>
      <c r="I329" s="9">
        <f t="shared" si="83"/>
        <v>3.6269678766895561</v>
      </c>
      <c r="J329" s="9">
        <f t="shared" si="84"/>
        <v>2.3188450972767978</v>
      </c>
      <c r="K329" s="11">
        <f t="shared" si="85"/>
        <v>0.30769230769230771</v>
      </c>
      <c r="L329" s="11">
        <f t="shared" si="86"/>
        <v>0.28985507246376813</v>
      </c>
      <c r="M329" s="11">
        <f t="shared" si="87"/>
        <v>0.44843049327354262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-0.27117296818993064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0.23716323969784681</v>
      </c>
      <c r="Q329" s="11">
        <f>2*'OddsRatio_working_3-way'!K329*'OddsRatio_working_3-way'!L329*'OddsRatio_working_3-way'!M329</f>
        <v>7.9987601921702151E-2</v>
      </c>
      <c r="R329" s="11">
        <f t="shared" si="88"/>
        <v>0</v>
      </c>
      <c r="S329" s="11">
        <f t="shared" si="89"/>
        <v>-0.87458289548881851</v>
      </c>
      <c r="T329" s="11">
        <f t="shared" si="90"/>
        <v>-0.29496893608391861</v>
      </c>
      <c r="U329" s="11">
        <f>'OddsRatio_working_3-way'!S329-'OddsRatio_working_3-way'!R329^2/3</f>
        <v>-0.87458289548881851</v>
      </c>
      <c r="V329" s="11">
        <f>'OddsRatio_working_3-way'!S329*'OddsRatio_working_3-way'!R329/3-2*'OddsRatio_working_3-way'!R329^3/27-'OddsRatio_working_3-way'!T329</f>
        <v>0.29496893608391861</v>
      </c>
      <c r="W329" s="11">
        <f>'OddsRatio_working_3-way'!V329^2+4*'OddsRatio_working_3-way'!U329^3/27</f>
        <v>-1.2099148181190553E-2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0.15740538541904261</v>
      </c>
      <c r="Y329" s="11">
        <f>IF('OddsRatio_working_3-way'!W329&gt;=0,IF('OddsRatio_working_3-way'!V329+SQRT('OddsRatio_working_3-way'!W329)&gt;0,0,PI()),ACOS('OddsRatio_working_3-way'!V329/(2*'OddsRatio_working_3-way'!X329)))</f>
        <v>0.35693488736478529</v>
      </c>
      <c r="Z329" s="11">
        <f>'OddsRatio_working_3-way'!X329^(1/3)*COS('OddsRatio_working_3-way'!Y329/3)</f>
        <v>0.5361158932019503</v>
      </c>
      <c r="AA329" s="11">
        <f>'OddsRatio_working_3-way'!X329^(1/3)*COS(('OddsRatio_working_3-way'!Y329+2*PI())/3)</f>
        <v>-0.32356052009456099</v>
      </c>
      <c r="AB329" s="11">
        <f>'OddsRatio_working_3-way'!X329^(1/3)*COS(('OddsRatio_working_3-way'!Y329+4*PI())/3)</f>
        <v>-0.21255537310738942</v>
      </c>
      <c r="AC329" s="11">
        <f>'OddsRatio_working_3-way'!X329^(1/3)*SIN('OddsRatio_working_3-way'!Y329/3)</f>
        <v>6.4088851494477725E-2</v>
      </c>
      <c r="AD329" s="11">
        <f>'OddsRatio_working_3-way'!X329^(1/3)*SIN(('OddsRatio_working_3-way'!Y329+2*PI())/3)</f>
        <v>0.43224555713823526</v>
      </c>
      <c r="AE329" s="11">
        <f>'OddsRatio_working_3-way'!X329^(1/3)*SIN(('OddsRatio_working_3-way'!Y329+4*PI())/3)</f>
        <v>-0.49633440863271278</v>
      </c>
      <c r="AF329" s="11">
        <f>-'OddsRatio_working_3-way'!U329/(3*'OddsRatio_working_3-way'!X329^(1/3))*COS(('OddsRatio_working_3-way'!Y329)/3)</f>
        <v>0.5361158932019503</v>
      </c>
      <c r="AG329" s="11">
        <f>-'OddsRatio_working_3-way'!U329/(3*'OddsRatio_working_3-way'!X329^(1/3))*COS(('OddsRatio_working_3-way'!Y329+2*PI())/3)</f>
        <v>-0.32356052009456099</v>
      </c>
      <c r="AH329" s="11">
        <f>-'OddsRatio_working_3-way'!U329/(3*'OddsRatio_working_3-way'!X329^(1/3))*COS(('OddsRatio_working_3-way'!Y329+4*PI())/3)</f>
        <v>-0.21255537310738942</v>
      </c>
      <c r="AI329" s="11">
        <f>'OddsRatio_working_3-way'!U329/(3*'OddsRatio_working_3-way'!X329^(1/3))*SIN(('OddsRatio_working_3-way'!Y329)/3)</f>
        <v>-6.4088851494477725E-2</v>
      </c>
      <c r="AJ329" s="11">
        <f>'OddsRatio_working_3-way'!U329/(3*'OddsRatio_working_3-way'!X329^(1/3))*SIN(('OddsRatio_working_3-way'!Y329+2*PI())/3)</f>
        <v>-0.43224555713823526</v>
      </c>
      <c r="AK329" s="11">
        <f>'OddsRatio_working_3-way'!U329/(3*'OddsRatio_working_3-way'!X329^(1/3))*SIN(('OddsRatio_working_3-way'!Y329+4*PI())/3)</f>
        <v>0.49633440863271278</v>
      </c>
      <c r="AL329" s="11">
        <f>'OddsRatio_working_3-way'!Z329+'OddsRatio_working_3-way'!AF329</f>
        <v>1.0722317864039006</v>
      </c>
      <c r="AM329" s="11">
        <f>'OddsRatio_working_3-way'!AA329+'OddsRatio_working_3-way'!AG329</f>
        <v>-0.64712104018912198</v>
      </c>
      <c r="AN329" s="11">
        <f>'OddsRatio_working_3-way'!AB329+'OddsRatio_working_3-way'!AH329</f>
        <v>-0.42511074621477885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1.0722317864039006</v>
      </c>
      <c r="AS329" s="11">
        <f>IF(('OddsRatio_working_3-way'!X329=0),IF(Q329&gt;0,-Q329^(1/3),(-Q329)^(1/3)),'OddsRatio_working_3-way'!AM329-'OddsRatio_working_3-way'!R329/3)</f>
        <v>-0.64712104018912198</v>
      </c>
      <c r="AT329" s="11">
        <f>IF(('OddsRatio_working_3-way'!X329=0),IF(Q329&gt;0,-Q329^(1/3),(-Q329)^(1/3)),'OddsRatio_working_3-way'!AN329-'OddsRatio_working_3-way'!R329/3)</f>
        <v>-0.42511074621477885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9">
        <f t="shared" si="78"/>
        <v>0.3160812470044661</v>
      </c>
      <c r="E330" s="9">
        <f t="shared" si="79"/>
        <v>0.27509907683821705</v>
      </c>
      <c r="F330" s="9">
        <f t="shared" si="80"/>
        <v>0.4088196761573169</v>
      </c>
      <c r="G330" s="9">
        <f t="shared" si="81"/>
        <v>1.071160163108364</v>
      </c>
      <c r="H330" s="9">
        <f t="shared" si="82"/>
        <v>3.1637435294788951</v>
      </c>
      <c r="I330" s="9">
        <f t="shared" si="83"/>
        <v>3.6350540012465755</v>
      </c>
      <c r="J330" s="9">
        <f t="shared" si="84"/>
        <v>2.4460662201962911</v>
      </c>
      <c r="K330" s="11">
        <f t="shared" si="85"/>
        <v>0.33112582781456956</v>
      </c>
      <c r="L330" s="11">
        <f t="shared" si="86"/>
        <v>0.28901734104046245</v>
      </c>
      <c r="M330" s="11">
        <f t="shared" si="87"/>
        <v>0.42553191489361702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-0.27319285768390289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0.23742019138592307</v>
      </c>
      <c r="Q330" s="11">
        <f>2*'OddsRatio_working_3-way'!K330*'OddsRatio_working_3-way'!L330*'OddsRatio_working_3-way'!M330</f>
        <v>8.1447750046628853E-2</v>
      </c>
      <c r="R330" s="11">
        <f t="shared" si="88"/>
        <v>0</v>
      </c>
      <c r="S330" s="11">
        <f t="shared" si="89"/>
        <v>-0.86905709541143827</v>
      </c>
      <c r="T330" s="11">
        <f t="shared" si="90"/>
        <v>-0.29813279430924128</v>
      </c>
      <c r="U330" s="11">
        <f>'OddsRatio_working_3-way'!S330-'OddsRatio_working_3-way'!R330^2/3</f>
        <v>-0.86905709541143827</v>
      </c>
      <c r="V330" s="11">
        <f>'OddsRatio_working_3-way'!S330*'OddsRatio_working_3-way'!R330/3-2*'OddsRatio_working_3-way'!R330^3/27-'OddsRatio_working_3-way'!T330</f>
        <v>0.29813279430924128</v>
      </c>
      <c r="W330" s="11">
        <f>'OddsRatio_working_3-way'!V330^2+4*'OddsRatio_working_3-way'!U330^3/27</f>
        <v>-8.3559875029488723E-3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0.15591596337898281</v>
      </c>
      <c r="Y330" s="11">
        <f>IF('OddsRatio_working_3-way'!W330&gt;=0,IF('OddsRatio_working_3-way'!V330+SQRT('OddsRatio_working_3-way'!W330)&gt;0,0,PI()),ACOS('OddsRatio_working_3-way'!V330/(2*'OddsRatio_working_3-way'!X330)))</f>
        <v>0.29751175147741371</v>
      </c>
      <c r="Z330" s="11">
        <f>'OddsRatio_working_3-way'!X330^(1/3)*COS('OddsRatio_working_3-way'!Y330/3)</f>
        <v>0.53558008155418213</v>
      </c>
      <c r="AA330" s="11">
        <f>'OddsRatio_working_3-way'!X330^(1/3)*COS(('OddsRatio_working_3-way'!Y330+2*PI())/3)</f>
        <v>-0.31393932067040409</v>
      </c>
      <c r="AB330" s="11">
        <f>'OddsRatio_working_3-way'!X330^(1/3)*COS(('OddsRatio_working_3-way'!Y330+4*PI())/3)</f>
        <v>-0.22164076088377815</v>
      </c>
      <c r="AC330" s="11">
        <f>'OddsRatio_working_3-way'!X330^(1/3)*SIN('OddsRatio_working_3-way'!Y330/3)</f>
        <v>5.3288598338623434E-2</v>
      </c>
      <c r="AD330" s="11">
        <f>'OddsRatio_working_3-way'!X330^(1/3)*SIN(('OddsRatio_working_3-way'!Y330+2*PI())/3)</f>
        <v>0.43718165721755148</v>
      </c>
      <c r="AE330" s="11">
        <f>'OddsRatio_working_3-way'!X330^(1/3)*SIN(('OddsRatio_working_3-way'!Y330+4*PI())/3)</f>
        <v>-0.49047025555617479</v>
      </c>
      <c r="AF330" s="11">
        <f>-'OddsRatio_working_3-way'!U330/(3*'OddsRatio_working_3-way'!X330^(1/3))*COS(('OddsRatio_working_3-way'!Y330)/3)</f>
        <v>0.53558008155418202</v>
      </c>
      <c r="AG330" s="11">
        <f>-'OddsRatio_working_3-way'!U330/(3*'OddsRatio_working_3-way'!X330^(1/3))*COS(('OddsRatio_working_3-way'!Y330+2*PI())/3)</f>
        <v>-0.31393932067040398</v>
      </c>
      <c r="AH330" s="11">
        <f>-'OddsRatio_working_3-way'!U330/(3*'OddsRatio_working_3-way'!X330^(1/3))*COS(('OddsRatio_working_3-way'!Y330+4*PI())/3)</f>
        <v>-0.2216407608837781</v>
      </c>
      <c r="AI330" s="11">
        <f>'OddsRatio_working_3-way'!U330/(3*'OddsRatio_working_3-way'!X330^(1/3))*SIN(('OddsRatio_working_3-way'!Y330)/3)</f>
        <v>-5.3288598338623427E-2</v>
      </c>
      <c r="AJ330" s="11">
        <f>'OddsRatio_working_3-way'!U330/(3*'OddsRatio_working_3-way'!X330^(1/3))*SIN(('OddsRatio_working_3-way'!Y330+2*PI())/3)</f>
        <v>-0.43718165721755137</v>
      </c>
      <c r="AK330" s="11">
        <f>'OddsRatio_working_3-way'!U330/(3*'OddsRatio_working_3-way'!X330^(1/3))*SIN(('OddsRatio_working_3-way'!Y330+4*PI())/3)</f>
        <v>0.49047025555617468</v>
      </c>
      <c r="AL330" s="11">
        <f>'OddsRatio_working_3-way'!Z330+'OddsRatio_working_3-way'!AF330</f>
        <v>1.071160163108364</v>
      </c>
      <c r="AM330" s="11">
        <f>'OddsRatio_working_3-way'!AA330+'OddsRatio_working_3-way'!AG330</f>
        <v>-0.62787864134080806</v>
      </c>
      <c r="AN330" s="11">
        <f>'OddsRatio_working_3-way'!AB330+'OddsRatio_working_3-way'!AH330</f>
        <v>-0.44328152176755625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1.071160163108364</v>
      </c>
      <c r="AS330" s="11">
        <f>IF(('OddsRatio_working_3-way'!X330=0),IF(Q330&gt;0,-Q330^(1/3),(-Q330)^(1/3)),'OddsRatio_working_3-way'!AM330-'OddsRatio_working_3-way'!R330/3)</f>
        <v>-0.62787864134080806</v>
      </c>
      <c r="AT330" s="11">
        <f>IF(('OddsRatio_working_3-way'!X330=0),IF(Q330&gt;0,-Q330^(1/3),(-Q330)^(1/3)),'OddsRatio_working_3-way'!AN330-'OddsRatio_working_3-way'!R330/3)</f>
        <v>-0.44328152176755625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9">
        <f t="shared" si="78"/>
        <v>0.43990779276678188</v>
      </c>
      <c r="E331" s="9">
        <f t="shared" si="79"/>
        <v>0.27291843525678744</v>
      </c>
      <c r="F331" s="9">
        <f t="shared" si="80"/>
        <v>0.28717377197643074</v>
      </c>
      <c r="G331" s="9">
        <f t="shared" si="81"/>
        <v>1.0699190332678956</v>
      </c>
      <c r="H331" s="9">
        <f t="shared" si="82"/>
        <v>2.2732036495887953</v>
      </c>
      <c r="I331" s="9">
        <f t="shared" si="83"/>
        <v>3.6640983928370598</v>
      </c>
      <c r="J331" s="9">
        <f t="shared" si="84"/>
        <v>3.4822121571815172</v>
      </c>
      <c r="K331" s="11">
        <f t="shared" si="85"/>
        <v>0.45662100456621008</v>
      </c>
      <c r="L331" s="11">
        <f t="shared" si="86"/>
        <v>0.28653295128939826</v>
      </c>
      <c r="M331" s="11">
        <f t="shared" si="87"/>
        <v>0.30120481927710846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-0.27091101778074334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0.23645234468509518</v>
      </c>
      <c r="Q331" s="11">
        <f>2*'OddsRatio_working_3-way'!K331*'OddsRatio_working_3-way'!L331*'OddsRatio_working_3-way'!M331</f>
        <v>7.8817448228365061E-2</v>
      </c>
      <c r="R331" s="11">
        <f t="shared" si="88"/>
        <v>0</v>
      </c>
      <c r="S331" s="11">
        <f t="shared" si="89"/>
        <v>-0.87280446037991477</v>
      </c>
      <c r="T331" s="11">
        <f t="shared" si="90"/>
        <v>-0.29093482012663824</v>
      </c>
      <c r="U331" s="11">
        <f>'OddsRatio_working_3-way'!S331-'OddsRatio_working_3-way'!R331^2/3</f>
        <v>-0.87280446037991477</v>
      </c>
      <c r="V331" s="11">
        <f>'OddsRatio_working_3-way'!S331*'OddsRatio_working_3-way'!R331/3-2*'OddsRatio_working_3-way'!R331^3/27-'OddsRatio_working_3-way'!T331</f>
        <v>0.29093482012663824</v>
      </c>
      <c r="W331" s="11">
        <f>'OddsRatio_working_3-way'!V331^2+4*'OddsRatio_working_3-way'!U331^3/27</f>
        <v>-1.3859395309967548E-2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0.15692551168634666</v>
      </c>
      <c r="Y331" s="11">
        <f>IF('OddsRatio_working_3-way'!W331&gt;=0,IF('OddsRatio_working_3-way'!V331+SQRT('OddsRatio_working_3-way'!W331)&gt;0,0,PI()),ACOS('OddsRatio_working_3-way'!V331/(2*'OddsRatio_working_3-way'!X331)))</f>
        <v>0.38450607241805357</v>
      </c>
      <c r="Z331" s="11">
        <f>'OddsRatio_working_3-way'!X331^(1/3)*COS('OddsRatio_working_3-way'!Y331/3)</f>
        <v>0.53495951663394781</v>
      </c>
      <c r="AA331" s="11">
        <f>'OddsRatio_working_3-way'!X331^(1/3)*COS(('OddsRatio_working_3-way'!Y331+2*PI())/3)</f>
        <v>-0.32718613793471979</v>
      </c>
      <c r="AB331" s="11">
        <f>'OddsRatio_working_3-way'!X331^(1/3)*COS(('OddsRatio_working_3-way'!Y331+4*PI())/3)</f>
        <v>-0.20777337869922818</v>
      </c>
      <c r="AC331" s="11">
        <f>'OddsRatio_working_3-way'!X331^(1/3)*SIN('OddsRatio_working_3-way'!Y331/3)</f>
        <v>6.8942988689287013E-2</v>
      </c>
      <c r="AD331" s="11">
        <f>'OddsRatio_working_3-way'!X331^(1/3)*SIN(('OddsRatio_working_3-way'!Y331+2*PI())/3)</f>
        <v>0.42881703705659924</v>
      </c>
      <c r="AE331" s="11">
        <f>'OddsRatio_working_3-way'!X331^(1/3)*SIN(('OddsRatio_working_3-way'!Y331+4*PI())/3)</f>
        <v>-0.49776002574588629</v>
      </c>
      <c r="AF331" s="11">
        <f>-'OddsRatio_working_3-way'!U331/(3*'OddsRatio_working_3-way'!X331^(1/3))*COS(('OddsRatio_working_3-way'!Y331)/3)</f>
        <v>0.53495951663394781</v>
      </c>
      <c r="AG331" s="11">
        <f>-'OddsRatio_working_3-way'!U331/(3*'OddsRatio_working_3-way'!X331^(1/3))*COS(('OddsRatio_working_3-way'!Y331+2*PI())/3)</f>
        <v>-0.32718613793471979</v>
      </c>
      <c r="AH331" s="11">
        <f>-'OddsRatio_working_3-way'!U331/(3*'OddsRatio_working_3-way'!X331^(1/3))*COS(('OddsRatio_working_3-way'!Y331+4*PI())/3)</f>
        <v>-0.20777337869922818</v>
      </c>
      <c r="AI331" s="11">
        <f>'OddsRatio_working_3-way'!U331/(3*'OddsRatio_working_3-way'!X331^(1/3))*SIN(('OddsRatio_working_3-way'!Y331)/3)</f>
        <v>-6.8942988689287013E-2</v>
      </c>
      <c r="AJ331" s="11">
        <f>'OddsRatio_working_3-way'!U331/(3*'OddsRatio_working_3-way'!X331^(1/3))*SIN(('OddsRatio_working_3-way'!Y331+2*PI())/3)</f>
        <v>-0.42881703705659924</v>
      </c>
      <c r="AK331" s="11">
        <f>'OddsRatio_working_3-way'!U331/(3*'OddsRatio_working_3-way'!X331^(1/3))*SIN(('OddsRatio_working_3-way'!Y331+4*PI())/3)</f>
        <v>0.49776002574588629</v>
      </c>
      <c r="AL331" s="11">
        <f>'OddsRatio_working_3-way'!Z331+'OddsRatio_working_3-way'!AF331</f>
        <v>1.0699190332678956</v>
      </c>
      <c r="AM331" s="11">
        <f>'OddsRatio_working_3-way'!AA331+'OddsRatio_working_3-way'!AG331</f>
        <v>-0.65437227586943958</v>
      </c>
      <c r="AN331" s="11">
        <f>'OddsRatio_working_3-way'!AB331+'OddsRatio_working_3-way'!AH331</f>
        <v>-0.41554675739845637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1.0699190332678956</v>
      </c>
      <c r="AS331" s="11">
        <f>IF(('OddsRatio_working_3-way'!X331=0),IF(Q331&gt;0,-Q331^(1/3),(-Q331)^(1/3)),'OddsRatio_working_3-way'!AM331-'OddsRatio_working_3-way'!R331/3)</f>
        <v>-0.65437227586943958</v>
      </c>
      <c r="AT331" s="11">
        <f>IF(('OddsRatio_working_3-way'!X331=0),IF(Q331&gt;0,-Q331^(1/3),(-Q331)^(1/3)),'OddsRatio_working_3-way'!AN331-'OddsRatio_working_3-way'!R331/3)</f>
        <v>-0.41554675739845637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9">
        <f t="shared" si="78"/>
        <v>0.54443893225680551</v>
      </c>
      <c r="E332" s="9">
        <f t="shared" si="79"/>
        <v>0.23888588978268108</v>
      </c>
      <c r="F332" s="9">
        <f t="shared" si="80"/>
        <v>0.21667517796051333</v>
      </c>
      <c r="G332" s="9">
        <f t="shared" si="81"/>
        <v>1.0727606281420792</v>
      </c>
      <c r="H332" s="9">
        <f t="shared" si="82"/>
        <v>1.8367532899508217</v>
      </c>
      <c r="I332" s="9">
        <f t="shared" si="83"/>
        <v>4.186099065581975</v>
      </c>
      <c r="J332" s="9">
        <f t="shared" si="84"/>
        <v>4.6152033168388078</v>
      </c>
      <c r="K332" s="11">
        <f t="shared" si="85"/>
        <v>0.5617977528089888</v>
      </c>
      <c r="L332" s="11">
        <f t="shared" si="86"/>
        <v>0.25188916876574308</v>
      </c>
      <c r="M332" s="11">
        <f t="shared" si="87"/>
        <v>0.22883295194508008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-0.25280694867744413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0.23056216820662984</v>
      </c>
      <c r="Q332" s="11">
        <f>2*'OddsRatio_working_3-way'!K332*'OddsRatio_working_3-way'!L332*'OddsRatio_working_3-way'!M332</f>
        <v>6.476465399062635E-2</v>
      </c>
      <c r="R332" s="11">
        <f t="shared" si="88"/>
        <v>0</v>
      </c>
      <c r="S332" s="11">
        <f t="shared" si="89"/>
        <v>-0.91200882496629332</v>
      </c>
      <c r="T332" s="11">
        <f t="shared" si="90"/>
        <v>-0.25618225420401491</v>
      </c>
      <c r="U332" s="11">
        <f>'OddsRatio_working_3-way'!S332-'OddsRatio_working_3-way'!R332^2/3</f>
        <v>-0.91200882496629332</v>
      </c>
      <c r="V332" s="11">
        <f>'OddsRatio_working_3-way'!S332*'OddsRatio_working_3-way'!R332/3-2*'OddsRatio_working_3-way'!R332^3/27-'OddsRatio_working_3-way'!T332</f>
        <v>0.25618225420401491</v>
      </c>
      <c r="W332" s="11">
        <f>'OddsRatio_working_3-way'!V332^2+4*'OddsRatio_working_3-way'!U332^3/27</f>
        <v>-4.6751770934856815E-2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0.16761646570661498</v>
      </c>
      <c r="Y332" s="11">
        <f>IF('OddsRatio_working_3-way'!W332&gt;=0,IF('OddsRatio_working_3-way'!V332+SQRT('OddsRatio_working_3-way'!W332)&gt;0,0,PI()),ACOS('OddsRatio_working_3-way'!V332/(2*'OddsRatio_working_3-way'!X332)))</f>
        <v>0.70100898693983482</v>
      </c>
      <c r="Z332" s="11">
        <f>'OddsRatio_working_3-way'!X332^(1/3)*COS('OddsRatio_working_3-way'!Y332/3)</f>
        <v>0.53638031407103959</v>
      </c>
      <c r="AA332" s="11">
        <f>'OddsRatio_working_3-way'!X332^(1/3)*COS(('OddsRatio_working_3-way'!Y332+2*PI())/3)</f>
        <v>-0.37875382760303933</v>
      </c>
      <c r="AB332" s="11">
        <f>'OddsRatio_working_3-way'!X332^(1/3)*COS(('OddsRatio_working_3-way'!Y332+4*PI())/3)</f>
        <v>-0.15762648646800015</v>
      </c>
      <c r="AC332" s="11">
        <f>'OddsRatio_working_3-way'!X332^(1/3)*SIN('OddsRatio_working_3-way'!Y332/3)</f>
        <v>0.1276679299295011</v>
      </c>
      <c r="AD332" s="11">
        <f>'OddsRatio_working_3-way'!X332^(1/3)*SIN(('OddsRatio_working_3-way'!Y332+2*PI())/3)</f>
        <v>0.40068501311064564</v>
      </c>
      <c r="AE332" s="11">
        <f>'OddsRatio_working_3-way'!X332^(1/3)*SIN(('OddsRatio_working_3-way'!Y332+4*PI())/3)</f>
        <v>-0.52835294304014668</v>
      </c>
      <c r="AF332" s="11">
        <f>-'OddsRatio_working_3-way'!U332/(3*'OddsRatio_working_3-way'!X332^(1/3))*COS(('OddsRatio_working_3-way'!Y332)/3)</f>
        <v>0.53638031407103959</v>
      </c>
      <c r="AG332" s="11">
        <f>-'OddsRatio_working_3-way'!U332/(3*'OddsRatio_working_3-way'!X332^(1/3))*COS(('OddsRatio_working_3-way'!Y332+2*PI())/3)</f>
        <v>-0.37875382760303933</v>
      </c>
      <c r="AH332" s="11">
        <f>-'OddsRatio_working_3-way'!U332/(3*'OddsRatio_working_3-way'!X332^(1/3))*COS(('OddsRatio_working_3-way'!Y332+4*PI())/3)</f>
        <v>-0.15762648646800015</v>
      </c>
      <c r="AI332" s="11">
        <f>'OddsRatio_working_3-way'!U332/(3*'OddsRatio_working_3-way'!X332^(1/3))*SIN(('OddsRatio_working_3-way'!Y332)/3)</f>
        <v>-0.1276679299295011</v>
      </c>
      <c r="AJ332" s="11">
        <f>'OddsRatio_working_3-way'!U332/(3*'OddsRatio_working_3-way'!X332^(1/3))*SIN(('OddsRatio_working_3-way'!Y332+2*PI())/3)</f>
        <v>-0.40068501311064564</v>
      </c>
      <c r="AK332" s="11">
        <f>'OddsRatio_working_3-way'!U332/(3*'OddsRatio_working_3-way'!X332^(1/3))*SIN(('OddsRatio_working_3-way'!Y332+4*PI())/3)</f>
        <v>0.52835294304014668</v>
      </c>
      <c r="AL332" s="11">
        <f>'OddsRatio_working_3-way'!Z332+'OddsRatio_working_3-way'!AF332</f>
        <v>1.0727606281420792</v>
      </c>
      <c r="AM332" s="11">
        <f>'OddsRatio_working_3-way'!AA332+'OddsRatio_working_3-way'!AG332</f>
        <v>-0.75750765520607866</v>
      </c>
      <c r="AN332" s="11">
        <f>'OddsRatio_working_3-way'!AB332+'OddsRatio_working_3-way'!AH332</f>
        <v>-0.3152529729360003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1.0727606281420792</v>
      </c>
      <c r="AS332" s="11">
        <f>IF(('OddsRatio_working_3-way'!X332=0),IF(Q332&gt;0,-Q332^(1/3),(-Q332)^(1/3)),'OddsRatio_working_3-way'!AM332-'OddsRatio_working_3-way'!R332/3)</f>
        <v>-0.75750765520607866</v>
      </c>
      <c r="AT332" s="11">
        <f>IF(('OddsRatio_working_3-way'!X332=0),IF(Q332&gt;0,-Q332^(1/3),(-Q332)^(1/3)),'OddsRatio_working_3-way'!AN332-'OddsRatio_working_3-way'!R332/3)</f>
        <v>-0.3152529729360003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9">
        <f t="shared" si="78"/>
        <v>0.74654564891339126</v>
      </c>
      <c r="E333" s="9">
        <f t="shared" si="79"/>
        <v>0.16325471464675206</v>
      </c>
      <c r="F333" s="9">
        <f t="shared" si="80"/>
        <v>9.0199636439856637E-2</v>
      </c>
      <c r="G333" s="9">
        <f t="shared" si="81"/>
        <v>1.0951703785489415</v>
      </c>
      <c r="H333" s="9">
        <f t="shared" si="82"/>
        <v>1.339502817350172</v>
      </c>
      <c r="I333" s="9">
        <f t="shared" si="83"/>
        <v>6.1253973716090462</v>
      </c>
      <c r="J333" s="9">
        <f t="shared" si="84"/>
        <v>11.086519186435751</v>
      </c>
      <c r="K333" s="11">
        <f t="shared" si="85"/>
        <v>0.76335877862595414</v>
      </c>
      <c r="L333" s="11">
        <f t="shared" si="86"/>
        <v>0.17605633802816903</v>
      </c>
      <c r="M333" s="11">
        <f t="shared" si="87"/>
        <v>9.7943192948090105E-2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-0.17588216531433598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0.18691449035895058</v>
      </c>
      <c r="Q333" s="11">
        <f>2*'OddsRatio_working_3-way'!K333*'OddsRatio_working_3-way'!L333*'OddsRatio_working_3-way'!M333</f>
        <v>2.6325984557598676E-2</v>
      </c>
      <c r="R333" s="11">
        <f t="shared" si="88"/>
        <v>0</v>
      </c>
      <c r="S333" s="11">
        <f t="shared" si="89"/>
        <v>-1.0627256608132931</v>
      </c>
      <c r="T333" s="11">
        <f t="shared" si="90"/>
        <v>-0.14967967053708356</v>
      </c>
      <c r="U333" s="11">
        <f>'OddsRatio_working_3-way'!S333-'OddsRatio_working_3-way'!R333^2/3</f>
        <v>-1.0627256608132931</v>
      </c>
      <c r="V333" s="11">
        <f>'OddsRatio_working_3-way'!S333*'OddsRatio_working_3-way'!R333/3-2*'OddsRatio_working_3-way'!R333^3/27-'OddsRatio_working_3-way'!T333</f>
        <v>0.14967967053708356</v>
      </c>
      <c r="W333" s="11">
        <f>'OddsRatio_working_3-way'!V333^2+4*'OddsRatio_working_3-way'!U333^3/27</f>
        <v>-0.15540744847390192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0.21083847623595164</v>
      </c>
      <c r="Y333" s="11">
        <f>IF('OddsRatio_working_3-way'!W333&gt;=0,IF('OddsRatio_working_3-way'!V333+SQRT('OddsRatio_working_3-way'!W333)&gt;0,0,PI()),ACOS('OddsRatio_working_3-way'!V333/(2*'OddsRatio_working_3-way'!X333)))</f>
        <v>1.2079219526066267</v>
      </c>
      <c r="Z333" s="11">
        <f>'OddsRatio_working_3-way'!X333^(1/3)*COS('OddsRatio_working_3-way'!Y333/3)</f>
        <v>0.54758518927447075</v>
      </c>
      <c r="AA333" s="11">
        <f>'OddsRatio_working_3-way'!X333^(1/3)*COS(('OddsRatio_working_3-way'!Y333+2*PI())/3)</f>
        <v>-0.47576848569543773</v>
      </c>
      <c r="AB333" s="11">
        <f>'OddsRatio_working_3-way'!X333^(1/3)*COS(('OddsRatio_working_3-way'!Y333+4*PI())/3)</f>
        <v>-7.1816703579033137E-2</v>
      </c>
      <c r="AC333" s="11">
        <f>'OddsRatio_working_3-way'!X333^(1/3)*SIN('OddsRatio_working_3-way'!Y333/3)</f>
        <v>0.23322167014453521</v>
      </c>
      <c r="AD333" s="11">
        <f>'OddsRatio_working_3-way'!X333^(1/3)*SIN(('OddsRatio_working_3-way'!Y333+2*PI())/3)</f>
        <v>0.3576118495755341</v>
      </c>
      <c r="AE333" s="11">
        <f>'OddsRatio_working_3-way'!X333^(1/3)*SIN(('OddsRatio_working_3-way'!Y333+4*PI())/3)</f>
        <v>-0.59083351972006937</v>
      </c>
      <c r="AF333" s="11">
        <f>-'OddsRatio_working_3-way'!U333/(3*'OddsRatio_working_3-way'!X333^(1/3))*COS(('OddsRatio_working_3-way'!Y333)/3)</f>
        <v>0.54758518927447075</v>
      </c>
      <c r="AG333" s="11">
        <f>-'OddsRatio_working_3-way'!U333/(3*'OddsRatio_working_3-way'!X333^(1/3))*COS(('OddsRatio_working_3-way'!Y333+2*PI())/3)</f>
        <v>-0.47576848569543773</v>
      </c>
      <c r="AH333" s="11">
        <f>-'OddsRatio_working_3-way'!U333/(3*'OddsRatio_working_3-way'!X333^(1/3))*COS(('OddsRatio_working_3-way'!Y333+4*PI())/3)</f>
        <v>-7.1816703579033137E-2</v>
      </c>
      <c r="AI333" s="11">
        <f>'OddsRatio_working_3-way'!U333/(3*'OddsRatio_working_3-way'!X333^(1/3))*SIN(('OddsRatio_working_3-way'!Y333)/3)</f>
        <v>-0.23322167014453521</v>
      </c>
      <c r="AJ333" s="11">
        <f>'OddsRatio_working_3-way'!U333/(3*'OddsRatio_working_3-way'!X333^(1/3))*SIN(('OddsRatio_working_3-way'!Y333+2*PI())/3)</f>
        <v>-0.3576118495755341</v>
      </c>
      <c r="AK333" s="11">
        <f>'OddsRatio_working_3-way'!U333/(3*'OddsRatio_working_3-way'!X333^(1/3))*SIN(('OddsRatio_working_3-way'!Y333+4*PI())/3)</f>
        <v>0.59083351972006937</v>
      </c>
      <c r="AL333" s="11">
        <f>'OddsRatio_working_3-way'!Z333+'OddsRatio_working_3-way'!AF333</f>
        <v>1.0951703785489415</v>
      </c>
      <c r="AM333" s="11">
        <f>'OddsRatio_working_3-way'!AA333+'OddsRatio_working_3-way'!AG333</f>
        <v>-0.95153697139087545</v>
      </c>
      <c r="AN333" s="11">
        <f>'OddsRatio_working_3-way'!AB333+'OddsRatio_working_3-way'!AH333</f>
        <v>-0.14363340715806627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1.0951703785489415</v>
      </c>
      <c r="AS333" s="11">
        <f>IF(('OddsRatio_working_3-way'!X333=0),IF(Q333&gt;0,-Q333^(1/3),(-Q333)^(1/3)),'OddsRatio_working_3-way'!AM333-'OddsRatio_working_3-way'!R333/3)</f>
        <v>-0.95153697139087545</v>
      </c>
      <c r="AT333" s="11">
        <f>IF(('OddsRatio_working_3-way'!X333=0),IF(Q333&gt;0,-Q333^(1/3),(-Q333)^(1/3)),'OddsRatio_working_3-way'!AN333-'OddsRatio_working_3-way'!R333/3)</f>
        <v>-0.14363340715806627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9">
        <f t="shared" si="78"/>
        <v>0.46871547690952159</v>
      </c>
      <c r="E334" s="9">
        <f t="shared" si="79"/>
        <v>0.29010160025479914</v>
      </c>
      <c r="F334" s="9">
        <f t="shared" si="80"/>
        <v>0.24118292283567941</v>
      </c>
      <c r="G334" s="9">
        <f t="shared" si="81"/>
        <v>1.0593368816135584</v>
      </c>
      <c r="H334" s="9">
        <f t="shared" si="82"/>
        <v>2.133490463326507</v>
      </c>
      <c r="I334" s="9">
        <f t="shared" si="83"/>
        <v>3.44706819652732</v>
      </c>
      <c r="J334" s="9">
        <f t="shared" si="84"/>
        <v>4.1462305383922686</v>
      </c>
      <c r="K334" s="11">
        <f t="shared" si="85"/>
        <v>0.48309178743961356</v>
      </c>
      <c r="L334" s="11">
        <f t="shared" si="86"/>
        <v>0.30211480362537763</v>
      </c>
      <c r="M334" s="11">
        <f t="shared" si="87"/>
        <v>0.25188916876574308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-0.26987543844034523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0.23344516275704841</v>
      </c>
      <c r="Q334" s="11">
        <f>2*'OddsRatio_working_3-way'!K334*'OddsRatio_working_3-way'!L334*'OddsRatio_working_3-way'!M334</f>
        <v>7.3526035514030988E-2</v>
      </c>
      <c r="R334" s="11">
        <f t="shared" si="88"/>
        <v>0</v>
      </c>
      <c r="S334" s="11">
        <f t="shared" si="89"/>
        <v>-0.86501077721695085</v>
      </c>
      <c r="T334" s="11">
        <f t="shared" si="90"/>
        <v>-0.27244433928092937</v>
      </c>
      <c r="U334" s="11">
        <f>'OddsRatio_working_3-way'!S334-'OddsRatio_working_3-way'!R334^2/3</f>
        <v>-0.86501077721695085</v>
      </c>
      <c r="V334" s="11">
        <f>'OddsRatio_working_3-way'!S334*'OddsRatio_working_3-way'!R334/3-2*'OddsRatio_working_3-way'!R334^3/27-'OddsRatio_working_3-way'!T334</f>
        <v>0.27244433928092937</v>
      </c>
      <c r="W334" s="11">
        <f>'OddsRatio_working_3-way'!V334^2+4*'OddsRatio_working_3-way'!U334^3/27</f>
        <v>-2.1661314090202374E-2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0.15482831790117121</v>
      </c>
      <c r="Y334" s="11">
        <f>IF('OddsRatio_working_3-way'!W334&gt;=0,IF('OddsRatio_working_3-way'!V334+SQRT('OddsRatio_working_3-way'!W334)&gt;0,0,PI()),ACOS('OddsRatio_working_3-way'!V334/(2*'OddsRatio_working_3-way'!X334)))</f>
        <v>0.49529775609378235</v>
      </c>
      <c r="Z334" s="11">
        <f>'OddsRatio_working_3-way'!X334^(1/3)*COS('OddsRatio_working_3-way'!Y334/3)</f>
        <v>0.52966844080677922</v>
      </c>
      <c r="AA334" s="11">
        <f>'OddsRatio_working_3-way'!X334^(1/3)*COS(('OddsRatio_working_3-way'!Y334+2*PI())/3)</f>
        <v>-0.34126197330915209</v>
      </c>
      <c r="AB334" s="11">
        <f>'OddsRatio_working_3-way'!X334^(1/3)*COS(('OddsRatio_working_3-way'!Y334+4*PI())/3)</f>
        <v>-0.18840646749762702</v>
      </c>
      <c r="AC334" s="11">
        <f>'OddsRatio_working_3-way'!X334^(1/3)*SIN('OddsRatio_working_3-way'!Y334/3)</f>
        <v>8.8251167427400412E-2</v>
      </c>
      <c r="AD334" s="11">
        <f>'OddsRatio_working_3-way'!X334^(1/3)*SIN(('OddsRatio_working_3-way'!Y334+2*PI())/3)</f>
        <v>0.41458074160786484</v>
      </c>
      <c r="AE334" s="11">
        <f>'OddsRatio_working_3-way'!X334^(1/3)*SIN(('OddsRatio_working_3-way'!Y334+4*PI())/3)</f>
        <v>-0.5028319090352652</v>
      </c>
      <c r="AF334" s="11">
        <f>-'OddsRatio_working_3-way'!U334/(3*'OddsRatio_working_3-way'!X334^(1/3))*COS(('OddsRatio_working_3-way'!Y334)/3)</f>
        <v>0.52966844080677922</v>
      </c>
      <c r="AG334" s="11">
        <f>-'OddsRatio_working_3-way'!U334/(3*'OddsRatio_working_3-way'!X334^(1/3))*COS(('OddsRatio_working_3-way'!Y334+2*PI())/3)</f>
        <v>-0.34126197330915209</v>
      </c>
      <c r="AH334" s="11">
        <f>-'OddsRatio_working_3-way'!U334/(3*'OddsRatio_working_3-way'!X334^(1/3))*COS(('OddsRatio_working_3-way'!Y334+4*PI())/3)</f>
        <v>-0.18840646749762702</v>
      </c>
      <c r="AI334" s="11">
        <f>'OddsRatio_working_3-way'!U334/(3*'OddsRatio_working_3-way'!X334^(1/3))*SIN(('OddsRatio_working_3-way'!Y334)/3)</f>
        <v>-8.8251167427400412E-2</v>
      </c>
      <c r="AJ334" s="11">
        <f>'OddsRatio_working_3-way'!U334/(3*'OddsRatio_working_3-way'!X334^(1/3))*SIN(('OddsRatio_working_3-way'!Y334+2*PI())/3)</f>
        <v>-0.41458074160786484</v>
      </c>
      <c r="AK334" s="11">
        <f>'OddsRatio_working_3-way'!U334/(3*'OddsRatio_working_3-way'!X334^(1/3))*SIN(('OddsRatio_working_3-way'!Y334+4*PI())/3)</f>
        <v>0.5028319090352652</v>
      </c>
      <c r="AL334" s="11">
        <f>'OddsRatio_working_3-way'!Z334+'OddsRatio_working_3-way'!AF334</f>
        <v>1.0593368816135584</v>
      </c>
      <c r="AM334" s="11">
        <f>'OddsRatio_working_3-way'!AA334+'OddsRatio_working_3-way'!AG334</f>
        <v>-0.68252394661830418</v>
      </c>
      <c r="AN334" s="11">
        <f>'OddsRatio_working_3-way'!AB334+'OddsRatio_working_3-way'!AH334</f>
        <v>-0.37681293499525403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1.0593368816135584</v>
      </c>
      <c r="AS334" s="11">
        <f>IF(('OddsRatio_working_3-way'!X334=0),IF(Q334&gt;0,-Q334^(1/3),(-Q334)^(1/3)),'OddsRatio_working_3-way'!AM334-'OddsRatio_working_3-way'!R334/3)</f>
        <v>-0.68252394661830418</v>
      </c>
      <c r="AT334" s="11">
        <f>IF(('OddsRatio_working_3-way'!X334=0),IF(Q334&gt;0,-Q334^(1/3),(-Q334)^(1/3)),'OddsRatio_working_3-way'!AN334-'OddsRatio_working_3-way'!R334/3)</f>
        <v>-0.37681293499525403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9">
        <f t="shared" si="78"/>
        <v>0.42436418378898599</v>
      </c>
      <c r="E335" s="9">
        <f t="shared" si="79"/>
        <v>0.28650111692466146</v>
      </c>
      <c r="F335" s="9">
        <f t="shared" si="80"/>
        <v>0.2891346992863526</v>
      </c>
      <c r="G335" s="9">
        <f t="shared" si="81"/>
        <v>1.0597394846085189</v>
      </c>
      <c r="H335" s="9">
        <f t="shared" si="82"/>
        <v>2.356466540298904</v>
      </c>
      <c r="I335" s="9">
        <f t="shared" si="83"/>
        <v>3.4903877888300197</v>
      </c>
      <c r="J335" s="9">
        <f t="shared" si="84"/>
        <v>3.4585956042917636</v>
      </c>
      <c r="K335" s="11">
        <f t="shared" si="85"/>
        <v>0.43859649122807021</v>
      </c>
      <c r="L335" s="11">
        <f t="shared" si="86"/>
        <v>0.29850746268656714</v>
      </c>
      <c r="M335" s="11">
        <f t="shared" si="87"/>
        <v>0.30120481927710846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-0.27519977790186678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0.23463847534679175</v>
      </c>
      <c r="Q335" s="11">
        <f>2*'OddsRatio_working_3-way'!K335*'OddsRatio_working_3-way'!L335*'OddsRatio_working_3-way'!M335</f>
        <v>7.8870075746820742E-2</v>
      </c>
      <c r="R335" s="11">
        <f t="shared" si="88"/>
        <v>0</v>
      </c>
      <c r="S335" s="11">
        <f t="shared" si="89"/>
        <v>-0.85261142699926618</v>
      </c>
      <c r="T335" s="11">
        <f t="shared" si="90"/>
        <v>-0.28659207630227429</v>
      </c>
      <c r="U335" s="11">
        <f>'OddsRatio_working_3-way'!S335-'OddsRatio_working_3-way'!R335^2/3</f>
        <v>-0.85261142699926618</v>
      </c>
      <c r="V335" s="11">
        <f>'OddsRatio_working_3-way'!S335*'OddsRatio_working_3-way'!R335/3-2*'OddsRatio_working_3-way'!R335^3/27-'OddsRatio_working_3-way'!T335</f>
        <v>0.28659207630227429</v>
      </c>
      <c r="W335" s="11">
        <f>'OddsRatio_working_3-way'!V335^2+4*'OddsRatio_working_3-way'!U335^3/27</f>
        <v>-9.6876004206993688E-3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0.15151123606844144</v>
      </c>
      <c r="Y335" s="11">
        <f>IF('OddsRatio_working_3-way'!W335&gt;=0,IF('OddsRatio_working_3-way'!V335+SQRT('OddsRatio_working_3-way'!W335)&gt;0,0,PI()),ACOS('OddsRatio_working_3-way'!V335/(2*'OddsRatio_working_3-way'!X335)))</f>
        <v>0.33081389704613606</v>
      </c>
      <c r="Z335" s="11">
        <f>'OddsRatio_working_3-way'!X335^(1/3)*COS('OddsRatio_working_3-way'!Y335/3)</f>
        <v>0.52986974230425943</v>
      </c>
      <c r="AA335" s="11">
        <f>'OddsRatio_working_3-way'!X335^(1/3)*COS(('OddsRatio_working_3-way'!Y335+2*PI())/3)</f>
        <v>-0.31574234001872303</v>
      </c>
      <c r="AB335" s="11">
        <f>'OddsRatio_working_3-way'!X335^(1/3)*COS(('OddsRatio_working_3-way'!Y335+4*PI())/3)</f>
        <v>-0.21412740228553651</v>
      </c>
      <c r="AC335" s="11">
        <f>'OddsRatio_working_3-way'!X335^(1/3)*SIN('OddsRatio_working_3-way'!Y335/3)</f>
        <v>5.8667411653942472E-2</v>
      </c>
      <c r="AD335" s="11">
        <f>'OddsRatio_working_3-way'!X335^(1/3)*SIN(('OddsRatio_working_3-way'!Y335+2*PI())/3)</f>
        <v>0.42954695170523155</v>
      </c>
      <c r="AE335" s="11">
        <f>'OddsRatio_working_3-way'!X335^(1/3)*SIN(('OddsRatio_working_3-way'!Y335+4*PI())/3)</f>
        <v>-0.48821436335917384</v>
      </c>
      <c r="AF335" s="11">
        <f>-'OddsRatio_working_3-way'!U335/(3*'OddsRatio_working_3-way'!X335^(1/3))*COS(('OddsRatio_working_3-way'!Y335)/3)</f>
        <v>0.52986974230425943</v>
      </c>
      <c r="AG335" s="11">
        <f>-'OddsRatio_working_3-way'!U335/(3*'OddsRatio_working_3-way'!X335^(1/3))*COS(('OddsRatio_working_3-way'!Y335+2*PI())/3)</f>
        <v>-0.31574234001872303</v>
      </c>
      <c r="AH335" s="11">
        <f>-'OddsRatio_working_3-way'!U335/(3*'OddsRatio_working_3-way'!X335^(1/3))*COS(('OddsRatio_working_3-way'!Y335+4*PI())/3)</f>
        <v>-0.21412740228553651</v>
      </c>
      <c r="AI335" s="11">
        <f>'OddsRatio_working_3-way'!U335/(3*'OddsRatio_working_3-way'!X335^(1/3))*SIN(('OddsRatio_working_3-way'!Y335)/3)</f>
        <v>-5.8667411653942472E-2</v>
      </c>
      <c r="AJ335" s="11">
        <f>'OddsRatio_working_3-way'!U335/(3*'OddsRatio_working_3-way'!X335^(1/3))*SIN(('OddsRatio_working_3-way'!Y335+2*PI())/3)</f>
        <v>-0.42954695170523155</v>
      </c>
      <c r="AK335" s="11">
        <f>'OddsRatio_working_3-way'!U335/(3*'OddsRatio_working_3-way'!X335^(1/3))*SIN(('OddsRatio_working_3-way'!Y335+4*PI())/3)</f>
        <v>0.48821436335917384</v>
      </c>
      <c r="AL335" s="11">
        <f>'OddsRatio_working_3-way'!Z335+'OddsRatio_working_3-way'!AF335</f>
        <v>1.0597394846085189</v>
      </c>
      <c r="AM335" s="11">
        <f>'OddsRatio_working_3-way'!AA335+'OddsRatio_working_3-way'!AG335</f>
        <v>-0.63148468003744607</v>
      </c>
      <c r="AN335" s="11">
        <f>'OddsRatio_working_3-way'!AB335+'OddsRatio_working_3-way'!AH335</f>
        <v>-0.42825480457107301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1.0597394846085189</v>
      </c>
      <c r="AS335" s="11">
        <f>IF(('OddsRatio_working_3-way'!X335=0),IF(Q335&gt;0,-Q335^(1/3),(-Q335)^(1/3)),'OddsRatio_working_3-way'!AM335-'OddsRatio_working_3-way'!R335/3)</f>
        <v>-0.63148468003744607</v>
      </c>
      <c r="AT335" s="11">
        <f>IF(('OddsRatio_working_3-way'!X335=0),IF(Q335&gt;0,-Q335^(1/3),(-Q335)^(1/3)),'OddsRatio_working_3-way'!AN335-'OddsRatio_working_3-way'!R335/3)</f>
        <v>-0.42825480457107301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9">
        <f t="shared" si="78"/>
        <v>0.31311605804290549</v>
      </c>
      <c r="E336" s="9">
        <f t="shared" si="79"/>
        <v>0.32165478288214966</v>
      </c>
      <c r="F336" s="9">
        <f t="shared" si="80"/>
        <v>0.36522915907494469</v>
      </c>
      <c r="G336" s="9">
        <f t="shared" si="81"/>
        <v>1.0597603756181391</v>
      </c>
      <c r="H336" s="9">
        <f t="shared" si="82"/>
        <v>3.1937039775295477</v>
      </c>
      <c r="I336" s="9">
        <f t="shared" si="83"/>
        <v>3.1089231474800973</v>
      </c>
      <c r="J336" s="9">
        <f t="shared" si="84"/>
        <v>2.7380070160137486</v>
      </c>
      <c r="K336" s="11">
        <f t="shared" si="85"/>
        <v>0.32573289902280134</v>
      </c>
      <c r="L336" s="11">
        <f t="shared" si="86"/>
        <v>0.33444816053511706</v>
      </c>
      <c r="M336" s="11">
        <f t="shared" si="87"/>
        <v>0.37878787878787878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-0.27877497095738146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0.2352130237698854</v>
      </c>
      <c r="Q336" s="11">
        <f>2*'OddsRatio_working_3-way'!K336*'OddsRatio_working_3-way'!L336*'OddsRatio_working_3-way'!M336</f>
        <v>8.253088553329313E-2</v>
      </c>
      <c r="R336" s="11">
        <f t="shared" si="88"/>
        <v>0</v>
      </c>
      <c r="S336" s="11">
        <f t="shared" si="89"/>
        <v>-0.84373795453051725</v>
      </c>
      <c r="T336" s="11">
        <f t="shared" si="90"/>
        <v>-0.29604840509842717</v>
      </c>
      <c r="U336" s="11">
        <f>'OddsRatio_working_3-way'!S336-'OddsRatio_working_3-way'!R336^2/3</f>
        <v>-0.84373795453051725</v>
      </c>
      <c r="V336" s="11">
        <f>'OddsRatio_working_3-way'!S336*'OddsRatio_working_3-way'!R336/3-2*'OddsRatio_working_3-way'!R336^3/27-'OddsRatio_working_3-way'!T336</f>
        <v>0.29604840509842717</v>
      </c>
      <c r="W336" s="11">
        <f>'OddsRatio_working_3-way'!V336^2+4*'OddsRatio_working_3-way'!U336^3/27</f>
        <v>-1.3407884437587753E-3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0.14915214263050433</v>
      </c>
      <c r="Y336" s="11">
        <f>IF('OddsRatio_working_3-way'!W336&gt;=0,IF('OddsRatio_working_3-way'!V336+SQRT('OddsRatio_working_3-way'!W336)&gt;0,0,PI()),ACOS('OddsRatio_working_3-way'!V336/(2*'OddsRatio_working_3-way'!X336)))</f>
        <v>0.12306012021363766</v>
      </c>
      <c r="Z336" s="11">
        <f>'OddsRatio_working_3-way'!X336^(1/3)*COS('OddsRatio_working_3-way'!Y336/3)</f>
        <v>0.52988018780906943</v>
      </c>
      <c r="AA336" s="11">
        <f>'OddsRatio_working_3-way'!X336^(1/3)*COS(('OddsRatio_working_3-way'!Y336+2*PI())/3)</f>
        <v>-0.28377433289097409</v>
      </c>
      <c r="AB336" s="11">
        <f>'OddsRatio_working_3-way'!X336^(1/3)*COS(('OddsRatio_working_3-way'!Y336+4*PI())/3)</f>
        <v>-0.24610585491809536</v>
      </c>
      <c r="AC336" s="11">
        <f>'OddsRatio_working_3-way'!X336^(1/3)*SIN('OddsRatio_working_3-way'!Y336/3)</f>
        <v>2.1747905897605186E-2</v>
      </c>
      <c r="AD336" s="11">
        <f>'OddsRatio_working_3-way'!X336^(1/3)*SIN(('OddsRatio_working_3-way'!Y336+2*PI())/3)</f>
        <v>0.44801575065592092</v>
      </c>
      <c r="AE336" s="11">
        <f>'OddsRatio_working_3-way'!X336^(1/3)*SIN(('OddsRatio_working_3-way'!Y336+4*PI())/3)</f>
        <v>-0.46976365655352598</v>
      </c>
      <c r="AF336" s="11">
        <f>-'OddsRatio_working_3-way'!U336/(3*'OddsRatio_working_3-way'!X336^(1/3))*COS(('OddsRatio_working_3-way'!Y336)/3)</f>
        <v>0.52988018780906954</v>
      </c>
      <c r="AG336" s="11">
        <f>-'OddsRatio_working_3-way'!U336/(3*'OddsRatio_working_3-way'!X336^(1/3))*COS(('OddsRatio_working_3-way'!Y336+2*PI())/3)</f>
        <v>-0.2837743328909742</v>
      </c>
      <c r="AH336" s="11">
        <f>-'OddsRatio_working_3-way'!U336/(3*'OddsRatio_working_3-way'!X336^(1/3))*COS(('OddsRatio_working_3-way'!Y336+4*PI())/3)</f>
        <v>-0.24610585491809542</v>
      </c>
      <c r="AI336" s="11">
        <f>'OddsRatio_working_3-way'!U336/(3*'OddsRatio_working_3-way'!X336^(1/3))*SIN(('OddsRatio_working_3-way'!Y336)/3)</f>
        <v>-2.1747905897605189E-2</v>
      </c>
      <c r="AJ336" s="11">
        <f>'OddsRatio_working_3-way'!U336/(3*'OddsRatio_working_3-way'!X336^(1/3))*SIN(('OddsRatio_working_3-way'!Y336+2*PI())/3)</f>
        <v>-0.44801575065592103</v>
      </c>
      <c r="AK336" s="11">
        <f>'OddsRatio_working_3-way'!U336/(3*'OddsRatio_working_3-way'!X336^(1/3))*SIN(('OddsRatio_working_3-way'!Y336+4*PI())/3)</f>
        <v>0.46976365655352609</v>
      </c>
      <c r="AL336" s="11">
        <f>'OddsRatio_working_3-way'!Z336+'OddsRatio_working_3-way'!AF336</f>
        <v>1.0597603756181391</v>
      </c>
      <c r="AM336" s="11">
        <f>'OddsRatio_working_3-way'!AA336+'OddsRatio_working_3-way'!AG336</f>
        <v>-0.56754866578194829</v>
      </c>
      <c r="AN336" s="11">
        <f>'OddsRatio_working_3-way'!AB336+'OddsRatio_working_3-way'!AH336</f>
        <v>-0.49221170983619078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1.0597603756181391</v>
      </c>
      <c r="AS336" s="11">
        <f>IF(('OddsRatio_working_3-way'!X336=0),IF(Q336&gt;0,-Q336^(1/3),(-Q336)^(1/3)),'OddsRatio_working_3-way'!AM336-'OddsRatio_working_3-way'!R336/3)</f>
        <v>-0.56754866578194829</v>
      </c>
      <c r="AT336" s="11">
        <f>IF(('OddsRatio_working_3-way'!X336=0),IF(Q336&gt;0,-Q336^(1/3),(-Q336)^(1/3)),'OddsRatio_working_3-way'!AN336-'OddsRatio_working_3-way'!R336/3)</f>
        <v>-0.49221170983619078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9">
        <f t="shared" si="78"/>
        <v>0.41675306540019164</v>
      </c>
      <c r="E337" s="9">
        <f t="shared" si="79"/>
        <v>0.30690963725381587</v>
      </c>
      <c r="F337" s="9">
        <f t="shared" si="80"/>
        <v>0.27633729734599261</v>
      </c>
      <c r="G337" s="9">
        <f t="shared" si="81"/>
        <v>1.06022912611067</v>
      </c>
      <c r="H337" s="9">
        <f t="shared" si="82"/>
        <v>2.3995024464660846</v>
      </c>
      <c r="I337" s="9">
        <f t="shared" si="83"/>
        <v>3.2582880386157269</v>
      </c>
      <c r="J337" s="9">
        <f t="shared" si="84"/>
        <v>3.6187659414933546</v>
      </c>
      <c r="K337" s="11">
        <f t="shared" si="85"/>
        <v>0.43103448275862072</v>
      </c>
      <c r="L337" s="11">
        <f t="shared" si="86"/>
        <v>0.31948881789137379</v>
      </c>
      <c r="M337" s="11">
        <f t="shared" si="87"/>
        <v>0.28818443804034583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-0.27560601437779064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0.23494159320244129</v>
      </c>
      <c r="Q337" s="11">
        <f>2*'OddsRatio_working_3-way'!K337*'OddsRatio_working_3-way'!L337*'OddsRatio_working_3-way'!M337</f>
        <v>7.9372159865689615E-2</v>
      </c>
      <c r="R337" s="11">
        <f t="shared" si="88"/>
        <v>0</v>
      </c>
      <c r="S337" s="11">
        <f t="shared" si="89"/>
        <v>-0.85245452183925108</v>
      </c>
      <c r="T337" s="11">
        <f t="shared" si="90"/>
        <v>-0.2879913925132605</v>
      </c>
      <c r="U337" s="11">
        <f>'OddsRatio_working_3-way'!S337-'OddsRatio_working_3-way'!R337^2/3</f>
        <v>-0.85245452183925108</v>
      </c>
      <c r="V337" s="11">
        <f>'OddsRatio_working_3-way'!S337*'OddsRatio_working_3-way'!R337/3-2*'OddsRatio_working_3-way'!R337^3/27-'OddsRatio_working_3-way'!T337</f>
        <v>0.2879913925132605</v>
      </c>
      <c r="W337" s="11">
        <f>'OddsRatio_working_3-way'!V337^2+4*'OddsRatio_working_3-way'!U337^3/27</f>
        <v>-8.8328917348361596E-3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0.1514694143189996</v>
      </c>
      <c r="Y337" s="11">
        <f>IF('OddsRatio_working_3-way'!W337&gt;=0,IF('OddsRatio_working_3-way'!V337+SQRT('OddsRatio_working_3-way'!W337)&gt;0,0,PI()),ACOS('OddsRatio_working_3-way'!V337/(2*'OddsRatio_working_3-way'!X337)))</f>
        <v>0.31544451694099362</v>
      </c>
      <c r="Z337" s="11">
        <f>'OddsRatio_working_3-way'!X337^(1/3)*COS('OddsRatio_working_3-way'!Y337/3)</f>
        <v>0.53011456305533511</v>
      </c>
      <c r="AA337" s="11">
        <f>'OddsRatio_working_3-way'!X337^(1/3)*COS(('OddsRatio_working_3-way'!Y337+2*PI())/3)</f>
        <v>-0.31350873132332546</v>
      </c>
      <c r="AB337" s="11">
        <f>'OddsRatio_working_3-way'!X337^(1/3)*COS(('OddsRatio_working_3-way'!Y337+4*PI())/3)</f>
        <v>-0.21660583173200934</v>
      </c>
      <c r="AC337" s="11">
        <f>'OddsRatio_working_3-way'!X337^(1/3)*SIN('OddsRatio_working_3-way'!Y337/3)</f>
        <v>5.5946915164301621E-2</v>
      </c>
      <c r="AD337" s="11">
        <f>'OddsRatio_working_3-way'!X337^(1/3)*SIN(('OddsRatio_working_3-way'!Y337+2*PI())/3)</f>
        <v>0.43111922093985711</v>
      </c>
      <c r="AE337" s="11">
        <f>'OddsRatio_working_3-way'!X337^(1/3)*SIN(('OddsRatio_working_3-way'!Y337+4*PI())/3)</f>
        <v>-0.48706613610415878</v>
      </c>
      <c r="AF337" s="11">
        <f>-'OddsRatio_working_3-way'!U337/(3*'OddsRatio_working_3-way'!X337^(1/3))*COS(('OddsRatio_working_3-way'!Y337)/3)</f>
        <v>0.530114563055335</v>
      </c>
      <c r="AG337" s="11">
        <f>-'OddsRatio_working_3-way'!U337/(3*'OddsRatio_working_3-way'!X337^(1/3))*COS(('OddsRatio_working_3-way'!Y337+2*PI())/3)</f>
        <v>-0.31350873132332541</v>
      </c>
      <c r="AH337" s="11">
        <f>-'OddsRatio_working_3-way'!U337/(3*'OddsRatio_working_3-way'!X337^(1/3))*COS(('OddsRatio_working_3-way'!Y337+4*PI())/3)</f>
        <v>-0.21660583173200929</v>
      </c>
      <c r="AI337" s="11">
        <f>'OddsRatio_working_3-way'!U337/(3*'OddsRatio_working_3-way'!X337^(1/3))*SIN(('OddsRatio_working_3-way'!Y337)/3)</f>
        <v>-5.5946915164301614E-2</v>
      </c>
      <c r="AJ337" s="11">
        <f>'OddsRatio_working_3-way'!U337/(3*'OddsRatio_working_3-way'!X337^(1/3))*SIN(('OddsRatio_working_3-way'!Y337+2*PI())/3)</f>
        <v>-0.43111922093985705</v>
      </c>
      <c r="AK337" s="11">
        <f>'OddsRatio_working_3-way'!U337/(3*'OddsRatio_working_3-way'!X337^(1/3))*SIN(('OddsRatio_working_3-way'!Y337+4*PI())/3)</f>
        <v>0.48706613610415866</v>
      </c>
      <c r="AL337" s="11">
        <f>'OddsRatio_working_3-way'!Z337+'OddsRatio_working_3-way'!AF337</f>
        <v>1.06022912611067</v>
      </c>
      <c r="AM337" s="11">
        <f>'OddsRatio_working_3-way'!AA337+'OddsRatio_working_3-way'!AG337</f>
        <v>-0.62701746264665092</v>
      </c>
      <c r="AN337" s="11">
        <f>'OddsRatio_working_3-way'!AB337+'OddsRatio_working_3-way'!AH337</f>
        <v>-0.43321166346401863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1.06022912611067</v>
      </c>
      <c r="AS337" s="11">
        <f>IF(('OddsRatio_working_3-way'!X337=0),IF(Q337&gt;0,-Q337^(1/3),(-Q337)^(1/3)),'OddsRatio_working_3-way'!AM337-'OddsRatio_working_3-way'!R337/3)</f>
        <v>-0.62701746264665092</v>
      </c>
      <c r="AT337" s="11">
        <f>IF(('OddsRatio_working_3-way'!X337=0),IF(Q337&gt;0,-Q337^(1/3),(-Q337)^(1/3)),'OddsRatio_working_3-way'!AN337-'OddsRatio_working_3-way'!R337/3)</f>
        <v>-0.43321166346401863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9">
        <f t="shared" si="78"/>
        <v>0.25213952562531178</v>
      </c>
      <c r="E338" s="9">
        <f t="shared" si="79"/>
        <v>0.26631507872934457</v>
      </c>
      <c r="F338" s="9">
        <f t="shared" si="80"/>
        <v>0.48154539564534371</v>
      </c>
      <c r="G338" s="9">
        <f t="shared" si="81"/>
        <v>1.0555366791899203</v>
      </c>
      <c r="H338" s="9">
        <f t="shared" si="82"/>
        <v>3.9660580685236764</v>
      </c>
      <c r="I338" s="9">
        <f t="shared" si="83"/>
        <v>3.7549507326856917</v>
      </c>
      <c r="J338" s="9">
        <f t="shared" si="84"/>
        <v>2.0766474127737191</v>
      </c>
      <c r="K338" s="11">
        <f t="shared" si="85"/>
        <v>0.26246719160104987</v>
      </c>
      <c r="L338" s="11">
        <f t="shared" si="86"/>
        <v>0.2770083102493075</v>
      </c>
      <c r="M338" s="11">
        <f t="shared" si="87"/>
        <v>0.49504950495049505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-0.26925479862314328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0.2317940695415322</v>
      </c>
      <c r="Q338" s="11">
        <f>2*'OddsRatio_working_3-way'!K338*'OddsRatio_working_3-way'!L338*'OddsRatio_working_3-way'!M338</f>
        <v>7.1985735882463417E-2</v>
      </c>
      <c r="R338" s="11">
        <f t="shared" si="88"/>
        <v>0</v>
      </c>
      <c r="S338" s="11">
        <f t="shared" si="89"/>
        <v>-0.86087256653114586</v>
      </c>
      <c r="T338" s="11">
        <f t="shared" si="90"/>
        <v>-0.26735172873638069</v>
      </c>
      <c r="U338" s="11">
        <f>'OddsRatio_working_3-way'!S338-'OddsRatio_working_3-way'!R338^2/3</f>
        <v>-0.86087256653114586</v>
      </c>
      <c r="V338" s="11">
        <f>'OddsRatio_working_3-way'!S338*'OddsRatio_working_3-way'!R338/3-2*'OddsRatio_working_3-way'!R338^3/27-'OddsRatio_working_3-way'!T338</f>
        <v>0.26735172873638069</v>
      </c>
      <c r="W338" s="11">
        <f>'OddsRatio_working_3-way'!V338^2+4*'OddsRatio_working_3-way'!U338^3/27</f>
        <v>-2.3040685086012536E-2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0.15371860000040968</v>
      </c>
      <c r="Y338" s="11">
        <f>IF('OddsRatio_working_3-way'!W338&gt;=0,IF('OddsRatio_working_3-way'!V338+SQRT('OddsRatio_working_3-way'!W338)&gt;0,0,PI()),ACOS('OddsRatio_working_3-way'!V338/(2*'OddsRatio_working_3-way'!X338)))</f>
        <v>0.51637611182194276</v>
      </c>
      <c r="Z338" s="11">
        <f>'OddsRatio_working_3-way'!X338^(1/3)*COS('OddsRatio_working_3-way'!Y338/3)</f>
        <v>0.52776833959496017</v>
      </c>
      <c r="AA338" s="11">
        <f>'OddsRatio_working_3-way'!X338^(1/3)*COS(('OddsRatio_working_3-way'!Y338+2*PI())/3)</f>
        <v>-0.34334218653380777</v>
      </c>
      <c r="AB338" s="11">
        <f>'OddsRatio_working_3-way'!X338^(1/3)*COS(('OddsRatio_working_3-way'!Y338+4*PI())/3)</f>
        <v>-0.18442615306115231</v>
      </c>
      <c r="AC338" s="11">
        <f>'OddsRatio_working_3-way'!X338^(1/3)*SIN('OddsRatio_working_3-way'!Y338/3)</f>
        <v>9.1750214703985158E-2</v>
      </c>
      <c r="AD338" s="11">
        <f>'OddsRatio_working_3-way'!X338^(1/3)*SIN(('OddsRatio_working_3-way'!Y338+2*PI())/3)</f>
        <v>0.41118568205037559</v>
      </c>
      <c r="AE338" s="11">
        <f>'OddsRatio_working_3-way'!X338^(1/3)*SIN(('OddsRatio_working_3-way'!Y338+4*PI())/3)</f>
        <v>-0.50293589675436079</v>
      </c>
      <c r="AF338" s="11">
        <f>-'OddsRatio_working_3-way'!U338/(3*'OddsRatio_working_3-way'!X338^(1/3))*COS(('OddsRatio_working_3-way'!Y338)/3)</f>
        <v>0.52776833959496017</v>
      </c>
      <c r="AG338" s="11">
        <f>-'OddsRatio_working_3-way'!U338/(3*'OddsRatio_working_3-way'!X338^(1/3))*COS(('OddsRatio_working_3-way'!Y338+2*PI())/3)</f>
        <v>-0.34334218653380777</v>
      </c>
      <c r="AH338" s="11">
        <f>-'OddsRatio_working_3-way'!U338/(3*'OddsRatio_working_3-way'!X338^(1/3))*COS(('OddsRatio_working_3-way'!Y338+4*PI())/3)</f>
        <v>-0.18442615306115231</v>
      </c>
      <c r="AI338" s="11">
        <f>'OddsRatio_working_3-way'!U338/(3*'OddsRatio_working_3-way'!X338^(1/3))*SIN(('OddsRatio_working_3-way'!Y338)/3)</f>
        <v>-9.1750214703985158E-2</v>
      </c>
      <c r="AJ338" s="11">
        <f>'OddsRatio_working_3-way'!U338/(3*'OddsRatio_working_3-way'!X338^(1/3))*SIN(('OddsRatio_working_3-way'!Y338+2*PI())/3)</f>
        <v>-0.41118568205037559</v>
      </c>
      <c r="AK338" s="11">
        <f>'OddsRatio_working_3-way'!U338/(3*'OddsRatio_working_3-way'!X338^(1/3))*SIN(('OddsRatio_working_3-way'!Y338+4*PI())/3)</f>
        <v>0.50293589675436079</v>
      </c>
      <c r="AL338" s="11">
        <f>'OddsRatio_working_3-way'!Z338+'OddsRatio_working_3-way'!AF338</f>
        <v>1.0555366791899203</v>
      </c>
      <c r="AM338" s="11">
        <f>'OddsRatio_working_3-way'!AA338+'OddsRatio_working_3-way'!AG338</f>
        <v>-0.68668437306761554</v>
      </c>
      <c r="AN338" s="11">
        <f>'OddsRatio_working_3-way'!AB338+'OddsRatio_working_3-way'!AH338</f>
        <v>-0.36885230612230463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1.0555366791899203</v>
      </c>
      <c r="AS338" s="11">
        <f>IF(('OddsRatio_working_3-way'!X338=0),IF(Q338&gt;0,-Q338^(1/3),(-Q338)^(1/3)),'OddsRatio_working_3-way'!AM338-'OddsRatio_working_3-way'!R338/3)</f>
        <v>-0.68668437306761554</v>
      </c>
      <c r="AT338" s="11">
        <f>IF(('OddsRatio_working_3-way'!X338=0),IF(Q338&gt;0,-Q338^(1/3),(-Q338)^(1/3)),'OddsRatio_working_3-way'!AN338-'OddsRatio_working_3-way'!R338/3)</f>
        <v>-0.36885230612230463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9">
        <f t="shared" si="78"/>
        <v>0.48884951154747958</v>
      </c>
      <c r="E339" s="9">
        <f t="shared" si="79"/>
        <v>0.29433137121496478</v>
      </c>
      <c r="F339" s="9">
        <f t="shared" si="80"/>
        <v>0.21681911723755565</v>
      </c>
      <c r="G339" s="9">
        <f t="shared" si="81"/>
        <v>1.0561811201674249</v>
      </c>
      <c r="H339" s="9">
        <f t="shared" si="82"/>
        <v>2.0456193089657506</v>
      </c>
      <c r="I339" s="9">
        <f t="shared" si="83"/>
        <v>3.3975311427800556</v>
      </c>
      <c r="J339" s="9">
        <f t="shared" si="84"/>
        <v>4.6121394309725936</v>
      </c>
      <c r="K339" s="11">
        <f t="shared" si="85"/>
        <v>0.50251256281407031</v>
      </c>
      <c r="L339" s="11">
        <f t="shared" si="86"/>
        <v>0.3058103975535168</v>
      </c>
      <c r="M339" s="11">
        <f t="shared" si="87"/>
        <v>0.22624434389140272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-0.26721698492045109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0.23224873867726553</v>
      </c>
      <c r="Q339" s="11">
        <f>2*'OddsRatio_working_3-way'!K339*'OddsRatio_working_3-way'!L339*'OddsRatio_working_3-way'!M339</f>
        <v>6.9535550502175303E-2</v>
      </c>
      <c r="R339" s="11">
        <f t="shared" si="88"/>
        <v>0</v>
      </c>
      <c r="S339" s="11">
        <f t="shared" si="89"/>
        <v>-0.86913913330174197</v>
      </c>
      <c r="T339" s="11">
        <f t="shared" si="90"/>
        <v>-0.26022129739573113</v>
      </c>
      <c r="U339" s="11">
        <f>'OddsRatio_working_3-way'!S339-'OddsRatio_working_3-way'!R339^2/3</f>
        <v>-0.86913913330174197</v>
      </c>
      <c r="V339" s="11">
        <f>'OddsRatio_working_3-way'!S339*'OddsRatio_working_3-way'!R339/3-2*'OddsRatio_working_3-way'!R339^3/27-'OddsRatio_working_3-way'!T339</f>
        <v>0.26022129739573113</v>
      </c>
      <c r="W339" s="11">
        <f>'OddsRatio_working_3-way'!V339^2+4*'OddsRatio_working_3-way'!U339^3/27</f>
        <v>-2.9551567285241997E-2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0.15593804130451905</v>
      </c>
      <c r="Y339" s="11">
        <f>IF('OddsRatio_working_3-way'!W339&gt;=0,IF('OddsRatio_working_3-way'!V339+SQRT('OddsRatio_working_3-way'!W339)&gt;0,0,PI()),ACOS('OddsRatio_working_3-way'!V339/(2*'OddsRatio_working_3-way'!X339)))</f>
        <v>0.58380020971076929</v>
      </c>
      <c r="Z339" s="11">
        <f>'OddsRatio_working_3-way'!X339^(1/3)*COS('OddsRatio_working_3-way'!Y339/3)</f>
        <v>0.52809056008371247</v>
      </c>
      <c r="AA339" s="11">
        <f>'OddsRatio_working_3-way'!X339^(1/3)*COS(('OddsRatio_working_3-way'!Y339+2*PI())/3)</f>
        <v>-0.35418435918230823</v>
      </c>
      <c r="AB339" s="11">
        <f>'OddsRatio_working_3-way'!X339^(1/3)*COS(('OddsRatio_working_3-way'!Y339+4*PI())/3)</f>
        <v>-0.17390620090140438</v>
      </c>
      <c r="AC339" s="11">
        <f>'OddsRatio_working_3-way'!X339^(1/3)*SIN('OddsRatio_working_3-way'!Y339/3)</f>
        <v>0.10408364321248989</v>
      </c>
      <c r="AD339" s="11">
        <f>'OddsRatio_working_3-way'!X339^(1/3)*SIN(('OddsRatio_working_3-way'!Y339+2*PI())/3)</f>
        <v>0.4052980189250025</v>
      </c>
      <c r="AE339" s="11">
        <f>'OddsRatio_working_3-way'!X339^(1/3)*SIN(('OddsRatio_working_3-way'!Y339+4*PI())/3)</f>
        <v>-0.50938166213749225</v>
      </c>
      <c r="AF339" s="11">
        <f>-'OddsRatio_working_3-way'!U339/(3*'OddsRatio_working_3-way'!X339^(1/3))*COS(('OddsRatio_working_3-way'!Y339)/3)</f>
        <v>0.52809056008371247</v>
      </c>
      <c r="AG339" s="11">
        <f>-'OddsRatio_working_3-way'!U339/(3*'OddsRatio_working_3-way'!X339^(1/3))*COS(('OddsRatio_working_3-way'!Y339+2*PI())/3)</f>
        <v>-0.35418435918230823</v>
      </c>
      <c r="AH339" s="11">
        <f>-'OddsRatio_working_3-way'!U339/(3*'OddsRatio_working_3-way'!X339^(1/3))*COS(('OddsRatio_working_3-way'!Y339+4*PI())/3)</f>
        <v>-0.17390620090140438</v>
      </c>
      <c r="AI339" s="11">
        <f>'OddsRatio_working_3-way'!U339/(3*'OddsRatio_working_3-way'!X339^(1/3))*SIN(('OddsRatio_working_3-way'!Y339)/3)</f>
        <v>-0.10408364321248989</v>
      </c>
      <c r="AJ339" s="11">
        <f>'OddsRatio_working_3-way'!U339/(3*'OddsRatio_working_3-way'!X339^(1/3))*SIN(('OddsRatio_working_3-way'!Y339+2*PI())/3)</f>
        <v>-0.4052980189250025</v>
      </c>
      <c r="AK339" s="11">
        <f>'OddsRatio_working_3-way'!U339/(3*'OddsRatio_working_3-way'!X339^(1/3))*SIN(('OddsRatio_working_3-way'!Y339+4*PI())/3)</f>
        <v>0.50938166213749225</v>
      </c>
      <c r="AL339" s="11">
        <f>'OddsRatio_working_3-way'!Z339+'OddsRatio_working_3-way'!AF339</f>
        <v>1.0561811201674249</v>
      </c>
      <c r="AM339" s="11">
        <f>'OddsRatio_working_3-way'!AA339+'OddsRatio_working_3-way'!AG339</f>
        <v>-0.70836871836461646</v>
      </c>
      <c r="AN339" s="11">
        <f>'OddsRatio_working_3-way'!AB339+'OddsRatio_working_3-way'!AH339</f>
        <v>-0.34781240180280876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1.0561811201674249</v>
      </c>
      <c r="AS339" s="11">
        <f>IF(('OddsRatio_working_3-way'!X339=0),IF(Q339&gt;0,-Q339^(1/3),(-Q339)^(1/3)),'OddsRatio_working_3-way'!AM339-'OddsRatio_working_3-way'!R339/3)</f>
        <v>-0.70836871836461646</v>
      </c>
      <c r="AT339" s="11">
        <f>IF(('OddsRatio_working_3-way'!X339=0),IF(Q339&gt;0,-Q339^(1/3),(-Q339)^(1/3)),'OddsRatio_working_3-way'!AN339-'OddsRatio_working_3-way'!R339/3)</f>
        <v>-0.34781240180280876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9">
        <f t="shared" si="78"/>
        <v>0.42065393089615766</v>
      </c>
      <c r="E340" s="9">
        <f t="shared" si="79"/>
        <v>0.29278406203071516</v>
      </c>
      <c r="F340" s="9">
        <f t="shared" si="80"/>
        <v>0.28656200707312707</v>
      </c>
      <c r="G340" s="9">
        <f t="shared" si="81"/>
        <v>1.0594238866094989</v>
      </c>
      <c r="H340" s="9">
        <f t="shared" si="82"/>
        <v>2.3772510525923489</v>
      </c>
      <c r="I340" s="9">
        <f t="shared" si="83"/>
        <v>3.4154864614696572</v>
      </c>
      <c r="J340" s="9">
        <f t="shared" si="84"/>
        <v>3.4896461335323226</v>
      </c>
      <c r="K340" s="11">
        <f t="shared" si="85"/>
        <v>0.43478260869565222</v>
      </c>
      <c r="L340" s="11">
        <f t="shared" si="86"/>
        <v>0.3048780487804878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-0.27561292160617912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0.23464332631645585</v>
      </c>
      <c r="Q340" s="11">
        <f>2*'OddsRatio_working_3-way'!K340*'OddsRatio_working_3-way'!L340*'OddsRatio_working_3-way'!M340</f>
        <v>7.9137715452430313E-2</v>
      </c>
      <c r="R340" s="11">
        <f t="shared" si="88"/>
        <v>0</v>
      </c>
      <c r="S340" s="11">
        <f t="shared" si="89"/>
        <v>-0.85135096333304583</v>
      </c>
      <c r="T340" s="11">
        <f t="shared" si="90"/>
        <v>-0.28713354581215716</v>
      </c>
      <c r="U340" s="11">
        <f>'OddsRatio_working_3-way'!S340-'OddsRatio_working_3-way'!R340^2/3</f>
        <v>-0.85135096333304583</v>
      </c>
      <c r="V340" s="11">
        <f>'OddsRatio_working_3-way'!S340*'OddsRatio_working_3-way'!R340/3-2*'OddsRatio_working_3-way'!R340^3/27-'OddsRatio_working_3-way'!T340</f>
        <v>0.28713354581215716</v>
      </c>
      <c r="W340" s="11">
        <f>'OddsRatio_working_3-way'!V340^2+4*'OddsRatio_working_3-way'!U340^3/27</f>
        <v>-8.9703075359951756E-3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0.15117537883750889</v>
      </c>
      <c r="Y340" s="11">
        <f>IF('OddsRatio_working_3-way'!W340&gt;=0,IF('OddsRatio_working_3-way'!V340+SQRT('OddsRatio_working_3-way'!W340)&gt;0,0,PI()),ACOS('OddsRatio_working_3-way'!V340/(2*'OddsRatio_working_3-way'!X340)))</f>
        <v>0.31861450712844874</v>
      </c>
      <c r="Z340" s="11">
        <f>'OddsRatio_working_3-way'!X340^(1/3)*COS('OddsRatio_working_3-way'!Y340/3)</f>
        <v>0.52971194330474936</v>
      </c>
      <c r="AA340" s="11">
        <f>'OddsRatio_working_3-way'!X340^(1/3)*COS(('OddsRatio_working_3-way'!Y340+2*PI())/3)</f>
        <v>-0.31376081469977601</v>
      </c>
      <c r="AB340" s="11">
        <f>'OddsRatio_working_3-way'!X340^(1/3)*COS(('OddsRatio_working_3-way'!Y340+4*PI())/3)</f>
        <v>-0.2159511286049734</v>
      </c>
      <c r="AC340" s="11">
        <f>'OddsRatio_working_3-way'!X340^(1/3)*SIN('OddsRatio_working_3-way'!Y340/3)</f>
        <v>5.647044859618728E-2</v>
      </c>
      <c r="AD340" s="11">
        <f>'OddsRatio_working_3-way'!X340^(1/3)*SIN(('OddsRatio_working_3-way'!Y340+2*PI())/3)</f>
        <v>0.43050877529184162</v>
      </c>
      <c r="AE340" s="11">
        <f>'OddsRatio_working_3-way'!X340^(1/3)*SIN(('OddsRatio_working_3-way'!Y340+4*PI())/3)</f>
        <v>-0.48697922388802867</v>
      </c>
      <c r="AF340" s="11">
        <f>-'OddsRatio_working_3-way'!U340/(3*'OddsRatio_working_3-way'!X340^(1/3))*COS(('OddsRatio_working_3-way'!Y340)/3)</f>
        <v>0.52971194330474958</v>
      </c>
      <c r="AG340" s="11">
        <f>-'OddsRatio_working_3-way'!U340/(3*'OddsRatio_working_3-way'!X340^(1/3))*COS(('OddsRatio_working_3-way'!Y340+2*PI())/3)</f>
        <v>-0.31376081469977612</v>
      </c>
      <c r="AH340" s="11">
        <f>-'OddsRatio_working_3-way'!U340/(3*'OddsRatio_working_3-way'!X340^(1/3))*COS(('OddsRatio_working_3-way'!Y340+4*PI())/3)</f>
        <v>-0.21595112860497348</v>
      </c>
      <c r="AI340" s="11">
        <f>'OddsRatio_working_3-way'!U340/(3*'OddsRatio_working_3-way'!X340^(1/3))*SIN(('OddsRatio_working_3-way'!Y340)/3)</f>
        <v>-5.64704485961873E-2</v>
      </c>
      <c r="AJ340" s="11">
        <f>'OddsRatio_working_3-way'!U340/(3*'OddsRatio_working_3-way'!X340^(1/3))*SIN(('OddsRatio_working_3-way'!Y340+2*PI())/3)</f>
        <v>-0.43050877529184178</v>
      </c>
      <c r="AK340" s="11">
        <f>'OddsRatio_working_3-way'!U340/(3*'OddsRatio_working_3-way'!X340^(1/3))*SIN(('OddsRatio_working_3-way'!Y340+4*PI())/3)</f>
        <v>0.48697922388802889</v>
      </c>
      <c r="AL340" s="11">
        <f>'OddsRatio_working_3-way'!Z340+'OddsRatio_working_3-way'!AF340</f>
        <v>1.0594238866094989</v>
      </c>
      <c r="AM340" s="11">
        <f>'OddsRatio_working_3-way'!AA340+'OddsRatio_working_3-way'!AG340</f>
        <v>-0.62752162939955214</v>
      </c>
      <c r="AN340" s="11">
        <f>'OddsRatio_working_3-way'!AB340+'OddsRatio_working_3-way'!AH340</f>
        <v>-0.4319022572099469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1.0594238866094989</v>
      </c>
      <c r="AS340" s="11">
        <f>IF(('OddsRatio_working_3-way'!X340=0),IF(Q340&gt;0,-Q340^(1/3),(-Q340)^(1/3)),'OddsRatio_working_3-way'!AM340-'OddsRatio_working_3-way'!R340/3)</f>
        <v>-0.62752162939955214</v>
      </c>
      <c r="AT340" s="11">
        <f>IF(('OddsRatio_working_3-way'!X340=0),IF(Q340&gt;0,-Q340^(1/3),(-Q340)^(1/3)),'OddsRatio_working_3-way'!AN340-'OddsRatio_working_3-way'!R340/3)</f>
        <v>-0.4319022572099469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9">
        <f t="shared" si="78"/>
        <v>0.35796123851628259</v>
      </c>
      <c r="E342" s="9">
        <f t="shared" si="79"/>
        <v>0.34208427254050228</v>
      </c>
      <c r="F342" s="9">
        <f t="shared" si="80"/>
        <v>0.29995448894321536</v>
      </c>
      <c r="G342" s="9">
        <f t="shared" si="81"/>
        <v>1.0804810594754106</v>
      </c>
      <c r="H342" s="9">
        <f t="shared" si="82"/>
        <v>2.7935985587291818</v>
      </c>
      <c r="I342" s="9">
        <f t="shared" si="83"/>
        <v>2.9232562858662305</v>
      </c>
      <c r="J342" s="9">
        <f t="shared" si="84"/>
        <v>3.3338390884668869</v>
      </c>
      <c r="K342" s="11">
        <f t="shared" si="85"/>
        <v>0.37593984962406013</v>
      </c>
      <c r="L342" s="11">
        <f t="shared" si="86"/>
        <v>0.35971223021582738</v>
      </c>
      <c r="M342" s="11">
        <f t="shared" si="87"/>
        <v>0.31645569620253161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-0.27312932180190952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0.23964838788529472</v>
      </c>
      <c r="Q342" s="11">
        <f>2*'OddsRatio_working_3-way'!K342*'OddsRatio_working_3-way'!L342*'OddsRatio_working_3-way'!M342</f>
        <v>8.558870995903381E-2</v>
      </c>
      <c r="R342" s="11">
        <f t="shared" si="88"/>
        <v>0</v>
      </c>
      <c r="S342" s="11">
        <f t="shared" si="89"/>
        <v>-0.87741728461912538</v>
      </c>
      <c r="T342" s="11">
        <f t="shared" si="90"/>
        <v>-0.31336331593540184</v>
      </c>
      <c r="U342" s="11">
        <f>'OddsRatio_working_3-way'!S342-'OddsRatio_working_3-way'!R342^2/3</f>
        <v>-0.87741728461912538</v>
      </c>
      <c r="V342" s="11">
        <f>'OddsRatio_working_3-way'!S342*'OddsRatio_working_3-way'!R342/3-2*'OddsRatio_working_3-way'!R342^3/27-'OddsRatio_working_3-way'!T342</f>
        <v>0.31336331593540184</v>
      </c>
      <c r="W342" s="11">
        <f>'OddsRatio_working_3-way'!V342^2+4*'OddsRatio_working_3-way'!U342^3/27</f>
        <v>-1.875940122981215E-3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0.15817119514707134</v>
      </c>
      <c r="Y342" s="11">
        <f>IF('OddsRatio_working_3-way'!W342&gt;=0,IF('OddsRatio_working_3-way'!V342+SQRT('OddsRatio_working_3-way'!W342)&gt;0,0,PI()),ACOS('OddsRatio_working_3-way'!V342/(2*'OddsRatio_working_3-way'!X342)))</f>
        <v>0.13734674932299118</v>
      </c>
      <c r="Z342" s="11">
        <f>'OddsRatio_working_3-way'!X342^(1/3)*COS('OddsRatio_working_3-way'!Y342/3)</f>
        <v>0.54024052973770531</v>
      </c>
      <c r="AA342" s="11">
        <f>'OddsRatio_working_3-way'!X342^(1/3)*COS(('OddsRatio_working_3-way'!Y342+2*PI())/3)</f>
        <v>-0.29155501880548423</v>
      </c>
      <c r="AB342" s="11">
        <f>'OddsRatio_working_3-way'!X342^(1/3)*COS(('OddsRatio_working_3-way'!Y342+4*PI())/3)</f>
        <v>-0.24868551093222144</v>
      </c>
      <c r="AC342" s="11">
        <f>'OddsRatio_working_3-way'!X342^(1/3)*SIN('OddsRatio_working_3-way'!Y342/3)</f>
        <v>2.4750721910655287E-2</v>
      </c>
      <c r="AD342" s="11">
        <f>'OddsRatio_working_3-way'!X342^(1/3)*SIN(('OddsRatio_working_3-way'!Y342+2*PI())/3)</f>
        <v>0.45548666195148768</v>
      </c>
      <c r="AE342" s="11">
        <f>'OddsRatio_working_3-way'!X342^(1/3)*SIN(('OddsRatio_working_3-way'!Y342+4*PI())/3)</f>
        <v>-0.48023738386214276</v>
      </c>
      <c r="AF342" s="11">
        <f>-'OddsRatio_working_3-way'!U342/(3*'OddsRatio_working_3-way'!X342^(1/3))*COS(('OddsRatio_working_3-way'!Y342)/3)</f>
        <v>0.54024052973770542</v>
      </c>
      <c r="AG342" s="11">
        <f>-'OddsRatio_working_3-way'!U342/(3*'OddsRatio_working_3-way'!X342^(1/3))*COS(('OddsRatio_working_3-way'!Y342+2*PI())/3)</f>
        <v>-0.29155501880548429</v>
      </c>
      <c r="AH342" s="11">
        <f>-'OddsRatio_working_3-way'!U342/(3*'OddsRatio_working_3-way'!X342^(1/3))*COS(('OddsRatio_working_3-way'!Y342+4*PI())/3)</f>
        <v>-0.24868551093222149</v>
      </c>
      <c r="AI342" s="11">
        <f>'OddsRatio_working_3-way'!U342/(3*'OddsRatio_working_3-way'!X342^(1/3))*SIN(('OddsRatio_working_3-way'!Y342)/3)</f>
        <v>-2.4750721910655294E-2</v>
      </c>
      <c r="AJ342" s="11">
        <f>'OddsRatio_working_3-way'!U342/(3*'OddsRatio_working_3-way'!X342^(1/3))*SIN(('OddsRatio_working_3-way'!Y342+2*PI())/3)</f>
        <v>-0.45548666195148779</v>
      </c>
      <c r="AK342" s="11">
        <f>'OddsRatio_working_3-way'!U342/(3*'OddsRatio_working_3-way'!X342^(1/3))*SIN(('OddsRatio_working_3-way'!Y342+4*PI())/3)</f>
        <v>0.48023738386214287</v>
      </c>
      <c r="AL342" s="11">
        <f>'OddsRatio_working_3-way'!Z342+'OddsRatio_working_3-way'!AF342</f>
        <v>1.0804810594754106</v>
      </c>
      <c r="AM342" s="11">
        <f>'OddsRatio_working_3-way'!AA342+'OddsRatio_working_3-way'!AG342</f>
        <v>-0.58311003761096858</v>
      </c>
      <c r="AN342" s="11">
        <f>'OddsRatio_working_3-way'!AB342+'OddsRatio_working_3-way'!AH342</f>
        <v>-0.49737102186444293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1.0804810594754106</v>
      </c>
      <c r="AS342" s="11">
        <f>IF(('OddsRatio_working_3-way'!X342=0),IF(Q342&gt;0,-Q342^(1/3),(-Q342)^(1/3)),'OddsRatio_working_3-way'!AM342-'OddsRatio_working_3-way'!R342/3)</f>
        <v>-0.58311003761096858</v>
      </c>
      <c r="AT342" s="11">
        <f>IF(('OddsRatio_working_3-way'!X342=0),IF(Q342&gt;0,-Q342^(1/3),(-Q342)^(1/3)),'OddsRatio_working_3-way'!AN342-'OddsRatio_working_3-way'!R342/3)</f>
        <v>-0.49737102186444293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9">
        <f t="shared" si="78"/>
        <v>0.32500986596700737</v>
      </c>
      <c r="E343" s="9">
        <f t="shared" si="79"/>
        <v>0.34057497931147929</v>
      </c>
      <c r="F343" s="9">
        <f t="shared" si="80"/>
        <v>0.33441515472151323</v>
      </c>
      <c r="G343" s="9">
        <f t="shared" si="81"/>
        <v>1.0816821219550439</v>
      </c>
      <c r="H343" s="9">
        <f t="shared" si="82"/>
        <v>3.0768296741536845</v>
      </c>
      <c r="I343" s="9">
        <f t="shared" si="83"/>
        <v>2.9362109982995288</v>
      </c>
      <c r="J343" s="9">
        <f t="shared" si="84"/>
        <v>2.9902951043972803</v>
      </c>
      <c r="K343" s="11">
        <f t="shared" si="85"/>
        <v>0.34246575342465752</v>
      </c>
      <c r="L343" s="11">
        <f t="shared" si="86"/>
        <v>0.35842293906810035</v>
      </c>
      <c r="M343" s="11">
        <f t="shared" si="87"/>
        <v>0.35211267605633806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-0.27331702692217519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0.23987643640603382</v>
      </c>
      <c r="Q343" s="11">
        <f>2*'OddsRatio_working_3-way'!K343*'OddsRatio_working_3-way'!L343*'OddsRatio_working_3-way'!M343</f>
        <v>8.6441959065237398E-2</v>
      </c>
      <c r="R343" s="11">
        <f t="shared" si="88"/>
        <v>0</v>
      </c>
      <c r="S343" s="11">
        <f t="shared" si="89"/>
        <v>-0.87764907699781425</v>
      </c>
      <c r="T343" s="11">
        <f t="shared" si="90"/>
        <v>-0.31626993765686995</v>
      </c>
      <c r="U343" s="11">
        <f>'OddsRatio_working_3-way'!S343-'OddsRatio_working_3-way'!R343^2/3</f>
        <v>-0.87764907699781425</v>
      </c>
      <c r="V343" s="11">
        <f>'OddsRatio_working_3-way'!S343*'OddsRatio_working_3-way'!R343/3-2*'OddsRatio_working_3-way'!R343^3/27-'OddsRatio_working_3-way'!T343</f>
        <v>0.31626993765686995</v>
      </c>
      <c r="W343" s="11">
        <f>'OddsRatio_working_3-way'!V343^2+4*'OddsRatio_working_3-way'!U343^3/27</f>
        <v>-1.2516557792842387E-4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0.15823387678007578</v>
      </c>
      <c r="Y343" s="11">
        <f>IF('OddsRatio_working_3-way'!W343&gt;=0,IF('OddsRatio_working_3-way'!V343+SQRT('OddsRatio_working_3-way'!W343)&gt;0,0,PI()),ACOS('OddsRatio_working_3-way'!V343/(2*'OddsRatio_working_3-way'!X343)))</f>
        <v>3.5359286440332705E-2</v>
      </c>
      <c r="Z343" s="11">
        <f>'OddsRatio_working_3-way'!X343^(1/3)*COS('OddsRatio_working_3-way'!Y343/3)</f>
        <v>0.54084106097752194</v>
      </c>
      <c r="AA343" s="11">
        <f>'OddsRatio_working_3-way'!X343^(1/3)*COS(('OddsRatio_working_3-way'!Y343+2*PI())/3)</f>
        <v>-0.27594133839928142</v>
      </c>
      <c r="AB343" s="11">
        <f>'OddsRatio_working_3-way'!X343^(1/3)*COS(('OddsRatio_working_3-way'!Y343+4*PI())/3)</f>
        <v>-0.26489972257824063</v>
      </c>
      <c r="AC343" s="11">
        <f>'OddsRatio_working_3-way'!X343^(1/3)*SIN('OddsRatio_working_3-way'!Y343/3)</f>
        <v>6.3748798665665832E-3</v>
      </c>
      <c r="AD343" s="11">
        <f>'OddsRatio_working_3-way'!X343^(1/3)*SIN(('OddsRatio_working_3-way'!Y343+2*PI())/3)</f>
        <v>0.46519465828297946</v>
      </c>
      <c r="AE343" s="11">
        <f>'OddsRatio_working_3-way'!X343^(1/3)*SIN(('OddsRatio_working_3-way'!Y343+4*PI())/3)</f>
        <v>-0.47156953814954577</v>
      </c>
      <c r="AF343" s="11">
        <f>-'OddsRatio_working_3-way'!U343/(3*'OddsRatio_working_3-way'!X343^(1/3))*COS(('OddsRatio_working_3-way'!Y343)/3)</f>
        <v>0.54084106097752194</v>
      </c>
      <c r="AG343" s="11">
        <f>-'OddsRatio_working_3-way'!U343/(3*'OddsRatio_working_3-way'!X343^(1/3))*COS(('OddsRatio_working_3-way'!Y343+2*PI())/3)</f>
        <v>-0.27594133839928142</v>
      </c>
      <c r="AH343" s="11">
        <f>-'OddsRatio_working_3-way'!U343/(3*'OddsRatio_working_3-way'!X343^(1/3))*COS(('OddsRatio_working_3-way'!Y343+4*PI())/3)</f>
        <v>-0.26489972257824063</v>
      </c>
      <c r="AI343" s="11">
        <f>'OddsRatio_working_3-way'!U343/(3*'OddsRatio_working_3-way'!X343^(1/3))*SIN(('OddsRatio_working_3-way'!Y343)/3)</f>
        <v>-6.3748798665665832E-3</v>
      </c>
      <c r="AJ343" s="11">
        <f>'OddsRatio_working_3-way'!U343/(3*'OddsRatio_working_3-way'!X343^(1/3))*SIN(('OddsRatio_working_3-way'!Y343+2*PI())/3)</f>
        <v>-0.46519465828297946</v>
      </c>
      <c r="AK343" s="11">
        <f>'OddsRatio_working_3-way'!U343/(3*'OddsRatio_working_3-way'!X343^(1/3))*SIN(('OddsRatio_working_3-way'!Y343+4*PI())/3)</f>
        <v>0.47156953814954577</v>
      </c>
      <c r="AL343" s="11">
        <f>'OddsRatio_working_3-way'!Z343+'OddsRatio_working_3-way'!AF343</f>
        <v>1.0816821219550439</v>
      </c>
      <c r="AM343" s="11">
        <f>'OddsRatio_working_3-way'!AA343+'OddsRatio_working_3-way'!AG343</f>
        <v>-0.55188267679856284</v>
      </c>
      <c r="AN343" s="11">
        <f>'OddsRatio_working_3-way'!AB343+'OddsRatio_working_3-way'!AH343</f>
        <v>-0.52979944515648125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1.0816821219550439</v>
      </c>
      <c r="AS343" s="11">
        <f>IF(('OddsRatio_working_3-way'!X343=0),IF(Q343&gt;0,-Q343^(1/3),(-Q343)^(1/3)),'OddsRatio_working_3-way'!AM343-'OddsRatio_working_3-way'!R343/3)</f>
        <v>-0.55188267679856284</v>
      </c>
      <c r="AT343" s="11">
        <f>IF(('OddsRatio_working_3-way'!X343=0),IF(Q343&gt;0,-Q343^(1/3),(-Q343)^(1/3)),'OddsRatio_working_3-way'!AN343-'OddsRatio_working_3-way'!R343/3)</f>
        <v>-0.52979944515648125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9">
        <f t="shared" si="78"/>
        <v>0.29613689918134378</v>
      </c>
      <c r="E344" s="9">
        <f t="shared" si="79"/>
        <v>0.31423321254747927</v>
      </c>
      <c r="F344" s="9">
        <f t="shared" si="80"/>
        <v>0.38962988827117689</v>
      </c>
      <c r="G344" s="9">
        <f t="shared" si="81"/>
        <v>1.0803711863798187</v>
      </c>
      <c r="H344" s="9">
        <f t="shared" si="82"/>
        <v>3.3768166100356014</v>
      </c>
      <c r="I344" s="9">
        <f t="shared" si="83"/>
        <v>3.1823497964872329</v>
      </c>
      <c r="J344" s="9">
        <f t="shared" si="84"/>
        <v>2.5665382202507372</v>
      </c>
      <c r="K344" s="11">
        <f t="shared" si="85"/>
        <v>0.3125</v>
      </c>
      <c r="L344" s="11">
        <f t="shared" si="86"/>
        <v>0.33112582781456956</v>
      </c>
      <c r="M344" s="11">
        <f t="shared" si="87"/>
        <v>0.4081632653061224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-0.27215671036626565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0.23947492904446546</v>
      </c>
      <c r="Q344" s="11">
        <f>2*'OddsRatio_working_3-way'!K344*'OddsRatio_working_3-way'!L344*'OddsRatio_working_3-way'!M344</f>
        <v>8.4470874442492225E-2</v>
      </c>
      <c r="R344" s="11">
        <f t="shared" si="88"/>
        <v>0</v>
      </c>
      <c r="S344" s="11">
        <f t="shared" si="89"/>
        <v>-0.87991557776467322</v>
      </c>
      <c r="T344" s="11">
        <f t="shared" si="90"/>
        <v>-0.3103758651727242</v>
      </c>
      <c r="U344" s="11">
        <f>'OddsRatio_working_3-way'!S344-'OddsRatio_working_3-way'!R344^2/3</f>
        <v>-0.87991557776467322</v>
      </c>
      <c r="V344" s="11">
        <f>'OddsRatio_working_3-way'!S344*'OddsRatio_working_3-way'!R344/3-2*'OddsRatio_working_3-way'!R344^3/27-'OddsRatio_working_3-way'!T344</f>
        <v>0.3103758651727242</v>
      </c>
      <c r="W344" s="11">
        <f>'OddsRatio_working_3-way'!V344^2+4*'OddsRatio_working_3-way'!U344^3/27</f>
        <v>-4.596583663152215E-3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0.15884722325623862</v>
      </c>
      <c r="Y344" s="11">
        <f>IF('OddsRatio_working_3-way'!W344&gt;=0,IF('OddsRatio_working_3-way'!V344+SQRT('OddsRatio_working_3-way'!W344)&gt;0,0,PI()),ACOS('OddsRatio_working_3-way'!V344/(2*'OddsRatio_working_3-way'!X344)))</f>
        <v>0.21506062427066186</v>
      </c>
      <c r="Z344" s="11">
        <f>'OddsRatio_working_3-way'!X344^(1/3)*COS('OddsRatio_working_3-way'!Y344/3)</f>
        <v>0.54018559318990944</v>
      </c>
      <c r="AA344" s="11">
        <f>'OddsRatio_working_3-way'!X344^(1/3)*COS(('OddsRatio_working_3-way'!Y344+2*PI())/3)</f>
        <v>-0.3036865180874842</v>
      </c>
      <c r="AB344" s="11">
        <f>'OddsRatio_working_3-way'!X344^(1/3)*COS(('OddsRatio_working_3-way'!Y344+4*PI())/3)</f>
        <v>-0.23649907510242549</v>
      </c>
      <c r="AC344" s="11">
        <f>'OddsRatio_working_3-way'!X344^(1/3)*SIN('OddsRatio_working_3-way'!Y344/3)</f>
        <v>3.8790688293586478E-2</v>
      </c>
      <c r="AD344" s="11">
        <f>'OddsRatio_working_3-way'!X344^(1/3)*SIN(('OddsRatio_working_3-way'!Y344+2*PI())/3)</f>
        <v>0.44841910231403453</v>
      </c>
      <c r="AE344" s="11">
        <f>'OddsRatio_working_3-way'!X344^(1/3)*SIN(('OddsRatio_working_3-way'!Y344+4*PI())/3)</f>
        <v>-0.48720979060762087</v>
      </c>
      <c r="AF344" s="11">
        <f>-'OddsRatio_working_3-way'!U344/(3*'OddsRatio_working_3-way'!X344^(1/3))*COS(('OddsRatio_working_3-way'!Y344)/3)</f>
        <v>0.54018559318990933</v>
      </c>
      <c r="AG344" s="11">
        <f>-'OddsRatio_working_3-way'!U344/(3*'OddsRatio_working_3-way'!X344^(1/3))*COS(('OddsRatio_working_3-way'!Y344+2*PI())/3)</f>
        <v>-0.30368651808748415</v>
      </c>
      <c r="AH344" s="11">
        <f>-'OddsRatio_working_3-way'!U344/(3*'OddsRatio_working_3-way'!X344^(1/3))*COS(('OddsRatio_working_3-way'!Y344+4*PI())/3)</f>
        <v>-0.23649907510242546</v>
      </c>
      <c r="AI344" s="11">
        <f>'OddsRatio_working_3-way'!U344/(3*'OddsRatio_working_3-way'!X344^(1/3))*SIN(('OddsRatio_working_3-way'!Y344)/3)</f>
        <v>-3.8790688293586471E-2</v>
      </c>
      <c r="AJ344" s="11">
        <f>'OddsRatio_working_3-way'!U344/(3*'OddsRatio_working_3-way'!X344^(1/3))*SIN(('OddsRatio_working_3-way'!Y344+2*PI())/3)</f>
        <v>-0.44841910231403448</v>
      </c>
      <c r="AK344" s="11">
        <f>'OddsRatio_working_3-way'!U344/(3*'OddsRatio_working_3-way'!X344^(1/3))*SIN(('OddsRatio_working_3-way'!Y344+4*PI())/3)</f>
        <v>0.48720979060762076</v>
      </c>
      <c r="AL344" s="11">
        <f>'OddsRatio_working_3-way'!Z344+'OddsRatio_working_3-way'!AF344</f>
        <v>1.0803711863798187</v>
      </c>
      <c r="AM344" s="11">
        <f>'OddsRatio_working_3-way'!AA344+'OddsRatio_working_3-way'!AG344</f>
        <v>-0.60737303617496829</v>
      </c>
      <c r="AN344" s="11">
        <f>'OddsRatio_working_3-way'!AB344+'OddsRatio_working_3-way'!AH344</f>
        <v>-0.47299815020485092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1.0803711863798187</v>
      </c>
      <c r="AS344" s="11">
        <f>IF(('OddsRatio_working_3-way'!X344=0),IF(Q344&gt;0,-Q344^(1/3),(-Q344)^(1/3)),'OddsRatio_working_3-way'!AM344-'OddsRatio_working_3-way'!R344/3)</f>
        <v>-0.60737303617496829</v>
      </c>
      <c r="AT344" s="11">
        <f>IF(('OddsRatio_working_3-way'!X344=0),IF(Q344&gt;0,-Q344^(1/3),(-Q344)^(1/3)),'OddsRatio_working_3-way'!AN344-'OddsRatio_working_3-way'!R344/3)</f>
        <v>-0.47299815020485092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9">
        <f t="shared" si="78"/>
        <v>0.31278235900611495</v>
      </c>
      <c r="E345" s="9">
        <f t="shared" si="79"/>
        <v>0.34296989073148959</v>
      </c>
      <c r="F345" s="9">
        <f t="shared" si="80"/>
        <v>0.34424775026239546</v>
      </c>
      <c r="G345" s="9">
        <f t="shared" si="81"/>
        <v>1.0823208147293157</v>
      </c>
      <c r="H345" s="9">
        <f t="shared" si="82"/>
        <v>3.1971112539005113</v>
      </c>
      <c r="I345" s="9">
        <f t="shared" si="83"/>
        <v>2.9157078420708888</v>
      </c>
      <c r="J345" s="9">
        <f t="shared" si="84"/>
        <v>2.9048846339235954</v>
      </c>
      <c r="K345" s="11">
        <f t="shared" si="85"/>
        <v>0.33003300330033003</v>
      </c>
      <c r="L345" s="11">
        <f t="shared" si="86"/>
        <v>0.36101083032490977</v>
      </c>
      <c r="M345" s="11">
        <f t="shared" si="87"/>
        <v>0.3623188405797102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-0.27299235966604041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0.24001772332310931</v>
      </c>
      <c r="Q345" s="11">
        <f>2*'OddsRatio_working_3-way'!K345*'OddsRatio_working_3-way'!L345*'OddsRatio_working_3-way'!M345</f>
        <v>8.6337310547881047E-2</v>
      </c>
      <c r="R345" s="11">
        <f t="shared" si="88"/>
        <v>0</v>
      </c>
      <c r="S345" s="11">
        <f t="shared" si="89"/>
        <v>-0.87921040580304177</v>
      </c>
      <c r="T345" s="11">
        <f t="shared" si="90"/>
        <v>-0.31626273590037474</v>
      </c>
      <c r="U345" s="11">
        <f>'OddsRatio_working_3-way'!S345-'OddsRatio_working_3-way'!R345^2/3</f>
        <v>-0.87921040580304177</v>
      </c>
      <c r="V345" s="11">
        <f>'OddsRatio_working_3-way'!S345*'OddsRatio_working_3-way'!R345/3-2*'OddsRatio_working_3-way'!R345^3/27-'OddsRatio_working_3-way'!T345</f>
        <v>0.31626273590037474</v>
      </c>
      <c r="W345" s="11">
        <f>'OddsRatio_working_3-way'!V345^2+4*'OddsRatio_working_3-way'!U345^3/27</f>
        <v>-6.6517968837961905E-4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0.15865630920922258</v>
      </c>
      <c r="Y345" s="11">
        <f>IF('OddsRatio_working_3-way'!W345&gt;=0,IF('OddsRatio_working_3-way'!V345+SQRT('OddsRatio_working_3-way'!W345)&gt;0,0,PI()),ACOS('OddsRatio_working_3-way'!V345/(2*'OddsRatio_working_3-way'!X345)))</f>
        <v>8.1369471635956092E-2</v>
      </c>
      <c r="Z345" s="11">
        <f>'OddsRatio_working_3-way'!X345^(1/3)*COS('OddsRatio_working_3-way'!Y345/3)</f>
        <v>0.54116040736465787</v>
      </c>
      <c r="AA345" s="11">
        <f>'OddsRatio_working_3-way'!X345^(1/3)*COS(('OddsRatio_working_3-way'!Y345+2*PI())/3)</f>
        <v>-0.28329482426056829</v>
      </c>
      <c r="AB345" s="11">
        <f>'OddsRatio_working_3-way'!X345^(1/3)*COS(('OddsRatio_working_3-way'!Y345+4*PI())/3)</f>
        <v>-0.25786558310408969</v>
      </c>
      <c r="AC345" s="11">
        <f>'OddsRatio_working_3-way'!X345^(1/3)*SIN('OddsRatio_working_3-way'!Y345/3)</f>
        <v>1.4681579226981102E-2</v>
      </c>
      <c r="AD345" s="11">
        <f>'OddsRatio_working_3-way'!X345^(1/3)*SIN(('OddsRatio_working_3-way'!Y345+2*PI())/3)</f>
        <v>0.46131787068663871</v>
      </c>
      <c r="AE345" s="11">
        <f>'OddsRatio_working_3-way'!X345^(1/3)*SIN(('OddsRatio_working_3-way'!Y345+4*PI())/3)</f>
        <v>-0.47599944991361953</v>
      </c>
      <c r="AF345" s="11">
        <f>-'OddsRatio_working_3-way'!U345/(3*'OddsRatio_working_3-way'!X345^(1/3))*COS(('OddsRatio_working_3-way'!Y345)/3)</f>
        <v>0.54116040736465787</v>
      </c>
      <c r="AG345" s="11">
        <f>-'OddsRatio_working_3-way'!U345/(3*'OddsRatio_working_3-way'!X345^(1/3))*COS(('OddsRatio_working_3-way'!Y345+2*PI())/3)</f>
        <v>-0.28329482426056829</v>
      </c>
      <c r="AH345" s="11">
        <f>-'OddsRatio_working_3-way'!U345/(3*'OddsRatio_working_3-way'!X345^(1/3))*COS(('OddsRatio_working_3-way'!Y345+4*PI())/3)</f>
        <v>-0.25786558310408969</v>
      </c>
      <c r="AI345" s="11">
        <f>'OddsRatio_working_3-way'!U345/(3*'OddsRatio_working_3-way'!X345^(1/3))*SIN(('OddsRatio_working_3-way'!Y345)/3)</f>
        <v>-1.4681579226981102E-2</v>
      </c>
      <c r="AJ345" s="11">
        <f>'OddsRatio_working_3-way'!U345/(3*'OddsRatio_working_3-way'!X345^(1/3))*SIN(('OddsRatio_working_3-way'!Y345+2*PI())/3)</f>
        <v>-0.46131787068663871</v>
      </c>
      <c r="AK345" s="11">
        <f>'OddsRatio_working_3-way'!U345/(3*'OddsRatio_working_3-way'!X345^(1/3))*SIN(('OddsRatio_working_3-way'!Y345+4*PI())/3)</f>
        <v>0.47599944991361953</v>
      </c>
      <c r="AL345" s="11">
        <f>'OddsRatio_working_3-way'!Z345+'OddsRatio_working_3-way'!AF345</f>
        <v>1.0823208147293157</v>
      </c>
      <c r="AM345" s="11">
        <f>'OddsRatio_working_3-way'!AA345+'OddsRatio_working_3-way'!AG345</f>
        <v>-0.56658964852113658</v>
      </c>
      <c r="AN345" s="11">
        <f>'OddsRatio_working_3-way'!AB345+'OddsRatio_working_3-way'!AH345</f>
        <v>-0.51573116620817938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1.0823208147293157</v>
      </c>
      <c r="AS345" s="11">
        <f>IF(('OddsRatio_working_3-way'!X345=0),IF(Q345&gt;0,-Q345^(1/3),(-Q345)^(1/3)),'OddsRatio_working_3-way'!AM345-'OddsRatio_working_3-way'!R345/3)</f>
        <v>-0.56658964852113658</v>
      </c>
      <c r="AT345" s="11">
        <f>IF(('OddsRatio_working_3-way'!X345=0),IF(Q345&gt;0,-Q345^(1/3),(-Q345)^(1/3)),'OddsRatio_working_3-way'!AN345-'OddsRatio_working_3-way'!R345/3)</f>
        <v>-0.51573116620817938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9">
        <f t="shared" si="78"/>
        <v>0.41548197419879429</v>
      </c>
      <c r="E346" s="9">
        <f t="shared" si="79"/>
        <v>0.3192941125799067</v>
      </c>
      <c r="F346" s="9">
        <f t="shared" si="80"/>
        <v>0.26522391322129907</v>
      </c>
      <c r="G346" s="9">
        <f t="shared" si="81"/>
        <v>1.0821871429762182</v>
      </c>
      <c r="H346" s="9">
        <f t="shared" si="82"/>
        <v>2.4068432858690838</v>
      </c>
      <c r="I346" s="9">
        <f t="shared" si="83"/>
        <v>3.1319086716631506</v>
      </c>
      <c r="J346" s="9">
        <f t="shared" si="84"/>
        <v>3.7703990860191183</v>
      </c>
      <c r="K346" s="11">
        <f t="shared" si="85"/>
        <v>0.43478260869565222</v>
      </c>
      <c r="L346" s="11">
        <f t="shared" si="86"/>
        <v>0.33670033670033667</v>
      </c>
      <c r="M346" s="11">
        <f t="shared" si="87"/>
        <v>0.2808988764044944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-0.26959712743787012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0.23973656118257974</v>
      </c>
      <c r="Q346" s="11">
        <f>2*'OddsRatio_working_3-way'!K346*'OddsRatio_working_3-way'!L346*'OddsRatio_working_3-way'!M346</f>
        <v>8.2242388055773497E-2</v>
      </c>
      <c r="R346" s="11">
        <f t="shared" si="88"/>
        <v>0</v>
      </c>
      <c r="S346" s="11">
        <f t="shared" si="89"/>
        <v>-0.88924004295197145</v>
      </c>
      <c r="T346" s="11">
        <f t="shared" si="90"/>
        <v>-0.30505661850839499</v>
      </c>
      <c r="U346" s="11">
        <f>'OddsRatio_working_3-way'!S346-'OddsRatio_working_3-way'!R346^2/3</f>
        <v>-0.88924004295197145</v>
      </c>
      <c r="V346" s="11">
        <f>'OddsRatio_working_3-way'!S346*'OddsRatio_working_3-way'!R346/3-2*'OddsRatio_working_3-way'!R346^3/27-'OddsRatio_working_3-way'!T346</f>
        <v>0.30505661850839499</v>
      </c>
      <c r="W346" s="11">
        <f>'OddsRatio_working_3-way'!V346^2+4*'OddsRatio_working_3-way'!U346^3/27</f>
        <v>-1.1113001081343096E-2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0.16137885671388272</v>
      </c>
      <c r="Y346" s="11">
        <f>IF('OddsRatio_working_3-way'!W346&gt;=0,IF('OddsRatio_working_3-way'!V346+SQRT('OddsRatio_working_3-way'!W346)&gt;0,0,PI()),ACOS('OddsRatio_working_3-way'!V346/(2*'OddsRatio_working_3-way'!X346)))</f>
        <v>0.33272225987240311</v>
      </c>
      <c r="Z346" s="11">
        <f>'OddsRatio_working_3-way'!X346^(1/3)*COS('OddsRatio_working_3-way'!Y346/3)</f>
        <v>0.5410935714881091</v>
      </c>
      <c r="AA346" s="11">
        <f>'OddsRatio_working_3-way'!X346^(1/3)*COS(('OddsRatio_working_3-way'!Y346+2*PI())/3)</f>
        <v>-0.32273223303230525</v>
      </c>
      <c r="AB346" s="11">
        <f>'OddsRatio_working_3-way'!X346^(1/3)*COS(('OddsRatio_working_3-way'!Y346+4*PI())/3)</f>
        <v>-0.21836133845580405</v>
      </c>
      <c r="AC346" s="11">
        <f>'OddsRatio_working_3-way'!X346^(1/3)*SIN('OddsRatio_working_3-way'!Y346/3)</f>
        <v>6.0258564079305042E-2</v>
      </c>
      <c r="AD346" s="11">
        <f>'OddsRatio_working_3-way'!X346^(1/3)*SIN(('OddsRatio_working_3-way'!Y346+2*PI())/3)</f>
        <v>0.43847149669350116</v>
      </c>
      <c r="AE346" s="11">
        <f>'OddsRatio_working_3-way'!X346^(1/3)*SIN(('OddsRatio_working_3-way'!Y346+4*PI())/3)</f>
        <v>-0.49873006077280618</v>
      </c>
      <c r="AF346" s="11">
        <f>-'OddsRatio_working_3-way'!U346/(3*'OddsRatio_working_3-way'!X346^(1/3))*COS(('OddsRatio_working_3-way'!Y346)/3)</f>
        <v>0.5410935714881091</v>
      </c>
      <c r="AG346" s="11">
        <f>-'OddsRatio_working_3-way'!U346/(3*'OddsRatio_working_3-way'!X346^(1/3))*COS(('OddsRatio_working_3-way'!Y346+2*PI())/3)</f>
        <v>-0.32273223303230525</v>
      </c>
      <c r="AH346" s="11">
        <f>-'OddsRatio_working_3-way'!U346/(3*'OddsRatio_working_3-way'!X346^(1/3))*COS(('OddsRatio_working_3-way'!Y346+4*PI())/3)</f>
        <v>-0.21836133845580405</v>
      </c>
      <c r="AI346" s="11">
        <f>'OddsRatio_working_3-way'!U346/(3*'OddsRatio_working_3-way'!X346^(1/3))*SIN(('OddsRatio_working_3-way'!Y346)/3)</f>
        <v>-6.0258564079305042E-2</v>
      </c>
      <c r="AJ346" s="11">
        <f>'OddsRatio_working_3-way'!U346/(3*'OddsRatio_working_3-way'!X346^(1/3))*SIN(('OddsRatio_working_3-way'!Y346+2*PI())/3)</f>
        <v>-0.43847149669350116</v>
      </c>
      <c r="AK346" s="11">
        <f>'OddsRatio_working_3-way'!U346/(3*'OddsRatio_working_3-way'!X346^(1/3))*SIN(('OddsRatio_working_3-way'!Y346+4*PI())/3)</f>
        <v>0.49873006077280618</v>
      </c>
      <c r="AL346" s="11">
        <f>'OddsRatio_working_3-way'!Z346+'OddsRatio_working_3-way'!AF346</f>
        <v>1.0821871429762182</v>
      </c>
      <c r="AM346" s="11">
        <f>'OddsRatio_working_3-way'!AA346+'OddsRatio_working_3-way'!AG346</f>
        <v>-0.6454644660646105</v>
      </c>
      <c r="AN346" s="11">
        <f>'OddsRatio_working_3-way'!AB346+'OddsRatio_working_3-way'!AH346</f>
        <v>-0.4367226769116081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1.0821871429762182</v>
      </c>
      <c r="AS346" s="11">
        <f>IF(('OddsRatio_working_3-way'!X346=0),IF(Q346&gt;0,-Q346^(1/3),(-Q346)^(1/3)),'OddsRatio_working_3-way'!AM346-'OddsRatio_working_3-way'!R346/3)</f>
        <v>-0.6454644660646105</v>
      </c>
      <c r="AT346" s="11">
        <f>IF(('OddsRatio_working_3-way'!X346=0),IF(Q346&gt;0,-Q346^(1/3),(-Q346)^(1/3)),'OddsRatio_working_3-way'!AN346-'OddsRatio_working_3-way'!R346/3)</f>
        <v>-0.4367226769116081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9">
        <f t="shared" si="78"/>
        <v>0.40115755219259275</v>
      </c>
      <c r="E347" s="9">
        <f t="shared" si="79"/>
        <v>0.32730167481493211</v>
      </c>
      <c r="F347" s="9">
        <f t="shared" si="80"/>
        <v>0.27154077299247514</v>
      </c>
      <c r="G347" s="9">
        <f t="shared" si="81"/>
        <v>1.0817291121336226</v>
      </c>
      <c r="H347" s="9">
        <f t="shared" si="82"/>
        <v>2.4927861747443991</v>
      </c>
      <c r="I347" s="9">
        <f t="shared" si="83"/>
        <v>3.0552853130538828</v>
      </c>
      <c r="J347" s="9">
        <f t="shared" si="84"/>
        <v>3.6826881980913848</v>
      </c>
      <c r="K347" s="11">
        <f t="shared" si="85"/>
        <v>0.42016806722689076</v>
      </c>
      <c r="L347" s="11">
        <f t="shared" si="86"/>
        <v>0.34482758620689657</v>
      </c>
      <c r="M347" s="11">
        <f t="shared" si="87"/>
        <v>0.28735632183908044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-0.27072612636017546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0.23981054966576407</v>
      </c>
      <c r="Q347" s="11">
        <f>2*'OddsRatio_working_3-way'!K347*'OddsRatio_working_3-way'!L347*'OddsRatio_working_3-way'!M347</f>
        <v>8.3267551967279183E-2</v>
      </c>
      <c r="R347" s="11">
        <f t="shared" si="88"/>
        <v>0</v>
      </c>
      <c r="S347" s="11">
        <f t="shared" si="89"/>
        <v>-0.88580497527127788</v>
      </c>
      <c r="T347" s="11">
        <f t="shared" si="90"/>
        <v>-0.3075711719691937</v>
      </c>
      <c r="U347" s="11">
        <f>'OddsRatio_working_3-way'!S347-'OddsRatio_working_3-way'!R347^2/3</f>
        <v>-0.88580497527127788</v>
      </c>
      <c r="V347" s="11">
        <f>'OddsRatio_working_3-way'!S347*'OddsRatio_working_3-way'!R347/3-2*'OddsRatio_working_3-way'!R347^3/27-'OddsRatio_working_3-way'!T347</f>
        <v>0.3075711719691937</v>
      </c>
      <c r="W347" s="11">
        <f>'OddsRatio_working_3-way'!V347^2+4*'OddsRatio_working_3-way'!U347^3/27</f>
        <v>-8.3699410168780602E-3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0.16044466868938134</v>
      </c>
      <c r="Y347" s="11">
        <f>IF('OddsRatio_working_3-way'!W347&gt;=0,IF('OddsRatio_working_3-way'!V347+SQRT('OddsRatio_working_3-way'!W347)&gt;0,0,PI()),ACOS('OddsRatio_working_3-way'!V347/(2*'OddsRatio_working_3-way'!X347)))</f>
        <v>0.28911671167758235</v>
      </c>
      <c r="Z347" s="11">
        <f>'OddsRatio_working_3-way'!X347^(1/3)*COS('OddsRatio_working_3-way'!Y347/3)</f>
        <v>0.54086455606681128</v>
      </c>
      <c r="AA347" s="11">
        <f>'OddsRatio_working_3-way'!X347^(1/3)*COS(('OddsRatio_working_3-way'!Y347+2*PI())/3)</f>
        <v>-0.31571354138600827</v>
      </c>
      <c r="AB347" s="11">
        <f>'OddsRatio_working_3-way'!X347^(1/3)*COS(('OddsRatio_working_3-way'!Y347+4*PI())/3)</f>
        <v>-0.22515101468080315</v>
      </c>
      <c r="AC347" s="11">
        <f>'OddsRatio_working_3-way'!X347^(1/3)*SIN('OddsRatio_working_3-way'!Y347/3)</f>
        <v>5.2286299171743031E-2</v>
      </c>
      <c r="AD347" s="11">
        <f>'OddsRatio_working_3-way'!X347^(1/3)*SIN(('OddsRatio_working_3-way'!Y347+2*PI())/3)</f>
        <v>0.44225929597457997</v>
      </c>
      <c r="AE347" s="11">
        <f>'OddsRatio_working_3-way'!X347^(1/3)*SIN(('OddsRatio_working_3-way'!Y347+4*PI())/3)</f>
        <v>-0.4945455951463229</v>
      </c>
      <c r="AF347" s="11">
        <f>-'OddsRatio_working_3-way'!U347/(3*'OddsRatio_working_3-way'!X347^(1/3))*COS(('OddsRatio_working_3-way'!Y347)/3)</f>
        <v>0.54086455606681128</v>
      </c>
      <c r="AG347" s="11">
        <f>-'OddsRatio_working_3-way'!U347/(3*'OddsRatio_working_3-way'!X347^(1/3))*COS(('OddsRatio_working_3-way'!Y347+2*PI())/3)</f>
        <v>-0.31571354138600827</v>
      </c>
      <c r="AH347" s="11">
        <f>-'OddsRatio_working_3-way'!U347/(3*'OddsRatio_working_3-way'!X347^(1/3))*COS(('OddsRatio_working_3-way'!Y347+4*PI())/3)</f>
        <v>-0.22515101468080315</v>
      </c>
      <c r="AI347" s="11">
        <f>'OddsRatio_working_3-way'!U347/(3*'OddsRatio_working_3-way'!X347^(1/3))*SIN(('OddsRatio_working_3-way'!Y347)/3)</f>
        <v>-5.2286299171743031E-2</v>
      </c>
      <c r="AJ347" s="11">
        <f>'OddsRatio_working_3-way'!U347/(3*'OddsRatio_working_3-way'!X347^(1/3))*SIN(('OddsRatio_working_3-way'!Y347+2*PI())/3)</f>
        <v>-0.44225929597457997</v>
      </c>
      <c r="AK347" s="11">
        <f>'OddsRatio_working_3-way'!U347/(3*'OddsRatio_working_3-way'!X347^(1/3))*SIN(('OddsRatio_working_3-way'!Y347+4*PI())/3)</f>
        <v>0.4945455951463229</v>
      </c>
      <c r="AL347" s="11">
        <f>'OddsRatio_working_3-way'!Z347+'OddsRatio_working_3-way'!AF347</f>
        <v>1.0817291121336226</v>
      </c>
      <c r="AM347" s="11">
        <f>'OddsRatio_working_3-way'!AA347+'OddsRatio_working_3-way'!AG347</f>
        <v>-0.63142708277201653</v>
      </c>
      <c r="AN347" s="11">
        <f>'OddsRatio_working_3-way'!AB347+'OddsRatio_working_3-way'!AH347</f>
        <v>-0.45030202936160629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1.0817291121336226</v>
      </c>
      <c r="AS347" s="11">
        <f>IF(('OddsRatio_working_3-way'!X347=0),IF(Q347&gt;0,-Q347^(1/3),(-Q347)^(1/3)),'OddsRatio_working_3-way'!AM347-'OddsRatio_working_3-way'!R347/3)</f>
        <v>-0.63142708277201653</v>
      </c>
      <c r="AT347" s="11">
        <f>IF(('OddsRatio_working_3-way'!X347=0),IF(Q347&gt;0,-Q347^(1/3),(-Q347)^(1/3)),'OddsRatio_working_3-way'!AN347-'OddsRatio_working_3-way'!R347/3)</f>
        <v>-0.45030202936160629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9">
        <f t="shared" si="78"/>
        <v>0.39241878449456385</v>
      </c>
      <c r="E348" s="9">
        <f t="shared" si="79"/>
        <v>0.33299558091408676</v>
      </c>
      <c r="F348" s="9">
        <f t="shared" si="80"/>
        <v>0.27458563459134927</v>
      </c>
      <c r="G348" s="9">
        <f t="shared" si="81"/>
        <v>1.082725867550324</v>
      </c>
      <c r="H348" s="9">
        <f t="shared" si="82"/>
        <v>2.5482979905969638</v>
      </c>
      <c r="I348" s="9">
        <f t="shared" si="83"/>
        <v>3.0030428549680996</v>
      </c>
      <c r="J348" s="9">
        <f t="shared" si="84"/>
        <v>3.6418511168227905</v>
      </c>
      <c r="K348" s="11">
        <f t="shared" si="85"/>
        <v>0.41152263374485593</v>
      </c>
      <c r="L348" s="11">
        <f t="shared" si="86"/>
        <v>0.35087719298245612</v>
      </c>
      <c r="M348" s="11">
        <f t="shared" si="87"/>
        <v>0.29069767441860467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-0.27094928919580996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0.24009684465734152</v>
      </c>
      <c r="Q348" s="11">
        <f>2*'OddsRatio_working_3-way'!K348*'OddsRatio_working_3-way'!L348*'OddsRatio_working_3-way'!M348</f>
        <v>8.3949945684385144E-2</v>
      </c>
      <c r="R348" s="11">
        <f t="shared" si="88"/>
        <v>0</v>
      </c>
      <c r="S348" s="11">
        <f t="shared" si="89"/>
        <v>-0.88613203367301707</v>
      </c>
      <c r="T348" s="11">
        <f t="shared" si="90"/>
        <v>-0.3098363754101458</v>
      </c>
      <c r="U348" s="11">
        <f>'OddsRatio_working_3-way'!S348-'OddsRatio_working_3-way'!R348^2/3</f>
        <v>-0.88613203367301707</v>
      </c>
      <c r="V348" s="11">
        <f>'OddsRatio_working_3-way'!S348*'OddsRatio_working_3-way'!R348/3-2*'OddsRatio_working_3-way'!R348^3/27-'OddsRatio_working_3-way'!T348</f>
        <v>0.3098363754101458</v>
      </c>
      <c r="W348" s="11">
        <f>'OddsRatio_working_3-way'!V348^2+4*'OddsRatio_working_3-way'!U348^3/27</f>
        <v>-7.0854856659589849E-3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0.16053353636643636</v>
      </c>
      <c r="Y348" s="11">
        <f>IF('OddsRatio_working_3-way'!W348&gt;=0,IF('OddsRatio_working_3-way'!V348+SQRT('OddsRatio_working_3-way'!W348)&gt;0,0,PI()),ACOS('OddsRatio_working_3-way'!V348/(2*'OddsRatio_working_3-way'!X348)))</f>
        <v>0.26527395666111486</v>
      </c>
      <c r="Z348" s="11">
        <f>'OddsRatio_working_3-way'!X348^(1/3)*COS('OddsRatio_working_3-way'!Y348/3)</f>
        <v>0.54136293377516187</v>
      </c>
      <c r="AA348" s="11">
        <f>'OddsRatio_working_3-way'!X348^(1/3)*COS(('OddsRatio_working_3-way'!Y348+2*PI())/3)</f>
        <v>-0.31224634231162723</v>
      </c>
      <c r="AB348" s="11">
        <f>'OddsRatio_working_3-way'!X348^(1/3)*COS(('OddsRatio_working_3-way'!Y348+4*PI())/3)</f>
        <v>-0.22911659146353475</v>
      </c>
      <c r="AC348" s="11">
        <f>'OddsRatio_working_3-way'!X348^(1/3)*SIN('OddsRatio_working_3-way'!Y348/3)</f>
        <v>4.7994984029812844E-2</v>
      </c>
      <c r="AD348" s="11">
        <f>'OddsRatio_working_3-way'!X348^(1/3)*SIN(('OddsRatio_working_3-way'!Y348+2*PI())/3)</f>
        <v>0.4448365613016565</v>
      </c>
      <c r="AE348" s="11">
        <f>'OddsRatio_working_3-way'!X348^(1/3)*SIN(('OddsRatio_working_3-way'!Y348+4*PI())/3)</f>
        <v>-0.49283154533146922</v>
      </c>
      <c r="AF348" s="11">
        <f>-'OddsRatio_working_3-way'!U348/(3*'OddsRatio_working_3-way'!X348^(1/3))*COS(('OddsRatio_working_3-way'!Y348)/3)</f>
        <v>0.54136293377516198</v>
      </c>
      <c r="AG348" s="11">
        <f>-'OddsRatio_working_3-way'!U348/(3*'OddsRatio_working_3-way'!X348^(1/3))*COS(('OddsRatio_working_3-way'!Y348+2*PI())/3)</f>
        <v>-0.31224634231162735</v>
      </c>
      <c r="AH348" s="11">
        <f>-'OddsRatio_working_3-way'!U348/(3*'OddsRatio_working_3-way'!X348^(1/3))*COS(('OddsRatio_working_3-way'!Y348+4*PI())/3)</f>
        <v>-0.22911659146353477</v>
      </c>
      <c r="AI348" s="11">
        <f>'OddsRatio_working_3-way'!U348/(3*'OddsRatio_working_3-way'!X348^(1/3))*SIN(('OddsRatio_working_3-way'!Y348)/3)</f>
        <v>-4.7994984029812851E-2</v>
      </c>
      <c r="AJ348" s="11">
        <f>'OddsRatio_working_3-way'!U348/(3*'OddsRatio_working_3-way'!X348^(1/3))*SIN(('OddsRatio_working_3-way'!Y348+2*PI())/3)</f>
        <v>-0.44483656130165661</v>
      </c>
      <c r="AK348" s="11">
        <f>'OddsRatio_working_3-way'!U348/(3*'OddsRatio_working_3-way'!X348^(1/3))*SIN(('OddsRatio_working_3-way'!Y348+4*PI())/3)</f>
        <v>0.49283154533146933</v>
      </c>
      <c r="AL348" s="11">
        <f>'OddsRatio_working_3-way'!Z348+'OddsRatio_working_3-way'!AF348</f>
        <v>1.082725867550324</v>
      </c>
      <c r="AM348" s="11">
        <f>'OddsRatio_working_3-way'!AA348+'OddsRatio_working_3-way'!AG348</f>
        <v>-0.62449268462325458</v>
      </c>
      <c r="AN348" s="11">
        <f>'OddsRatio_working_3-way'!AB348+'OddsRatio_working_3-way'!AH348</f>
        <v>-0.45823318292706949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1.082725867550324</v>
      </c>
      <c r="AS348" s="11">
        <f>IF(('OddsRatio_working_3-way'!X348=0),IF(Q348&gt;0,-Q348^(1/3),(-Q348)^(1/3)),'OddsRatio_working_3-way'!AM348-'OddsRatio_working_3-way'!R348/3)</f>
        <v>-0.62449268462325458</v>
      </c>
      <c r="AT348" s="11">
        <f>IF(('OddsRatio_working_3-way'!X348=0),IF(Q348&gt;0,-Q348^(1/3),(-Q348)^(1/3)),'OddsRatio_working_3-way'!AN348-'OddsRatio_working_3-way'!R348/3)</f>
        <v>-0.45823318292706949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9">
        <f t="shared" si="78"/>
        <v>0.40115788078955883</v>
      </c>
      <c r="E349" s="9">
        <f t="shared" si="79"/>
        <v>0.33200383543398299</v>
      </c>
      <c r="F349" s="9">
        <f t="shared" si="80"/>
        <v>0.2668382837764583</v>
      </c>
      <c r="G349" s="9">
        <f t="shared" si="81"/>
        <v>1.0817276325001011</v>
      </c>
      <c r="H349" s="9">
        <f t="shared" si="82"/>
        <v>2.4927841328501392</v>
      </c>
      <c r="I349" s="9">
        <f t="shared" si="83"/>
        <v>3.012013396450187</v>
      </c>
      <c r="J349" s="9">
        <f t="shared" si="84"/>
        <v>3.7475881865502561</v>
      </c>
      <c r="K349" s="11">
        <f t="shared" si="85"/>
        <v>0.42016806722689076</v>
      </c>
      <c r="L349" s="11">
        <f t="shared" si="86"/>
        <v>0.34965034965034969</v>
      </c>
      <c r="M349" s="11">
        <f t="shared" si="87"/>
        <v>0.2824858757062147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-0.27056990865565134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0.23987312122905347</v>
      </c>
      <c r="Q349" s="11">
        <f>2*'OddsRatio_working_3-way'!K349*'OddsRatio_working_3-way'!L349*'OddsRatio_working_3-way'!M349</f>
        <v>8.3001080010053102E-2</v>
      </c>
      <c r="R349" s="11">
        <f t="shared" si="88"/>
        <v>0</v>
      </c>
      <c r="S349" s="11">
        <f t="shared" si="89"/>
        <v>-0.88654766681514086</v>
      </c>
      <c r="T349" s="11">
        <f t="shared" si="90"/>
        <v>-0.30676389855195185</v>
      </c>
      <c r="U349" s="11">
        <f>'OddsRatio_working_3-way'!S349-'OddsRatio_working_3-way'!R349^2/3</f>
        <v>-0.88654766681514086</v>
      </c>
      <c r="V349" s="11">
        <f>'OddsRatio_working_3-way'!S349*'OddsRatio_working_3-way'!R349/3-2*'OddsRatio_working_3-way'!R349^3/27-'OddsRatio_working_3-way'!T349</f>
        <v>0.30676389855195185</v>
      </c>
      <c r="W349" s="11">
        <f>'OddsRatio_working_3-way'!V349^2+4*'OddsRatio_working_3-way'!U349^3/27</f>
        <v>-9.125096053300405E-3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0.16064649506610207</v>
      </c>
      <c r="Y349" s="11">
        <f>IF('OddsRatio_working_3-way'!W349&gt;=0,IF('OddsRatio_working_3-way'!V349+SQRT('OddsRatio_working_3-way'!W349)&gt;0,0,PI()),ACOS('OddsRatio_working_3-way'!V349/(2*'OddsRatio_working_3-way'!X349)))</f>
        <v>0.30187971718749163</v>
      </c>
      <c r="Z349" s="11">
        <f>'OddsRatio_working_3-way'!X349^(1/3)*COS('OddsRatio_working_3-way'!Y349/3)</f>
        <v>0.54086381625005064</v>
      </c>
      <c r="AA349" s="11">
        <f>'OddsRatio_working_3-way'!X349^(1/3)*COS(('OddsRatio_working_3-way'!Y349+2*PI())/3)</f>
        <v>-0.31772531049109348</v>
      </c>
      <c r="AB349" s="11">
        <f>'OddsRatio_working_3-way'!X349^(1/3)*COS(('OddsRatio_working_3-way'!Y349+4*PI())/3)</f>
        <v>-0.22313850575895736</v>
      </c>
      <c r="AC349" s="11">
        <f>'OddsRatio_working_3-way'!X349^(1/3)*SIN('OddsRatio_working_3-way'!Y349/3)</f>
        <v>5.4609717173885637E-2</v>
      </c>
      <c r="AD349" s="11">
        <f>'OddsRatio_working_3-way'!X349^(1/3)*SIN(('OddsRatio_working_3-way'!Y349+2*PI())/3)</f>
        <v>0.4410969462733999</v>
      </c>
      <c r="AE349" s="11">
        <f>'OddsRatio_working_3-way'!X349^(1/3)*SIN(('OddsRatio_working_3-way'!Y349+4*PI())/3)</f>
        <v>-0.49570666344728526</v>
      </c>
      <c r="AF349" s="11">
        <f>-'OddsRatio_working_3-way'!U349/(3*'OddsRatio_working_3-way'!X349^(1/3))*COS(('OddsRatio_working_3-way'!Y349)/3)</f>
        <v>0.54086381625005053</v>
      </c>
      <c r="AG349" s="11">
        <f>-'OddsRatio_working_3-way'!U349/(3*'OddsRatio_working_3-way'!X349^(1/3))*COS(('OddsRatio_working_3-way'!Y349+2*PI())/3)</f>
        <v>-0.31772531049109343</v>
      </c>
      <c r="AH349" s="11">
        <f>-'OddsRatio_working_3-way'!U349/(3*'OddsRatio_working_3-way'!X349^(1/3))*COS(('OddsRatio_working_3-way'!Y349+4*PI())/3)</f>
        <v>-0.22313850575895733</v>
      </c>
      <c r="AI349" s="11">
        <f>'OddsRatio_working_3-way'!U349/(3*'OddsRatio_working_3-way'!X349^(1/3))*SIN(('OddsRatio_working_3-way'!Y349)/3)</f>
        <v>-5.460971717388563E-2</v>
      </c>
      <c r="AJ349" s="11">
        <f>'OddsRatio_working_3-way'!U349/(3*'OddsRatio_working_3-way'!X349^(1/3))*SIN(('OddsRatio_working_3-way'!Y349+2*PI())/3)</f>
        <v>-0.44109694627339979</v>
      </c>
      <c r="AK349" s="11">
        <f>'OddsRatio_working_3-way'!U349/(3*'OddsRatio_working_3-way'!X349^(1/3))*SIN(('OddsRatio_working_3-way'!Y349+4*PI())/3)</f>
        <v>0.49570666344728515</v>
      </c>
      <c r="AL349" s="11">
        <f>'OddsRatio_working_3-way'!Z349+'OddsRatio_working_3-way'!AF349</f>
        <v>1.0817276325001011</v>
      </c>
      <c r="AM349" s="11">
        <f>'OddsRatio_working_3-way'!AA349+'OddsRatio_working_3-way'!AG349</f>
        <v>-0.63545062098218685</v>
      </c>
      <c r="AN349" s="11">
        <f>'OddsRatio_working_3-way'!AB349+'OddsRatio_working_3-way'!AH349</f>
        <v>-0.44627701151791466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1.0817276325001011</v>
      </c>
      <c r="AS349" s="11">
        <f>IF(('OddsRatio_working_3-way'!X349=0),IF(Q349&gt;0,-Q349^(1/3),(-Q349)^(1/3)),'OddsRatio_working_3-way'!AM349-'OddsRatio_working_3-way'!R349/3)</f>
        <v>-0.63545062098218685</v>
      </c>
      <c r="AT349" s="11">
        <f>IF(('OddsRatio_working_3-way'!X349=0),IF(Q349&gt;0,-Q349^(1/3),(-Q349)^(1/3)),'OddsRatio_working_3-way'!AN349-'OddsRatio_working_3-way'!R349/3)</f>
        <v>-0.44627701151791466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9">
        <f t="shared" si="78"/>
        <v>0.37547023891239945</v>
      </c>
      <c r="E350" s="9">
        <f t="shared" si="79"/>
        <v>0.33115278787741864</v>
      </c>
      <c r="F350" s="9">
        <f t="shared" si="80"/>
        <v>0.2933769732101818</v>
      </c>
      <c r="G350" s="9">
        <f t="shared" si="81"/>
        <v>1.0800824243107456</v>
      </c>
      <c r="H350" s="9">
        <f t="shared" si="82"/>
        <v>2.6633269334385488</v>
      </c>
      <c r="I350" s="9">
        <f t="shared" si="83"/>
        <v>3.0197541334610944</v>
      </c>
      <c r="J350" s="9">
        <f t="shared" si="84"/>
        <v>3.4085838062129632</v>
      </c>
      <c r="K350" s="11">
        <f t="shared" si="85"/>
        <v>0.39370078740157477</v>
      </c>
      <c r="L350" s="11">
        <f t="shared" si="86"/>
        <v>0.34843205574912889</v>
      </c>
      <c r="M350" s="11">
        <f t="shared" si="87"/>
        <v>0.30959752321981426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-0.27274013726461344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0.23953058121755774</v>
      </c>
      <c r="Q350" s="11">
        <f>2*'OddsRatio_working_3-way'!K350*'OddsRatio_working_3-way'!L350*'OddsRatio_working_3-way'!M350</f>
        <v>8.4939922417573657E-2</v>
      </c>
      <c r="R350" s="11">
        <f t="shared" si="88"/>
        <v>0</v>
      </c>
      <c r="S350" s="11">
        <f t="shared" si="89"/>
        <v>-0.8782373713670325</v>
      </c>
      <c r="T350" s="11">
        <f t="shared" si="90"/>
        <v>-0.31143169197412496</v>
      </c>
      <c r="U350" s="11">
        <f>'OddsRatio_working_3-way'!S350-'OddsRatio_working_3-way'!R350^2/3</f>
        <v>-0.8782373713670325</v>
      </c>
      <c r="V350" s="11">
        <f>'OddsRatio_working_3-way'!S350*'OddsRatio_working_3-way'!R350/3-2*'OddsRatio_working_3-way'!R350^3/27-'OddsRatio_working_3-way'!T350</f>
        <v>0.31143169197412496</v>
      </c>
      <c r="W350" s="11">
        <f>'OddsRatio_working_3-way'!V350^2+4*'OddsRatio_working_3-way'!U350^3/27</f>
        <v>-3.3636727590599935E-3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0.15839300136442758</v>
      </c>
      <c r="Y350" s="11">
        <f>IF('OddsRatio_working_3-way'!W350&gt;=0,IF('OddsRatio_working_3-way'!V350+SQRT('OddsRatio_working_3-way'!W350)&gt;0,0,PI()),ACOS('OddsRatio_working_3-way'!V350/(2*'OddsRatio_working_3-way'!X350)))</f>
        <v>0.18411848806739828</v>
      </c>
      <c r="Z350" s="11">
        <f>'OddsRatio_working_3-way'!X350^(1/3)*COS('OddsRatio_working_3-way'!Y350/3)</f>
        <v>0.54004121215537271</v>
      </c>
      <c r="AA350" s="11">
        <f>'OddsRatio_working_3-way'!X350^(1/3)*COS(('OddsRatio_working_3-way'!Y350+2*PI())/3)</f>
        <v>-0.29876012107141664</v>
      </c>
      <c r="AB350" s="11">
        <f>'OddsRatio_working_3-way'!X350^(1/3)*COS(('OddsRatio_working_3-way'!Y350+4*PI())/3)</f>
        <v>-0.24128109108395623</v>
      </c>
      <c r="AC350" s="11">
        <f>'OddsRatio_working_3-way'!X350^(1/3)*SIN('OddsRatio_working_3-way'!Y350/3)</f>
        <v>3.3185533436018932E-2</v>
      </c>
      <c r="AD350" s="11">
        <f>'OddsRatio_working_3-way'!X350^(1/3)*SIN(('OddsRatio_working_3-way'!Y350+2*PI())/3)</f>
        <v>0.45109664209908495</v>
      </c>
      <c r="AE350" s="11">
        <f>'OddsRatio_working_3-way'!X350^(1/3)*SIN(('OddsRatio_working_3-way'!Y350+4*PI())/3)</f>
        <v>-0.48428217553510378</v>
      </c>
      <c r="AF350" s="11">
        <f>-'OddsRatio_working_3-way'!U350/(3*'OddsRatio_working_3-way'!X350^(1/3))*COS(('OddsRatio_working_3-way'!Y350)/3)</f>
        <v>0.54004121215537282</v>
      </c>
      <c r="AG350" s="11">
        <f>-'OddsRatio_working_3-way'!U350/(3*'OddsRatio_working_3-way'!X350^(1/3))*COS(('OddsRatio_working_3-way'!Y350+2*PI())/3)</f>
        <v>-0.2987601210714167</v>
      </c>
      <c r="AH350" s="11">
        <f>-'OddsRatio_working_3-way'!U350/(3*'OddsRatio_working_3-way'!X350^(1/3))*COS(('OddsRatio_working_3-way'!Y350+4*PI())/3)</f>
        <v>-0.24128109108395629</v>
      </c>
      <c r="AI350" s="11">
        <f>'OddsRatio_working_3-way'!U350/(3*'OddsRatio_working_3-way'!X350^(1/3))*SIN(('OddsRatio_working_3-way'!Y350)/3)</f>
        <v>-3.3185533436018939E-2</v>
      </c>
      <c r="AJ350" s="11">
        <f>'OddsRatio_working_3-way'!U350/(3*'OddsRatio_working_3-way'!X350^(1/3))*SIN(('OddsRatio_working_3-way'!Y350+2*PI())/3)</f>
        <v>-0.45109664209908501</v>
      </c>
      <c r="AK350" s="11">
        <f>'OddsRatio_working_3-way'!U350/(3*'OddsRatio_working_3-way'!X350^(1/3))*SIN(('OddsRatio_working_3-way'!Y350+4*PI())/3)</f>
        <v>0.48428217553510389</v>
      </c>
      <c r="AL350" s="11">
        <f>'OddsRatio_working_3-way'!Z350+'OddsRatio_working_3-way'!AF350</f>
        <v>1.0800824243107456</v>
      </c>
      <c r="AM350" s="11">
        <f>'OddsRatio_working_3-way'!AA350+'OddsRatio_working_3-way'!AG350</f>
        <v>-0.59752024214283339</v>
      </c>
      <c r="AN350" s="11">
        <f>'OddsRatio_working_3-way'!AB350+'OddsRatio_working_3-way'!AH350</f>
        <v>-0.48256218216791252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1.0800824243107456</v>
      </c>
      <c r="AS350" s="11">
        <f>IF(('OddsRatio_working_3-way'!X350=0),IF(Q350&gt;0,-Q350^(1/3),(-Q350)^(1/3)),'OddsRatio_working_3-way'!AM350-'OddsRatio_working_3-way'!R350/3)</f>
        <v>-0.59752024214283339</v>
      </c>
      <c r="AT350" s="11">
        <f>IF(('OddsRatio_working_3-way'!X350=0),IF(Q350&gt;0,-Q350^(1/3),(-Q350)^(1/3)),'OddsRatio_working_3-way'!AN350-'OddsRatio_working_3-way'!R350/3)</f>
        <v>-0.48256218216791252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9">
        <f t="shared" si="78"/>
        <v>0.31430663874920578</v>
      </c>
      <c r="E351" s="9">
        <f t="shared" si="79"/>
        <v>0.34602010181992693</v>
      </c>
      <c r="F351" s="9">
        <f t="shared" si="80"/>
        <v>0.33967325943086712</v>
      </c>
      <c r="G351" s="9">
        <f t="shared" si="81"/>
        <v>1.0800031472001623</v>
      </c>
      <c r="H351" s="9">
        <f t="shared" si="82"/>
        <v>3.1816063573443274</v>
      </c>
      <c r="I351" s="9">
        <f t="shared" si="83"/>
        <v>2.8900055076002844</v>
      </c>
      <c r="J351" s="9">
        <f t="shared" si="84"/>
        <v>2.9440056649602928</v>
      </c>
      <c r="K351" s="11">
        <f t="shared" si="85"/>
        <v>0.33112582781456956</v>
      </c>
      <c r="L351" s="11">
        <f t="shared" si="86"/>
        <v>0.36363636363636365</v>
      </c>
      <c r="M351" s="11">
        <f t="shared" si="87"/>
        <v>0.35714285714285715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-0.27363034316676693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0.23952868323729248</v>
      </c>
      <c r="Q351" s="11">
        <f>2*'OddsRatio_working_3-way'!K351*'OddsRatio_working_3-way'!L351*'OddsRatio_working_3-way'!M351</f>
        <v>8.6006708523264822E-2</v>
      </c>
      <c r="R351" s="11">
        <f t="shared" si="88"/>
        <v>0</v>
      </c>
      <c r="S351" s="11">
        <f t="shared" si="89"/>
        <v>-0.87537325161087554</v>
      </c>
      <c r="T351" s="11">
        <f t="shared" si="90"/>
        <v>-0.31431714600031441</v>
      </c>
      <c r="U351" s="11">
        <f>'OddsRatio_working_3-way'!S351-'OddsRatio_working_3-way'!R351^2/3</f>
        <v>-0.87537325161087554</v>
      </c>
      <c r="V351" s="11">
        <f>'OddsRatio_working_3-way'!S351*'OddsRatio_working_3-way'!R351/3-2*'OddsRatio_working_3-way'!R351^3/27-'OddsRatio_working_3-way'!T351</f>
        <v>0.31431714600031441</v>
      </c>
      <c r="W351" s="11">
        <f>'OddsRatio_working_3-way'!V351^2+4*'OddsRatio_working_3-way'!U351^3/27</f>
        <v>-5.7948033054860959E-4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0.15761880328844935</v>
      </c>
      <c r="Y351" s="11">
        <f>IF('OddsRatio_working_3-way'!W351&gt;=0,IF('OddsRatio_working_3-way'!V351+SQRT('OddsRatio_working_3-way'!W351)&gt;0,0,PI()),ACOS('OddsRatio_working_3-way'!V351/(2*'OddsRatio_working_3-way'!X351)))</f>
        <v>7.6437119834581679E-2</v>
      </c>
      <c r="Z351" s="11">
        <f>'OddsRatio_working_3-way'!X351^(1/3)*COS('OddsRatio_working_3-way'!Y351/3)</f>
        <v>0.54000157360008116</v>
      </c>
      <c r="AA351" s="11">
        <f>'OddsRatio_working_3-way'!X351^(1/3)*COS(('OddsRatio_working_3-way'!Y351+2*PI())/3)</f>
        <v>-0.28191876837394886</v>
      </c>
      <c r="AB351" s="11">
        <f>'OddsRatio_working_3-way'!X351^(1/3)*COS(('OddsRatio_working_3-way'!Y351+4*PI())/3)</f>
        <v>-0.25808280522613242</v>
      </c>
      <c r="AC351" s="11">
        <f>'OddsRatio_working_3-way'!X351^(1/3)*SIN('OddsRatio_working_3-way'!Y351/3)</f>
        <v>1.3761699739785988E-2</v>
      </c>
      <c r="AD351" s="11">
        <f>'OddsRatio_working_3-way'!X351^(1/3)*SIN(('OddsRatio_working_3-way'!Y351+2*PI())/3)</f>
        <v>0.46077423095134962</v>
      </c>
      <c r="AE351" s="11">
        <f>'OddsRatio_working_3-way'!X351^(1/3)*SIN(('OddsRatio_working_3-way'!Y351+4*PI())/3)</f>
        <v>-0.47453593069113542</v>
      </c>
      <c r="AF351" s="11">
        <f>-'OddsRatio_working_3-way'!U351/(3*'OddsRatio_working_3-way'!X351^(1/3))*COS(('OddsRatio_working_3-way'!Y351)/3)</f>
        <v>0.54000157360008105</v>
      </c>
      <c r="AG351" s="11">
        <f>-'OddsRatio_working_3-way'!U351/(3*'OddsRatio_working_3-way'!X351^(1/3))*COS(('OddsRatio_working_3-way'!Y351+2*PI())/3)</f>
        <v>-0.2819187683739488</v>
      </c>
      <c r="AH351" s="11">
        <f>-'OddsRatio_working_3-way'!U351/(3*'OddsRatio_working_3-way'!X351^(1/3))*COS(('OddsRatio_working_3-way'!Y351+4*PI())/3)</f>
        <v>-0.25808280522613236</v>
      </c>
      <c r="AI351" s="11">
        <f>'OddsRatio_working_3-way'!U351/(3*'OddsRatio_working_3-way'!X351^(1/3))*SIN(('OddsRatio_working_3-way'!Y351)/3)</f>
        <v>-1.3761699739785985E-2</v>
      </c>
      <c r="AJ351" s="11">
        <f>'OddsRatio_working_3-way'!U351/(3*'OddsRatio_working_3-way'!X351^(1/3))*SIN(('OddsRatio_working_3-way'!Y351+2*PI())/3)</f>
        <v>-0.46077423095134951</v>
      </c>
      <c r="AK351" s="11">
        <f>'OddsRatio_working_3-way'!U351/(3*'OddsRatio_working_3-way'!X351^(1/3))*SIN(('OddsRatio_working_3-way'!Y351+4*PI())/3)</f>
        <v>0.47453593069113531</v>
      </c>
      <c r="AL351" s="11">
        <f>'OddsRatio_working_3-way'!Z351+'OddsRatio_working_3-way'!AF351</f>
        <v>1.0800031472001623</v>
      </c>
      <c r="AM351" s="11">
        <f>'OddsRatio_working_3-way'!AA351+'OddsRatio_working_3-way'!AG351</f>
        <v>-0.56383753674789761</v>
      </c>
      <c r="AN351" s="11">
        <f>'OddsRatio_working_3-way'!AB351+'OddsRatio_working_3-way'!AH351</f>
        <v>-0.51616561045226472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1.0800031472001623</v>
      </c>
      <c r="AS351" s="11">
        <f>IF(('OddsRatio_working_3-way'!X351=0),IF(Q351&gt;0,-Q351^(1/3),(-Q351)^(1/3)),'OddsRatio_working_3-way'!AM351-'OddsRatio_working_3-way'!R351/3)</f>
        <v>-0.56383753674789761</v>
      </c>
      <c r="AT351" s="11">
        <f>IF(('OddsRatio_working_3-way'!X351=0),IF(Q351&gt;0,-Q351^(1/3),(-Q351)^(1/3)),'OddsRatio_working_3-way'!AN351-'OddsRatio_working_3-way'!R351/3)</f>
        <v>-0.51616561045226472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9">
        <f t="shared" si="78"/>
        <v>0.39410413043667469</v>
      </c>
      <c r="E352" s="9">
        <f t="shared" si="79"/>
        <v>0.2858551110227634</v>
      </c>
      <c r="F352" s="9">
        <f t="shared" si="80"/>
        <v>0.32004075854056208</v>
      </c>
      <c r="G352" s="9">
        <f t="shared" si="81"/>
        <v>1.067639205059526</v>
      </c>
      <c r="H352" s="9">
        <f t="shared" si="82"/>
        <v>2.537400455285717</v>
      </c>
      <c r="I352" s="9">
        <f t="shared" si="83"/>
        <v>3.4982757398392899</v>
      </c>
      <c r="J352" s="9">
        <f t="shared" si="84"/>
        <v>3.1246020180684568</v>
      </c>
      <c r="K352" s="11">
        <f t="shared" si="85"/>
        <v>0.4098360655737705</v>
      </c>
      <c r="L352" s="11">
        <f t="shared" si="86"/>
        <v>0.29940119760479045</v>
      </c>
      <c r="M352" s="11">
        <f t="shared" si="87"/>
        <v>0.33444816053511706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-0.27518448491470371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0.23679271207023972</v>
      </c>
      <c r="Q352" s="11">
        <f>2*'OddsRatio_working_3-way'!K352*'OddsRatio_working_3-way'!L352*'OddsRatio_working_3-way'!M352</f>
        <v>8.207719655814201E-2</v>
      </c>
      <c r="R352" s="11">
        <f t="shared" si="88"/>
        <v>0</v>
      </c>
      <c r="S352" s="11">
        <f t="shared" si="89"/>
        <v>-0.86048714608178611</v>
      </c>
      <c r="T352" s="11">
        <f t="shared" si="90"/>
        <v>-0.29826244231604371</v>
      </c>
      <c r="U352" s="11">
        <f>'OddsRatio_working_3-way'!S352-'OddsRatio_working_3-way'!R352^2/3</f>
        <v>-0.86048714608178611</v>
      </c>
      <c r="V352" s="11">
        <f>'OddsRatio_working_3-way'!S352*'OddsRatio_working_3-way'!R352/3-2*'OddsRatio_working_3-way'!R352^3/27-'OddsRatio_working_3-way'!T352</f>
        <v>0.29826244231604371</v>
      </c>
      <c r="W352" s="11">
        <f>'OddsRatio_working_3-way'!V352^2+4*'OddsRatio_working_3-way'!U352^3/27</f>
        <v>-5.4302550747856171E-3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0.15361537974037376</v>
      </c>
      <c r="Y352" s="11">
        <f>IF('OddsRatio_working_3-way'!W352&gt;=0,IF('OddsRatio_working_3-way'!V352+SQRT('OddsRatio_working_3-way'!W352)&gt;0,0,PI()),ACOS('OddsRatio_working_3-way'!V352/(2*'OddsRatio_working_3-way'!X352)))</f>
        <v>0.24221457933399693</v>
      </c>
      <c r="Z352" s="11">
        <f>'OddsRatio_working_3-way'!X352^(1/3)*COS('OddsRatio_working_3-way'!Y352/3)</f>
        <v>0.53381960252976313</v>
      </c>
      <c r="AA352" s="11">
        <f>'OddsRatio_working_3-way'!X352^(1/3)*COS(('OddsRatio_working_3-way'!Y352+2*PI())/3)</f>
        <v>-0.30431649166473973</v>
      </c>
      <c r="AB352" s="11">
        <f>'OddsRatio_working_3-way'!X352^(1/3)*COS(('OddsRatio_working_3-way'!Y352+4*PI())/3)</f>
        <v>-0.22950311086502354</v>
      </c>
      <c r="AC352" s="11">
        <f>'OddsRatio_working_3-way'!X352^(1/3)*SIN('OddsRatio_working_3-way'!Y352/3)</f>
        <v>4.3193525543702233E-2</v>
      </c>
      <c r="AD352" s="11">
        <f>'OddsRatio_working_3-way'!X352^(1/3)*SIN(('OddsRatio_working_3-way'!Y352+2*PI())/3)</f>
        <v>0.44070457405703561</v>
      </c>
      <c r="AE352" s="11">
        <f>'OddsRatio_working_3-way'!X352^(1/3)*SIN(('OddsRatio_working_3-way'!Y352+4*PI())/3)</f>
        <v>-0.48389809960073776</v>
      </c>
      <c r="AF352" s="11">
        <f>-'OddsRatio_working_3-way'!U352/(3*'OddsRatio_working_3-way'!X352^(1/3))*COS(('OddsRatio_working_3-way'!Y352)/3)</f>
        <v>0.53381960252976302</v>
      </c>
      <c r="AG352" s="11">
        <f>-'OddsRatio_working_3-way'!U352/(3*'OddsRatio_working_3-way'!X352^(1/3))*COS(('OddsRatio_working_3-way'!Y352+2*PI())/3)</f>
        <v>-0.30431649166473967</v>
      </c>
      <c r="AH352" s="11">
        <f>-'OddsRatio_working_3-way'!U352/(3*'OddsRatio_working_3-way'!X352^(1/3))*COS(('OddsRatio_working_3-way'!Y352+4*PI())/3)</f>
        <v>-0.22950311086502348</v>
      </c>
      <c r="AI352" s="11">
        <f>'OddsRatio_working_3-way'!U352/(3*'OddsRatio_working_3-way'!X352^(1/3))*SIN(('OddsRatio_working_3-way'!Y352)/3)</f>
        <v>-4.3193525543702226E-2</v>
      </c>
      <c r="AJ352" s="11">
        <f>'OddsRatio_working_3-way'!U352/(3*'OddsRatio_working_3-way'!X352^(1/3))*SIN(('OddsRatio_working_3-way'!Y352+2*PI())/3)</f>
        <v>-0.4407045740570355</v>
      </c>
      <c r="AK352" s="11">
        <f>'OddsRatio_working_3-way'!U352/(3*'OddsRatio_working_3-way'!X352^(1/3))*SIN(('OddsRatio_working_3-way'!Y352+4*PI())/3)</f>
        <v>0.48389809960073765</v>
      </c>
      <c r="AL352" s="11">
        <f>'OddsRatio_working_3-way'!Z352+'OddsRatio_working_3-way'!AF352</f>
        <v>1.067639205059526</v>
      </c>
      <c r="AM352" s="11">
        <f>'OddsRatio_working_3-way'!AA352+'OddsRatio_working_3-way'!AG352</f>
        <v>-0.60863298332947946</v>
      </c>
      <c r="AN352" s="11">
        <f>'OddsRatio_working_3-way'!AB352+'OddsRatio_working_3-way'!AH352</f>
        <v>-0.45900622173004701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1.067639205059526</v>
      </c>
      <c r="AS352" s="11">
        <f>IF(('OddsRatio_working_3-way'!X352=0),IF(Q352&gt;0,-Q352^(1/3),(-Q352)^(1/3)),'OddsRatio_working_3-way'!AM352-'OddsRatio_working_3-way'!R352/3)</f>
        <v>-0.60863298332947946</v>
      </c>
      <c r="AT352" s="11">
        <f>IF(('OddsRatio_working_3-way'!X352=0),IF(Q352&gt;0,-Q352^(1/3),(-Q352)^(1/3)),'OddsRatio_working_3-way'!AN352-'OddsRatio_working_3-way'!R352/3)</f>
        <v>-0.45900622173004701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9">
        <f t="shared" si="78"/>
        <v>0.4418640509710352</v>
      </c>
      <c r="E353" s="9">
        <f t="shared" si="79"/>
        <v>0.28531729420738589</v>
      </c>
      <c r="F353" s="9">
        <f t="shared" si="80"/>
        <v>0.27281865482157897</v>
      </c>
      <c r="G353" s="9">
        <f t="shared" si="81"/>
        <v>1.0704572275890003</v>
      </c>
      <c r="H353" s="9">
        <f t="shared" si="82"/>
        <v>2.26313952855502</v>
      </c>
      <c r="I353" s="9">
        <f t="shared" si="83"/>
        <v>3.5048699125582603</v>
      </c>
      <c r="J353" s="9">
        <f t="shared" si="84"/>
        <v>3.6654384966966109</v>
      </c>
      <c r="K353" s="11">
        <f t="shared" si="85"/>
        <v>0.4587155963302752</v>
      </c>
      <c r="L353" s="11">
        <f t="shared" si="86"/>
        <v>0.29940119760479045</v>
      </c>
      <c r="M353" s="11">
        <f t="shared" si="87"/>
        <v>0.28653295128939826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-0.27056326084982041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0.2365081356437515</v>
      </c>
      <c r="Q353" s="11">
        <f>2*'OddsRatio_working_3-way'!K353*'OddsRatio_working_3-way'!L353*'OddsRatio_working_3-way'!M353</f>
        <v>7.8704870430532953E-2</v>
      </c>
      <c r="R353" s="11">
        <f t="shared" si="88"/>
        <v>0</v>
      </c>
      <c r="S353" s="11">
        <f t="shared" si="89"/>
        <v>-0.87413248532301047</v>
      </c>
      <c r="T353" s="11">
        <f t="shared" si="90"/>
        <v>-0.29089267398436292</v>
      </c>
      <c r="U353" s="11">
        <f>'OddsRatio_working_3-way'!S353-'OddsRatio_working_3-way'!R353^2/3</f>
        <v>-0.87413248532301047</v>
      </c>
      <c r="V353" s="11">
        <f>'OddsRatio_working_3-way'!S353*'OddsRatio_working_3-way'!R353/3-2*'OddsRatio_working_3-way'!R353^3/27-'OddsRatio_working_3-way'!T353</f>
        <v>0.29089267398436292</v>
      </c>
      <c r="W353" s="11">
        <f>'OddsRatio_working_3-way'!V353^2+4*'OddsRatio_working_3-way'!U353^3/27</f>
        <v>-1.4334234014881278E-2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0.15728380542243861</v>
      </c>
      <c r="Y353" s="11">
        <f>IF('OddsRatio_working_3-way'!W353&gt;=0,IF('OddsRatio_working_3-way'!V353+SQRT('OddsRatio_working_3-way'!W353)&gt;0,0,PI()),ACOS('OddsRatio_working_3-way'!V353/(2*'OddsRatio_working_3-way'!X353)))</f>
        <v>0.39044926527585133</v>
      </c>
      <c r="Z353" s="11">
        <f>'OddsRatio_working_3-way'!X353^(1/3)*COS('OddsRatio_working_3-way'!Y353/3)</f>
        <v>0.53522861379450026</v>
      </c>
      <c r="AA353" s="11">
        <f>'OddsRatio_working_3-way'!X353^(1/3)*COS(('OddsRatio_working_3-way'!Y353+2*PI())/3)</f>
        <v>-0.32828447718270337</v>
      </c>
      <c r="AB353" s="11">
        <f>'OddsRatio_working_3-way'!X353^(1/3)*COS(('OddsRatio_working_3-way'!Y353+4*PI())/3)</f>
        <v>-0.20694413661179681</v>
      </c>
      <c r="AC353" s="11">
        <f>'OddsRatio_working_3-way'!X353^(1/3)*SIN('OddsRatio_working_3-way'!Y353/3)</f>
        <v>7.0055878292173759E-2</v>
      </c>
      <c r="AD353" s="11">
        <f>'OddsRatio_working_3-way'!X353^(1/3)*SIN(('OddsRatio_working_3-way'!Y353+2*PI())/3)</f>
        <v>0.42849363723228062</v>
      </c>
      <c r="AE353" s="11">
        <f>'OddsRatio_working_3-way'!X353^(1/3)*SIN(('OddsRatio_working_3-way'!Y353+4*PI())/3)</f>
        <v>-0.49854951552445437</v>
      </c>
      <c r="AF353" s="11">
        <f>-'OddsRatio_working_3-way'!U353/(3*'OddsRatio_working_3-way'!X353^(1/3))*COS(('OddsRatio_working_3-way'!Y353)/3)</f>
        <v>0.53522861379450015</v>
      </c>
      <c r="AG353" s="11">
        <f>-'OddsRatio_working_3-way'!U353/(3*'OddsRatio_working_3-way'!X353^(1/3))*COS(('OddsRatio_working_3-way'!Y353+2*PI())/3)</f>
        <v>-0.32828447718270332</v>
      </c>
      <c r="AH353" s="11">
        <f>-'OddsRatio_working_3-way'!U353/(3*'OddsRatio_working_3-way'!X353^(1/3))*COS(('OddsRatio_working_3-way'!Y353+4*PI())/3)</f>
        <v>-0.20694413661179675</v>
      </c>
      <c r="AI353" s="11">
        <f>'OddsRatio_working_3-way'!U353/(3*'OddsRatio_working_3-way'!X353^(1/3))*SIN(('OddsRatio_working_3-way'!Y353)/3)</f>
        <v>-7.0055878292173746E-2</v>
      </c>
      <c r="AJ353" s="11">
        <f>'OddsRatio_working_3-way'!U353/(3*'OddsRatio_working_3-way'!X353^(1/3))*SIN(('OddsRatio_working_3-way'!Y353+2*PI())/3)</f>
        <v>-0.42849363723228057</v>
      </c>
      <c r="AK353" s="11">
        <f>'OddsRatio_working_3-way'!U353/(3*'OddsRatio_working_3-way'!X353^(1/3))*SIN(('OddsRatio_working_3-way'!Y353+4*PI())/3)</f>
        <v>0.49854951552445426</v>
      </c>
      <c r="AL353" s="11">
        <f>'OddsRatio_working_3-way'!Z353+'OddsRatio_working_3-way'!AF353</f>
        <v>1.0704572275890003</v>
      </c>
      <c r="AM353" s="11">
        <f>'OddsRatio_working_3-way'!AA353+'OddsRatio_working_3-way'!AG353</f>
        <v>-0.65656895436540674</v>
      </c>
      <c r="AN353" s="11">
        <f>'OddsRatio_working_3-way'!AB353+'OddsRatio_working_3-way'!AH353</f>
        <v>-0.41388827322359356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1.0704572275890003</v>
      </c>
      <c r="AS353" s="11">
        <f>IF(('OddsRatio_working_3-way'!X353=0),IF(Q353&gt;0,-Q353^(1/3),(-Q353)^(1/3)),'OddsRatio_working_3-way'!AM353-'OddsRatio_working_3-way'!R353/3)</f>
        <v>-0.65656895436540674</v>
      </c>
      <c r="AT353" s="11">
        <f>IF(('OddsRatio_working_3-way'!X353=0),IF(Q353&gt;0,-Q353^(1/3),(-Q353)^(1/3)),'OddsRatio_working_3-way'!AN353-'OddsRatio_working_3-way'!R353/3)</f>
        <v>-0.41388827322359356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9">
        <f t="shared" si="78"/>
        <v>0.4260612313497395</v>
      </c>
      <c r="E354" s="9">
        <f t="shared" si="79"/>
        <v>0.29181036348751466</v>
      </c>
      <c r="F354" s="9">
        <f t="shared" si="80"/>
        <v>0.28212840516274573</v>
      </c>
      <c r="G354" s="9">
        <f t="shared" si="81"/>
        <v>1.0691114932077168</v>
      </c>
      <c r="H354" s="9">
        <f t="shared" si="82"/>
        <v>2.3470804814417234</v>
      </c>
      <c r="I354" s="9">
        <f t="shared" si="83"/>
        <v>3.4268830895815179</v>
      </c>
      <c r="J354" s="9">
        <f t="shared" si="84"/>
        <v>3.5444853538343652</v>
      </c>
      <c r="K354" s="11">
        <f t="shared" si="85"/>
        <v>0.44247787610619471</v>
      </c>
      <c r="L354" s="11">
        <f t="shared" si="86"/>
        <v>0.3058103975535168</v>
      </c>
      <c r="M354" s="11">
        <f t="shared" si="87"/>
        <v>0.29585798816568049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-0.27252130960576448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0.23659991746626227</v>
      </c>
      <c r="Q354" s="11">
        <f>2*'OddsRatio_working_3-way'!K354*'OddsRatio_working_3-way'!L354*'OddsRatio_working_3-way'!M354</f>
        <v>8.0067653964894181E-2</v>
      </c>
      <c r="R354" s="11">
        <f t="shared" si="88"/>
        <v>0</v>
      </c>
      <c r="S354" s="11">
        <f t="shared" si="89"/>
        <v>-0.86818868516569614</v>
      </c>
      <c r="T354" s="11">
        <f t="shared" si="90"/>
        <v>-0.2938032775518431</v>
      </c>
      <c r="U354" s="11">
        <f>'OddsRatio_working_3-way'!S354-'OddsRatio_working_3-way'!R354^2/3</f>
        <v>-0.86818868516569614</v>
      </c>
      <c r="V354" s="11">
        <f>'OddsRatio_working_3-way'!S354*'OddsRatio_working_3-way'!R354/3-2*'OddsRatio_working_3-way'!R354^3/27-'OddsRatio_working_3-way'!T354</f>
        <v>0.2938032775518431</v>
      </c>
      <c r="W354" s="11">
        <f>'OddsRatio_working_3-way'!V354^2+4*'OddsRatio_working_3-way'!U354^3/27</f>
        <v>-1.0627575508891374E-2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0.15568232190031783</v>
      </c>
      <c r="Y354" s="11">
        <f>IF('OddsRatio_working_3-way'!W354&gt;=0,IF('OddsRatio_working_3-way'!V354+SQRT('OddsRatio_working_3-way'!W354)&gt;0,0,PI()),ACOS('OddsRatio_working_3-way'!V354/(2*'OddsRatio_working_3-way'!X354)))</f>
        <v>0.33745989866703519</v>
      </c>
      <c r="Z354" s="11">
        <f>'OddsRatio_working_3-way'!X354^(1/3)*COS('OddsRatio_working_3-way'!Y354/3)</f>
        <v>0.53455574660385829</v>
      </c>
      <c r="AA354" s="11">
        <f>'OddsRatio_working_3-way'!X354^(1/3)*COS(('OddsRatio_working_3-way'!Y354+2*PI())/3)</f>
        <v>-0.31957306066193142</v>
      </c>
      <c r="AB354" s="11">
        <f>'OddsRatio_working_3-way'!X354^(1/3)*COS(('OddsRatio_working_3-way'!Y354+4*PI())/3)</f>
        <v>-0.21498268594192696</v>
      </c>
      <c r="AC354" s="11">
        <f>'OddsRatio_working_3-way'!X354^(1/3)*SIN('OddsRatio_working_3-way'!Y354/3)</f>
        <v>6.0385280999238469E-2</v>
      </c>
      <c r="AD354" s="11">
        <f>'OddsRatio_working_3-way'!X354^(1/3)*SIN(('OddsRatio_working_3-way'!Y354+2*PI())/3)</f>
        <v>0.43274621579827915</v>
      </c>
      <c r="AE354" s="11">
        <f>'OddsRatio_working_3-way'!X354^(1/3)*SIN(('OddsRatio_working_3-way'!Y354+4*PI())/3)</f>
        <v>-0.49313149679751761</v>
      </c>
      <c r="AF354" s="11">
        <f>-'OddsRatio_working_3-way'!U354/(3*'OddsRatio_working_3-way'!X354^(1/3))*COS(('OddsRatio_working_3-way'!Y354)/3)</f>
        <v>0.53455574660385841</v>
      </c>
      <c r="AG354" s="11">
        <f>-'OddsRatio_working_3-way'!U354/(3*'OddsRatio_working_3-way'!X354^(1/3))*COS(('OddsRatio_working_3-way'!Y354+2*PI())/3)</f>
        <v>-0.31957306066193147</v>
      </c>
      <c r="AH354" s="11">
        <f>-'OddsRatio_working_3-way'!U354/(3*'OddsRatio_working_3-way'!X354^(1/3))*COS(('OddsRatio_working_3-way'!Y354+4*PI())/3)</f>
        <v>-0.21498268594192702</v>
      </c>
      <c r="AI354" s="11">
        <f>'OddsRatio_working_3-way'!U354/(3*'OddsRatio_working_3-way'!X354^(1/3))*SIN(('OddsRatio_working_3-way'!Y354)/3)</f>
        <v>-6.0385280999238483E-2</v>
      </c>
      <c r="AJ354" s="11">
        <f>'OddsRatio_working_3-way'!U354/(3*'OddsRatio_working_3-way'!X354^(1/3))*SIN(('OddsRatio_working_3-way'!Y354+2*PI())/3)</f>
        <v>-0.43274621579827927</v>
      </c>
      <c r="AK354" s="11">
        <f>'OddsRatio_working_3-way'!U354/(3*'OddsRatio_working_3-way'!X354^(1/3))*SIN(('OddsRatio_working_3-way'!Y354+4*PI())/3)</f>
        <v>0.49313149679751772</v>
      </c>
      <c r="AL354" s="11">
        <f>'OddsRatio_working_3-way'!Z354+'OddsRatio_working_3-way'!AF354</f>
        <v>1.0691114932077168</v>
      </c>
      <c r="AM354" s="11">
        <f>'OddsRatio_working_3-way'!AA354+'OddsRatio_working_3-way'!AG354</f>
        <v>-0.63914612132386295</v>
      </c>
      <c r="AN354" s="11">
        <f>'OddsRatio_working_3-way'!AB354+'OddsRatio_working_3-way'!AH354</f>
        <v>-0.42996537188385398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1.0691114932077168</v>
      </c>
      <c r="AS354" s="11">
        <f>IF(('OddsRatio_working_3-way'!X354=0),IF(Q354&gt;0,-Q354^(1/3),(-Q354)^(1/3)),'OddsRatio_working_3-way'!AM354-'OddsRatio_working_3-way'!R354/3)</f>
        <v>-0.63914612132386295</v>
      </c>
      <c r="AT354" s="11">
        <f>IF(('OddsRatio_working_3-way'!X354=0),IF(Q354&gt;0,-Q354^(1/3),(-Q354)^(1/3)),'OddsRatio_working_3-way'!AN354-'OddsRatio_working_3-way'!R354/3)</f>
        <v>-0.42996537188385398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9">
        <f t="shared" si="78"/>
        <v>5.4378435431831469E-2</v>
      </c>
      <c r="E355" s="9">
        <f t="shared" si="79"/>
        <v>0.11884304698436467</v>
      </c>
      <c r="F355" s="9">
        <f t="shared" si="80"/>
        <v>0.82677851758380383</v>
      </c>
      <c r="G355" s="9">
        <f t="shared" si="81"/>
        <v>1.1639653770773317</v>
      </c>
      <c r="H355" s="9">
        <f t="shared" si="82"/>
        <v>18.389642733535336</v>
      </c>
      <c r="I355" s="9">
        <f t="shared" si="83"/>
        <v>8.414459451982605</v>
      </c>
      <c r="J355" s="9">
        <f t="shared" si="84"/>
        <v>1.2095137678739192</v>
      </c>
      <c r="K355" s="11">
        <f t="shared" si="85"/>
        <v>6.2735257214554585E-2</v>
      </c>
      <c r="L355" s="11">
        <f t="shared" si="86"/>
        <v>0.13568521031207598</v>
      </c>
      <c r="M355" s="11">
        <f t="shared" si="87"/>
        <v>0.84745762711864414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-0.12357332222682305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0.15502388031423522</v>
      </c>
      <c r="Q355" s="11">
        <f>2*'OddsRatio_working_3-way'!K355*'OddsRatio_working_3-way'!L355*'OddsRatio_working_3-way'!M355</f>
        <v>1.4427536557862747E-2</v>
      </c>
      <c r="R355" s="11">
        <f t="shared" si="88"/>
        <v>0</v>
      </c>
      <c r="S355" s="11">
        <f t="shared" si="89"/>
        <v>-1.2545092866378036</v>
      </c>
      <c r="T355" s="11">
        <f t="shared" si="90"/>
        <v>-0.11675284193930233</v>
      </c>
      <c r="U355" s="11">
        <f>'OddsRatio_working_3-way'!S355-'OddsRatio_working_3-way'!R355^2/3</f>
        <v>-1.2545092866378036</v>
      </c>
      <c r="V355" s="11">
        <f>'OddsRatio_working_3-way'!S355*'OddsRatio_working_3-way'!R355/3-2*'OddsRatio_working_3-way'!R355^3/27-'OddsRatio_working_3-way'!T355</f>
        <v>0.11675284193930233</v>
      </c>
      <c r="W355" s="11">
        <f>'OddsRatio_working_3-way'!V355^2+4*'OddsRatio_working_3-way'!U355^3/27</f>
        <v>-0.27886338486983181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0.27041385456866646</v>
      </c>
      <c r="Y355" s="11">
        <f>IF('OddsRatio_working_3-way'!W355&gt;=0,IF('OddsRatio_working_3-way'!V355+SQRT('OddsRatio_working_3-way'!W355)&gt;0,0,PI()),ACOS('OddsRatio_working_3-way'!V355/(2*'OddsRatio_working_3-way'!X355)))</f>
        <v>1.3532053118242722</v>
      </c>
      <c r="Z355" s="11">
        <f>'OddsRatio_working_3-way'!X355^(1/3)*COS('OddsRatio_working_3-way'!Y355/3)</f>
        <v>0.58198268853866586</v>
      </c>
      <c r="AA355" s="11">
        <f>'OddsRatio_working_3-way'!X355^(1/3)*COS(('OddsRatio_working_3-way'!Y355+2*PI())/3)</f>
        <v>-0.5351212980653195</v>
      </c>
      <c r="AB355" s="11">
        <f>'OddsRatio_working_3-way'!X355^(1/3)*COS(('OddsRatio_working_3-way'!Y355+4*PI())/3)</f>
        <v>-4.6861390473346289E-2</v>
      </c>
      <c r="AC355" s="11">
        <f>'OddsRatio_working_3-way'!X355^(1/3)*SIN('OddsRatio_working_3-way'!Y355/3)</f>
        <v>0.28189698908272748</v>
      </c>
      <c r="AD355" s="11">
        <f>'OddsRatio_working_3-way'!X355^(1/3)*SIN(('OddsRatio_working_3-way'!Y355+2*PI())/3)</f>
        <v>0.36306329829588763</v>
      </c>
      <c r="AE355" s="11">
        <f>'OddsRatio_working_3-way'!X355^(1/3)*SIN(('OddsRatio_working_3-way'!Y355+4*PI())/3)</f>
        <v>-0.6449602873786151</v>
      </c>
      <c r="AF355" s="11">
        <f>-'OddsRatio_working_3-way'!U355/(3*'OddsRatio_working_3-way'!X355^(1/3))*COS(('OddsRatio_working_3-way'!Y355)/3)</f>
        <v>0.58198268853866586</v>
      </c>
      <c r="AG355" s="11">
        <f>-'OddsRatio_working_3-way'!U355/(3*'OddsRatio_working_3-way'!X355^(1/3))*COS(('OddsRatio_working_3-way'!Y355+2*PI())/3)</f>
        <v>-0.5351212980653195</v>
      </c>
      <c r="AH355" s="11">
        <f>-'OddsRatio_working_3-way'!U355/(3*'OddsRatio_working_3-way'!X355^(1/3))*COS(('OddsRatio_working_3-way'!Y355+4*PI())/3)</f>
        <v>-4.6861390473346289E-2</v>
      </c>
      <c r="AI355" s="11">
        <f>'OddsRatio_working_3-way'!U355/(3*'OddsRatio_working_3-way'!X355^(1/3))*SIN(('OddsRatio_working_3-way'!Y355)/3)</f>
        <v>-0.28189698908272748</v>
      </c>
      <c r="AJ355" s="11">
        <f>'OddsRatio_working_3-way'!U355/(3*'OddsRatio_working_3-way'!X355^(1/3))*SIN(('OddsRatio_working_3-way'!Y355+2*PI())/3)</f>
        <v>-0.36306329829588763</v>
      </c>
      <c r="AK355" s="11">
        <f>'OddsRatio_working_3-way'!U355/(3*'OddsRatio_working_3-way'!X355^(1/3))*SIN(('OddsRatio_working_3-way'!Y355+4*PI())/3)</f>
        <v>0.6449602873786151</v>
      </c>
      <c r="AL355" s="11">
        <f>'OddsRatio_working_3-way'!Z355+'OddsRatio_working_3-way'!AF355</f>
        <v>1.1639653770773317</v>
      </c>
      <c r="AM355" s="11">
        <f>'OddsRatio_working_3-way'!AA355+'OddsRatio_working_3-way'!AG355</f>
        <v>-1.070242596130639</v>
      </c>
      <c r="AN355" s="11">
        <f>'OddsRatio_working_3-way'!AB355+'OddsRatio_working_3-way'!AH355</f>
        <v>-9.3722780946692577E-2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1.1639653770773317</v>
      </c>
      <c r="AS355" s="11">
        <f>IF(('OddsRatio_working_3-way'!X355=0),IF(Q355&gt;0,-Q355^(1/3),(-Q355)^(1/3)),'OddsRatio_working_3-way'!AM355-'OddsRatio_working_3-way'!R355/3)</f>
        <v>-1.070242596130639</v>
      </c>
      <c r="AT355" s="11">
        <f>IF(('OddsRatio_working_3-way'!X355=0),IF(Q355&gt;0,-Q355^(1/3),(-Q355)^(1/3)),'OddsRatio_working_3-way'!AN355-'OddsRatio_working_3-way'!R355/3)</f>
        <v>-9.3722780946692577E-2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9">
        <f t="shared" si="78"/>
        <v>0.86593609926827819</v>
      </c>
      <c r="E356" s="9">
        <f t="shared" si="79"/>
        <v>9.3301784070847132E-2</v>
      </c>
      <c r="F356" s="9">
        <f t="shared" si="80"/>
        <v>4.0762116660875036E-2</v>
      </c>
      <c r="G356" s="9">
        <f t="shared" si="81"/>
        <v>1.1909201795961895</v>
      </c>
      <c r="H356" s="9">
        <f t="shared" si="82"/>
        <v>1.1548196233475041</v>
      </c>
      <c r="I356" s="9">
        <f t="shared" si="83"/>
        <v>10.717908665504906</v>
      </c>
      <c r="J356" s="9">
        <f t="shared" si="84"/>
        <v>24.532582748820705</v>
      </c>
      <c r="K356" s="11">
        <f t="shared" si="85"/>
        <v>0.88495575221238942</v>
      </c>
      <c r="L356" s="11">
        <f t="shared" si="86"/>
        <v>0.1091703056768559</v>
      </c>
      <c r="M356" s="11">
        <f t="shared" si="87"/>
        <v>4.8169556840077066E-2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-9.7548183145655054E-2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0.1305363903624997</v>
      </c>
      <c r="Q356" s="11">
        <f>2*'OddsRatio_working_3-way'!K356*'OddsRatio_working_3-way'!L356*'OddsRatio_working_3-way'!M356</f>
        <v>9.3074075124776959E-3</v>
      </c>
      <c r="R356" s="11">
        <f t="shared" si="88"/>
        <v>0</v>
      </c>
      <c r="S356" s="11">
        <f t="shared" si="89"/>
        <v>-1.3381734662099034</v>
      </c>
      <c r="T356" s="11">
        <f t="shared" si="90"/>
        <v>-9.541343787592893E-2</v>
      </c>
      <c r="U356" s="11">
        <f>'OddsRatio_working_3-way'!S356-'OddsRatio_working_3-way'!R356^2/3</f>
        <v>-1.3381734662099034</v>
      </c>
      <c r="V356" s="11">
        <f>'OddsRatio_working_3-way'!S356*'OddsRatio_working_3-way'!R356/3-2*'OddsRatio_working_3-way'!R356^3/27-'OddsRatio_working_3-way'!T356</f>
        <v>9.541343787592893E-2</v>
      </c>
      <c r="W356" s="11">
        <f>'OddsRatio_working_3-way'!V356^2+4*'OddsRatio_working_3-way'!U356^3/27</f>
        <v>-0.34590045858573887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0.29791113721756135</v>
      </c>
      <c r="Y356" s="11">
        <f>IF('OddsRatio_working_3-way'!W356&gt;=0,IF('OddsRatio_working_3-way'!V356+SQRT('OddsRatio_working_3-way'!W356)&gt;0,0,PI()),ACOS('OddsRatio_working_3-way'!V356/(2*'OddsRatio_working_3-way'!X356)))</f>
        <v>1.4099664654697552</v>
      </c>
      <c r="Z356" s="11">
        <f>'OddsRatio_working_3-way'!X356^(1/3)*COS('OddsRatio_working_3-way'!Y356/3)</f>
        <v>0.59546008979809473</v>
      </c>
      <c r="AA356" s="11">
        <f>'OddsRatio_working_3-way'!X356^(1/3)*COS(('OddsRatio_working_3-way'!Y356+2*PI())/3)</f>
        <v>-0.55967245774146879</v>
      </c>
      <c r="AB356" s="11">
        <f>'OddsRatio_working_3-way'!X356^(1/3)*COS(('OddsRatio_working_3-way'!Y356+4*PI())/3)</f>
        <v>-3.5787632056626065E-2</v>
      </c>
      <c r="AC356" s="11">
        <f>'OddsRatio_working_3-way'!X356^(1/3)*SIN('OddsRatio_working_3-way'!Y356/3)</f>
        <v>0.30246504513350425</v>
      </c>
      <c r="AD356" s="11">
        <f>'OddsRatio_working_3-way'!X356^(1/3)*SIN(('OddsRatio_working_3-way'!Y356+2*PI())/3)</f>
        <v>0.36445104213816093</v>
      </c>
      <c r="AE356" s="11">
        <f>'OddsRatio_working_3-way'!X356^(1/3)*SIN(('OddsRatio_working_3-way'!Y356+4*PI())/3)</f>
        <v>-0.66691608727166518</v>
      </c>
      <c r="AF356" s="11">
        <f>-'OddsRatio_working_3-way'!U356/(3*'OddsRatio_working_3-way'!X356^(1/3))*COS(('OddsRatio_working_3-way'!Y356)/3)</f>
        <v>0.59546008979809473</v>
      </c>
      <c r="AG356" s="11">
        <f>-'OddsRatio_working_3-way'!U356/(3*'OddsRatio_working_3-way'!X356^(1/3))*COS(('OddsRatio_working_3-way'!Y356+2*PI())/3)</f>
        <v>-0.55967245774146879</v>
      </c>
      <c r="AH356" s="11">
        <f>-'OddsRatio_working_3-way'!U356/(3*'OddsRatio_working_3-way'!X356^(1/3))*COS(('OddsRatio_working_3-way'!Y356+4*PI())/3)</f>
        <v>-3.5787632056626065E-2</v>
      </c>
      <c r="AI356" s="11">
        <f>'OddsRatio_working_3-way'!U356/(3*'OddsRatio_working_3-way'!X356^(1/3))*SIN(('OddsRatio_working_3-way'!Y356)/3)</f>
        <v>-0.30246504513350425</v>
      </c>
      <c r="AJ356" s="11">
        <f>'OddsRatio_working_3-way'!U356/(3*'OddsRatio_working_3-way'!X356^(1/3))*SIN(('OddsRatio_working_3-way'!Y356+2*PI())/3)</f>
        <v>-0.36445104213816093</v>
      </c>
      <c r="AK356" s="11">
        <f>'OddsRatio_working_3-way'!U356/(3*'OddsRatio_working_3-way'!X356^(1/3))*SIN(('OddsRatio_working_3-way'!Y356+4*PI())/3)</f>
        <v>0.66691608727166518</v>
      </c>
      <c r="AL356" s="11">
        <f>'OddsRatio_working_3-way'!Z356+'OddsRatio_working_3-way'!AF356</f>
        <v>1.1909201795961895</v>
      </c>
      <c r="AM356" s="11">
        <f>'OddsRatio_working_3-way'!AA356+'OddsRatio_working_3-way'!AG356</f>
        <v>-1.1193449154829376</v>
      </c>
      <c r="AN356" s="11">
        <f>'OddsRatio_working_3-way'!AB356+'OddsRatio_working_3-way'!AH356</f>
        <v>-7.1575264113252129E-2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1.1909201795961895</v>
      </c>
      <c r="AS356" s="11">
        <f>IF(('OddsRatio_working_3-way'!X356=0),IF(Q356&gt;0,-Q356^(1/3),(-Q356)^(1/3)),'OddsRatio_working_3-way'!AM356-'OddsRatio_working_3-way'!R356/3)</f>
        <v>-1.1193449154829376</v>
      </c>
      <c r="AT356" s="11">
        <f>IF(('OddsRatio_working_3-way'!X356=0),IF(Q356&gt;0,-Q356^(1/3),(-Q356)^(1/3)),'OddsRatio_working_3-way'!AN356-'OddsRatio_working_3-way'!R356/3)</f>
        <v>-7.1575264113252129E-2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9">
        <f t="shared" si="78"/>
        <v>0.3827169316354827</v>
      </c>
      <c r="E357" s="9">
        <f t="shared" si="79"/>
        <v>0.29291110448313656</v>
      </c>
      <c r="F357" s="9">
        <f t="shared" si="80"/>
        <v>0.32437196388138062</v>
      </c>
      <c r="G357" s="9">
        <f t="shared" si="81"/>
        <v>1.0681438426810799</v>
      </c>
      <c r="H357" s="9">
        <f t="shared" si="82"/>
        <v>2.6128972024484307</v>
      </c>
      <c r="I357" s="9">
        <f t="shared" si="83"/>
        <v>3.4140050844592404</v>
      </c>
      <c r="J357" s="9">
        <f t="shared" si="84"/>
        <v>3.0828804932281058</v>
      </c>
      <c r="K357" s="11">
        <f t="shared" si="85"/>
        <v>0.39840637450199207</v>
      </c>
      <c r="L357" s="11">
        <f t="shared" si="86"/>
        <v>0.30674846625766872</v>
      </c>
      <c r="M357" s="11">
        <f t="shared" si="87"/>
        <v>0.33898305084745761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-0.27568088879793273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0.23696417408249915</v>
      </c>
      <c r="Q357" s="11">
        <f>2*'OddsRatio_working_3-way'!K357*'OddsRatio_working_3-way'!L357*'OddsRatio_working_3-way'!M357</f>
        <v>8.2854606322552149E-2</v>
      </c>
      <c r="R357" s="11">
        <f t="shared" si="88"/>
        <v>0</v>
      </c>
      <c r="S357" s="11">
        <f t="shared" si="89"/>
        <v>-0.85955967102307196</v>
      </c>
      <c r="T357" s="11">
        <f t="shared" si="90"/>
        <v>-0.30054533951855661</v>
      </c>
      <c r="U357" s="11">
        <f>'OddsRatio_working_3-way'!S357-'OddsRatio_working_3-way'!R357^2/3</f>
        <v>-0.85955967102307196</v>
      </c>
      <c r="V357" s="11">
        <f>'OddsRatio_working_3-way'!S357*'OddsRatio_working_3-way'!R357/3-2*'OddsRatio_working_3-way'!R357^3/27-'OddsRatio_working_3-way'!T357</f>
        <v>0.30054533951855661</v>
      </c>
      <c r="W357" s="11">
        <f>'OddsRatio_working_3-way'!V357^2+4*'OddsRatio_working_3-way'!U357^3/27</f>
        <v>-3.7583504812022522E-3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0.15336708544169991</v>
      </c>
      <c r="Y357" s="11">
        <f>IF('OddsRatio_working_3-way'!W357&gt;=0,IF('OddsRatio_working_3-way'!V357+SQRT('OddsRatio_working_3-way'!W357)&gt;0,0,PI()),ACOS('OddsRatio_working_3-way'!V357/(2*'OddsRatio_working_3-way'!X357)))</f>
        <v>0.20122001244325771</v>
      </c>
      <c r="Z357" s="11">
        <f>'OddsRatio_working_3-way'!X357^(1/3)*COS('OddsRatio_working_3-way'!Y357/3)</f>
        <v>0.53407192134053993</v>
      </c>
      <c r="AA357" s="11">
        <f>'OddsRatio_working_3-way'!X357^(1/3)*COS(('OddsRatio_working_3-way'!Y357+2*PI())/3)</f>
        <v>-0.29810531667399265</v>
      </c>
      <c r="AB357" s="11">
        <f>'OddsRatio_working_3-way'!X357^(1/3)*COS(('OddsRatio_working_3-way'!Y357+4*PI())/3)</f>
        <v>-0.23596660466654748</v>
      </c>
      <c r="AC357" s="11">
        <f>'OddsRatio_working_3-way'!X357^(1/3)*SIN('OddsRatio_working_3-way'!Y357/3)</f>
        <v>3.5875802104595012E-2</v>
      </c>
      <c r="AD357" s="11">
        <f>'OddsRatio_working_3-way'!X357^(1/3)*SIN(('OddsRatio_working_3-way'!Y357+2*PI())/3)</f>
        <v>0.44458195027657454</v>
      </c>
      <c r="AE357" s="11">
        <f>'OddsRatio_working_3-way'!X357^(1/3)*SIN(('OddsRatio_working_3-way'!Y357+4*PI())/3)</f>
        <v>-0.48045775238116961</v>
      </c>
      <c r="AF357" s="11">
        <f>-'OddsRatio_working_3-way'!U357/(3*'OddsRatio_working_3-way'!X357^(1/3))*COS(('OddsRatio_working_3-way'!Y357)/3)</f>
        <v>0.53407192134053993</v>
      </c>
      <c r="AG357" s="11">
        <f>-'OddsRatio_working_3-way'!U357/(3*'OddsRatio_working_3-way'!X357^(1/3))*COS(('OddsRatio_working_3-way'!Y357+2*PI())/3)</f>
        <v>-0.29810531667399265</v>
      </c>
      <c r="AH357" s="11">
        <f>-'OddsRatio_working_3-way'!U357/(3*'OddsRatio_working_3-way'!X357^(1/3))*COS(('OddsRatio_working_3-way'!Y357+4*PI())/3)</f>
        <v>-0.23596660466654748</v>
      </c>
      <c r="AI357" s="11">
        <f>'OddsRatio_working_3-way'!U357/(3*'OddsRatio_working_3-way'!X357^(1/3))*SIN(('OddsRatio_working_3-way'!Y357)/3)</f>
        <v>-3.5875802104595012E-2</v>
      </c>
      <c r="AJ357" s="11">
        <f>'OddsRatio_working_3-way'!U357/(3*'OddsRatio_working_3-way'!X357^(1/3))*SIN(('OddsRatio_working_3-way'!Y357+2*PI())/3)</f>
        <v>-0.44458195027657454</v>
      </c>
      <c r="AK357" s="11">
        <f>'OddsRatio_working_3-way'!U357/(3*'OddsRatio_working_3-way'!X357^(1/3))*SIN(('OddsRatio_working_3-way'!Y357+4*PI())/3)</f>
        <v>0.48045775238116961</v>
      </c>
      <c r="AL357" s="11">
        <f>'OddsRatio_working_3-way'!Z357+'OddsRatio_working_3-way'!AF357</f>
        <v>1.0681438426810799</v>
      </c>
      <c r="AM357" s="11">
        <f>'OddsRatio_working_3-way'!AA357+'OddsRatio_working_3-way'!AG357</f>
        <v>-0.5962106333479853</v>
      </c>
      <c r="AN357" s="11">
        <f>'OddsRatio_working_3-way'!AB357+'OddsRatio_working_3-way'!AH357</f>
        <v>-0.47193320933309496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1.0681438426810799</v>
      </c>
      <c r="AS357" s="11">
        <f>IF(('OddsRatio_working_3-way'!X357=0),IF(Q357&gt;0,-Q357^(1/3),(-Q357)^(1/3)),'OddsRatio_working_3-way'!AM357-'OddsRatio_working_3-way'!R357/3)</f>
        <v>-0.5962106333479853</v>
      </c>
      <c r="AT357" s="11">
        <f>IF(('OddsRatio_working_3-way'!X357=0),IF(Q357&gt;0,-Q357^(1/3),(-Q357)^(1/3)),'OddsRatio_working_3-way'!AN357-'OddsRatio_working_3-way'!R357/3)</f>
        <v>-0.47193320933309496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9">
        <f t="shared" si="78"/>
        <v>0.19944889635440524</v>
      </c>
      <c r="E358" s="9">
        <f t="shared" si="79"/>
        <v>0.23564914500458289</v>
      </c>
      <c r="F358" s="9">
        <f t="shared" si="80"/>
        <v>0.56490195864101178</v>
      </c>
      <c r="G358" s="9">
        <f t="shared" si="81"/>
        <v>1.0848150433632577</v>
      </c>
      <c r="H358" s="9">
        <f t="shared" si="82"/>
        <v>5.0138156604440542</v>
      </c>
      <c r="I358" s="9">
        <f t="shared" si="83"/>
        <v>4.2435969796561412</v>
      </c>
      <c r="J358" s="9">
        <f t="shared" si="84"/>
        <v>1.7702186807879128</v>
      </c>
      <c r="K358" s="11">
        <f t="shared" si="85"/>
        <v>0.21276595744680851</v>
      </c>
      <c r="L358" s="11">
        <f t="shared" si="86"/>
        <v>0.25062656641604009</v>
      </c>
      <c r="M358" s="11">
        <f t="shared" si="87"/>
        <v>0.58479532163742687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-0.24494264153602863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0.23076229830517564</v>
      </c>
      <c r="Q358" s="11">
        <f>2*'OddsRatio_working_3-way'!K358*'OddsRatio_working_3-way'!L358*'OddsRatio_working_3-way'!M358</f>
        <v>6.2368188731128552E-2</v>
      </c>
      <c r="R358" s="11">
        <f t="shared" si="88"/>
        <v>0</v>
      </c>
      <c r="S358" s="11">
        <f t="shared" si="89"/>
        <v>-0.94210749446511866</v>
      </c>
      <c r="T358" s="11">
        <f t="shared" si="90"/>
        <v>-0.25462364715273478</v>
      </c>
      <c r="U358" s="11">
        <f>'OddsRatio_working_3-way'!S358-'OddsRatio_working_3-way'!R358^2/3</f>
        <v>-0.94210749446511866</v>
      </c>
      <c r="V358" s="11">
        <f>'OddsRatio_working_3-way'!S358*'OddsRatio_working_3-way'!R358/3-2*'OddsRatio_working_3-way'!R358^3/27-'OddsRatio_working_3-way'!T358</f>
        <v>0.25462364715273478</v>
      </c>
      <c r="W358" s="11">
        <f>'OddsRatio_working_3-way'!V358^2+4*'OddsRatio_working_3-way'!U358^3/27</f>
        <v>-5.9045773245673464E-2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0.17598222561883475</v>
      </c>
      <c r="Y358" s="11">
        <f>IF('OddsRatio_working_3-way'!W358&gt;=0,IF('OddsRatio_working_3-way'!V358+SQRT('OddsRatio_working_3-way'!W358)&gt;0,0,PI()),ACOS('OddsRatio_working_3-way'!V358/(2*'OddsRatio_working_3-way'!X358)))</f>
        <v>0.76203045390522106</v>
      </c>
      <c r="Z358" s="11">
        <f>'OddsRatio_working_3-way'!X358^(1/3)*COS('OddsRatio_working_3-way'!Y358/3)</f>
        <v>0.54240752168162887</v>
      </c>
      <c r="AA358" s="11">
        <f>'OddsRatio_working_3-way'!X358^(1/3)*COS(('OddsRatio_working_3-way'!Y358+2*PI())/3)</f>
        <v>-0.39315634971728991</v>
      </c>
      <c r="AB358" s="11">
        <f>'OddsRatio_working_3-way'!X358^(1/3)*COS(('OddsRatio_working_3-way'!Y358+4*PI())/3)</f>
        <v>-0.14925117196433929</v>
      </c>
      <c r="AC358" s="11">
        <f>'OddsRatio_working_3-way'!X358^(1/3)*SIN('OddsRatio_working_3-way'!Y358/3)</f>
        <v>0.14081872003240981</v>
      </c>
      <c r="AD358" s="11">
        <f>'OddsRatio_working_3-way'!X358^(1/3)*SIN(('OddsRatio_working_3-way'!Y358+2*PI())/3)</f>
        <v>0.39932933296384443</v>
      </c>
      <c r="AE358" s="11">
        <f>'OddsRatio_working_3-way'!X358^(1/3)*SIN(('OddsRatio_working_3-way'!Y358+4*PI())/3)</f>
        <v>-0.54014805299625401</v>
      </c>
      <c r="AF358" s="11">
        <f>-'OddsRatio_working_3-way'!U358/(3*'OddsRatio_working_3-way'!X358^(1/3))*COS(('OddsRatio_working_3-way'!Y358)/3)</f>
        <v>0.54240752168162887</v>
      </c>
      <c r="AG358" s="11">
        <f>-'OddsRatio_working_3-way'!U358/(3*'OddsRatio_working_3-way'!X358^(1/3))*COS(('OddsRatio_working_3-way'!Y358+2*PI())/3)</f>
        <v>-0.39315634971728991</v>
      </c>
      <c r="AH358" s="11">
        <f>-'OddsRatio_working_3-way'!U358/(3*'OddsRatio_working_3-way'!X358^(1/3))*COS(('OddsRatio_working_3-way'!Y358+4*PI())/3)</f>
        <v>-0.14925117196433929</v>
      </c>
      <c r="AI358" s="11">
        <f>'OddsRatio_working_3-way'!U358/(3*'OddsRatio_working_3-way'!X358^(1/3))*SIN(('OddsRatio_working_3-way'!Y358)/3)</f>
        <v>-0.14081872003240981</v>
      </c>
      <c r="AJ358" s="11">
        <f>'OddsRatio_working_3-way'!U358/(3*'OddsRatio_working_3-way'!X358^(1/3))*SIN(('OddsRatio_working_3-way'!Y358+2*PI())/3)</f>
        <v>-0.39932933296384443</v>
      </c>
      <c r="AK358" s="11">
        <f>'OddsRatio_working_3-way'!U358/(3*'OddsRatio_working_3-way'!X358^(1/3))*SIN(('OddsRatio_working_3-way'!Y358+4*PI())/3)</f>
        <v>0.54014805299625401</v>
      </c>
      <c r="AL358" s="11">
        <f>'OddsRatio_working_3-way'!Z358+'OddsRatio_working_3-way'!AF358</f>
        <v>1.0848150433632577</v>
      </c>
      <c r="AM358" s="11">
        <f>'OddsRatio_working_3-way'!AA358+'OddsRatio_working_3-way'!AG358</f>
        <v>-0.78631269943457982</v>
      </c>
      <c r="AN358" s="11">
        <f>'OddsRatio_working_3-way'!AB358+'OddsRatio_working_3-way'!AH358</f>
        <v>-0.29850234392867858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1.0848150433632577</v>
      </c>
      <c r="AS358" s="11">
        <f>IF(('OddsRatio_working_3-way'!X358=0),IF(Q358&gt;0,-Q358^(1/3),(-Q358)^(1/3)),'OddsRatio_working_3-way'!AM358-'OddsRatio_working_3-way'!R358/3)</f>
        <v>-0.78631269943457982</v>
      </c>
      <c r="AT358" s="11">
        <f>IF(('OddsRatio_working_3-way'!X358=0),IF(Q358&gt;0,-Q358^(1/3),(-Q358)^(1/3)),'OddsRatio_working_3-way'!AN358-'OddsRatio_working_3-way'!R358/3)</f>
        <v>-0.29850234392867858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9">
        <f t="shared" si="78"/>
        <v>0.30239480910205463</v>
      </c>
      <c r="E359" s="9">
        <f t="shared" si="79"/>
        <v>0.26596487917795952</v>
      </c>
      <c r="F359" s="9">
        <f t="shared" si="80"/>
        <v>0.43164031171998579</v>
      </c>
      <c r="G359" s="9">
        <f t="shared" si="81"/>
        <v>1.0533950103320677</v>
      </c>
      <c r="H359" s="9">
        <f t="shared" si="82"/>
        <v>3.3069350726272289</v>
      </c>
      <c r="I359" s="9">
        <f t="shared" si="83"/>
        <v>3.7598949270700168</v>
      </c>
      <c r="J359" s="9">
        <f t="shared" si="84"/>
        <v>2.3167437629150847</v>
      </c>
      <c r="K359" s="11">
        <f t="shared" si="85"/>
        <v>0.31347962382445144</v>
      </c>
      <c r="L359" s="11">
        <f t="shared" si="86"/>
        <v>0.27624309392265195</v>
      </c>
      <c r="M359" s="11">
        <f t="shared" si="87"/>
        <v>0.44444444444444442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-0.27604103523326229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0.23323345860972078</v>
      </c>
      <c r="Q359" s="11">
        <f>2*'OddsRatio_working_3-way'!K359*'OddsRatio_working_3-way'!L359*'OddsRatio_working_3-way'!M359</f>
        <v>7.6974738815089358E-2</v>
      </c>
      <c r="R359" s="11">
        <f t="shared" si="88"/>
        <v>0</v>
      </c>
      <c r="S359" s="11">
        <f t="shared" si="89"/>
        <v>-0.84492314127365908</v>
      </c>
      <c r="T359" s="11">
        <f t="shared" si="90"/>
        <v>-0.27885252187249471</v>
      </c>
      <c r="U359" s="11">
        <f>'OddsRatio_working_3-way'!S359-'OddsRatio_working_3-way'!R359^2/3</f>
        <v>-0.84492314127365908</v>
      </c>
      <c r="V359" s="11">
        <f>'OddsRatio_working_3-way'!S359*'OddsRatio_working_3-way'!R359/3-2*'OddsRatio_working_3-way'!R359^3/27-'OddsRatio_working_3-way'!T359</f>
        <v>0.27885252187249471</v>
      </c>
      <c r="W359" s="11">
        <f>'OddsRatio_working_3-way'!V359^2+4*'OddsRatio_working_3-way'!U359^3/27</f>
        <v>-1.1602234425828833E-2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0.14946652081693659</v>
      </c>
      <c r="Y359" s="11">
        <f>IF('OddsRatio_working_3-way'!W359&gt;=0,IF('OddsRatio_working_3-way'!V359+SQRT('OddsRatio_working_3-way'!W359)&gt;0,0,PI()),ACOS('OddsRatio_working_3-way'!V359/(2*'OddsRatio_working_3-way'!X359)))</f>
        <v>0.36861849847178285</v>
      </c>
      <c r="Z359" s="11">
        <f>'OddsRatio_working_3-way'!X359^(1/3)*COS('OddsRatio_working_3-way'!Y359/3)</f>
        <v>0.52669750516603386</v>
      </c>
      <c r="AA359" s="11">
        <f>'OddsRatio_working_3-way'!X359^(1/3)*COS(('OddsRatio_working_3-way'!Y359+2*PI())/3)</f>
        <v>-0.31967892972921058</v>
      </c>
      <c r="AB359" s="11">
        <f>'OddsRatio_working_3-way'!X359^(1/3)*COS(('OddsRatio_working_3-way'!Y359+4*PI())/3)</f>
        <v>-0.20701857543682317</v>
      </c>
      <c r="AC359" s="11">
        <f>'OddsRatio_working_3-way'!X359^(1/3)*SIN('OddsRatio_working_3-way'!Y359/3)</f>
        <v>6.5044485877708474E-2</v>
      </c>
      <c r="AD359" s="11">
        <f>'OddsRatio_working_3-way'!X359^(1/3)*SIN(('OddsRatio_working_3-way'!Y359+2*PI())/3)</f>
        <v>0.42361117664481673</v>
      </c>
      <c r="AE359" s="11">
        <f>'OddsRatio_working_3-way'!X359^(1/3)*SIN(('OddsRatio_working_3-way'!Y359+4*PI())/3)</f>
        <v>-0.48865566252252512</v>
      </c>
      <c r="AF359" s="11">
        <f>-'OddsRatio_working_3-way'!U359/(3*'OddsRatio_working_3-way'!X359^(1/3))*COS(('OddsRatio_working_3-way'!Y359)/3)</f>
        <v>0.52669750516603397</v>
      </c>
      <c r="AG359" s="11">
        <f>-'OddsRatio_working_3-way'!U359/(3*'OddsRatio_working_3-way'!X359^(1/3))*COS(('OddsRatio_working_3-way'!Y359+2*PI())/3)</f>
        <v>-0.31967892972921064</v>
      </c>
      <c r="AH359" s="11">
        <f>-'OddsRatio_working_3-way'!U359/(3*'OddsRatio_working_3-way'!X359^(1/3))*COS(('OddsRatio_working_3-way'!Y359+4*PI())/3)</f>
        <v>-0.20701857543682323</v>
      </c>
      <c r="AI359" s="11">
        <f>'OddsRatio_working_3-way'!U359/(3*'OddsRatio_working_3-way'!X359^(1/3))*SIN(('OddsRatio_working_3-way'!Y359)/3)</f>
        <v>-6.5044485877708488E-2</v>
      </c>
      <c r="AJ359" s="11">
        <f>'OddsRatio_working_3-way'!U359/(3*'OddsRatio_working_3-way'!X359^(1/3))*SIN(('OddsRatio_working_3-way'!Y359+2*PI())/3)</f>
        <v>-0.42361117664481679</v>
      </c>
      <c r="AK359" s="11">
        <f>'OddsRatio_working_3-way'!U359/(3*'OddsRatio_working_3-way'!X359^(1/3))*SIN(('OddsRatio_working_3-way'!Y359+4*PI())/3)</f>
        <v>0.48865566252252524</v>
      </c>
      <c r="AL359" s="11">
        <f>'OddsRatio_working_3-way'!Z359+'OddsRatio_working_3-way'!AF359</f>
        <v>1.0533950103320677</v>
      </c>
      <c r="AM359" s="11">
        <f>'OddsRatio_working_3-way'!AA359+'OddsRatio_working_3-way'!AG359</f>
        <v>-0.63935785945842127</v>
      </c>
      <c r="AN359" s="11">
        <f>'OddsRatio_working_3-way'!AB359+'OddsRatio_working_3-way'!AH359</f>
        <v>-0.4140371508736464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1.0533950103320677</v>
      </c>
      <c r="AS359" s="11">
        <f>IF(('OddsRatio_working_3-way'!X359=0),IF(Q359&gt;0,-Q359^(1/3),(-Q359)^(1/3)),'OddsRatio_working_3-way'!AM359-'OddsRatio_working_3-way'!R359/3)</f>
        <v>-0.63935785945842127</v>
      </c>
      <c r="AT359" s="11">
        <f>IF(('OddsRatio_working_3-way'!X359=0),IF(Q359&gt;0,-Q359^(1/3),(-Q359)^(1/3)),'OddsRatio_working_3-way'!AN359-'OddsRatio_working_3-way'!R359/3)</f>
        <v>-0.4140371508736464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9">
        <f t="shared" si="78"/>
        <v>0.48901660412864045</v>
      </c>
      <c r="E360" s="9">
        <f t="shared" si="79"/>
        <v>0.27805052049120532</v>
      </c>
      <c r="F360" s="9">
        <f t="shared" si="80"/>
        <v>0.23293287538015447</v>
      </c>
      <c r="G360" s="9">
        <f t="shared" si="81"/>
        <v>1.0554750901233771</v>
      </c>
      <c r="H360" s="9">
        <f t="shared" si="82"/>
        <v>2.0449203392221431</v>
      </c>
      <c r="I360" s="9">
        <f t="shared" si="83"/>
        <v>3.596468721703507</v>
      </c>
      <c r="J360" s="9">
        <f t="shared" si="84"/>
        <v>4.2930822811849358</v>
      </c>
      <c r="K360" s="11">
        <f t="shared" si="85"/>
        <v>0.50251256281407031</v>
      </c>
      <c r="L360" s="11">
        <f t="shared" si="86"/>
        <v>0.28901734104046245</v>
      </c>
      <c r="M360" s="11">
        <f t="shared" si="87"/>
        <v>0.24271844660194175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-0.26785422708130713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0.23160022572032951</v>
      </c>
      <c r="Q360" s="11">
        <f>2*'OddsRatio_working_3-way'!K360*'OddsRatio_working_3-way'!L360*'OddsRatio_working_3-way'!M360</f>
        <v>7.0502351817451916E-2</v>
      </c>
      <c r="R360" s="11">
        <f t="shared" si="88"/>
        <v>0</v>
      </c>
      <c r="S360" s="11">
        <f t="shared" si="89"/>
        <v>-0.86465025489415659</v>
      </c>
      <c r="T360" s="11">
        <f t="shared" si="90"/>
        <v>-0.26321164532546626</v>
      </c>
      <c r="U360" s="11">
        <f>'OddsRatio_working_3-way'!S360-'OddsRatio_working_3-way'!R360^2/3</f>
        <v>-0.86465025489415659</v>
      </c>
      <c r="V360" s="11">
        <f>'OddsRatio_working_3-way'!S360*'OddsRatio_working_3-way'!R360/3-2*'OddsRatio_working_3-way'!R360^3/27-'OddsRatio_working_3-way'!T360</f>
        <v>0.26321164532546626</v>
      </c>
      <c r="W360" s="11">
        <f>'OddsRatio_working_3-way'!V360^2+4*'OddsRatio_working_3-way'!U360^3/27</f>
        <v>-2.6487019140825824E-2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0.15473153312735324</v>
      </c>
      <c r="Y360" s="11">
        <f>IF('OddsRatio_working_3-way'!W360&gt;=0,IF('OddsRatio_working_3-way'!V360+SQRT('OddsRatio_working_3-way'!W360)&gt;0,0,PI()),ACOS('OddsRatio_working_3-way'!V360/(2*'OddsRatio_working_3-way'!X360)))</f>
        <v>0.55377938509573132</v>
      </c>
      <c r="Z360" s="11">
        <f>'OddsRatio_working_3-way'!X360^(1/3)*COS('OddsRatio_working_3-way'!Y360/3)</f>
        <v>0.52773754506168857</v>
      </c>
      <c r="AA360" s="11">
        <f>'OddsRatio_working_3-way'!X360^(1/3)*COS(('OddsRatio_working_3-way'!Y360+2*PI())/3)</f>
        <v>-0.34920561318443238</v>
      </c>
      <c r="AB360" s="11">
        <f>'OddsRatio_working_3-way'!X360^(1/3)*COS(('OddsRatio_working_3-way'!Y360+4*PI())/3)</f>
        <v>-0.17853193187725622</v>
      </c>
      <c r="AC360" s="11">
        <f>'OddsRatio_working_3-way'!X360^(1/3)*SIN('OddsRatio_working_3-way'!Y360/3)</f>
        <v>9.8538495846282506E-2</v>
      </c>
      <c r="AD360" s="11">
        <f>'OddsRatio_working_3-way'!X360^(1/3)*SIN(('OddsRatio_working_3-way'!Y360+2*PI())/3)</f>
        <v>0.40776487263111588</v>
      </c>
      <c r="AE360" s="11">
        <f>'OddsRatio_working_3-way'!X360^(1/3)*SIN(('OddsRatio_working_3-way'!Y360+4*PI())/3)</f>
        <v>-0.50630336847739843</v>
      </c>
      <c r="AF360" s="11">
        <f>-'OddsRatio_working_3-way'!U360/(3*'OddsRatio_working_3-way'!X360^(1/3))*COS(('OddsRatio_working_3-way'!Y360)/3)</f>
        <v>0.52773754506168857</v>
      </c>
      <c r="AG360" s="11">
        <f>-'OddsRatio_working_3-way'!U360/(3*'OddsRatio_working_3-way'!X360^(1/3))*COS(('OddsRatio_working_3-way'!Y360+2*PI())/3)</f>
        <v>-0.34920561318443238</v>
      </c>
      <c r="AH360" s="11">
        <f>-'OddsRatio_working_3-way'!U360/(3*'OddsRatio_working_3-way'!X360^(1/3))*COS(('OddsRatio_working_3-way'!Y360+4*PI())/3)</f>
        <v>-0.17853193187725622</v>
      </c>
      <c r="AI360" s="11">
        <f>'OddsRatio_working_3-way'!U360/(3*'OddsRatio_working_3-way'!X360^(1/3))*SIN(('OddsRatio_working_3-way'!Y360)/3)</f>
        <v>-9.8538495846282506E-2</v>
      </c>
      <c r="AJ360" s="11">
        <f>'OddsRatio_working_3-way'!U360/(3*'OddsRatio_working_3-way'!X360^(1/3))*SIN(('OddsRatio_working_3-way'!Y360+2*PI())/3)</f>
        <v>-0.40776487263111588</v>
      </c>
      <c r="AK360" s="11">
        <f>'OddsRatio_working_3-way'!U360/(3*'OddsRatio_working_3-way'!X360^(1/3))*SIN(('OddsRatio_working_3-way'!Y360+4*PI())/3)</f>
        <v>0.50630336847739843</v>
      </c>
      <c r="AL360" s="11">
        <f>'OddsRatio_working_3-way'!Z360+'OddsRatio_working_3-way'!AF360</f>
        <v>1.0554750901233771</v>
      </c>
      <c r="AM360" s="11">
        <f>'OddsRatio_working_3-way'!AA360+'OddsRatio_working_3-way'!AG360</f>
        <v>-0.69841122636886477</v>
      </c>
      <c r="AN360" s="11">
        <f>'OddsRatio_working_3-way'!AB360+'OddsRatio_working_3-way'!AH360</f>
        <v>-0.35706386375451243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1.0554750901233771</v>
      </c>
      <c r="AS360" s="11">
        <f>IF(('OddsRatio_working_3-way'!X360=0),IF(Q360&gt;0,-Q360^(1/3),(-Q360)^(1/3)),'OddsRatio_working_3-way'!AM360-'OddsRatio_working_3-way'!R360/3)</f>
        <v>-0.69841122636886477</v>
      </c>
      <c r="AT360" s="11">
        <f>IF(('OddsRatio_working_3-way'!X360=0),IF(Q360&gt;0,-Q360^(1/3),(-Q360)^(1/3)),'OddsRatio_working_3-way'!AN360-'OddsRatio_working_3-way'!R360/3)</f>
        <v>-0.35706386375451243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9">
        <f t="shared" si="78"/>
        <v>0.21363027589787986</v>
      </c>
      <c r="E361" s="9">
        <f t="shared" si="79"/>
        <v>0.26702535709305997</v>
      </c>
      <c r="F361" s="9">
        <f t="shared" si="80"/>
        <v>0.51934436700906006</v>
      </c>
      <c r="G361" s="9">
        <f t="shared" si="81"/>
        <v>1.0517098434894963</v>
      </c>
      <c r="H361" s="9">
        <f t="shared" si="82"/>
        <v>4.680984452213238</v>
      </c>
      <c r="I361" s="9">
        <f t="shared" si="83"/>
        <v>3.7449626915075855</v>
      </c>
      <c r="J361" s="9">
        <f t="shared" si="84"/>
        <v>1.9255046622707566</v>
      </c>
      <c r="K361" s="11">
        <f t="shared" si="85"/>
        <v>0.22222222222222221</v>
      </c>
      <c r="L361" s="11">
        <f t="shared" si="86"/>
        <v>0.2770083102493075</v>
      </c>
      <c r="M361" s="11">
        <f t="shared" si="87"/>
        <v>0.53191489361702127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-0.26321683267519291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0.22887566059605902</v>
      </c>
      <c r="Q361" s="11">
        <f>2*'OddsRatio_working_3-way'!K361*'OddsRatio_working_3-way'!L361*'OddsRatio_working_3-way'!M361</f>
        <v>6.5486598167684984E-2</v>
      </c>
      <c r="R361" s="11">
        <f t="shared" si="88"/>
        <v>0</v>
      </c>
      <c r="S361" s="11">
        <f t="shared" si="89"/>
        <v>-0.86953276608449059</v>
      </c>
      <c r="T361" s="11">
        <f t="shared" si="90"/>
        <v>-0.24879335224162821</v>
      </c>
      <c r="U361" s="11">
        <f>'OddsRatio_working_3-way'!S361-'OddsRatio_working_3-way'!R361^2/3</f>
        <v>-0.86953276608449059</v>
      </c>
      <c r="V361" s="11">
        <f>'OddsRatio_working_3-way'!S361*'OddsRatio_working_3-way'!R361/3-2*'OddsRatio_working_3-way'!R361^3/27-'OddsRatio_working_3-way'!T361</f>
        <v>0.24879335224162821</v>
      </c>
      <c r="W361" s="11">
        <f>'OddsRatio_working_3-way'!V361^2+4*'OddsRatio_working_3-way'!U361^3/27</f>
        <v>-3.5500774788330171E-2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0.15604398971760902</v>
      </c>
      <c r="Y361" s="11">
        <f>IF('OddsRatio_working_3-way'!W361&gt;=0,IF('OddsRatio_working_3-way'!V361+SQRT('OddsRatio_working_3-way'!W361)&gt;0,0,PI()),ACOS('OddsRatio_working_3-way'!V361/(2*'OddsRatio_working_3-way'!X361)))</f>
        <v>0.64817026732516148</v>
      </c>
      <c r="Z361" s="11">
        <f>'OddsRatio_working_3-way'!X361^(1/3)*COS('OddsRatio_working_3-way'!Y361/3)</f>
        <v>0.52585492174474824</v>
      </c>
      <c r="AA361" s="11">
        <f>'OddsRatio_working_3-way'!X361^(1/3)*COS(('OddsRatio_working_3-way'!Y361+2*PI())/3)</f>
        <v>-0.36288066231555582</v>
      </c>
      <c r="AB361" s="11">
        <f>'OddsRatio_working_3-way'!X361^(1/3)*COS(('OddsRatio_working_3-way'!Y361+4*PI())/3)</f>
        <v>-0.16297425942919244</v>
      </c>
      <c r="AC361" s="11">
        <f>'OddsRatio_working_3-way'!X361^(1/3)*SIN('OddsRatio_working_3-way'!Y361/3)</f>
        <v>0.11541601551917173</v>
      </c>
      <c r="AD361" s="11">
        <f>'OddsRatio_working_3-way'!X361^(1/3)*SIN(('OddsRatio_working_3-way'!Y361+2*PI())/3)</f>
        <v>0.39769571317644409</v>
      </c>
      <c r="AE361" s="11">
        <f>'OddsRatio_working_3-way'!X361^(1/3)*SIN(('OddsRatio_working_3-way'!Y361+4*PI())/3)</f>
        <v>-0.51311172869561572</v>
      </c>
      <c r="AF361" s="11">
        <f>-'OddsRatio_working_3-way'!U361/(3*'OddsRatio_working_3-way'!X361^(1/3))*COS(('OddsRatio_working_3-way'!Y361)/3)</f>
        <v>0.52585492174474813</v>
      </c>
      <c r="AG361" s="11">
        <f>-'OddsRatio_working_3-way'!U361/(3*'OddsRatio_working_3-way'!X361^(1/3))*COS(('OddsRatio_working_3-way'!Y361+2*PI())/3)</f>
        <v>-0.36288066231555577</v>
      </c>
      <c r="AH361" s="11">
        <f>-'OddsRatio_working_3-way'!U361/(3*'OddsRatio_working_3-way'!X361^(1/3))*COS(('OddsRatio_working_3-way'!Y361+4*PI())/3)</f>
        <v>-0.16297425942919241</v>
      </c>
      <c r="AI361" s="11">
        <f>'OddsRatio_working_3-way'!U361/(3*'OddsRatio_working_3-way'!X361^(1/3))*SIN(('OddsRatio_working_3-way'!Y361)/3)</f>
        <v>-0.1154160155191717</v>
      </c>
      <c r="AJ361" s="11">
        <f>'OddsRatio_working_3-way'!U361/(3*'OddsRatio_working_3-way'!X361^(1/3))*SIN(('OddsRatio_working_3-way'!Y361+2*PI())/3)</f>
        <v>-0.39769571317644398</v>
      </c>
      <c r="AK361" s="11">
        <f>'OddsRatio_working_3-way'!U361/(3*'OddsRatio_working_3-way'!X361^(1/3))*SIN(('OddsRatio_working_3-way'!Y361+4*PI())/3)</f>
        <v>0.51311172869561561</v>
      </c>
      <c r="AL361" s="11">
        <f>'OddsRatio_working_3-way'!Z361+'OddsRatio_working_3-way'!AF361</f>
        <v>1.0517098434894963</v>
      </c>
      <c r="AM361" s="11">
        <f>'OddsRatio_working_3-way'!AA361+'OddsRatio_working_3-way'!AG361</f>
        <v>-0.72576132463111165</v>
      </c>
      <c r="AN361" s="11">
        <f>'OddsRatio_working_3-way'!AB361+'OddsRatio_working_3-way'!AH361</f>
        <v>-0.32594851885838483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1.0517098434894963</v>
      </c>
      <c r="AS361" s="11">
        <f>IF(('OddsRatio_working_3-way'!X361=0),IF(Q361&gt;0,-Q361^(1/3),(-Q361)^(1/3)),'OddsRatio_working_3-way'!AM361-'OddsRatio_working_3-way'!R361/3)</f>
        <v>-0.72576132463111165</v>
      </c>
      <c r="AT361" s="11">
        <f>IF(('OddsRatio_working_3-way'!X361=0),IF(Q361&gt;0,-Q361^(1/3),(-Q361)^(1/3)),'OddsRatio_working_3-way'!AN361-'OddsRatio_working_3-way'!R361/3)</f>
        <v>-0.32594851885838483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9">
        <f t="shared" si="78"/>
        <v>0.64029572074514418</v>
      </c>
      <c r="E362" s="9">
        <f t="shared" si="79"/>
        <v>0.23861216983257172</v>
      </c>
      <c r="F362" s="9">
        <f t="shared" si="80"/>
        <v>0.12109210942228432</v>
      </c>
      <c r="G362" s="9">
        <f t="shared" si="81"/>
        <v>1.1235567179372996</v>
      </c>
      <c r="H362" s="9">
        <f t="shared" si="82"/>
        <v>1.5617783589686496</v>
      </c>
      <c r="I362" s="9">
        <f t="shared" si="83"/>
        <v>4.1909010789419305</v>
      </c>
      <c r="J362" s="9">
        <f t="shared" si="84"/>
        <v>8.2581763978749567</v>
      </c>
      <c r="K362" s="11">
        <f t="shared" si="85"/>
        <v>0.66666666666666663</v>
      </c>
      <c r="L362" s="11">
        <f t="shared" si="86"/>
        <v>0.26041666666666669</v>
      </c>
      <c r="M362" s="11">
        <f t="shared" si="87"/>
        <v>0.13404825737265416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-0.21348115877271379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0.22806821566875182</v>
      </c>
      <c r="Q362" s="11">
        <f>2*'OddsRatio_working_3-way'!K362*'OddsRatio_working_3-way'!L362*'OddsRatio_working_3-way'!M362</f>
        <v>4.6544533809949357E-2</v>
      </c>
      <c r="R362" s="11">
        <f t="shared" si="88"/>
        <v>0</v>
      </c>
      <c r="S362" s="11">
        <f t="shared" si="89"/>
        <v>-1.0683294815331614</v>
      </c>
      <c r="T362" s="11">
        <f t="shared" si="90"/>
        <v>-0.21802642480268603</v>
      </c>
      <c r="U362" s="11">
        <f>'OddsRatio_working_3-way'!S362-'OddsRatio_working_3-way'!R362^2/3</f>
        <v>-1.0683294815331614</v>
      </c>
      <c r="V362" s="11">
        <f>'OddsRatio_working_3-way'!S362*'OddsRatio_working_3-way'!R362/3-2*'OddsRatio_working_3-way'!R362^3/27-'OddsRatio_working_3-way'!T362</f>
        <v>0.21802642480268603</v>
      </c>
      <c r="W362" s="11">
        <f>'OddsRatio_working_3-way'!V362^2+4*'OddsRatio_working_3-way'!U362^3/27</f>
        <v>-0.13310362230830694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0.21250831996685932</v>
      </c>
      <c r="Y362" s="11">
        <f>IF('OddsRatio_working_3-way'!W362&gt;=0,IF('OddsRatio_working_3-way'!V362+SQRT('OddsRatio_working_3-way'!W362)&gt;0,0,PI()),ACOS('OddsRatio_working_3-way'!V362/(2*'OddsRatio_working_3-way'!X362)))</f>
        <v>1.0321397436487763</v>
      </c>
      <c r="Z362" s="11">
        <f>'OddsRatio_working_3-way'!X362^(1/3)*COS('OddsRatio_working_3-way'!Y362/3)</f>
        <v>0.5617783589686498</v>
      </c>
      <c r="AA362" s="11">
        <f>'OddsRatio_working_3-way'!X362^(1/3)*COS(('OddsRatio_working_3-way'!Y362+2*PI())/3)</f>
        <v>-0.45520549234447699</v>
      </c>
      <c r="AB362" s="11">
        <f>'OddsRatio_working_3-way'!X362^(1/3)*COS(('OddsRatio_working_3-way'!Y362+4*PI())/3)</f>
        <v>-0.10657286662417249</v>
      </c>
      <c r="AC362" s="11">
        <f>'OddsRatio_working_3-way'!X362^(1/3)*SIN('OddsRatio_working_3-way'!Y362/3)</f>
        <v>0.20128314030790376</v>
      </c>
      <c r="AD362" s="11">
        <f>'OddsRatio_working_3-way'!X362^(1/3)*SIN(('OddsRatio_working_3-way'!Y362+2*PI())/3)</f>
        <v>0.38587276000923254</v>
      </c>
      <c r="AE362" s="11">
        <f>'OddsRatio_working_3-way'!X362^(1/3)*SIN(('OddsRatio_working_3-way'!Y362+4*PI())/3)</f>
        <v>-0.58715590031713616</v>
      </c>
      <c r="AF362" s="11">
        <f>-'OddsRatio_working_3-way'!U362/(3*'OddsRatio_working_3-way'!X362^(1/3))*COS(('OddsRatio_working_3-way'!Y362)/3)</f>
        <v>0.5617783589686498</v>
      </c>
      <c r="AG362" s="11">
        <f>-'OddsRatio_working_3-way'!U362/(3*'OddsRatio_working_3-way'!X362^(1/3))*COS(('OddsRatio_working_3-way'!Y362+2*PI())/3)</f>
        <v>-0.45520549234447699</v>
      </c>
      <c r="AH362" s="11">
        <f>-'OddsRatio_working_3-way'!U362/(3*'OddsRatio_working_3-way'!X362^(1/3))*COS(('OddsRatio_working_3-way'!Y362+4*PI())/3)</f>
        <v>-0.10657286662417249</v>
      </c>
      <c r="AI362" s="11">
        <f>'OddsRatio_working_3-way'!U362/(3*'OddsRatio_working_3-way'!X362^(1/3))*SIN(('OddsRatio_working_3-way'!Y362)/3)</f>
        <v>-0.20128314030790376</v>
      </c>
      <c r="AJ362" s="11">
        <f>'OddsRatio_working_3-way'!U362/(3*'OddsRatio_working_3-way'!X362^(1/3))*SIN(('OddsRatio_working_3-way'!Y362+2*PI())/3)</f>
        <v>-0.38587276000923254</v>
      </c>
      <c r="AK362" s="11">
        <f>'OddsRatio_working_3-way'!U362/(3*'OddsRatio_working_3-way'!X362^(1/3))*SIN(('OddsRatio_working_3-way'!Y362+4*PI())/3)</f>
        <v>0.58715590031713616</v>
      </c>
      <c r="AL362" s="11">
        <f>'OddsRatio_working_3-way'!Z362+'OddsRatio_working_3-way'!AF362</f>
        <v>1.1235567179372996</v>
      </c>
      <c r="AM362" s="11">
        <f>'OddsRatio_working_3-way'!AA362+'OddsRatio_working_3-way'!AG362</f>
        <v>-0.91041098468895398</v>
      </c>
      <c r="AN362" s="11">
        <f>'OddsRatio_working_3-way'!AB362+'OddsRatio_working_3-way'!AH362</f>
        <v>-0.21314573324834499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1.1235567179372996</v>
      </c>
      <c r="AS362" s="11">
        <f>IF(('OddsRatio_working_3-way'!X362=0),IF(Q362&gt;0,-Q362^(1/3),(-Q362)^(1/3)),'OddsRatio_working_3-way'!AM362-'OddsRatio_working_3-way'!R362/3)</f>
        <v>-0.91041098468895398</v>
      </c>
      <c r="AT362" s="11">
        <f>IF(('OddsRatio_working_3-way'!X362=0),IF(Q362&gt;0,-Q362^(1/3),(-Q362)^(1/3)),'OddsRatio_working_3-way'!AN362-'OddsRatio_working_3-way'!R362/3)</f>
        <v>-0.21314573324834499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9">
        <f t="shared" si="78"/>
        <v>0.79722706845350855</v>
      </c>
      <c r="E363" s="9">
        <f t="shared" si="79"/>
        <v>0.14624400695698056</v>
      </c>
      <c r="F363" s="9">
        <f t="shared" si="80"/>
        <v>5.6528924589510907E-2</v>
      </c>
      <c r="G363" s="9">
        <f t="shared" si="81"/>
        <v>1.2111798840319168</v>
      </c>
      <c r="H363" s="9">
        <f t="shared" si="82"/>
        <v>1.2543477756467027</v>
      </c>
      <c r="I363" s="9">
        <f t="shared" si="83"/>
        <v>6.8378870410338388</v>
      </c>
      <c r="J363" s="9">
        <f t="shared" si="84"/>
        <v>17.690058801959815</v>
      </c>
      <c r="K363" s="11">
        <f t="shared" si="85"/>
        <v>0.82644628099173556</v>
      </c>
      <c r="L363" s="11">
        <f t="shared" si="86"/>
        <v>0.1718213058419244</v>
      </c>
      <c r="M363" s="11">
        <f t="shared" si="87"/>
        <v>6.7658998646820026E-2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-0.13400862820847026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0.18071991203696072</v>
      </c>
      <c r="Q363" s="11">
        <f>2*'OddsRatio_working_3-way'!K363*'OddsRatio_working_3-way'!L363*'OddsRatio_working_3-way'!M363</f>
        <v>1.9215301651989442E-2</v>
      </c>
      <c r="R363" s="11">
        <f t="shared" si="88"/>
        <v>0</v>
      </c>
      <c r="S363" s="11">
        <f t="shared" si="89"/>
        <v>-1.3485692261234414</v>
      </c>
      <c r="T363" s="11">
        <f t="shared" si="90"/>
        <v>-0.14338854078930796</v>
      </c>
      <c r="U363" s="11">
        <f>'OddsRatio_working_3-way'!S363-'OddsRatio_working_3-way'!R363^2/3</f>
        <v>-1.3485692261234414</v>
      </c>
      <c r="V363" s="11">
        <f>'OddsRatio_working_3-way'!S363*'OddsRatio_working_3-way'!R363/3-2*'OddsRatio_working_3-way'!R363^3/27-'OddsRatio_working_3-way'!T363</f>
        <v>0.14338854078930796</v>
      </c>
      <c r="W363" s="11">
        <f>'OddsRatio_working_3-way'!V363^2+4*'OddsRatio_working_3-way'!U363^3/27</f>
        <v>-0.34278202736471247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0.3013894079900617</v>
      </c>
      <c r="Y363" s="11">
        <f>IF('OddsRatio_working_3-way'!W363&gt;=0,IF('OddsRatio_working_3-way'!V363+SQRT('OddsRatio_working_3-way'!W363)&gt;0,0,PI()),ACOS('OddsRatio_working_3-way'!V363/(2*'OddsRatio_working_3-way'!X363)))</f>
        <v>1.3306145418436857</v>
      </c>
      <c r="Z363" s="11">
        <f>'OddsRatio_working_3-way'!X363^(1/3)*COS('OddsRatio_working_3-way'!Y363/3)</f>
        <v>0.60558994201595839</v>
      </c>
      <c r="AA363" s="11">
        <f>'OddsRatio_working_3-way'!X363^(1/3)*COS(('OddsRatio_working_3-way'!Y363+2*PI())/3)</f>
        <v>-0.55196945430771704</v>
      </c>
      <c r="AB363" s="11">
        <f>'OddsRatio_working_3-way'!X363^(1/3)*COS(('OddsRatio_working_3-way'!Y363+4*PI())/3)</f>
        <v>-5.362048770824164E-2</v>
      </c>
      <c r="AC363" s="11">
        <f>'OddsRatio_working_3-way'!X363^(1/3)*SIN('OddsRatio_working_3-way'!Y363/3)</f>
        <v>0.28772191001657926</v>
      </c>
      <c r="AD363" s="11">
        <f>'OddsRatio_working_3-way'!X363^(1/3)*SIN(('OddsRatio_working_3-way'!Y363+2*PI())/3)</f>
        <v>0.38059531905387572</v>
      </c>
      <c r="AE363" s="11">
        <f>'OddsRatio_working_3-way'!X363^(1/3)*SIN(('OddsRatio_working_3-way'!Y363+4*PI())/3)</f>
        <v>-0.66831722907045477</v>
      </c>
      <c r="AF363" s="11">
        <f>-'OddsRatio_working_3-way'!U363/(3*'OddsRatio_working_3-way'!X363^(1/3))*COS(('OddsRatio_working_3-way'!Y363)/3)</f>
        <v>0.60558994201595839</v>
      </c>
      <c r="AG363" s="11">
        <f>-'OddsRatio_working_3-way'!U363/(3*'OddsRatio_working_3-way'!X363^(1/3))*COS(('OddsRatio_working_3-way'!Y363+2*PI())/3)</f>
        <v>-0.55196945430771704</v>
      </c>
      <c r="AH363" s="11">
        <f>-'OddsRatio_working_3-way'!U363/(3*'OddsRatio_working_3-way'!X363^(1/3))*COS(('OddsRatio_working_3-way'!Y363+4*PI())/3)</f>
        <v>-5.362048770824164E-2</v>
      </c>
      <c r="AI363" s="11">
        <f>'OddsRatio_working_3-way'!U363/(3*'OddsRatio_working_3-way'!X363^(1/3))*SIN(('OddsRatio_working_3-way'!Y363)/3)</f>
        <v>-0.28772191001657926</v>
      </c>
      <c r="AJ363" s="11">
        <f>'OddsRatio_working_3-way'!U363/(3*'OddsRatio_working_3-way'!X363^(1/3))*SIN(('OddsRatio_working_3-way'!Y363+2*PI())/3)</f>
        <v>-0.38059531905387572</v>
      </c>
      <c r="AK363" s="11">
        <f>'OddsRatio_working_3-way'!U363/(3*'OddsRatio_working_3-way'!X363^(1/3))*SIN(('OddsRatio_working_3-way'!Y363+4*PI())/3)</f>
        <v>0.66831722907045477</v>
      </c>
      <c r="AL363" s="11">
        <f>'OddsRatio_working_3-way'!Z363+'OddsRatio_working_3-way'!AF363</f>
        <v>1.2111798840319168</v>
      </c>
      <c r="AM363" s="11">
        <f>'OddsRatio_working_3-way'!AA363+'OddsRatio_working_3-way'!AG363</f>
        <v>-1.1039389086154341</v>
      </c>
      <c r="AN363" s="11">
        <f>'OddsRatio_working_3-way'!AB363+'OddsRatio_working_3-way'!AH363</f>
        <v>-0.10724097541648328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1.2111798840319168</v>
      </c>
      <c r="AS363" s="11">
        <f>IF(('OddsRatio_working_3-way'!X363=0),IF(Q363&gt;0,-Q363^(1/3),(-Q363)^(1/3)),'OddsRatio_working_3-way'!AM363-'OddsRatio_working_3-way'!R363/3)</f>
        <v>-1.1039389086154341</v>
      </c>
      <c r="AT363" s="11">
        <f>IF(('OddsRatio_working_3-way'!X363=0),IF(Q363&gt;0,-Q363^(1/3),(-Q363)^(1/3)),'OddsRatio_working_3-way'!AN363-'OddsRatio_working_3-way'!R363/3)</f>
        <v>-0.10724097541648328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9">
        <f t="shared" si="78"/>
        <v>0.24335231554489348</v>
      </c>
      <c r="E364" s="9">
        <f t="shared" si="79"/>
        <v>0.25517331329848764</v>
      </c>
      <c r="F364" s="9">
        <f t="shared" si="80"/>
        <v>0.50147437115661886</v>
      </c>
      <c r="G364" s="9">
        <f t="shared" si="81"/>
        <v>1.0575743131996178</v>
      </c>
      <c r="H364" s="9">
        <f t="shared" si="82"/>
        <v>4.1092684808068762</v>
      </c>
      <c r="I364" s="9">
        <f t="shared" si="83"/>
        <v>3.9189051044309453</v>
      </c>
      <c r="J364" s="9">
        <f t="shared" si="84"/>
        <v>1.9941198544076408</v>
      </c>
      <c r="K364" s="11">
        <f t="shared" si="85"/>
        <v>0.25380710659898476</v>
      </c>
      <c r="L364" s="11">
        <f t="shared" si="86"/>
        <v>0.26595744680851063</v>
      </c>
      <c r="M364" s="11">
        <f t="shared" si="87"/>
        <v>0.51546391752577325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-0.26539850332304149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0.23103739688216426</v>
      </c>
      <c r="Q364" s="11">
        <f>2*'OddsRatio_working_3-way'!K364*'OddsRatio_working_3-way'!L364*'OddsRatio_working_3-way'!M364</f>
        <v>6.9589577374145867E-2</v>
      </c>
      <c r="R364" s="11">
        <f t="shared" si="88"/>
        <v>0</v>
      </c>
      <c r="S364" s="11">
        <f t="shared" si="89"/>
        <v>-0.87053014236838744</v>
      </c>
      <c r="T364" s="11">
        <f t="shared" si="90"/>
        <v>-0.26220787420734565</v>
      </c>
      <c r="U364" s="11">
        <f>'OddsRatio_working_3-way'!S364-'OddsRatio_working_3-way'!R364^2/3</f>
        <v>-0.87053014236838744</v>
      </c>
      <c r="V364" s="11">
        <f>'OddsRatio_working_3-way'!S364*'OddsRatio_working_3-way'!R364/3-2*'OddsRatio_working_3-way'!R364^3/27-'OddsRatio_working_3-way'!T364</f>
        <v>0.26220787420734565</v>
      </c>
      <c r="W364" s="11">
        <f>'OddsRatio_working_3-way'!V364^2+4*'OddsRatio_working_3-way'!U364^3/27</f>
        <v>-2.8981479291490517E-2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0.15631254635171302</v>
      </c>
      <c r="Y364" s="11">
        <f>IF('OddsRatio_working_3-way'!W364&gt;=0,IF('OddsRatio_working_3-way'!V364+SQRT('OddsRatio_working_3-way'!W364)&gt;0,0,PI()),ACOS('OddsRatio_working_3-way'!V364/(2*'OddsRatio_working_3-way'!X364)))</f>
        <v>0.57585051946773136</v>
      </c>
      <c r="Z364" s="11">
        <f>'OddsRatio_working_3-way'!X364^(1/3)*COS('OddsRatio_working_3-way'!Y364/3)</f>
        <v>0.52878715659980891</v>
      </c>
      <c r="AA364" s="11">
        <f>'OddsRatio_working_3-way'!X364^(1/3)*COS(('OddsRatio_working_3-way'!Y364+2*PI())/3)</f>
        <v>-0.35339157183579101</v>
      </c>
      <c r="AB364" s="11">
        <f>'OddsRatio_working_3-way'!X364^(1/3)*COS(('OddsRatio_working_3-way'!Y364+4*PI())/3)</f>
        <v>-0.17539558476401759</v>
      </c>
      <c r="AC364" s="11">
        <f>'OddsRatio_working_3-way'!X364^(1/3)*SIN('OddsRatio_working_3-way'!Y364/3)</f>
        <v>0.10276603105056153</v>
      </c>
      <c r="AD364" s="11">
        <f>'OddsRatio_working_3-way'!X364^(1/3)*SIN(('OddsRatio_working_3-way'!Y364+2*PI())/3)</f>
        <v>0.40656009528509407</v>
      </c>
      <c r="AE364" s="11">
        <f>'OddsRatio_working_3-way'!X364^(1/3)*SIN(('OddsRatio_working_3-way'!Y364+4*PI())/3)</f>
        <v>-0.50932612633565555</v>
      </c>
      <c r="AF364" s="11">
        <f>-'OddsRatio_working_3-way'!U364/(3*'OddsRatio_working_3-way'!X364^(1/3))*COS(('OddsRatio_working_3-way'!Y364)/3)</f>
        <v>0.52878715659980891</v>
      </c>
      <c r="AG364" s="11">
        <f>-'OddsRatio_working_3-way'!U364/(3*'OddsRatio_working_3-way'!X364^(1/3))*COS(('OddsRatio_working_3-way'!Y364+2*PI())/3)</f>
        <v>-0.35339157183579101</v>
      </c>
      <c r="AH364" s="11">
        <f>-'OddsRatio_working_3-way'!U364/(3*'OddsRatio_working_3-way'!X364^(1/3))*COS(('OddsRatio_working_3-way'!Y364+4*PI())/3)</f>
        <v>-0.17539558476401759</v>
      </c>
      <c r="AI364" s="11">
        <f>'OddsRatio_working_3-way'!U364/(3*'OddsRatio_working_3-way'!X364^(1/3))*SIN(('OddsRatio_working_3-way'!Y364)/3)</f>
        <v>-0.10276603105056153</v>
      </c>
      <c r="AJ364" s="11">
        <f>'OddsRatio_working_3-way'!U364/(3*'OddsRatio_working_3-way'!X364^(1/3))*SIN(('OddsRatio_working_3-way'!Y364+2*PI())/3)</f>
        <v>-0.40656009528509407</v>
      </c>
      <c r="AK364" s="11">
        <f>'OddsRatio_working_3-way'!U364/(3*'OddsRatio_working_3-way'!X364^(1/3))*SIN(('OddsRatio_working_3-way'!Y364+4*PI())/3)</f>
        <v>0.50932612633565555</v>
      </c>
      <c r="AL364" s="11">
        <f>'OddsRatio_working_3-way'!Z364+'OddsRatio_working_3-way'!AF364</f>
        <v>1.0575743131996178</v>
      </c>
      <c r="AM364" s="11">
        <f>'OddsRatio_working_3-way'!AA364+'OddsRatio_working_3-way'!AG364</f>
        <v>-0.70678314367158201</v>
      </c>
      <c r="AN364" s="11">
        <f>'OddsRatio_working_3-way'!AB364+'OddsRatio_working_3-way'!AH364</f>
        <v>-0.35079116952803518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1.0575743131996178</v>
      </c>
      <c r="AS364" s="11">
        <f>IF(('OddsRatio_working_3-way'!X364=0),IF(Q364&gt;0,-Q364^(1/3),(-Q364)^(1/3)),'OddsRatio_working_3-way'!AM364-'OddsRatio_working_3-way'!R364/3)</f>
        <v>-0.70678314367158201</v>
      </c>
      <c r="AT364" s="11">
        <f>IF(('OddsRatio_working_3-way'!X364=0),IF(Q364&gt;0,-Q364^(1/3),(-Q364)^(1/3)),'OddsRatio_working_3-way'!AN364-'OddsRatio_working_3-way'!R364/3)</f>
        <v>-0.35079116952803518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9">
        <f t="shared" si="78"/>
        <v>0.51473907300749433</v>
      </c>
      <c r="E365" s="9">
        <f t="shared" si="79"/>
        <v>0.24948431728237913</v>
      </c>
      <c r="F365" s="9">
        <f t="shared" si="80"/>
        <v>0.23577660971012665</v>
      </c>
      <c r="G365" s="9">
        <f t="shared" si="81"/>
        <v>1.0592492880618267</v>
      </c>
      <c r="H365" s="9">
        <f t="shared" si="82"/>
        <v>1.9427318663750255</v>
      </c>
      <c r="I365" s="9">
        <f t="shared" si="83"/>
        <v>4.0082679780955885</v>
      </c>
      <c r="J365" s="9">
        <f t="shared" si="84"/>
        <v>4.2413028214691888</v>
      </c>
      <c r="K365" s="11">
        <f t="shared" si="85"/>
        <v>0.52910052910052918</v>
      </c>
      <c r="L365" s="11">
        <f t="shared" si="86"/>
        <v>0.26041666666666669</v>
      </c>
      <c r="M365" s="11">
        <f t="shared" si="87"/>
        <v>0.24630541871921185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-0.2624887598717649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0.23043620385574412</v>
      </c>
      <c r="Q365" s="11">
        <f>2*'OddsRatio_working_3-way'!K365*'OddsRatio_working_3-way'!L365*'OddsRatio_working_3-way'!M365</f>
        <v>6.7875170502428334E-2</v>
      </c>
      <c r="R365" s="11">
        <f t="shared" si="88"/>
        <v>0</v>
      </c>
      <c r="S365" s="11">
        <f t="shared" si="89"/>
        <v>-0.87788979599858075</v>
      </c>
      <c r="T365" s="11">
        <f t="shared" si="90"/>
        <v>-0.25858315051504593</v>
      </c>
      <c r="U365" s="11">
        <f>'OddsRatio_working_3-way'!S365-'OddsRatio_working_3-way'!R365^2/3</f>
        <v>-0.87788979599858075</v>
      </c>
      <c r="V365" s="11">
        <f>'OddsRatio_working_3-way'!S365*'OddsRatio_working_3-way'!R365/3-2*'OddsRatio_working_3-way'!R365^3/27-'OddsRatio_working_3-way'!T365</f>
        <v>0.25858315051504593</v>
      </c>
      <c r="W365" s="11">
        <f>'OddsRatio_working_3-way'!V365^2+4*'OddsRatio_working_3-way'!U365^3/27</f>
        <v>-3.3369023971060605E-2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0.15829898112539095</v>
      </c>
      <c r="Y365" s="11">
        <f>IF('OddsRatio_working_3-way'!W365&gt;=0,IF('OddsRatio_working_3-way'!V365+SQRT('OddsRatio_working_3-way'!W365)&gt;0,0,PI()),ACOS('OddsRatio_working_3-way'!V365/(2*'OddsRatio_working_3-way'!X365)))</f>
        <v>0.61503097640241711</v>
      </c>
      <c r="Z365" s="11">
        <f>'OddsRatio_working_3-way'!X365^(1/3)*COS('OddsRatio_working_3-way'!Y365/3)</f>
        <v>0.52962464403091336</v>
      </c>
      <c r="AA365" s="11">
        <f>'OddsRatio_working_3-way'!X365^(1/3)*COS(('OddsRatio_working_3-way'!Y365+2*PI())/3)</f>
        <v>-0.36018397045455747</v>
      </c>
      <c r="AB365" s="11">
        <f>'OddsRatio_working_3-way'!X365^(1/3)*COS(('OddsRatio_working_3-way'!Y365+4*PI())/3)</f>
        <v>-0.16944067357635587</v>
      </c>
      <c r="AC365" s="11">
        <f>'OddsRatio_working_3-way'!X365^(1/3)*SIN('OddsRatio_working_3-way'!Y365/3)</f>
        <v>0.11012569379874627</v>
      </c>
      <c r="AD365" s="11">
        <f>'OddsRatio_working_3-way'!X365^(1/3)*SIN(('OddsRatio_working_3-way'!Y365+2*PI())/3)</f>
        <v>0.40360554930168818</v>
      </c>
      <c r="AE365" s="11">
        <f>'OddsRatio_working_3-way'!X365^(1/3)*SIN(('OddsRatio_working_3-way'!Y365+4*PI())/3)</f>
        <v>-0.5137312431004345</v>
      </c>
      <c r="AF365" s="11">
        <f>-'OddsRatio_working_3-way'!U365/(3*'OddsRatio_working_3-way'!X365^(1/3))*COS(('OddsRatio_working_3-way'!Y365)/3)</f>
        <v>0.52962464403091325</v>
      </c>
      <c r="AG365" s="11">
        <f>-'OddsRatio_working_3-way'!U365/(3*'OddsRatio_working_3-way'!X365^(1/3))*COS(('OddsRatio_working_3-way'!Y365+2*PI())/3)</f>
        <v>-0.36018397045455736</v>
      </c>
      <c r="AH365" s="11">
        <f>-'OddsRatio_working_3-way'!U365/(3*'OddsRatio_working_3-way'!X365^(1/3))*COS(('OddsRatio_working_3-way'!Y365+4*PI())/3)</f>
        <v>-0.16944067357635584</v>
      </c>
      <c r="AI365" s="11">
        <f>'OddsRatio_working_3-way'!U365/(3*'OddsRatio_working_3-way'!X365^(1/3))*SIN(('OddsRatio_working_3-way'!Y365)/3)</f>
        <v>-0.11012569379874625</v>
      </c>
      <c r="AJ365" s="11">
        <f>'OddsRatio_working_3-way'!U365/(3*'OddsRatio_working_3-way'!X365^(1/3))*SIN(('OddsRatio_working_3-way'!Y365+2*PI())/3)</f>
        <v>-0.40360554930168813</v>
      </c>
      <c r="AK365" s="11">
        <f>'OddsRatio_working_3-way'!U365/(3*'OddsRatio_working_3-way'!X365^(1/3))*SIN(('OddsRatio_working_3-way'!Y365+4*PI())/3)</f>
        <v>0.5137312431004345</v>
      </c>
      <c r="AL365" s="11">
        <f>'OddsRatio_working_3-way'!Z365+'OddsRatio_working_3-way'!AF365</f>
        <v>1.0592492880618267</v>
      </c>
      <c r="AM365" s="11">
        <f>'OddsRatio_working_3-way'!AA365+'OddsRatio_working_3-way'!AG365</f>
        <v>-0.72036794090911482</v>
      </c>
      <c r="AN365" s="11">
        <f>'OddsRatio_working_3-way'!AB365+'OddsRatio_working_3-way'!AH365</f>
        <v>-0.33888134715271168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1.0592492880618267</v>
      </c>
      <c r="AS365" s="11">
        <f>IF(('OddsRatio_working_3-way'!X365=0),IF(Q365&gt;0,-Q365^(1/3),(-Q365)^(1/3)),'OddsRatio_working_3-way'!AM365-'OddsRatio_working_3-way'!R365/3)</f>
        <v>-0.72036794090911482</v>
      </c>
      <c r="AT365" s="11">
        <f>IF(('OddsRatio_working_3-way'!X365=0),IF(Q365&gt;0,-Q365^(1/3),(-Q365)^(1/3)),'OddsRatio_working_3-way'!AN365-'OddsRatio_working_3-way'!R365/3)</f>
        <v>-0.33888134715271168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9">
        <f t="shared" si="78"/>
        <v>0.18140015876396418</v>
      </c>
      <c r="E366" s="9">
        <f t="shared" si="79"/>
        <v>0.25860672524808481</v>
      </c>
      <c r="F366" s="9">
        <f t="shared" si="80"/>
        <v>0.55999311598795098</v>
      </c>
      <c r="G366" s="9">
        <f t="shared" si="81"/>
        <v>1.0618057264232037</v>
      </c>
      <c r="H366" s="9">
        <f t="shared" si="82"/>
        <v>5.5126743372986162</v>
      </c>
      <c r="I366" s="9">
        <f t="shared" si="83"/>
        <v>3.8668754613426506</v>
      </c>
      <c r="J366" s="9">
        <f t="shared" si="84"/>
        <v>1.7857362375531709</v>
      </c>
      <c r="K366" s="11">
        <f t="shared" si="85"/>
        <v>0.19047619047619047</v>
      </c>
      <c r="L366" s="11">
        <f t="shared" si="86"/>
        <v>0.27027027027027023</v>
      </c>
      <c r="M366" s="11">
        <f t="shared" si="87"/>
        <v>0.57471264367816088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-0.25123152709359609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0.22751815855264124</v>
      </c>
      <c r="Q366" s="11">
        <f>2*'OddsRatio_working_3-way'!K366*'OddsRatio_working_3-way'!L366*'OddsRatio_working_3-way'!M366</f>
        <v>5.91724729655764E-2</v>
      </c>
      <c r="R366" s="11">
        <f t="shared" si="88"/>
        <v>0</v>
      </c>
      <c r="S366" s="11">
        <f t="shared" si="89"/>
        <v>-0.90561149384678752</v>
      </c>
      <c r="T366" s="11">
        <f t="shared" si="90"/>
        <v>-0.23552964729435311</v>
      </c>
      <c r="U366" s="11">
        <f>'OddsRatio_working_3-way'!S366-'OddsRatio_working_3-way'!R366^2/3</f>
        <v>-0.90561149384678752</v>
      </c>
      <c r="V366" s="11">
        <f>'OddsRatio_working_3-way'!S366*'OddsRatio_working_3-way'!R366/3-2*'OddsRatio_working_3-way'!R366^3/27-'OddsRatio_working_3-way'!T366</f>
        <v>0.23552964729435311</v>
      </c>
      <c r="W366" s="11">
        <f>'OddsRatio_working_3-way'!V366^2+4*'OddsRatio_working_3-way'!U366^3/27</f>
        <v>-5.4558544753231047E-2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0.16585593108767124</v>
      </c>
      <c r="Y366" s="11">
        <f>IF('OddsRatio_working_3-way'!W366&gt;=0,IF('OddsRatio_working_3-way'!V366+SQRT('OddsRatio_working_3-way'!W366)&gt;0,0,PI()),ACOS('OddsRatio_working_3-way'!V366/(2*'OddsRatio_working_3-way'!X366)))</f>
        <v>0.78123721817304592</v>
      </c>
      <c r="Z366" s="11">
        <f>'OddsRatio_working_3-way'!X366^(1/3)*COS('OddsRatio_working_3-way'!Y366/3)</f>
        <v>0.53090286321160174</v>
      </c>
      <c r="AA366" s="11">
        <f>'OddsRatio_working_3-way'!X366^(1/3)*COS(('OddsRatio_working_3-way'!Y366+2*PI())/3)</f>
        <v>-0.38796463839180129</v>
      </c>
      <c r="AB366" s="11">
        <f>'OddsRatio_working_3-way'!X366^(1/3)*COS(('OddsRatio_working_3-way'!Y366+4*PI())/3)</f>
        <v>-0.14293822481980054</v>
      </c>
      <c r="AC366" s="11">
        <f>'OddsRatio_working_3-way'!X366^(1/3)*SIN('OddsRatio_working_3-way'!Y366/3)</f>
        <v>0.14146606583436325</v>
      </c>
      <c r="AD366" s="11">
        <f>'OddsRatio_working_3-way'!X366^(1/3)*SIN(('OddsRatio_working_3-way'!Y366+2*PI())/3)</f>
        <v>0.38904233356596035</v>
      </c>
      <c r="AE366" s="11">
        <f>'OddsRatio_working_3-way'!X366^(1/3)*SIN(('OddsRatio_working_3-way'!Y366+4*PI())/3)</f>
        <v>-0.53050839940032357</v>
      </c>
      <c r="AF366" s="11">
        <f>-'OddsRatio_working_3-way'!U366/(3*'OddsRatio_working_3-way'!X366^(1/3))*COS(('OddsRatio_working_3-way'!Y366)/3)</f>
        <v>0.53090286321160196</v>
      </c>
      <c r="AG366" s="11">
        <f>-'OddsRatio_working_3-way'!U366/(3*'OddsRatio_working_3-way'!X366^(1/3))*COS(('OddsRatio_working_3-way'!Y366+2*PI())/3)</f>
        <v>-0.38796463839180145</v>
      </c>
      <c r="AH366" s="11">
        <f>-'OddsRatio_working_3-way'!U366/(3*'OddsRatio_working_3-way'!X366^(1/3))*COS(('OddsRatio_working_3-way'!Y366+4*PI())/3)</f>
        <v>-0.14293822481980059</v>
      </c>
      <c r="AI366" s="11">
        <f>'OddsRatio_working_3-way'!U366/(3*'OddsRatio_working_3-way'!X366^(1/3))*SIN(('OddsRatio_working_3-way'!Y366)/3)</f>
        <v>-0.1414660658343633</v>
      </c>
      <c r="AJ366" s="11">
        <f>'OddsRatio_working_3-way'!U366/(3*'OddsRatio_working_3-way'!X366^(1/3))*SIN(('OddsRatio_working_3-way'!Y366+2*PI())/3)</f>
        <v>-0.38904233356596052</v>
      </c>
      <c r="AK366" s="11">
        <f>'OddsRatio_working_3-way'!U366/(3*'OddsRatio_working_3-way'!X366^(1/3))*SIN(('OddsRatio_working_3-way'!Y366+4*PI())/3)</f>
        <v>0.53050839940032379</v>
      </c>
      <c r="AL366" s="11">
        <f>'OddsRatio_working_3-way'!Z366+'OddsRatio_working_3-way'!AF366</f>
        <v>1.0618057264232037</v>
      </c>
      <c r="AM366" s="11">
        <f>'OddsRatio_working_3-way'!AA366+'OddsRatio_working_3-way'!AG366</f>
        <v>-0.77592927678360279</v>
      </c>
      <c r="AN366" s="11">
        <f>'OddsRatio_working_3-way'!AB366+'OddsRatio_working_3-way'!AH366</f>
        <v>-0.28587644963960113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1.0618057264232037</v>
      </c>
      <c r="AS366" s="11">
        <f>IF(('OddsRatio_working_3-way'!X366=0),IF(Q366&gt;0,-Q366^(1/3),(-Q366)^(1/3)),'OddsRatio_working_3-way'!AM366-'OddsRatio_working_3-way'!R366/3)</f>
        <v>-0.77592927678360279</v>
      </c>
      <c r="AT366" s="11">
        <f>IF(('OddsRatio_working_3-way'!X366=0),IF(Q366&gt;0,-Q366^(1/3),(-Q366)^(1/3)),'OddsRatio_working_3-way'!AN366-'OddsRatio_working_3-way'!R366/3)</f>
        <v>-0.28587644963960113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9">
        <f t="shared" si="78"/>
        <v>0.86914625056255168</v>
      </c>
      <c r="E367" s="9">
        <f t="shared" si="79"/>
        <v>9.433308042331498E-2</v>
      </c>
      <c r="F367" s="9">
        <f t="shared" si="80"/>
        <v>3.6520669014132978E-2</v>
      </c>
      <c r="G367" s="9">
        <f t="shared" si="81"/>
        <v>1.1581103901828815</v>
      </c>
      <c r="H367" s="9">
        <f t="shared" si="82"/>
        <v>1.1505543507237748</v>
      </c>
      <c r="I367" s="9">
        <f t="shared" si="83"/>
        <v>10.600735134616086</v>
      </c>
      <c r="J367" s="9">
        <f t="shared" si="84"/>
        <v>27.381754688366041</v>
      </c>
      <c r="K367" s="11">
        <f t="shared" si="85"/>
        <v>0.88495575221238942</v>
      </c>
      <c r="L367" s="11">
        <f t="shared" si="86"/>
        <v>0.10764262648008613</v>
      </c>
      <c r="M367" s="11">
        <f t="shared" si="87"/>
        <v>4.2052144659377629E-2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-9.8343485115843232E-2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0.12498232121060635</v>
      </c>
      <c r="Q367" s="11">
        <f>2*'OddsRatio_working_3-way'!K367*'OddsRatio_working_3-way'!L367*'OddsRatio_working_3-way'!M367</f>
        <v>8.0116872570901512E-3</v>
      </c>
      <c r="R367" s="11">
        <f t="shared" si="88"/>
        <v>0</v>
      </c>
      <c r="S367" s="11">
        <f t="shared" si="89"/>
        <v>-1.2708754531465305</v>
      </c>
      <c r="T367" s="11">
        <f t="shared" si="90"/>
        <v>-8.1466375201700678E-2</v>
      </c>
      <c r="U367" s="11">
        <f>'OddsRatio_working_3-way'!S367-'OddsRatio_working_3-way'!R367^2/3</f>
        <v>-1.2708754531465305</v>
      </c>
      <c r="V367" s="11">
        <f>'OddsRatio_working_3-way'!S367*'OddsRatio_working_3-way'!R367/3-2*'OddsRatio_working_3-way'!R367^3/27-'OddsRatio_working_3-way'!T367</f>
        <v>8.1466375201700678E-2</v>
      </c>
      <c r="W367" s="11">
        <f>'OddsRatio_working_3-way'!V367^2+4*'OddsRatio_working_3-way'!U367^3/27</f>
        <v>-0.29745537428400937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0.27572275231313143</v>
      </c>
      <c r="Y367" s="11">
        <f>IF('OddsRatio_working_3-way'!W367&gt;=0,IF('OddsRatio_working_3-way'!V367+SQRT('OddsRatio_working_3-way'!W367)&gt;0,0,PI()),ACOS('OddsRatio_working_3-way'!V367/(2*'OddsRatio_working_3-way'!X367)))</f>
        <v>1.4225211929002144</v>
      </c>
      <c r="Z367" s="11">
        <f>'OddsRatio_working_3-way'!X367^(1/3)*COS('OddsRatio_working_3-way'!Y367/3)</f>
        <v>0.57905519509144077</v>
      </c>
      <c r="AA367" s="11">
        <f>'OddsRatio_working_3-way'!X367^(1/3)*COS(('OddsRatio_working_3-way'!Y367+2*PI())/3)</f>
        <v>-0.54689926277878897</v>
      </c>
      <c r="AB367" s="11">
        <f>'OddsRatio_working_3-way'!X367^(1/3)*COS(('OddsRatio_working_3-way'!Y367+4*PI())/3)</f>
        <v>-3.2155932312651937E-2</v>
      </c>
      <c r="AC367" s="11">
        <f>'OddsRatio_working_3-way'!X367^(1/3)*SIN('OddsRatio_working_3-way'!Y367/3)</f>
        <v>0.29718720040818891</v>
      </c>
      <c r="AD367" s="11">
        <f>'OddsRatio_working_3-way'!X367^(1/3)*SIN(('OddsRatio_working_3-way'!Y367+2*PI())/3)</f>
        <v>0.35288290893844748</v>
      </c>
      <c r="AE367" s="11">
        <f>'OddsRatio_working_3-way'!X367^(1/3)*SIN(('OddsRatio_working_3-way'!Y367+4*PI())/3)</f>
        <v>-0.65007010934663623</v>
      </c>
      <c r="AF367" s="11">
        <f>-'OddsRatio_working_3-way'!U367/(3*'OddsRatio_working_3-way'!X367^(1/3))*COS(('OddsRatio_working_3-way'!Y367)/3)</f>
        <v>0.57905519509144077</v>
      </c>
      <c r="AG367" s="11">
        <f>-'OddsRatio_working_3-way'!U367/(3*'OddsRatio_working_3-way'!X367^(1/3))*COS(('OddsRatio_working_3-way'!Y367+2*PI())/3)</f>
        <v>-0.54689926277878897</v>
      </c>
      <c r="AH367" s="11">
        <f>-'OddsRatio_working_3-way'!U367/(3*'OddsRatio_working_3-way'!X367^(1/3))*COS(('OddsRatio_working_3-way'!Y367+4*PI())/3)</f>
        <v>-3.2155932312651937E-2</v>
      </c>
      <c r="AI367" s="11">
        <f>'OddsRatio_working_3-way'!U367/(3*'OddsRatio_working_3-way'!X367^(1/3))*SIN(('OddsRatio_working_3-way'!Y367)/3)</f>
        <v>-0.29718720040818891</v>
      </c>
      <c r="AJ367" s="11">
        <f>'OddsRatio_working_3-way'!U367/(3*'OddsRatio_working_3-way'!X367^(1/3))*SIN(('OddsRatio_working_3-way'!Y367+2*PI())/3)</f>
        <v>-0.35288290893844748</v>
      </c>
      <c r="AK367" s="11">
        <f>'OddsRatio_working_3-way'!U367/(3*'OddsRatio_working_3-way'!X367^(1/3))*SIN(('OddsRatio_working_3-way'!Y367+4*PI())/3)</f>
        <v>0.65007010934663623</v>
      </c>
      <c r="AL367" s="11">
        <f>'OddsRatio_working_3-way'!Z367+'OddsRatio_working_3-way'!AF367</f>
        <v>1.1581103901828815</v>
      </c>
      <c r="AM367" s="11">
        <f>'OddsRatio_working_3-way'!AA367+'OddsRatio_working_3-way'!AG367</f>
        <v>-1.0937985255575779</v>
      </c>
      <c r="AN367" s="11">
        <f>'OddsRatio_working_3-way'!AB367+'OddsRatio_working_3-way'!AH367</f>
        <v>-6.4311864625303874E-2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1.1581103901828815</v>
      </c>
      <c r="AS367" s="11">
        <f>IF(('OddsRatio_working_3-way'!X367=0),IF(Q367&gt;0,-Q367^(1/3),(-Q367)^(1/3)),'OddsRatio_working_3-way'!AM367-'OddsRatio_working_3-way'!R367/3)</f>
        <v>-1.0937985255575779</v>
      </c>
      <c r="AT367" s="11">
        <f>IF(('OddsRatio_working_3-way'!X367=0),IF(Q367&gt;0,-Q367^(1/3),(-Q367)^(1/3)),'OddsRatio_working_3-way'!AN367-'OddsRatio_working_3-way'!R367/3)</f>
        <v>-6.4311864625303874E-2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9">
        <f t="shared" si="78"/>
        <v>0.15606897069917589</v>
      </c>
      <c r="E368" s="9">
        <f t="shared" si="79"/>
        <v>0.21375260482238392</v>
      </c>
      <c r="F368" s="9">
        <f t="shared" si="80"/>
        <v>0.63017842447844019</v>
      </c>
      <c r="G368" s="9">
        <f t="shared" si="81"/>
        <v>1.0479503025207229</v>
      </c>
      <c r="H368" s="9">
        <f t="shared" si="82"/>
        <v>6.4074235610069312</v>
      </c>
      <c r="I368" s="9">
        <f t="shared" si="83"/>
        <v>4.6783055618477363</v>
      </c>
      <c r="J368" s="9">
        <f t="shared" si="84"/>
        <v>1.5868521694116049</v>
      </c>
      <c r="K368" s="11">
        <f t="shared" si="85"/>
        <v>0.16233766233766234</v>
      </c>
      <c r="L368" s="11">
        <f t="shared" si="86"/>
        <v>0.22172949002217296</v>
      </c>
      <c r="M368" s="11">
        <f t="shared" si="87"/>
        <v>0.64102564102564097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-0.23402539810522072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0.21297069523233603</v>
      </c>
      <c r="Q368" s="11">
        <f>2*'OddsRatio_working_3-way'!K368*'OddsRatio_working_3-way'!L368*'OddsRatio_working_3-way'!M368</f>
        <v>4.6147496258361002E-2</v>
      </c>
      <c r="R368" s="11">
        <f t="shared" si="88"/>
        <v>0</v>
      </c>
      <c r="S368" s="11">
        <f t="shared" si="89"/>
        <v>-0.91003240228046434</v>
      </c>
      <c r="T368" s="11">
        <f t="shared" si="90"/>
        <v>-0.19719011967073982</v>
      </c>
      <c r="U368" s="11">
        <f>'OddsRatio_working_3-way'!S368-'OddsRatio_working_3-way'!R368^2/3</f>
        <v>-0.91003240228046434</v>
      </c>
      <c r="V368" s="11">
        <f>'OddsRatio_working_3-way'!S368*'OddsRatio_working_3-way'!R368/3-2*'OddsRatio_working_3-way'!R368^3/27-'OddsRatio_working_3-way'!T368</f>
        <v>0.19719011967073982</v>
      </c>
      <c r="W368" s="11">
        <f>'OddsRatio_working_3-way'!V368^2+4*'OddsRatio_working_3-way'!U368^3/27</f>
        <v>-7.2768130756334093E-2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0.16707189623938462</v>
      </c>
      <c r="Y368" s="11">
        <f>IF('OddsRatio_working_3-way'!W368&gt;=0,IF('OddsRatio_working_3-way'!V368+SQRT('OddsRatio_working_3-way'!W368)&gt;0,0,PI()),ACOS('OddsRatio_working_3-way'!V368/(2*'OddsRatio_working_3-way'!X368)))</f>
        <v>0.93956963290848639</v>
      </c>
      <c r="Z368" s="11">
        <f>'OddsRatio_working_3-way'!X368^(1/3)*COS('OddsRatio_working_3-way'!Y368/3)</f>
        <v>0.52397515126036143</v>
      </c>
      <c r="AA368" s="11">
        <f>'OddsRatio_working_3-way'!X368^(1/3)*COS(('OddsRatio_working_3-way'!Y368+2*PI())/3)</f>
        <v>-0.40894209654184605</v>
      </c>
      <c r="AB368" s="11">
        <f>'OddsRatio_working_3-way'!X368^(1/3)*COS(('OddsRatio_working_3-way'!Y368+4*PI())/3)</f>
        <v>-0.11503305471851552</v>
      </c>
      <c r="AC368" s="11">
        <f>'OddsRatio_working_3-way'!X368^(1/3)*SIN('OddsRatio_working_3-way'!Y368/3)</f>
        <v>0.16968846441396493</v>
      </c>
      <c r="AD368" s="11">
        <f>'OddsRatio_working_3-way'!X368^(1/3)*SIN(('OddsRatio_working_3-way'!Y368+2*PI())/3)</f>
        <v>0.36893155973628439</v>
      </c>
      <c r="AE368" s="11">
        <f>'OddsRatio_working_3-way'!X368^(1/3)*SIN(('OddsRatio_working_3-way'!Y368+4*PI())/3)</f>
        <v>-0.53862002415024923</v>
      </c>
      <c r="AF368" s="11">
        <f>-'OddsRatio_working_3-way'!U368/(3*'OddsRatio_working_3-way'!X368^(1/3))*COS(('OddsRatio_working_3-way'!Y368)/3)</f>
        <v>0.52397515126036154</v>
      </c>
      <c r="AG368" s="11">
        <f>-'OddsRatio_working_3-way'!U368/(3*'OddsRatio_working_3-way'!X368^(1/3))*COS(('OddsRatio_working_3-way'!Y368+2*PI())/3)</f>
        <v>-0.4089420965418461</v>
      </c>
      <c r="AH368" s="11">
        <f>-'OddsRatio_working_3-way'!U368/(3*'OddsRatio_working_3-way'!X368^(1/3))*COS(('OddsRatio_working_3-way'!Y368+4*PI())/3)</f>
        <v>-0.11503305471851555</v>
      </c>
      <c r="AI368" s="11">
        <f>'OddsRatio_working_3-way'!U368/(3*'OddsRatio_working_3-way'!X368^(1/3))*SIN(('OddsRatio_working_3-way'!Y368)/3)</f>
        <v>-0.16968846441396498</v>
      </c>
      <c r="AJ368" s="11">
        <f>'OddsRatio_working_3-way'!U368/(3*'OddsRatio_working_3-way'!X368^(1/3))*SIN(('OddsRatio_working_3-way'!Y368+2*PI())/3)</f>
        <v>-0.3689315597362845</v>
      </c>
      <c r="AK368" s="11">
        <f>'OddsRatio_working_3-way'!U368/(3*'OddsRatio_working_3-way'!X368^(1/3))*SIN(('OddsRatio_working_3-way'!Y368+4*PI())/3)</f>
        <v>0.53862002415024934</v>
      </c>
      <c r="AL368" s="11">
        <f>'OddsRatio_working_3-way'!Z368+'OddsRatio_working_3-way'!AF368</f>
        <v>1.0479503025207229</v>
      </c>
      <c r="AM368" s="11">
        <f>'OddsRatio_working_3-way'!AA368+'OddsRatio_working_3-way'!AG368</f>
        <v>-0.8178841930836922</v>
      </c>
      <c r="AN368" s="11">
        <f>'OddsRatio_working_3-way'!AB368+'OddsRatio_working_3-way'!AH368</f>
        <v>-0.23006610943703107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1.0479503025207229</v>
      </c>
      <c r="AS368" s="11">
        <f>IF(('OddsRatio_working_3-way'!X368=0),IF(Q368&gt;0,-Q368^(1/3),(-Q368)^(1/3)),'OddsRatio_working_3-way'!AM368-'OddsRatio_working_3-way'!R368/3)</f>
        <v>-0.8178841930836922</v>
      </c>
      <c r="AT368" s="11">
        <f>IF(('OddsRatio_working_3-way'!X368=0),IF(Q368&gt;0,-Q368^(1/3),(-Q368)^(1/3)),'OddsRatio_working_3-way'!AN368-'OddsRatio_working_3-way'!R368/3)</f>
        <v>-0.23006610943703107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9">
        <f t="shared" si="78"/>
        <v>0.29430844076369328</v>
      </c>
      <c r="E369" s="9">
        <f t="shared" si="79"/>
        <v>0.29701883322326061</v>
      </c>
      <c r="F369" s="9">
        <f t="shared" si="80"/>
        <v>0.40867272601304611</v>
      </c>
      <c r="G369" s="9">
        <f t="shared" si="81"/>
        <v>1.0335326959472995</v>
      </c>
      <c r="H369" s="9">
        <f t="shared" si="82"/>
        <v>3.3977958545977347</v>
      </c>
      <c r="I369" s="9">
        <f t="shared" si="83"/>
        <v>3.3667898737193154</v>
      </c>
      <c r="J369" s="9">
        <f t="shared" si="84"/>
        <v>2.4469457743262195</v>
      </c>
      <c r="K369" s="11">
        <f t="shared" si="85"/>
        <v>0.30120481927710846</v>
      </c>
      <c r="L369" s="11">
        <f t="shared" si="86"/>
        <v>0.303951367781155</v>
      </c>
      <c r="M369" s="11">
        <f t="shared" si="87"/>
        <v>0.41666666666666669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-0.2837306673502521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0.22926050707388823</v>
      </c>
      <c r="Q369" s="11">
        <f>2*'OddsRatio_working_3-way'!K369*'OddsRatio_working_3-way'!L369*'OddsRatio_working_3-way'!M369</f>
        <v>7.629301400129393E-2</v>
      </c>
      <c r="R369" s="11">
        <f t="shared" si="88"/>
        <v>0</v>
      </c>
      <c r="S369" s="11">
        <f t="shared" si="89"/>
        <v>-0.80802159743584212</v>
      </c>
      <c r="T369" s="11">
        <f t="shared" si="90"/>
        <v>-0.26889237851442338</v>
      </c>
      <c r="U369" s="11">
        <f>'OddsRatio_working_3-way'!S369-'OddsRatio_working_3-way'!R369^2/3</f>
        <v>-0.80802159743584212</v>
      </c>
      <c r="V369" s="11">
        <f>'OddsRatio_working_3-way'!S369*'OddsRatio_working_3-way'!R369/3-2*'OddsRatio_working_3-way'!R369^3/27-'OddsRatio_working_3-way'!T369</f>
        <v>0.26889237851442338</v>
      </c>
      <c r="W369" s="11">
        <f>'OddsRatio_working_3-way'!V369^2+4*'OddsRatio_working_3-way'!U369^3/27</f>
        <v>-5.8533945095588652E-3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0.13978242533729232</v>
      </c>
      <c r="Y369" s="11">
        <f>IF('OddsRatio_working_3-way'!W369&gt;=0,IF('OddsRatio_working_3-way'!V369+SQRT('OddsRatio_working_3-way'!W369)&gt;0,0,PI()),ACOS('OddsRatio_working_3-way'!V369/(2*'OddsRatio_working_3-way'!X369)))</f>
        <v>0.27720279976092077</v>
      </c>
      <c r="Z369" s="11">
        <f>'OddsRatio_working_3-way'!X369^(1/3)*COS('OddsRatio_working_3-way'!Y369/3)</f>
        <v>0.51676634797364973</v>
      </c>
      <c r="AA369" s="11">
        <f>'OddsRatio_working_3-way'!X369^(1/3)*COS(('OddsRatio_working_3-way'!Y369+2*PI())/3)</f>
        <v>-0.29985371245021031</v>
      </c>
      <c r="AB369" s="11">
        <f>'OddsRatio_working_3-way'!X369^(1/3)*COS(('OddsRatio_working_3-way'!Y369+4*PI())/3)</f>
        <v>-0.21691263552343917</v>
      </c>
      <c r="AC369" s="11">
        <f>'OddsRatio_working_3-way'!X369^(1/3)*SIN('OddsRatio_working_3-way'!Y369/3)</f>
        <v>4.7886053090548726E-2</v>
      </c>
      <c r="AD369" s="11">
        <f>'OddsRatio_working_3-way'!X369^(1/3)*SIN(('OddsRatio_working_3-way'!Y369+2*PI())/3)</f>
        <v>0.42358975862081549</v>
      </c>
      <c r="AE369" s="11">
        <f>'OddsRatio_working_3-way'!X369^(1/3)*SIN(('OddsRatio_working_3-way'!Y369+4*PI())/3)</f>
        <v>-0.47147581171136421</v>
      </c>
      <c r="AF369" s="11">
        <f>-'OddsRatio_working_3-way'!U369/(3*'OddsRatio_working_3-way'!X369^(1/3))*COS(('OddsRatio_working_3-way'!Y369)/3)</f>
        <v>0.51676634797364962</v>
      </c>
      <c r="AG369" s="11">
        <f>-'OddsRatio_working_3-way'!U369/(3*'OddsRatio_working_3-way'!X369^(1/3))*COS(('OddsRatio_working_3-way'!Y369+2*PI())/3)</f>
        <v>-0.2998537124502102</v>
      </c>
      <c r="AH369" s="11">
        <f>-'OddsRatio_working_3-way'!U369/(3*'OddsRatio_working_3-way'!X369^(1/3))*COS(('OddsRatio_working_3-way'!Y369+4*PI())/3)</f>
        <v>-0.21691263552343915</v>
      </c>
      <c r="AI369" s="11">
        <f>'OddsRatio_working_3-way'!U369/(3*'OddsRatio_working_3-way'!X369^(1/3))*SIN(('OddsRatio_working_3-way'!Y369)/3)</f>
        <v>-4.7886053090548719E-2</v>
      </c>
      <c r="AJ369" s="11">
        <f>'OddsRatio_working_3-way'!U369/(3*'OddsRatio_working_3-way'!X369^(1/3))*SIN(('OddsRatio_working_3-way'!Y369+2*PI())/3)</f>
        <v>-0.42358975862081538</v>
      </c>
      <c r="AK369" s="11">
        <f>'OddsRatio_working_3-way'!U369/(3*'OddsRatio_working_3-way'!X369^(1/3))*SIN(('OddsRatio_working_3-way'!Y369+4*PI())/3)</f>
        <v>0.4714758117113641</v>
      </c>
      <c r="AL369" s="11">
        <f>'OddsRatio_working_3-way'!Z369+'OddsRatio_working_3-way'!AF369</f>
        <v>1.0335326959472995</v>
      </c>
      <c r="AM369" s="11">
        <f>'OddsRatio_working_3-way'!AA369+'OddsRatio_working_3-way'!AG369</f>
        <v>-0.5997074249004205</v>
      </c>
      <c r="AN369" s="11">
        <f>'OddsRatio_working_3-way'!AB369+'OddsRatio_working_3-way'!AH369</f>
        <v>-0.43382527104687829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1.0335326959472995</v>
      </c>
      <c r="AS369" s="11">
        <f>IF(('OddsRatio_working_3-way'!X369=0),IF(Q369&gt;0,-Q369^(1/3),(-Q369)^(1/3)),'OddsRatio_working_3-way'!AM369-'OddsRatio_working_3-way'!R369/3)</f>
        <v>-0.5997074249004205</v>
      </c>
      <c r="AT369" s="11">
        <f>IF(('OddsRatio_working_3-way'!X369=0),IF(Q369&gt;0,-Q369^(1/3),(-Q369)^(1/3)),'OddsRatio_working_3-way'!AN369-'OddsRatio_working_3-way'!R369/3)</f>
        <v>-0.43382527104687829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9">
        <f t="shared" si="78"/>
        <v>0.75237478459566542</v>
      </c>
      <c r="E370" s="9">
        <f t="shared" si="79"/>
        <v>0.15211697982078914</v>
      </c>
      <c r="F370" s="9">
        <f t="shared" si="80"/>
        <v>9.550823558354532E-2</v>
      </c>
      <c r="G370" s="9">
        <f t="shared" si="81"/>
        <v>1.0616929671063018</v>
      </c>
      <c r="H370" s="9">
        <f t="shared" si="82"/>
        <v>1.3291248198029537</v>
      </c>
      <c r="I370" s="9">
        <f t="shared" si="83"/>
        <v>6.5738880773080828</v>
      </c>
      <c r="J370" s="9">
        <f t="shared" si="84"/>
        <v>10.470301266588214</v>
      </c>
      <c r="K370" s="11">
        <f t="shared" si="85"/>
        <v>0.76335877862595414</v>
      </c>
      <c r="L370" s="11">
        <f t="shared" si="86"/>
        <v>0.16</v>
      </c>
      <c r="M370" s="11">
        <f t="shared" si="87"/>
        <v>0.10080645161290323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-0.17874045801526717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0.17828121152425511</v>
      </c>
      <c r="Q370" s="11">
        <f>2*'OddsRatio_working_3-way'!K370*'OddsRatio_working_3-way'!L370*'OddsRatio_working_3-way'!M370</f>
        <v>2.4624476729869491E-2</v>
      </c>
      <c r="R370" s="11">
        <f t="shared" si="88"/>
        <v>0</v>
      </c>
      <c r="S370" s="11">
        <f t="shared" si="89"/>
        <v>-0.99743065170520695</v>
      </c>
      <c r="T370" s="11">
        <f t="shared" si="90"/>
        <v>-0.13776666460016671</v>
      </c>
      <c r="U370" s="11">
        <f>'OddsRatio_working_3-way'!S370-'OddsRatio_working_3-way'!R370^2/3</f>
        <v>-0.99743065170520695</v>
      </c>
      <c r="V370" s="11">
        <f>'OddsRatio_working_3-way'!S370*'OddsRatio_working_3-way'!R370/3-2*'OddsRatio_working_3-way'!R370^3/27-'OddsRatio_working_3-way'!T370</f>
        <v>0.13776666460016671</v>
      </c>
      <c r="W370" s="11">
        <f>'OddsRatio_working_3-way'!V370^2+4*'OddsRatio_working_3-way'!U370^3/27</f>
        <v>-0.12802949320730336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0.19170885939515039</v>
      </c>
      <c r="Y370" s="11">
        <f>IF('OddsRatio_working_3-way'!W370&gt;=0,IF('OddsRatio_working_3-way'!V370+SQRT('OddsRatio_working_3-way'!W370)&gt;0,0,PI()),ACOS('OddsRatio_working_3-way'!V370/(2*'OddsRatio_working_3-way'!X370)))</f>
        <v>1.2032655566190464</v>
      </c>
      <c r="Z370" s="11">
        <f>'OddsRatio_working_3-way'!X370^(1/3)*COS('OddsRatio_working_3-way'!Y370/3)</f>
        <v>0.53084648355315089</v>
      </c>
      <c r="AA370" s="11">
        <f>'OddsRatio_working_3-way'!X370^(1/3)*COS(('OddsRatio_working_3-way'!Y370+2*PI())/3)</f>
        <v>-0.46038265063068123</v>
      </c>
      <c r="AB370" s="11">
        <f>'OddsRatio_working_3-way'!X370^(1/3)*COS(('OddsRatio_working_3-way'!Y370+4*PI())/3)</f>
        <v>-7.046383292246991E-2</v>
      </c>
      <c r="AC370" s="11">
        <f>'OddsRatio_working_3-way'!X370^(1/3)*SIN('OddsRatio_working_3-way'!Y370/3)</f>
        <v>0.22511973436593674</v>
      </c>
      <c r="AD370" s="11">
        <f>'OddsRatio_working_3-way'!X370^(1/3)*SIN(('OddsRatio_working_3-way'!Y370+2*PI())/3)</f>
        <v>0.34716667308369875</v>
      </c>
      <c r="AE370" s="11">
        <f>'OddsRatio_working_3-way'!X370^(1/3)*SIN(('OddsRatio_working_3-way'!Y370+4*PI())/3)</f>
        <v>-0.57228640744963521</v>
      </c>
      <c r="AF370" s="11">
        <f>-'OddsRatio_working_3-way'!U370/(3*'OddsRatio_working_3-way'!X370^(1/3))*COS(('OddsRatio_working_3-way'!Y370)/3)</f>
        <v>0.53084648355315089</v>
      </c>
      <c r="AG370" s="11">
        <f>-'OddsRatio_working_3-way'!U370/(3*'OddsRatio_working_3-way'!X370^(1/3))*COS(('OddsRatio_working_3-way'!Y370+2*PI())/3)</f>
        <v>-0.46038265063068123</v>
      </c>
      <c r="AH370" s="11">
        <f>-'OddsRatio_working_3-way'!U370/(3*'OddsRatio_working_3-way'!X370^(1/3))*COS(('OddsRatio_working_3-way'!Y370+4*PI())/3)</f>
        <v>-7.046383292246991E-2</v>
      </c>
      <c r="AI370" s="11">
        <f>'OddsRatio_working_3-way'!U370/(3*'OddsRatio_working_3-way'!X370^(1/3))*SIN(('OddsRatio_working_3-way'!Y370)/3)</f>
        <v>-0.22511973436593674</v>
      </c>
      <c r="AJ370" s="11">
        <f>'OddsRatio_working_3-way'!U370/(3*'OddsRatio_working_3-way'!X370^(1/3))*SIN(('OddsRatio_working_3-way'!Y370+2*PI())/3)</f>
        <v>-0.34716667308369875</v>
      </c>
      <c r="AK370" s="11">
        <f>'OddsRatio_working_3-way'!U370/(3*'OddsRatio_working_3-way'!X370^(1/3))*SIN(('OddsRatio_working_3-way'!Y370+4*PI())/3)</f>
        <v>0.57228640744963521</v>
      </c>
      <c r="AL370" s="11">
        <f>'OddsRatio_working_3-way'!Z370+'OddsRatio_working_3-way'!AF370</f>
        <v>1.0616929671063018</v>
      </c>
      <c r="AM370" s="11">
        <f>'OddsRatio_working_3-way'!AA370+'OddsRatio_working_3-way'!AG370</f>
        <v>-0.92076530126136247</v>
      </c>
      <c r="AN370" s="11">
        <f>'OddsRatio_working_3-way'!AB370+'OddsRatio_working_3-way'!AH370</f>
        <v>-0.14092766584493982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1.0616929671063018</v>
      </c>
      <c r="AS370" s="11">
        <f>IF(('OddsRatio_working_3-way'!X370=0),IF(Q370&gt;0,-Q370^(1/3),(-Q370)^(1/3)),'OddsRatio_working_3-way'!AM370-'OddsRatio_working_3-way'!R370/3)</f>
        <v>-0.92076530126136247</v>
      </c>
      <c r="AT370" s="11">
        <f>IF(('OddsRatio_working_3-way'!X370=0),IF(Q370&gt;0,-Q370^(1/3),(-Q370)^(1/3)),'OddsRatio_working_3-way'!AN370-'OddsRatio_working_3-way'!R370/3)</f>
        <v>-0.14092766584493982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9">
        <f t="shared" si="78"/>
        <v>0.45053015584425299</v>
      </c>
      <c r="E371" s="9">
        <f t="shared" si="79"/>
        <v>0.27044526551418685</v>
      </c>
      <c r="F371" s="9">
        <f t="shared" si="80"/>
        <v>0.27902457864156022</v>
      </c>
      <c r="G371" s="9">
        <f t="shared" si="81"/>
        <v>1.03356546562103</v>
      </c>
      <c r="H371" s="9">
        <f t="shared" si="82"/>
        <v>2.2196072494328152</v>
      </c>
      <c r="I371" s="9">
        <f t="shared" si="83"/>
        <v>3.6976058652708885</v>
      </c>
      <c r="J371" s="9">
        <f t="shared" si="84"/>
        <v>3.5839136640525751</v>
      </c>
      <c r="K371" s="11">
        <f t="shared" si="85"/>
        <v>0.4587155963302752</v>
      </c>
      <c r="L371" s="11">
        <f t="shared" si="86"/>
        <v>0.2770083102493075</v>
      </c>
      <c r="M371" s="11">
        <f t="shared" si="87"/>
        <v>0.2857142857142857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-0.27953151831776457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0.22835940648337405</v>
      </c>
      <c r="Q371" s="11">
        <f>2*'OddsRatio_working_3-way'!K371*'OddsRatio_working_3-way'!L371*'OddsRatio_working_3-way'!M371</f>
        <v>7.2610304128258848E-2</v>
      </c>
      <c r="R371" s="11">
        <f t="shared" si="88"/>
        <v>0</v>
      </c>
      <c r="S371" s="11">
        <f t="shared" si="89"/>
        <v>-0.81693616468601826</v>
      </c>
      <c r="T371" s="11">
        <f t="shared" si="90"/>
        <v>-0.25975712708617438</v>
      </c>
      <c r="U371" s="11">
        <f>'OddsRatio_working_3-way'!S371-'OddsRatio_working_3-way'!R371^2/3</f>
        <v>-0.81693616468601826</v>
      </c>
      <c r="V371" s="11">
        <f>'OddsRatio_working_3-way'!S371*'OddsRatio_working_3-way'!R371/3-2*'OddsRatio_working_3-way'!R371^3/27-'OddsRatio_working_3-way'!T371</f>
        <v>0.25975712708617438</v>
      </c>
      <c r="W371" s="11">
        <f>'OddsRatio_working_3-way'!V371^2+4*'OddsRatio_working_3-way'!U371^3/27</f>
        <v>-1.3298189724641155E-2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0.14210203622459469</v>
      </c>
      <c r="Y371" s="11">
        <f>IF('OddsRatio_working_3-way'!W371&gt;=0,IF('OddsRatio_working_3-way'!V371+SQRT('OddsRatio_working_3-way'!W371)&gt;0,0,PI()),ACOS('OddsRatio_working_3-way'!V371/(2*'OddsRatio_working_3-way'!X371)))</f>
        <v>0.41780686676320689</v>
      </c>
      <c r="Z371" s="11">
        <f>'OddsRatio_working_3-way'!X371^(1/3)*COS('OddsRatio_working_3-way'!Y371/3)</f>
        <v>0.51678273281051501</v>
      </c>
      <c r="AA371" s="11">
        <f>'OddsRatio_working_3-way'!X371^(1/3)*COS(('OddsRatio_working_3-way'!Y371+2*PI())/3)</f>
        <v>-0.32112689440316683</v>
      </c>
      <c r="AB371" s="11">
        <f>'OddsRatio_working_3-way'!X371^(1/3)*COS(('OddsRatio_working_3-way'!Y371+4*PI())/3)</f>
        <v>-0.19565583840734788</v>
      </c>
      <c r="AC371" s="11">
        <f>'OddsRatio_working_3-way'!X371^(1/3)*SIN('OddsRatio_working_3-way'!Y371/3)</f>
        <v>7.2440747954692658E-2</v>
      </c>
      <c r="AD371" s="11">
        <f>'OddsRatio_working_3-way'!X371^(1/3)*SIN(('OddsRatio_working_3-way'!Y371+2*PI())/3)</f>
        <v>0.41132660087370571</v>
      </c>
      <c r="AE371" s="11">
        <f>'OddsRatio_working_3-way'!X371^(1/3)*SIN(('OddsRatio_working_3-way'!Y371+4*PI())/3)</f>
        <v>-0.48376734882839834</v>
      </c>
      <c r="AF371" s="11">
        <f>-'OddsRatio_working_3-way'!U371/(3*'OddsRatio_working_3-way'!X371^(1/3))*COS(('OddsRatio_working_3-way'!Y371)/3)</f>
        <v>0.51678273281051501</v>
      </c>
      <c r="AG371" s="11">
        <f>-'OddsRatio_working_3-way'!U371/(3*'OddsRatio_working_3-way'!X371^(1/3))*COS(('OddsRatio_working_3-way'!Y371+2*PI())/3)</f>
        <v>-0.32112689440316683</v>
      </c>
      <c r="AH371" s="11">
        <f>-'OddsRatio_working_3-way'!U371/(3*'OddsRatio_working_3-way'!X371^(1/3))*COS(('OddsRatio_working_3-way'!Y371+4*PI())/3)</f>
        <v>-0.19565583840734788</v>
      </c>
      <c r="AI371" s="11">
        <f>'OddsRatio_working_3-way'!U371/(3*'OddsRatio_working_3-way'!X371^(1/3))*SIN(('OddsRatio_working_3-way'!Y371)/3)</f>
        <v>-7.2440747954692658E-2</v>
      </c>
      <c r="AJ371" s="11">
        <f>'OddsRatio_working_3-way'!U371/(3*'OddsRatio_working_3-way'!X371^(1/3))*SIN(('OddsRatio_working_3-way'!Y371+2*PI())/3)</f>
        <v>-0.41132660087370571</v>
      </c>
      <c r="AK371" s="11">
        <f>'OddsRatio_working_3-way'!U371/(3*'OddsRatio_working_3-way'!X371^(1/3))*SIN(('OddsRatio_working_3-way'!Y371+4*PI())/3)</f>
        <v>0.48376734882839834</v>
      </c>
      <c r="AL371" s="11">
        <f>'OddsRatio_working_3-way'!Z371+'OddsRatio_working_3-way'!AF371</f>
        <v>1.03356546562103</v>
      </c>
      <c r="AM371" s="11">
        <f>'OddsRatio_working_3-way'!AA371+'OddsRatio_working_3-way'!AG371</f>
        <v>-0.64225378880633366</v>
      </c>
      <c r="AN371" s="11">
        <f>'OddsRatio_working_3-way'!AB371+'OddsRatio_working_3-way'!AH371</f>
        <v>-0.39131167681469575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1.03356546562103</v>
      </c>
      <c r="AS371" s="11">
        <f>IF(('OddsRatio_working_3-way'!X371=0),IF(Q371&gt;0,-Q371^(1/3),(-Q371)^(1/3)),'OddsRatio_working_3-way'!AM371-'OddsRatio_working_3-way'!R371/3)</f>
        <v>-0.64225378880633366</v>
      </c>
      <c r="AT371" s="11">
        <f>IF(('OddsRatio_working_3-way'!X371=0),IF(Q371&gt;0,-Q371^(1/3),(-Q371)^(1/3)),'OddsRatio_working_3-way'!AN371-'OddsRatio_working_3-way'!R371/3)</f>
        <v>-0.39131167681469575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9">
        <f t="shared" si="78"/>
        <v>0.20319345066526379</v>
      </c>
      <c r="E372" s="9">
        <f t="shared" si="79"/>
        <v>0.26778102870780723</v>
      </c>
      <c r="F372" s="9">
        <f t="shared" si="80"/>
        <v>0.52902552062692887</v>
      </c>
      <c r="G372" s="9">
        <f t="shared" si="81"/>
        <v>1.0598428282838128</v>
      </c>
      <c r="H372" s="9">
        <f t="shared" si="82"/>
        <v>4.9214184646501078</v>
      </c>
      <c r="I372" s="9">
        <f t="shared" si="83"/>
        <v>3.7343944969722371</v>
      </c>
      <c r="J372" s="9">
        <f t="shared" si="84"/>
        <v>1.8902679757584029</v>
      </c>
      <c r="K372" s="11">
        <f t="shared" si="85"/>
        <v>0.21276595744680851</v>
      </c>
      <c r="L372" s="11">
        <f t="shared" si="86"/>
        <v>0.27932960893854747</v>
      </c>
      <c r="M372" s="11">
        <f t="shared" si="87"/>
        <v>0.54347826086956519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-0.25900133850820917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0.2299753487098124</v>
      </c>
      <c r="Q372" s="11">
        <f>2*'OddsRatio_working_3-way'!K372*'OddsRatio_working_3-way'!L372*'OddsRatio_working_3-way'!M372</f>
        <v>6.4599817053318104E-2</v>
      </c>
      <c r="R372" s="11">
        <f t="shared" si="88"/>
        <v>0</v>
      </c>
      <c r="S372" s="11">
        <f t="shared" si="89"/>
        <v>-0.88793112048926037</v>
      </c>
      <c r="T372" s="11">
        <f t="shared" si="90"/>
        <v>-0.24941885407001702</v>
      </c>
      <c r="U372" s="11">
        <f>'OddsRatio_working_3-way'!S372-'OddsRatio_working_3-way'!R372^2/3</f>
        <v>-0.88793112048926037</v>
      </c>
      <c r="V372" s="11">
        <f>'OddsRatio_working_3-way'!S372*'OddsRatio_working_3-way'!R372/3-2*'OddsRatio_working_3-way'!R372^3/27-'OddsRatio_working_3-way'!T372</f>
        <v>0.24941885407001702</v>
      </c>
      <c r="W372" s="11">
        <f>'OddsRatio_working_3-way'!V372^2+4*'OddsRatio_working_3-way'!U372^3/27</f>
        <v>-4.1503441317950682E-2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0.16102267393410091</v>
      </c>
      <c r="Y372" s="11">
        <f>IF('OddsRatio_working_3-way'!W372&gt;=0,IF('OddsRatio_working_3-way'!V372+SQRT('OddsRatio_working_3-way'!W372)&gt;0,0,PI()),ACOS('OddsRatio_working_3-way'!V372/(2*'OddsRatio_working_3-way'!X372)))</f>
        <v>0.6848978944054982</v>
      </c>
      <c r="Z372" s="11">
        <f>'OddsRatio_working_3-way'!X372^(1/3)*COS('OddsRatio_working_3-way'!Y372/3)</f>
        <v>0.52992141414190652</v>
      </c>
      <c r="AA372" s="11">
        <f>'OddsRatio_working_3-way'!X372^(1/3)*COS(('OddsRatio_working_3-way'!Y372+2*PI())/3)</f>
        <v>-0.37159208729130216</v>
      </c>
      <c r="AB372" s="11">
        <f>'OddsRatio_working_3-way'!X372^(1/3)*COS(('OddsRatio_working_3-way'!Y372+4*PI())/3)</f>
        <v>-0.15832932685060444</v>
      </c>
      <c r="AC372" s="11">
        <f>'OddsRatio_working_3-way'!X372^(1/3)*SIN('OddsRatio_working_3-way'!Y372/3)</f>
        <v>0.12312731214855965</v>
      </c>
      <c r="AD372" s="11">
        <f>'OddsRatio_working_3-way'!X372^(1/3)*SIN(('OddsRatio_working_3-way'!Y372+2*PI())/3)</f>
        <v>0.39736175058198553</v>
      </c>
      <c r="AE372" s="11">
        <f>'OddsRatio_working_3-way'!X372^(1/3)*SIN(('OddsRatio_working_3-way'!Y372+4*PI())/3)</f>
        <v>-0.52048906273054507</v>
      </c>
      <c r="AF372" s="11">
        <f>-'OddsRatio_working_3-way'!U372/(3*'OddsRatio_working_3-way'!X372^(1/3))*COS(('OddsRatio_working_3-way'!Y372)/3)</f>
        <v>0.52992141414190641</v>
      </c>
      <c r="AG372" s="11">
        <f>-'OddsRatio_working_3-way'!U372/(3*'OddsRatio_working_3-way'!X372^(1/3))*COS(('OddsRatio_working_3-way'!Y372+2*PI())/3)</f>
        <v>-0.37159208729130211</v>
      </c>
      <c r="AH372" s="11">
        <f>-'OddsRatio_working_3-way'!U372/(3*'OddsRatio_working_3-way'!X372^(1/3))*COS(('OddsRatio_working_3-way'!Y372+4*PI())/3)</f>
        <v>-0.15832932685060441</v>
      </c>
      <c r="AI372" s="11">
        <f>'OddsRatio_working_3-way'!U372/(3*'OddsRatio_working_3-way'!X372^(1/3))*SIN(('OddsRatio_working_3-way'!Y372)/3)</f>
        <v>-0.12312731214855963</v>
      </c>
      <c r="AJ372" s="11">
        <f>'OddsRatio_working_3-way'!U372/(3*'OddsRatio_working_3-way'!X372^(1/3))*SIN(('OddsRatio_working_3-way'!Y372+2*PI())/3)</f>
        <v>-0.39736175058198547</v>
      </c>
      <c r="AK372" s="11">
        <f>'OddsRatio_working_3-way'!U372/(3*'OddsRatio_working_3-way'!X372^(1/3))*SIN(('OddsRatio_working_3-way'!Y372+4*PI())/3)</f>
        <v>0.52048906273054496</v>
      </c>
      <c r="AL372" s="11">
        <f>'OddsRatio_working_3-way'!Z372+'OddsRatio_working_3-way'!AF372</f>
        <v>1.0598428282838128</v>
      </c>
      <c r="AM372" s="11">
        <f>'OddsRatio_working_3-way'!AA372+'OddsRatio_working_3-way'!AG372</f>
        <v>-0.74318417458260422</v>
      </c>
      <c r="AN372" s="11">
        <f>'OddsRatio_working_3-way'!AB372+'OddsRatio_working_3-way'!AH372</f>
        <v>-0.31665865370120883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1.0598428282838128</v>
      </c>
      <c r="AS372" s="11">
        <f>IF(('OddsRatio_working_3-way'!X372=0),IF(Q372&gt;0,-Q372^(1/3),(-Q372)^(1/3)),'OddsRatio_working_3-way'!AM372-'OddsRatio_working_3-way'!R372/3)</f>
        <v>-0.74318417458260422</v>
      </c>
      <c r="AT372" s="11">
        <f>IF(('OddsRatio_working_3-way'!X372=0),IF(Q372&gt;0,-Q372^(1/3),(-Q372)^(1/3)),'OddsRatio_working_3-way'!AN372-'OddsRatio_working_3-way'!R372/3)</f>
        <v>-0.31665865370120883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9">
        <f t="shared" si="78"/>
        <v>0.33860001124201927</v>
      </c>
      <c r="E373" s="9">
        <f t="shared" si="79"/>
        <v>0.28789245079502235</v>
      </c>
      <c r="F373" s="9">
        <f t="shared" si="80"/>
        <v>0.3735075379629581</v>
      </c>
      <c r="G373" s="9">
        <f t="shared" si="81"/>
        <v>1.0615962897071811</v>
      </c>
      <c r="H373" s="9">
        <f t="shared" si="82"/>
        <v>2.9533371730612128</v>
      </c>
      <c r="I373" s="9">
        <f t="shared" si="83"/>
        <v>3.4735193550177312</v>
      </c>
      <c r="J373" s="9">
        <f t="shared" si="84"/>
        <v>2.6773221377373462</v>
      </c>
      <c r="K373" s="11">
        <f t="shared" si="85"/>
        <v>0.35211267605633806</v>
      </c>
      <c r="L373" s="11">
        <f t="shared" si="86"/>
        <v>0.3003003003003003</v>
      </c>
      <c r="M373" s="11">
        <f t="shared" si="87"/>
        <v>0.38759689922480617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-0.27761859468377625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0.23565983277742203</v>
      </c>
      <c r="Q373" s="11">
        <f>2*'OddsRatio_working_3-way'!K373*'OddsRatio_working_3-way'!L373*'OddsRatio_working_3-way'!M373</f>
        <v>8.1968637487798965E-2</v>
      </c>
      <c r="R373" s="11">
        <f t="shared" si="88"/>
        <v>0</v>
      </c>
      <c r="S373" s="11">
        <f t="shared" si="89"/>
        <v>-0.84886184603683446</v>
      </c>
      <c r="T373" s="11">
        <f t="shared" si="90"/>
        <v>-0.29525629427368155</v>
      </c>
      <c r="U373" s="11">
        <f>'OddsRatio_working_3-way'!S373-'OddsRatio_working_3-way'!R373^2/3</f>
        <v>-0.84886184603683446</v>
      </c>
      <c r="V373" s="11">
        <f>'OddsRatio_working_3-way'!S373*'OddsRatio_working_3-way'!R373/3-2*'OddsRatio_working_3-way'!R373^3/27-'OddsRatio_working_3-way'!T373</f>
        <v>0.29525629427368155</v>
      </c>
      <c r="W373" s="11">
        <f>'OddsRatio_working_3-way'!V373^2+4*'OddsRatio_working_3-way'!U373^3/27</f>
        <v>-3.4402174423379256E-3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0.15051287050495446</v>
      </c>
      <c r="Y373" s="11">
        <f>IF('OddsRatio_working_3-way'!W373&gt;=0,IF('OddsRatio_working_3-way'!V373+SQRT('OddsRatio_working_3-way'!W373)&gt;0,0,PI()),ACOS('OddsRatio_working_3-way'!V373/(2*'OddsRatio_working_3-way'!X373)))</f>
        <v>0.196099440378531</v>
      </c>
      <c r="Z373" s="11">
        <f>'OddsRatio_working_3-way'!X373^(1/3)*COS('OddsRatio_working_3-way'!Y373/3)</f>
        <v>0.53079814485359056</v>
      </c>
      <c r="AA373" s="11">
        <f>'OddsRatio_working_3-way'!X373^(1/3)*COS(('OddsRatio_working_3-way'!Y373+2*PI())/3)</f>
        <v>-0.29548991113559053</v>
      </c>
      <c r="AB373" s="11">
        <f>'OddsRatio_working_3-way'!X373^(1/3)*COS(('OddsRatio_working_3-way'!Y373+4*PI())/3)</f>
        <v>-0.23530823371800008</v>
      </c>
      <c r="AC373" s="11">
        <f>'OddsRatio_working_3-way'!X373^(1/3)*SIN('OddsRatio_working_3-way'!Y373/3)</f>
        <v>3.4745907657329218E-2</v>
      </c>
      <c r="AD373" s="11">
        <f>'OddsRatio_working_3-way'!X373^(1/3)*SIN(('OddsRatio_working_3-way'!Y373+2*PI())/3)</f>
        <v>0.44231172389619711</v>
      </c>
      <c r="AE373" s="11">
        <f>'OddsRatio_working_3-way'!X373^(1/3)*SIN(('OddsRatio_working_3-way'!Y373+4*PI())/3)</f>
        <v>-0.47705763155352621</v>
      </c>
      <c r="AF373" s="11">
        <f>-'OddsRatio_working_3-way'!U373/(3*'OddsRatio_working_3-way'!X373^(1/3))*COS(('OddsRatio_working_3-way'!Y373)/3)</f>
        <v>0.53079814485359045</v>
      </c>
      <c r="AG373" s="11">
        <f>-'OddsRatio_working_3-way'!U373/(3*'OddsRatio_working_3-way'!X373^(1/3))*COS(('OddsRatio_working_3-way'!Y373+2*PI())/3)</f>
        <v>-0.29548991113559048</v>
      </c>
      <c r="AH373" s="11">
        <f>-'OddsRatio_working_3-way'!U373/(3*'OddsRatio_working_3-way'!X373^(1/3))*COS(('OddsRatio_working_3-way'!Y373+4*PI())/3)</f>
        <v>-0.23530823371800003</v>
      </c>
      <c r="AI373" s="11">
        <f>'OddsRatio_working_3-way'!U373/(3*'OddsRatio_working_3-way'!X373^(1/3))*SIN(('OddsRatio_working_3-way'!Y373)/3)</f>
        <v>-3.4745907657329204E-2</v>
      </c>
      <c r="AJ373" s="11">
        <f>'OddsRatio_working_3-way'!U373/(3*'OddsRatio_working_3-way'!X373^(1/3))*SIN(('OddsRatio_working_3-way'!Y373+2*PI())/3)</f>
        <v>-0.44231172389619705</v>
      </c>
      <c r="AK373" s="11">
        <f>'OddsRatio_working_3-way'!U373/(3*'OddsRatio_working_3-way'!X373^(1/3))*SIN(('OddsRatio_working_3-way'!Y373+4*PI())/3)</f>
        <v>0.4770576315535261</v>
      </c>
      <c r="AL373" s="11">
        <f>'OddsRatio_working_3-way'!Z373+'OddsRatio_working_3-way'!AF373</f>
        <v>1.0615962897071811</v>
      </c>
      <c r="AM373" s="11">
        <f>'OddsRatio_working_3-way'!AA373+'OddsRatio_working_3-way'!AG373</f>
        <v>-0.59097982227118107</v>
      </c>
      <c r="AN373" s="11">
        <f>'OddsRatio_working_3-way'!AB373+'OddsRatio_working_3-way'!AH373</f>
        <v>-0.47061646743600011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1.0615962897071811</v>
      </c>
      <c r="AS373" s="11">
        <f>IF(('OddsRatio_working_3-way'!X373=0),IF(Q373&gt;0,-Q373^(1/3),(-Q373)^(1/3)),'OddsRatio_working_3-way'!AM373-'OddsRatio_working_3-way'!R373/3)</f>
        <v>-0.59097982227118107</v>
      </c>
      <c r="AT373" s="11">
        <f>IF(('OddsRatio_working_3-way'!X373=0),IF(Q373&gt;0,-Q373^(1/3),(-Q373)^(1/3)),'OddsRatio_working_3-way'!AN373-'OddsRatio_working_3-way'!R373/3)</f>
        <v>-0.47061646743600011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9">
        <f t="shared" si="78"/>
        <v>0.46780515265860939</v>
      </c>
      <c r="E374" s="9">
        <f t="shared" si="79"/>
        <v>0.27763667111748136</v>
      </c>
      <c r="F374" s="9">
        <f t="shared" si="80"/>
        <v>0.25455817622390908</v>
      </c>
      <c r="G374" s="9">
        <f t="shared" si="81"/>
        <v>1.0533723367454981</v>
      </c>
      <c r="H374" s="9">
        <f t="shared" si="82"/>
        <v>2.1376421236851382</v>
      </c>
      <c r="I374" s="9">
        <f t="shared" si="83"/>
        <v>3.6018296717613798</v>
      </c>
      <c r="J374" s="9">
        <f t="shared" si="84"/>
        <v>3.9283750961524846</v>
      </c>
      <c r="K374" s="11">
        <f t="shared" si="85"/>
        <v>0.48076923076923073</v>
      </c>
      <c r="L374" s="11">
        <f t="shared" si="86"/>
        <v>0.28818443804034583</v>
      </c>
      <c r="M374" s="11">
        <f t="shared" si="87"/>
        <v>0.26455026455026459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-0.27181967888019753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0.23201662250653604</v>
      </c>
      <c r="Q374" s="11">
        <f>2*'OddsRatio_working_3-way'!K374*'OddsRatio_working_3-way'!L374*'OddsRatio_working_3-way'!M374</f>
        <v>7.3306989733502706E-2</v>
      </c>
      <c r="R374" s="11">
        <f t="shared" si="88"/>
        <v>0</v>
      </c>
      <c r="S374" s="11">
        <f t="shared" si="89"/>
        <v>-0.85356815761965343</v>
      </c>
      <c r="T374" s="11">
        <f t="shared" si="90"/>
        <v>-0.26968978123843712</v>
      </c>
      <c r="U374" s="11">
        <f>'OddsRatio_working_3-way'!S374-'OddsRatio_working_3-way'!R374^2/3</f>
        <v>-0.85356815761965343</v>
      </c>
      <c r="V374" s="11">
        <f>'OddsRatio_working_3-way'!S374*'OddsRatio_working_3-way'!R374/3-2*'OddsRatio_working_3-way'!R374^3/27-'OddsRatio_working_3-way'!T374</f>
        <v>0.26968978123843712</v>
      </c>
      <c r="W374" s="11">
        <f>'OddsRatio_working_3-way'!V374^2+4*'OddsRatio_working_3-way'!U374^3/27</f>
        <v>-1.9399494936885697E-2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0.15176632782119506</v>
      </c>
      <c r="Y374" s="11">
        <f>IF('OddsRatio_working_3-way'!W374&gt;=0,IF('OddsRatio_working_3-way'!V374+SQRT('OddsRatio_working_3-way'!W374)&gt;0,0,PI()),ACOS('OddsRatio_working_3-way'!V374/(2*'OddsRatio_working_3-way'!X374)))</f>
        <v>0.47672312700011421</v>
      </c>
      <c r="Z374" s="11">
        <f>'OddsRatio_working_3-way'!X374^(1/3)*COS('OddsRatio_working_3-way'!Y374/3)</f>
        <v>0.52668616837274895</v>
      </c>
      <c r="AA374" s="11">
        <f>'OddsRatio_working_3-way'!X374^(1/3)*COS(('OddsRatio_working_3-way'!Y374+2*PI())/3)</f>
        <v>-0.3364409599321006</v>
      </c>
      <c r="AB374" s="11">
        <f>'OddsRatio_working_3-way'!X374^(1/3)*COS(('OddsRatio_working_3-way'!Y374+4*PI())/3)</f>
        <v>-0.19024520844064841</v>
      </c>
      <c r="AC374" s="11">
        <f>'OddsRatio_working_3-way'!X374^(1/3)*SIN('OddsRatio_working_3-way'!Y374/3)</f>
        <v>8.4406156477969604E-2</v>
      </c>
      <c r="AD374" s="11">
        <f>'OddsRatio_working_3-way'!X374^(1/3)*SIN(('OddsRatio_working_3-way'!Y374+2*PI())/3)</f>
        <v>0.41392052339370389</v>
      </c>
      <c r="AE374" s="11">
        <f>'OddsRatio_working_3-way'!X374^(1/3)*SIN(('OddsRatio_working_3-way'!Y374+4*PI())/3)</f>
        <v>-0.49832667987167351</v>
      </c>
      <c r="AF374" s="11">
        <f>-'OddsRatio_working_3-way'!U374/(3*'OddsRatio_working_3-way'!X374^(1/3))*COS(('OddsRatio_working_3-way'!Y374)/3)</f>
        <v>0.52668616837274906</v>
      </c>
      <c r="AG374" s="11">
        <f>-'OddsRatio_working_3-way'!U374/(3*'OddsRatio_working_3-way'!X374^(1/3))*COS(('OddsRatio_working_3-way'!Y374+2*PI())/3)</f>
        <v>-0.33644095993210071</v>
      </c>
      <c r="AH374" s="11">
        <f>-'OddsRatio_working_3-way'!U374/(3*'OddsRatio_working_3-way'!X374^(1/3))*COS(('OddsRatio_working_3-way'!Y374+4*PI())/3)</f>
        <v>-0.19024520844064843</v>
      </c>
      <c r="AI374" s="11">
        <f>'OddsRatio_working_3-way'!U374/(3*'OddsRatio_working_3-way'!X374^(1/3))*SIN(('OddsRatio_working_3-way'!Y374)/3)</f>
        <v>-8.4406156477969618E-2</v>
      </c>
      <c r="AJ374" s="11">
        <f>'OddsRatio_working_3-way'!U374/(3*'OddsRatio_working_3-way'!X374^(1/3))*SIN(('OddsRatio_working_3-way'!Y374+2*PI())/3)</f>
        <v>-0.413920523393704</v>
      </c>
      <c r="AK374" s="11">
        <f>'OddsRatio_working_3-way'!U374/(3*'OddsRatio_working_3-way'!X374^(1/3))*SIN(('OddsRatio_working_3-way'!Y374+4*PI())/3)</f>
        <v>0.49832667987167362</v>
      </c>
      <c r="AL374" s="11">
        <f>'OddsRatio_working_3-way'!Z374+'OddsRatio_working_3-way'!AF374</f>
        <v>1.0533723367454981</v>
      </c>
      <c r="AM374" s="11">
        <f>'OddsRatio_working_3-way'!AA374+'OddsRatio_working_3-way'!AG374</f>
        <v>-0.67288191986420132</v>
      </c>
      <c r="AN374" s="11">
        <f>'OddsRatio_working_3-way'!AB374+'OddsRatio_working_3-way'!AH374</f>
        <v>-0.38049041688129681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1.0533723367454981</v>
      </c>
      <c r="AS374" s="11">
        <f>IF(('OddsRatio_working_3-way'!X374=0),IF(Q374&gt;0,-Q374^(1/3),(-Q374)^(1/3)),'OddsRatio_working_3-way'!AM374-'OddsRatio_working_3-way'!R374/3)</f>
        <v>-0.67288191986420132</v>
      </c>
      <c r="AT374" s="11">
        <f>IF(('OddsRatio_working_3-way'!X374=0),IF(Q374&gt;0,-Q374^(1/3),(-Q374)^(1/3)),'OddsRatio_working_3-way'!AN374-'OddsRatio_working_3-way'!R374/3)</f>
        <v>-0.38049041688129681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9">
        <f t="shared" si="78"/>
        <v>0.47206655775254758</v>
      </c>
      <c r="E375" s="9">
        <f t="shared" si="79"/>
        <v>0.27570565509103817</v>
      </c>
      <c r="F375" s="9">
        <f t="shared" si="80"/>
        <v>0.25222778715641431</v>
      </c>
      <c r="G375" s="9">
        <f t="shared" si="81"/>
        <v>1.055042788003743</v>
      </c>
      <c r="H375" s="9">
        <f t="shared" si="82"/>
        <v>2.1183453552839677</v>
      </c>
      <c r="I375" s="9">
        <f t="shared" si="83"/>
        <v>3.6270565421293206</v>
      </c>
      <c r="J375" s="9">
        <f t="shared" si="84"/>
        <v>3.964670234290518</v>
      </c>
      <c r="K375" s="11">
        <f t="shared" si="85"/>
        <v>0.4854368932038835</v>
      </c>
      <c r="L375" s="11">
        <f t="shared" si="86"/>
        <v>0.28653295128939826</v>
      </c>
      <c r="M375" s="11">
        <f t="shared" si="87"/>
        <v>0.26246719160104987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-0.27076586286591231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0.23218785136209941</v>
      </c>
      <c r="Q375" s="11">
        <f>2*'OddsRatio_working_3-way'!K375*'OddsRatio_working_3-way'!L375*'OddsRatio_working_3-way'!M375</f>
        <v>7.301504759814445E-2</v>
      </c>
      <c r="R375" s="11">
        <f t="shared" si="88"/>
        <v>0</v>
      </c>
      <c r="S375" s="11">
        <f t="shared" si="89"/>
        <v>-0.85752261715902733</v>
      </c>
      <c r="T375" s="11">
        <f t="shared" si="90"/>
        <v>-0.26966120036447394</v>
      </c>
      <c r="U375" s="11">
        <f>'OddsRatio_working_3-way'!S375-'OddsRatio_working_3-way'!R375^2/3</f>
        <v>-0.85752261715902733</v>
      </c>
      <c r="V375" s="11">
        <f>'OddsRatio_working_3-way'!S375*'OddsRatio_working_3-way'!R375/3-2*'OddsRatio_working_3-way'!R375^3/27-'OddsRatio_working_3-way'!T375</f>
        <v>0.26966120036447394</v>
      </c>
      <c r="W375" s="11">
        <f>'OddsRatio_working_3-way'!V375^2+4*'OddsRatio_working_3-way'!U375^3/27</f>
        <v>-2.070135587815515E-2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0.15282221603890264</v>
      </c>
      <c r="Y375" s="11">
        <f>IF('OddsRatio_working_3-way'!W375&gt;=0,IF('OddsRatio_working_3-way'!V375+SQRT('OddsRatio_working_3-way'!W375)&gt;0,0,PI()),ACOS('OddsRatio_working_3-way'!V375/(2*'OddsRatio_working_3-way'!X375)))</f>
        <v>0.49013155051023949</v>
      </c>
      <c r="Z375" s="11">
        <f>'OddsRatio_working_3-way'!X375^(1/3)*COS('OddsRatio_working_3-way'!Y375/3)</f>
        <v>0.52752139400187148</v>
      </c>
      <c r="AA375" s="11">
        <f>'OddsRatio_working_3-way'!X375^(1/3)*COS(('OddsRatio_working_3-way'!Y375+2*PI())/3)</f>
        <v>-0.3390703141988643</v>
      </c>
      <c r="AB375" s="11">
        <f>'OddsRatio_working_3-way'!X375^(1/3)*COS(('OddsRatio_working_3-way'!Y375+4*PI())/3)</f>
        <v>-0.18845107980300715</v>
      </c>
      <c r="AC375" s="11">
        <f>'OddsRatio_working_3-way'!X375^(1/3)*SIN('OddsRatio_working_3-way'!Y375/3)</f>
        <v>8.6960055523583338E-2</v>
      </c>
      <c r="AD375" s="11">
        <f>'OddsRatio_working_3-way'!X375^(1/3)*SIN(('OddsRatio_working_3-way'!Y375+2*PI())/3)</f>
        <v>0.41336690048360902</v>
      </c>
      <c r="AE375" s="11">
        <f>'OddsRatio_working_3-way'!X375^(1/3)*SIN(('OddsRatio_working_3-way'!Y375+4*PI())/3)</f>
        <v>-0.50032695600719246</v>
      </c>
      <c r="AF375" s="11">
        <f>-'OddsRatio_working_3-way'!U375/(3*'OddsRatio_working_3-way'!X375^(1/3))*COS(('OddsRatio_working_3-way'!Y375)/3)</f>
        <v>0.52752139400187137</v>
      </c>
      <c r="AG375" s="11">
        <f>-'OddsRatio_working_3-way'!U375/(3*'OddsRatio_working_3-way'!X375^(1/3))*COS(('OddsRatio_working_3-way'!Y375+2*PI())/3)</f>
        <v>-0.33907031419886419</v>
      </c>
      <c r="AH375" s="11">
        <f>-'OddsRatio_working_3-way'!U375/(3*'OddsRatio_working_3-way'!X375^(1/3))*COS(('OddsRatio_working_3-way'!Y375+4*PI())/3)</f>
        <v>-0.18845107980300713</v>
      </c>
      <c r="AI375" s="11">
        <f>'OddsRatio_working_3-way'!U375/(3*'OddsRatio_working_3-way'!X375^(1/3))*SIN(('OddsRatio_working_3-way'!Y375)/3)</f>
        <v>-8.696005552358331E-2</v>
      </c>
      <c r="AJ375" s="11">
        <f>'OddsRatio_working_3-way'!U375/(3*'OddsRatio_working_3-way'!X375^(1/3))*SIN(('OddsRatio_working_3-way'!Y375+2*PI())/3)</f>
        <v>-0.41336690048360897</v>
      </c>
      <c r="AK375" s="11">
        <f>'OddsRatio_working_3-way'!U375/(3*'OddsRatio_working_3-way'!X375^(1/3))*SIN(('OddsRatio_working_3-way'!Y375+4*PI())/3)</f>
        <v>0.50032695600719235</v>
      </c>
      <c r="AL375" s="11">
        <f>'OddsRatio_working_3-way'!Z375+'OddsRatio_working_3-way'!AF375</f>
        <v>1.055042788003743</v>
      </c>
      <c r="AM375" s="11">
        <f>'OddsRatio_working_3-way'!AA375+'OddsRatio_working_3-way'!AG375</f>
        <v>-0.67814062839772848</v>
      </c>
      <c r="AN375" s="11">
        <f>'OddsRatio_working_3-way'!AB375+'OddsRatio_working_3-way'!AH375</f>
        <v>-0.37690215960601425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1.055042788003743</v>
      </c>
      <c r="AS375" s="11">
        <f>IF(('OddsRatio_working_3-way'!X375=0),IF(Q375&gt;0,-Q375^(1/3),(-Q375)^(1/3)),'OddsRatio_working_3-way'!AM375-'OddsRatio_working_3-way'!R375/3)</f>
        <v>-0.67814062839772848</v>
      </c>
      <c r="AT375" s="11">
        <f>IF(('OddsRatio_working_3-way'!X375=0),IF(Q375&gt;0,-Q375^(1/3),(-Q375)^(1/3)),'OddsRatio_working_3-way'!AN375-'OddsRatio_working_3-way'!R375/3)</f>
        <v>-0.37690215960601425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9">
        <f t="shared" si="78"/>
        <v>0.44188490325471103</v>
      </c>
      <c r="E376" s="9">
        <f t="shared" si="79"/>
        <v>0.28360222179847583</v>
      </c>
      <c r="F376" s="9">
        <f t="shared" si="80"/>
        <v>0.27451287494681315</v>
      </c>
      <c r="G376" s="9">
        <f t="shared" si="81"/>
        <v>1.0613720439978265</v>
      </c>
      <c r="H376" s="9">
        <f t="shared" si="82"/>
        <v>2.2630327323574133</v>
      </c>
      <c r="I376" s="9">
        <f t="shared" si="83"/>
        <v>3.5260654647148266</v>
      </c>
      <c r="J376" s="9">
        <f t="shared" si="84"/>
        <v>3.642816389554588</v>
      </c>
      <c r="K376" s="11">
        <f t="shared" si="85"/>
        <v>0.45662100456621008</v>
      </c>
      <c r="L376" s="11">
        <f t="shared" si="86"/>
        <v>0.29585798816568049</v>
      </c>
      <c r="M376" s="11">
        <f t="shared" si="87"/>
        <v>0.28653295128939826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-0.27298389335037776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0.23457751544321331</v>
      </c>
      <c r="Q376" s="11">
        <f>2*'OddsRatio_working_3-way'!K376*'OddsRatio_working_3-way'!L376*'OddsRatio_working_3-way'!M376</f>
        <v>7.7418321928453243E-2</v>
      </c>
      <c r="R376" s="11">
        <f t="shared" si="88"/>
        <v>0</v>
      </c>
      <c r="S376" s="11">
        <f t="shared" si="89"/>
        <v>-0.85930899645471226</v>
      </c>
      <c r="T376" s="11">
        <f t="shared" si="90"/>
        <v>-0.28360032886294134</v>
      </c>
      <c r="U376" s="11">
        <f>'OddsRatio_working_3-way'!S376-'OddsRatio_working_3-way'!R376^2/3</f>
        <v>-0.85930899645471226</v>
      </c>
      <c r="V376" s="11">
        <f>'OddsRatio_working_3-way'!S376*'OddsRatio_working_3-way'!R376/3-2*'OddsRatio_working_3-way'!R376^3/27-'OddsRatio_working_3-way'!T376</f>
        <v>0.28360032886294134</v>
      </c>
      <c r="W376" s="11">
        <f>'OddsRatio_working_3-way'!V376^2+4*'OddsRatio_working_3-way'!U376^3/27</f>
        <v>-1.3574413901037752E-2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0.15330000035241864</v>
      </c>
      <c r="Y376" s="11">
        <f>IF('OddsRatio_working_3-way'!W376&gt;=0,IF('OddsRatio_working_3-way'!V376+SQRT('OddsRatio_working_3-way'!W376)&gt;0,0,PI()),ACOS('OddsRatio_working_3-way'!V376/(2*'OddsRatio_working_3-way'!X376)))</f>
        <v>0.38980083275156385</v>
      </c>
      <c r="Z376" s="11">
        <f>'OddsRatio_working_3-way'!X376^(1/3)*COS('OddsRatio_working_3-way'!Y376/3)</f>
        <v>0.53068602199891324</v>
      </c>
      <c r="AA376" s="11">
        <f>'OddsRatio_working_3-way'!X376^(1/3)*COS(('OddsRatio_working_3-way'!Y376+2*PI())/3)</f>
        <v>-0.32539722529707954</v>
      </c>
      <c r="AB376" s="11">
        <f>'OddsRatio_working_3-way'!X376^(1/3)*COS(('OddsRatio_working_3-way'!Y376+4*PI())/3)</f>
        <v>-0.20528879670183375</v>
      </c>
      <c r="AC376" s="11">
        <f>'OddsRatio_working_3-way'!X376^(1/3)*SIN('OddsRatio_working_3-way'!Y376/3)</f>
        <v>6.9344633581408147E-2</v>
      </c>
      <c r="AD376" s="11">
        <f>'OddsRatio_working_3-way'!X376^(1/3)*SIN(('OddsRatio_working_3-way'!Y376+2*PI())/3)</f>
        <v>0.42491525969366223</v>
      </c>
      <c r="AE376" s="11">
        <f>'OddsRatio_working_3-way'!X376^(1/3)*SIN(('OddsRatio_working_3-way'!Y376+4*PI())/3)</f>
        <v>-0.49425989327507036</v>
      </c>
      <c r="AF376" s="11">
        <f>-'OddsRatio_working_3-way'!U376/(3*'OddsRatio_working_3-way'!X376^(1/3))*COS(('OddsRatio_working_3-way'!Y376)/3)</f>
        <v>0.53068602199891324</v>
      </c>
      <c r="AG376" s="11">
        <f>-'OddsRatio_working_3-way'!U376/(3*'OddsRatio_working_3-way'!X376^(1/3))*COS(('OddsRatio_working_3-way'!Y376+2*PI())/3)</f>
        <v>-0.32539722529707954</v>
      </c>
      <c r="AH376" s="11">
        <f>-'OddsRatio_working_3-way'!U376/(3*'OddsRatio_working_3-way'!X376^(1/3))*COS(('OddsRatio_working_3-way'!Y376+4*PI())/3)</f>
        <v>-0.20528879670183375</v>
      </c>
      <c r="AI376" s="11">
        <f>'OddsRatio_working_3-way'!U376/(3*'OddsRatio_working_3-way'!X376^(1/3))*SIN(('OddsRatio_working_3-way'!Y376)/3)</f>
        <v>-6.9344633581408147E-2</v>
      </c>
      <c r="AJ376" s="11">
        <f>'OddsRatio_working_3-way'!U376/(3*'OddsRatio_working_3-way'!X376^(1/3))*SIN(('OddsRatio_working_3-way'!Y376+2*PI())/3)</f>
        <v>-0.42491525969366223</v>
      </c>
      <c r="AK376" s="11">
        <f>'OddsRatio_working_3-way'!U376/(3*'OddsRatio_working_3-way'!X376^(1/3))*SIN(('OddsRatio_working_3-way'!Y376+4*PI())/3)</f>
        <v>0.49425989327507036</v>
      </c>
      <c r="AL376" s="11">
        <f>'OddsRatio_working_3-way'!Z376+'OddsRatio_working_3-way'!AF376</f>
        <v>1.0613720439978265</v>
      </c>
      <c r="AM376" s="11">
        <f>'OddsRatio_working_3-way'!AA376+'OddsRatio_working_3-way'!AG376</f>
        <v>-0.65079445059415908</v>
      </c>
      <c r="AN376" s="11">
        <f>'OddsRatio_working_3-way'!AB376+'OddsRatio_working_3-way'!AH376</f>
        <v>-0.41057759340366751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1.0613720439978265</v>
      </c>
      <c r="AS376" s="11">
        <f>IF(('OddsRatio_working_3-way'!X376=0),IF(Q376&gt;0,-Q376^(1/3),(-Q376)^(1/3)),'OddsRatio_working_3-way'!AM376-'OddsRatio_working_3-way'!R376/3)</f>
        <v>-0.65079445059415908</v>
      </c>
      <c r="AT376" s="11">
        <f>IF(('OddsRatio_working_3-way'!X376=0),IF(Q376&gt;0,-Q376^(1/3),(-Q376)^(1/3)),'OddsRatio_working_3-way'!AN376-'OddsRatio_working_3-way'!R376/3)</f>
        <v>-0.41057759340366751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9">
        <f t="shared" si="78"/>
        <v>0.45253411749006656</v>
      </c>
      <c r="E377" s="9">
        <f t="shared" si="79"/>
        <v>0.29333801774621659</v>
      </c>
      <c r="F377" s="9">
        <f t="shared" si="80"/>
        <v>0.25412786476371674</v>
      </c>
      <c r="G377" s="9">
        <f t="shared" si="81"/>
        <v>1.0519809904708948</v>
      </c>
      <c r="H377" s="9">
        <f t="shared" si="82"/>
        <v>2.209778139041529</v>
      </c>
      <c r="I377" s="9">
        <f t="shared" si="83"/>
        <v>3.4090364681783489</v>
      </c>
      <c r="J377" s="9">
        <f t="shared" si="84"/>
        <v>3.9350269634137955</v>
      </c>
      <c r="K377" s="11">
        <f t="shared" si="85"/>
        <v>0.46511627906976744</v>
      </c>
      <c r="L377" s="11">
        <f t="shared" si="86"/>
        <v>0.303951367781155</v>
      </c>
      <c r="M377" s="11">
        <f t="shared" si="87"/>
        <v>0.26385224274406333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-0.27407155138665562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0.23238841765681972</v>
      </c>
      <c r="Q377" s="11">
        <f>2*'OddsRatio_working_3-way'!K377*'OddsRatio_working_3-way'!L377*'OddsRatio_working_3-way'!M377</f>
        <v>7.4603023324821743E-2</v>
      </c>
      <c r="R377" s="11">
        <f t="shared" si="88"/>
        <v>0</v>
      </c>
      <c r="S377" s="11">
        <f t="shared" si="89"/>
        <v>-0.84791149056171089</v>
      </c>
      <c r="T377" s="11">
        <f t="shared" si="90"/>
        <v>-0.27220272570199389</v>
      </c>
      <c r="U377" s="11">
        <f>'OddsRatio_working_3-way'!S377-'OddsRatio_working_3-way'!R377^2/3</f>
        <v>-0.84791149056171089</v>
      </c>
      <c r="V377" s="11">
        <f>'OddsRatio_working_3-way'!S377*'OddsRatio_working_3-way'!R377/3-2*'OddsRatio_working_3-way'!R377^3/27-'OddsRatio_working_3-way'!T377</f>
        <v>0.27220272570199389</v>
      </c>
      <c r="W377" s="11">
        <f>'OddsRatio_working_3-way'!V377^2+4*'OddsRatio_working_3-way'!U377^3/27</f>
        <v>-1.6218160484177874E-2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0.15026017799451458</v>
      </c>
      <c r="Y377" s="11">
        <f>IF('OddsRatio_working_3-way'!W377&gt;=0,IF('OddsRatio_working_3-way'!V377+SQRT('OddsRatio_working_3-way'!W377)&gt;0,0,PI()),ACOS('OddsRatio_working_3-way'!V377/(2*'OddsRatio_working_3-way'!X377)))</f>
        <v>0.43759993094558625</v>
      </c>
      <c r="Z377" s="11">
        <f>'OddsRatio_working_3-way'!X377^(1/3)*COS('OddsRatio_working_3-way'!Y377/3)</f>
        <v>0.52599049523544739</v>
      </c>
      <c r="AA377" s="11">
        <f>'OddsRatio_working_3-way'!X377^(1/3)*COS(('OddsRatio_working_3-way'!Y377+2*PI())/3)</f>
        <v>-0.32991588592837023</v>
      </c>
      <c r="AB377" s="11">
        <f>'OddsRatio_working_3-way'!X377^(1/3)*COS(('OddsRatio_working_3-way'!Y377+4*PI())/3)</f>
        <v>-0.19607460930707718</v>
      </c>
      <c r="AC377" s="11">
        <f>'OddsRatio_working_3-way'!X377^(1/3)*SIN('OddsRatio_working_3-way'!Y377/3)</f>
        <v>7.7273297085986792E-2</v>
      </c>
      <c r="AD377" s="11">
        <f>'OddsRatio_working_3-way'!X377^(1/3)*SIN(('OddsRatio_working_3-way'!Y377+2*PI())/3)</f>
        <v>0.41688448248006177</v>
      </c>
      <c r="AE377" s="11">
        <f>'OddsRatio_working_3-way'!X377^(1/3)*SIN(('OddsRatio_working_3-way'!Y377+4*PI())/3)</f>
        <v>-0.49415777956604845</v>
      </c>
      <c r="AF377" s="11">
        <f>-'OddsRatio_working_3-way'!U377/(3*'OddsRatio_working_3-way'!X377^(1/3))*COS(('OddsRatio_working_3-way'!Y377)/3)</f>
        <v>0.52599049523544739</v>
      </c>
      <c r="AG377" s="11">
        <f>-'OddsRatio_working_3-way'!U377/(3*'OddsRatio_working_3-way'!X377^(1/3))*COS(('OddsRatio_working_3-way'!Y377+2*PI())/3)</f>
        <v>-0.32991588592837023</v>
      </c>
      <c r="AH377" s="11">
        <f>-'OddsRatio_working_3-way'!U377/(3*'OddsRatio_working_3-way'!X377^(1/3))*COS(('OddsRatio_working_3-way'!Y377+4*PI())/3)</f>
        <v>-0.19607460930707718</v>
      </c>
      <c r="AI377" s="11">
        <f>'OddsRatio_working_3-way'!U377/(3*'OddsRatio_working_3-way'!X377^(1/3))*SIN(('OddsRatio_working_3-way'!Y377)/3)</f>
        <v>-7.7273297085986792E-2</v>
      </c>
      <c r="AJ377" s="11">
        <f>'OddsRatio_working_3-way'!U377/(3*'OddsRatio_working_3-way'!X377^(1/3))*SIN(('OddsRatio_working_3-way'!Y377+2*PI())/3)</f>
        <v>-0.41688448248006177</v>
      </c>
      <c r="AK377" s="11">
        <f>'OddsRatio_working_3-way'!U377/(3*'OddsRatio_working_3-way'!X377^(1/3))*SIN(('OddsRatio_working_3-way'!Y377+4*PI())/3)</f>
        <v>0.49415777956604845</v>
      </c>
      <c r="AL377" s="11">
        <f>'OddsRatio_working_3-way'!Z377+'OddsRatio_working_3-way'!AF377</f>
        <v>1.0519809904708948</v>
      </c>
      <c r="AM377" s="11">
        <f>'OddsRatio_working_3-way'!AA377+'OddsRatio_working_3-way'!AG377</f>
        <v>-0.65983177185674047</v>
      </c>
      <c r="AN377" s="11">
        <f>'OddsRatio_working_3-way'!AB377+'OddsRatio_working_3-way'!AH377</f>
        <v>-0.39214921861415436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1.0519809904708948</v>
      </c>
      <c r="AS377" s="11">
        <f>IF(('OddsRatio_working_3-way'!X377=0),IF(Q377&gt;0,-Q377^(1/3),(-Q377)^(1/3)),'OddsRatio_working_3-way'!AM377-'OddsRatio_working_3-way'!R377/3)</f>
        <v>-0.65983177185674047</v>
      </c>
      <c r="AT377" s="11">
        <f>IF(('OddsRatio_working_3-way'!X377=0),IF(Q377&gt;0,-Q377^(1/3),(-Q377)^(1/3)),'OddsRatio_working_3-way'!AN377-'OddsRatio_working_3-way'!R377/3)</f>
        <v>-0.39214921861415436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9">
        <f t="shared" si="78"/>
        <v>0.47216236738730893</v>
      </c>
      <c r="E378" s="9">
        <f t="shared" si="79"/>
        <v>0.27418747925738129</v>
      </c>
      <c r="F378" s="9">
        <f t="shared" si="80"/>
        <v>0.25365015335530983</v>
      </c>
      <c r="G378" s="9">
        <f t="shared" si="81"/>
        <v>1.0546372713313241</v>
      </c>
      <c r="H378" s="9">
        <f t="shared" si="82"/>
        <v>2.1179155076112037</v>
      </c>
      <c r="I378" s="9">
        <f t="shared" si="83"/>
        <v>3.6471395510416231</v>
      </c>
      <c r="J378" s="9">
        <f t="shared" si="84"/>
        <v>3.9424379870143942</v>
      </c>
      <c r="K378" s="11">
        <f t="shared" si="85"/>
        <v>0.4854368932038835</v>
      </c>
      <c r="L378" s="11">
        <f t="shared" si="86"/>
        <v>0.28490028490028491</v>
      </c>
      <c r="M378" s="11">
        <f t="shared" si="87"/>
        <v>0.26385224274406333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-0.27087582260879395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0.23208312779745011</v>
      </c>
      <c r="Q378" s="11">
        <f>2*'OddsRatio_working_3-way'!K378*'OddsRatio_working_3-way'!L378*'OddsRatio_working_3-way'!M378</f>
        <v>7.2982115659575506E-2</v>
      </c>
      <c r="R378" s="11">
        <f t="shared" si="88"/>
        <v>0</v>
      </c>
      <c r="S378" s="11">
        <f t="shared" si="89"/>
        <v>-0.85678790215482137</v>
      </c>
      <c r="T378" s="11">
        <f t="shared" si="90"/>
        <v>-0.26943015791032121</v>
      </c>
      <c r="U378" s="11">
        <f>'OddsRatio_working_3-way'!S378-'OddsRatio_working_3-way'!R378^2/3</f>
        <v>-0.85678790215482137</v>
      </c>
      <c r="V378" s="11">
        <f>'OddsRatio_working_3-way'!S378*'OddsRatio_working_3-way'!R378/3-2*'OddsRatio_working_3-way'!R378^3/27-'OddsRatio_working_3-way'!T378</f>
        <v>0.26943015791032121</v>
      </c>
      <c r="W378" s="11">
        <f>'OddsRatio_working_3-way'!V378^2+4*'OddsRatio_working_3-way'!U378^3/27</f>
        <v>-2.0585994970980542E-2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0.15262585377530338</v>
      </c>
      <c r="Y378" s="11">
        <f>IF('OddsRatio_working_3-way'!W378&gt;=0,IF('OddsRatio_working_3-way'!V378+SQRT('OddsRatio_working_3-way'!W378)&gt;0,0,PI()),ACOS('OddsRatio_working_3-way'!V378/(2*'OddsRatio_working_3-way'!X378)))</f>
        <v>0.48932752658340939</v>
      </c>
      <c r="Z378" s="11">
        <f>'OddsRatio_working_3-way'!X378^(1/3)*COS('OddsRatio_working_3-way'!Y378/3)</f>
        <v>0.52731863566566206</v>
      </c>
      <c r="AA378" s="11">
        <f>'OddsRatio_working_3-way'!X378^(1/3)*COS(('OddsRatio_working_3-way'!Y378+2*PI())/3)</f>
        <v>-0.33881427707361522</v>
      </c>
      <c r="AB378" s="11">
        <f>'OddsRatio_working_3-way'!X378^(1/3)*COS(('OddsRatio_working_3-way'!Y378+4*PI())/3)</f>
        <v>-0.18850435859204692</v>
      </c>
      <c r="AC378" s="11">
        <f>'OddsRatio_working_3-way'!X378^(1/3)*SIN('OddsRatio_working_3-way'!Y378/3)</f>
        <v>8.678147189720424E-2</v>
      </c>
      <c r="AD378" s="11">
        <f>'OddsRatio_working_3-way'!X378^(1/3)*SIN(('OddsRatio_working_3-way'!Y378+2*PI())/3)</f>
        <v>0.41328059842681214</v>
      </c>
      <c r="AE378" s="11">
        <f>'OddsRatio_working_3-way'!X378^(1/3)*SIN(('OddsRatio_working_3-way'!Y378+4*PI())/3)</f>
        <v>-0.50006207032401628</v>
      </c>
      <c r="AF378" s="11">
        <f>-'OddsRatio_working_3-way'!U378/(3*'OddsRatio_working_3-way'!X378^(1/3))*COS(('OddsRatio_working_3-way'!Y378)/3)</f>
        <v>0.52731863566566206</v>
      </c>
      <c r="AG378" s="11">
        <f>-'OddsRatio_working_3-way'!U378/(3*'OddsRatio_working_3-way'!X378^(1/3))*COS(('OddsRatio_working_3-way'!Y378+2*PI())/3)</f>
        <v>-0.33881427707361522</v>
      </c>
      <c r="AH378" s="11">
        <f>-'OddsRatio_working_3-way'!U378/(3*'OddsRatio_working_3-way'!X378^(1/3))*COS(('OddsRatio_working_3-way'!Y378+4*PI())/3)</f>
        <v>-0.18850435859204692</v>
      </c>
      <c r="AI378" s="11">
        <f>'OddsRatio_working_3-way'!U378/(3*'OddsRatio_working_3-way'!X378^(1/3))*SIN(('OddsRatio_working_3-way'!Y378)/3)</f>
        <v>-8.678147189720424E-2</v>
      </c>
      <c r="AJ378" s="11">
        <f>'OddsRatio_working_3-way'!U378/(3*'OddsRatio_working_3-way'!X378^(1/3))*SIN(('OddsRatio_working_3-way'!Y378+2*PI())/3)</f>
        <v>-0.41328059842681214</v>
      </c>
      <c r="AK378" s="11">
        <f>'OddsRatio_working_3-way'!U378/(3*'OddsRatio_working_3-way'!X378^(1/3))*SIN(('OddsRatio_working_3-way'!Y378+4*PI())/3)</f>
        <v>0.50006207032401628</v>
      </c>
      <c r="AL378" s="11">
        <f>'OddsRatio_working_3-way'!Z378+'OddsRatio_working_3-way'!AF378</f>
        <v>1.0546372713313241</v>
      </c>
      <c r="AM378" s="11">
        <f>'OddsRatio_working_3-way'!AA378+'OddsRatio_working_3-way'!AG378</f>
        <v>-0.67762855414723044</v>
      </c>
      <c r="AN378" s="11">
        <f>'OddsRatio_working_3-way'!AB378+'OddsRatio_working_3-way'!AH378</f>
        <v>-0.37700871718409384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1.0546372713313241</v>
      </c>
      <c r="AS378" s="11">
        <f>IF(('OddsRatio_working_3-way'!X378=0),IF(Q378&gt;0,-Q378^(1/3),(-Q378)^(1/3)),'OddsRatio_working_3-way'!AM378-'OddsRatio_working_3-way'!R378/3)</f>
        <v>-0.67762855414723044</v>
      </c>
      <c r="AT378" s="11">
        <f>IF(('OddsRatio_working_3-way'!X378=0),IF(Q378&gt;0,-Q378^(1/3),(-Q378)^(1/3)),'OddsRatio_working_3-way'!AN378-'OddsRatio_working_3-way'!R378/3)</f>
        <v>-0.37700871718409384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9">
        <f t="shared" si="78"/>
        <v>0.27031089204151532</v>
      </c>
      <c r="E379" s="9">
        <f t="shared" si="79"/>
        <v>0.27988409722442742</v>
      </c>
      <c r="F379" s="9">
        <f t="shared" si="80"/>
        <v>0.44980501073405715</v>
      </c>
      <c r="G379" s="9">
        <f t="shared" si="81"/>
        <v>1.0544703013761887</v>
      </c>
      <c r="H379" s="9">
        <f t="shared" si="82"/>
        <v>3.6994439715230434</v>
      </c>
      <c r="I379" s="9">
        <f t="shared" si="83"/>
        <v>3.5729075353579005</v>
      </c>
      <c r="J379" s="9">
        <f t="shared" si="84"/>
        <v>2.223185549596379</v>
      </c>
      <c r="K379" s="11">
        <f t="shared" si="85"/>
        <v>0.2808988764044944</v>
      </c>
      <c r="L379" s="11">
        <f t="shared" si="86"/>
        <v>0.29069767441860467</v>
      </c>
      <c r="M379" s="11">
        <f t="shared" si="87"/>
        <v>0.46296296296296291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-0.27392116443592796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0.23287266885385521</v>
      </c>
      <c r="Q379" s="11">
        <f>2*'OddsRatio_working_3-way'!K379*'OddsRatio_working_3-way'!L379*'OddsRatio_working_3-way'!M379</f>
        <v>7.5608009368134804E-2</v>
      </c>
      <c r="R379" s="11">
        <f t="shared" si="88"/>
        <v>0</v>
      </c>
      <c r="S379" s="11">
        <f t="shared" si="89"/>
        <v>-0.85014485585076338</v>
      </c>
      <c r="T379" s="11">
        <f t="shared" si="90"/>
        <v>-0.27602105709440367</v>
      </c>
      <c r="U379" s="11">
        <f>'OddsRatio_working_3-way'!S379-'OddsRatio_working_3-way'!R379^2/3</f>
        <v>-0.85014485585076338</v>
      </c>
      <c r="V379" s="11">
        <f>'OddsRatio_working_3-way'!S379*'OddsRatio_working_3-way'!R379/3-2*'OddsRatio_working_3-way'!R379^3/27-'OddsRatio_working_3-way'!T379</f>
        <v>0.27602105709440367</v>
      </c>
      <c r="W379" s="11">
        <f>'OddsRatio_working_3-way'!V379^2+4*'OddsRatio_working_3-way'!U379^3/27</f>
        <v>-1.4840380272602594E-2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0.15085423778611146</v>
      </c>
      <c r="Y379" s="11">
        <f>IF('OddsRatio_working_3-way'!W379&gt;=0,IF('OddsRatio_working_3-way'!V379+SQRT('OddsRatio_working_3-way'!W379)&gt;0,0,PI()),ACOS('OddsRatio_working_3-way'!V379/(2*'OddsRatio_working_3-way'!X379)))</f>
        <v>0.41563493579418176</v>
      </c>
      <c r="Z379" s="11">
        <f>'OddsRatio_working_3-way'!X379^(1/3)*COS('OddsRatio_working_3-way'!Y379/3)</f>
        <v>0.52723515068809435</v>
      </c>
      <c r="AA379" s="11">
        <f>'OddsRatio_working_3-way'!X379^(1/3)*COS(('OddsRatio_working_3-way'!Y379+2*PI())/3)</f>
        <v>-0.32728496002307778</v>
      </c>
      <c r="AB379" s="11">
        <f>'OddsRatio_working_3-way'!X379^(1/3)*COS(('OddsRatio_working_3-way'!Y379+4*PI())/3)</f>
        <v>-0.19995019066501662</v>
      </c>
      <c r="AC379" s="11">
        <f>'OddsRatio_working_3-way'!X379^(1/3)*SIN('OddsRatio_working_3-way'!Y379/3)</f>
        <v>7.3516763366075613E-2</v>
      </c>
      <c r="AD379" s="11">
        <f>'OddsRatio_working_3-way'!X379^(1/3)*SIN(('OddsRatio_working_3-way'!Y379+2*PI())/3)</f>
        <v>0.41984065258096842</v>
      </c>
      <c r="AE379" s="11">
        <f>'OddsRatio_working_3-way'!X379^(1/3)*SIN(('OddsRatio_working_3-way'!Y379+4*PI())/3)</f>
        <v>-0.49335741594704402</v>
      </c>
      <c r="AF379" s="11">
        <f>-'OddsRatio_working_3-way'!U379/(3*'OddsRatio_working_3-way'!X379^(1/3))*COS(('OddsRatio_working_3-way'!Y379)/3)</f>
        <v>0.52723515068809435</v>
      </c>
      <c r="AG379" s="11">
        <f>-'OddsRatio_working_3-way'!U379/(3*'OddsRatio_working_3-way'!X379^(1/3))*COS(('OddsRatio_working_3-way'!Y379+2*PI())/3)</f>
        <v>-0.32728496002307778</v>
      </c>
      <c r="AH379" s="11">
        <f>-'OddsRatio_working_3-way'!U379/(3*'OddsRatio_working_3-way'!X379^(1/3))*COS(('OddsRatio_working_3-way'!Y379+4*PI())/3)</f>
        <v>-0.19995019066501662</v>
      </c>
      <c r="AI379" s="11">
        <f>'OddsRatio_working_3-way'!U379/(3*'OddsRatio_working_3-way'!X379^(1/3))*SIN(('OddsRatio_working_3-way'!Y379)/3)</f>
        <v>-7.3516763366075613E-2</v>
      </c>
      <c r="AJ379" s="11">
        <f>'OddsRatio_working_3-way'!U379/(3*'OddsRatio_working_3-way'!X379^(1/3))*SIN(('OddsRatio_working_3-way'!Y379+2*PI())/3)</f>
        <v>-0.41984065258096842</v>
      </c>
      <c r="AK379" s="11">
        <f>'OddsRatio_working_3-way'!U379/(3*'OddsRatio_working_3-way'!X379^(1/3))*SIN(('OddsRatio_working_3-way'!Y379+4*PI())/3)</f>
        <v>0.49335741594704402</v>
      </c>
      <c r="AL379" s="11">
        <f>'OddsRatio_working_3-way'!Z379+'OddsRatio_working_3-way'!AF379</f>
        <v>1.0544703013761887</v>
      </c>
      <c r="AM379" s="11">
        <f>'OddsRatio_working_3-way'!AA379+'OddsRatio_working_3-way'!AG379</f>
        <v>-0.65456992004615555</v>
      </c>
      <c r="AN379" s="11">
        <f>'OddsRatio_working_3-way'!AB379+'OddsRatio_working_3-way'!AH379</f>
        <v>-0.39990038133003325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1.0544703013761887</v>
      </c>
      <c r="AS379" s="11">
        <f>IF(('OddsRatio_working_3-way'!X379=0),IF(Q379&gt;0,-Q379^(1/3),(-Q379)^(1/3)),'OddsRatio_working_3-way'!AM379-'OddsRatio_working_3-way'!R379/3)</f>
        <v>-0.65456992004615555</v>
      </c>
      <c r="AT379" s="11">
        <f>IF(('OddsRatio_working_3-way'!X379=0),IF(Q379&gt;0,-Q379^(1/3),(-Q379)^(1/3)),'OddsRatio_working_3-way'!AN379-'OddsRatio_working_3-way'!R379/3)</f>
        <v>-0.39990038133003325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9">
        <f t="shared" si="78"/>
        <v>0.36315331831878739</v>
      </c>
      <c r="E380" s="9">
        <f t="shared" si="79"/>
        <v>0.31097433185980655</v>
      </c>
      <c r="F380" s="9">
        <f t="shared" si="80"/>
        <v>0.32587234982140612</v>
      </c>
      <c r="G380" s="9">
        <f t="shared" si="81"/>
        <v>1.0500945444679286</v>
      </c>
      <c r="H380" s="9">
        <f t="shared" si="82"/>
        <v>2.7536578892614401</v>
      </c>
      <c r="I380" s="9">
        <f t="shared" si="83"/>
        <v>3.2156994888273287</v>
      </c>
      <c r="J380" s="9">
        <f t="shared" si="84"/>
        <v>3.0686862526018195</v>
      </c>
      <c r="K380" s="11">
        <f t="shared" si="85"/>
        <v>0.37453183520599254</v>
      </c>
      <c r="L380" s="11">
        <f t="shared" si="86"/>
        <v>0.32154340836012862</v>
      </c>
      <c r="M380" s="11">
        <f t="shared" si="87"/>
        <v>0.33670033670033667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-0.28147320153293398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0.23315232198019387</v>
      </c>
      <c r="Q380" s="11">
        <f>2*'OddsRatio_working_3-way'!K380*'OddsRatio_working_3-way'!L380*'OddsRatio_working_3-way'!M380</f>
        <v>8.1096459819197872E-2</v>
      </c>
      <c r="R380" s="11">
        <f t="shared" si="88"/>
        <v>0</v>
      </c>
      <c r="S380" s="11">
        <f t="shared" si="89"/>
        <v>-0.82832866756202972</v>
      </c>
      <c r="T380" s="11">
        <f t="shared" si="90"/>
        <v>-0.28811431915201036</v>
      </c>
      <c r="U380" s="11">
        <f>'OddsRatio_working_3-way'!S380-'OddsRatio_working_3-way'!R380^2/3</f>
        <v>-0.82832866756202972</v>
      </c>
      <c r="V380" s="11">
        <f>'OddsRatio_working_3-way'!S380*'OddsRatio_working_3-way'!R380/3-2*'OddsRatio_working_3-way'!R380^3/27-'OddsRatio_working_3-way'!T380</f>
        <v>0.28811431915201036</v>
      </c>
      <c r="W380" s="11">
        <f>'OddsRatio_working_3-way'!V380^2+4*'OddsRatio_working_3-way'!U380^3/27</f>
        <v>-1.1886291778848007E-3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0.14508488039619366</v>
      </c>
      <c r="Y380" s="11">
        <f>IF('OddsRatio_working_3-way'!W380&gt;=0,IF('OddsRatio_working_3-way'!V380+SQRT('OddsRatio_working_3-way'!W380)&gt;0,0,PI()),ACOS('OddsRatio_working_3-way'!V380/(2*'OddsRatio_working_3-way'!X380)))</f>
        <v>0.11909627940119649</v>
      </c>
      <c r="Z380" s="11">
        <f>'OddsRatio_working_3-way'!X380^(1/3)*COS('OddsRatio_working_3-way'!Y380/3)</f>
        <v>0.5250472722339643</v>
      </c>
      <c r="AA380" s="11">
        <f>'OddsRatio_working_3-way'!X380^(1/3)*COS(('OddsRatio_working_3-way'!Y380+2*PI())/3)</f>
        <v>-0.28058432077350975</v>
      </c>
      <c r="AB380" s="11">
        <f>'OddsRatio_working_3-way'!X380^(1/3)*COS(('OddsRatio_working_3-way'!Y380+4*PI())/3)</f>
        <v>-0.24446295146045463</v>
      </c>
      <c r="AC380" s="11">
        <f>'OddsRatio_working_3-way'!X380^(1/3)*SIN('OddsRatio_working_3-way'!Y380/3)</f>
        <v>2.0854682296390332E-2</v>
      </c>
      <c r="AD380" s="11">
        <f>'OddsRatio_working_3-way'!X380^(1/3)*SIN(('OddsRatio_working_3-way'!Y380+2*PI())/3)</f>
        <v>0.44427693479414182</v>
      </c>
      <c r="AE380" s="11">
        <f>'OddsRatio_working_3-way'!X380^(1/3)*SIN(('OddsRatio_working_3-way'!Y380+4*PI())/3)</f>
        <v>-0.46513161709053208</v>
      </c>
      <c r="AF380" s="11">
        <f>-'OddsRatio_working_3-way'!U380/(3*'OddsRatio_working_3-way'!X380^(1/3))*COS(('OddsRatio_working_3-way'!Y380)/3)</f>
        <v>0.52504727223396419</v>
      </c>
      <c r="AG380" s="11">
        <f>-'OddsRatio_working_3-way'!U380/(3*'OddsRatio_working_3-way'!X380^(1/3))*COS(('OddsRatio_working_3-way'!Y380+2*PI())/3)</f>
        <v>-0.2805843207735097</v>
      </c>
      <c r="AH380" s="11">
        <f>-'OddsRatio_working_3-way'!U380/(3*'OddsRatio_working_3-way'!X380^(1/3))*COS(('OddsRatio_working_3-way'!Y380+4*PI())/3)</f>
        <v>-0.24446295146045458</v>
      </c>
      <c r="AI380" s="11">
        <f>'OddsRatio_working_3-way'!U380/(3*'OddsRatio_working_3-way'!X380^(1/3))*SIN(('OddsRatio_working_3-way'!Y380)/3)</f>
        <v>-2.0854682296390328E-2</v>
      </c>
      <c r="AJ380" s="11">
        <f>'OddsRatio_working_3-way'!U380/(3*'OddsRatio_working_3-way'!X380^(1/3))*SIN(('OddsRatio_working_3-way'!Y380+2*PI())/3)</f>
        <v>-0.44427693479414176</v>
      </c>
      <c r="AK380" s="11">
        <f>'OddsRatio_working_3-way'!U380/(3*'OddsRatio_working_3-way'!X380^(1/3))*SIN(('OddsRatio_working_3-way'!Y380+4*PI())/3)</f>
        <v>0.46513161709053197</v>
      </c>
      <c r="AL380" s="11">
        <f>'OddsRatio_working_3-way'!Z380+'OddsRatio_working_3-way'!AF380</f>
        <v>1.0500945444679286</v>
      </c>
      <c r="AM380" s="11">
        <f>'OddsRatio_working_3-way'!AA380+'OddsRatio_working_3-way'!AG380</f>
        <v>-0.5611686415470194</v>
      </c>
      <c r="AN380" s="11">
        <f>'OddsRatio_working_3-way'!AB380+'OddsRatio_working_3-way'!AH380</f>
        <v>-0.48892590292090921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1.0500945444679286</v>
      </c>
      <c r="AS380" s="11">
        <f>IF(('OddsRatio_working_3-way'!X380=0),IF(Q380&gt;0,-Q380^(1/3),(-Q380)^(1/3)),'OddsRatio_working_3-way'!AM380-'OddsRatio_working_3-way'!R380/3)</f>
        <v>-0.5611686415470194</v>
      </c>
      <c r="AT380" s="11">
        <f>IF(('OddsRatio_working_3-way'!X380=0),IF(Q380&gt;0,-Q380^(1/3),(-Q380)^(1/3)),'OddsRatio_working_3-way'!AN380-'OddsRatio_working_3-way'!R380/3)</f>
        <v>-0.48892590292090921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9">
        <f t="shared" si="78"/>
        <v>0.40581737152358927</v>
      </c>
      <c r="E381" s="9">
        <f t="shared" si="79"/>
        <v>0.29802776689374794</v>
      </c>
      <c r="F381" s="9">
        <f t="shared" si="80"/>
        <v>0.2961548615826628</v>
      </c>
      <c r="G381" s="9">
        <f t="shared" si="81"/>
        <v>1.0609874103413723</v>
      </c>
      <c r="H381" s="9">
        <f t="shared" si="82"/>
        <v>2.4641626262710941</v>
      </c>
      <c r="I381" s="9">
        <f t="shared" si="83"/>
        <v>3.355392050957847</v>
      </c>
      <c r="J381" s="9">
        <f t="shared" si="84"/>
        <v>3.376611799164674</v>
      </c>
      <c r="K381" s="11">
        <f t="shared" si="85"/>
        <v>0.42016806722689076</v>
      </c>
      <c r="L381" s="11">
        <f t="shared" si="86"/>
        <v>0.3105590062111801</v>
      </c>
      <c r="M381" s="11">
        <f t="shared" si="87"/>
        <v>0.30864197530864196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-0.27637721755368805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0.23519874938703333</v>
      </c>
      <c r="Q381" s="11">
        <f>2*'OddsRatio_working_3-way'!K381*'OddsRatio_working_3-way'!L381*'OddsRatio_working_3-way'!M381</f>
        <v>8.0547516913367589E-2</v>
      </c>
      <c r="R381" s="11">
        <f t="shared" si="88"/>
        <v>0</v>
      </c>
      <c r="S381" s="11">
        <f t="shared" si="89"/>
        <v>-0.85100628578889459</v>
      </c>
      <c r="T381" s="11">
        <f t="shared" si="90"/>
        <v>-0.29144050883181322</v>
      </c>
      <c r="U381" s="11">
        <f>'OddsRatio_working_3-way'!S381-'OddsRatio_working_3-way'!R381^2/3</f>
        <v>-0.85100628578889459</v>
      </c>
      <c r="V381" s="11">
        <f>'OddsRatio_working_3-way'!S381*'OddsRatio_working_3-way'!R381/3-2*'OddsRatio_working_3-way'!R381^3/27-'OddsRatio_working_3-way'!T381</f>
        <v>0.29144050883181322</v>
      </c>
      <c r="W381" s="11">
        <f>'OddsRatio_working_3-way'!V381^2+4*'OddsRatio_working_3-way'!U381^3/27</f>
        <v>-6.3674235340289154E-3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0.15108358094294622</v>
      </c>
      <c r="Y381" s="11">
        <f>IF('OddsRatio_working_3-way'!W381&gt;=0,IF('OddsRatio_working_3-way'!V381+SQRT('OddsRatio_working_3-way'!W381)&gt;0,0,PI()),ACOS('OddsRatio_working_3-way'!V381/(2*'OddsRatio_working_3-way'!X381)))</f>
        <v>0.26724936401306598</v>
      </c>
      <c r="Z381" s="11">
        <f>'OddsRatio_working_3-way'!X381^(1/3)*COS('OddsRatio_working_3-way'!Y381/3)</f>
        <v>0.53049370517068628</v>
      </c>
      <c r="AA381" s="11">
        <f>'OddsRatio_working_3-way'!X381^(1/3)*COS(('OddsRatio_working_3-way'!Y381+2*PI())/3)</f>
        <v>-0.30628211824710561</v>
      </c>
      <c r="AB381" s="11">
        <f>'OddsRatio_working_3-way'!X381^(1/3)*COS(('OddsRatio_working_3-way'!Y381+4*PI())/3)</f>
        <v>-0.22421158692358084</v>
      </c>
      <c r="AC381" s="11">
        <f>'OddsRatio_working_3-way'!X381^(1/3)*SIN('OddsRatio_working_3-way'!Y381/3)</f>
        <v>4.7383443352172726E-2</v>
      </c>
      <c r="AD381" s="11">
        <f>'OddsRatio_working_3-way'!X381^(1/3)*SIN(('OddsRatio_working_3-way'!Y381+2*PI())/3)</f>
        <v>0.43572930354946027</v>
      </c>
      <c r="AE381" s="11">
        <f>'OddsRatio_working_3-way'!X381^(1/3)*SIN(('OddsRatio_working_3-way'!Y381+4*PI())/3)</f>
        <v>-0.48311274690163281</v>
      </c>
      <c r="AF381" s="11">
        <f>-'OddsRatio_working_3-way'!U381/(3*'OddsRatio_working_3-way'!X381^(1/3))*COS(('OddsRatio_working_3-way'!Y381)/3)</f>
        <v>0.53049370517068617</v>
      </c>
      <c r="AG381" s="11">
        <f>-'OddsRatio_working_3-way'!U381/(3*'OddsRatio_working_3-way'!X381^(1/3))*COS(('OddsRatio_working_3-way'!Y381+2*PI())/3)</f>
        <v>-0.30628211824710555</v>
      </c>
      <c r="AH381" s="11">
        <f>-'OddsRatio_working_3-way'!U381/(3*'OddsRatio_working_3-way'!X381^(1/3))*COS(('OddsRatio_working_3-way'!Y381+4*PI())/3)</f>
        <v>-0.22421158692358079</v>
      </c>
      <c r="AI381" s="11">
        <f>'OddsRatio_working_3-way'!U381/(3*'OddsRatio_working_3-way'!X381^(1/3))*SIN(('OddsRatio_working_3-way'!Y381)/3)</f>
        <v>-4.7383443352172719E-2</v>
      </c>
      <c r="AJ381" s="11">
        <f>'OddsRatio_working_3-way'!U381/(3*'OddsRatio_working_3-way'!X381^(1/3))*SIN(('OddsRatio_working_3-way'!Y381+2*PI())/3)</f>
        <v>-0.43572930354946016</v>
      </c>
      <c r="AK381" s="11">
        <f>'OddsRatio_working_3-way'!U381/(3*'OddsRatio_working_3-way'!X381^(1/3))*SIN(('OddsRatio_working_3-way'!Y381+4*PI())/3)</f>
        <v>0.48311274690163275</v>
      </c>
      <c r="AL381" s="11">
        <f>'OddsRatio_working_3-way'!Z381+'OddsRatio_working_3-way'!AF381</f>
        <v>1.0609874103413723</v>
      </c>
      <c r="AM381" s="11">
        <f>'OddsRatio_working_3-way'!AA381+'OddsRatio_working_3-way'!AG381</f>
        <v>-0.61256423649421121</v>
      </c>
      <c r="AN381" s="11">
        <f>'OddsRatio_working_3-way'!AB381+'OddsRatio_working_3-way'!AH381</f>
        <v>-0.44842317384716163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1.0609874103413723</v>
      </c>
      <c r="AS381" s="11">
        <f>IF(('OddsRatio_working_3-way'!X381=0),IF(Q381&gt;0,-Q381^(1/3),(-Q381)^(1/3)),'OddsRatio_working_3-way'!AM381-'OddsRatio_working_3-way'!R381/3)</f>
        <v>-0.61256423649421121</v>
      </c>
      <c r="AT381" s="11">
        <f>IF(('OddsRatio_working_3-way'!X381=0),IF(Q381&gt;0,-Q381^(1/3),(-Q381)^(1/3)),'OddsRatio_working_3-way'!AN381-'OddsRatio_working_3-way'!R381/3)</f>
        <v>-0.44842317384716163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9">
        <f t="shared" si="78"/>
        <v>0.30964128387958822</v>
      </c>
      <c r="E382" s="9">
        <f t="shared" si="79"/>
        <v>0.29430713333511216</v>
      </c>
      <c r="F382" s="9">
        <f t="shared" si="80"/>
        <v>0.39605158278529945</v>
      </c>
      <c r="G382" s="9">
        <f t="shared" si="81"/>
        <v>1.0516714688375228</v>
      </c>
      <c r="H382" s="9">
        <f t="shared" si="82"/>
        <v>3.2295435139355484</v>
      </c>
      <c r="I382" s="9">
        <f t="shared" si="83"/>
        <v>3.3978109489495529</v>
      </c>
      <c r="J382" s="9">
        <f t="shared" si="84"/>
        <v>2.5249236298144084</v>
      </c>
      <c r="K382" s="11">
        <f t="shared" si="85"/>
        <v>0.32051282051282048</v>
      </c>
      <c r="L382" s="11">
        <f t="shared" si="86"/>
        <v>0.3048780487804878</v>
      </c>
      <c r="M382" s="11">
        <f t="shared" si="87"/>
        <v>0.4081632653061224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-0.27954014626488499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0.23332503733200599</v>
      </c>
      <c r="Q382" s="11">
        <f>2*'OddsRatio_working_3-way'!K382*'OddsRatio_working_3-way'!L382*'OddsRatio_working_3-way'!M382</f>
        <v>7.9769243532309714E-2</v>
      </c>
      <c r="R382" s="11">
        <f t="shared" si="88"/>
        <v>0</v>
      </c>
      <c r="S382" s="11">
        <f t="shared" si="89"/>
        <v>-0.83467451974112239</v>
      </c>
      <c r="T382" s="11">
        <f t="shared" si="90"/>
        <v>-0.28535881016790499</v>
      </c>
      <c r="U382" s="11">
        <f>'OddsRatio_working_3-way'!S382-'OddsRatio_working_3-way'!R382^2/3</f>
        <v>-0.83467451974112239</v>
      </c>
      <c r="V382" s="11">
        <f>'OddsRatio_working_3-way'!S382*'OddsRatio_working_3-way'!R382/3-2*'OddsRatio_working_3-way'!R382^3/27-'OddsRatio_working_3-way'!T382</f>
        <v>0.28535881016790499</v>
      </c>
      <c r="W382" s="11">
        <f>'OddsRatio_working_3-way'!V382^2+4*'OddsRatio_working_3-way'!U382^3/27</f>
        <v>-4.7188444844784572E-3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0.14675531934560404</v>
      </c>
      <c r="Y382" s="11">
        <f>IF('OddsRatio_working_3-way'!W382&gt;=0,IF('OddsRatio_working_3-way'!V382+SQRT('OddsRatio_working_3-way'!W382)&gt;0,0,PI()),ACOS('OddsRatio_working_3-way'!V382/(2*'OddsRatio_working_3-way'!X382)))</f>
        <v>0.23623318606718646</v>
      </c>
      <c r="Z382" s="11">
        <f>'OddsRatio_working_3-way'!X382^(1/3)*COS('OddsRatio_working_3-way'!Y382/3)</f>
        <v>0.52583573441876141</v>
      </c>
      <c r="AA382" s="11">
        <f>'OddsRatio_working_3-way'!X382^(1/3)*COS(('OddsRatio_working_3-way'!Y382+2*PI())/3)</f>
        <v>-0.29885135077961111</v>
      </c>
      <c r="AB382" s="11">
        <f>'OddsRatio_working_3-way'!X382^(1/3)*COS(('OddsRatio_working_3-way'!Y382+4*PI())/3)</f>
        <v>-0.22698438363915033</v>
      </c>
      <c r="AC382" s="11">
        <f>'OddsRatio_working_3-way'!X382^(1/3)*SIN('OddsRatio_working_3-way'!Y382/3)</f>
        <v>4.1492412824387148E-2</v>
      </c>
      <c r="AD382" s="11">
        <f>'OddsRatio_working_3-way'!X382^(1/3)*SIN(('OddsRatio_working_3-way'!Y382+2*PI())/3)</f>
        <v>0.43464089781210113</v>
      </c>
      <c r="AE382" s="11">
        <f>'OddsRatio_working_3-way'!X382^(1/3)*SIN(('OddsRatio_working_3-way'!Y382+4*PI())/3)</f>
        <v>-0.47613331063648817</v>
      </c>
      <c r="AF382" s="11">
        <f>-'OddsRatio_working_3-way'!U382/(3*'OddsRatio_working_3-way'!X382^(1/3))*COS(('OddsRatio_working_3-way'!Y382)/3)</f>
        <v>0.52583573441876141</v>
      </c>
      <c r="AG382" s="11">
        <f>-'OddsRatio_working_3-way'!U382/(3*'OddsRatio_working_3-way'!X382^(1/3))*COS(('OddsRatio_working_3-way'!Y382+2*PI())/3)</f>
        <v>-0.29885135077961111</v>
      </c>
      <c r="AH382" s="11">
        <f>-'OddsRatio_working_3-way'!U382/(3*'OddsRatio_working_3-way'!X382^(1/3))*COS(('OddsRatio_working_3-way'!Y382+4*PI())/3)</f>
        <v>-0.22698438363915033</v>
      </c>
      <c r="AI382" s="11">
        <f>'OddsRatio_working_3-way'!U382/(3*'OddsRatio_working_3-way'!X382^(1/3))*SIN(('OddsRatio_working_3-way'!Y382)/3)</f>
        <v>-4.1492412824387148E-2</v>
      </c>
      <c r="AJ382" s="11">
        <f>'OddsRatio_working_3-way'!U382/(3*'OddsRatio_working_3-way'!X382^(1/3))*SIN(('OddsRatio_working_3-way'!Y382+2*PI())/3)</f>
        <v>-0.43464089781210113</v>
      </c>
      <c r="AK382" s="11">
        <f>'OddsRatio_working_3-way'!U382/(3*'OddsRatio_working_3-way'!X382^(1/3))*SIN(('OddsRatio_working_3-way'!Y382+4*PI())/3)</f>
        <v>0.47613331063648817</v>
      </c>
      <c r="AL382" s="11">
        <f>'OddsRatio_working_3-way'!Z382+'OddsRatio_working_3-way'!AF382</f>
        <v>1.0516714688375228</v>
      </c>
      <c r="AM382" s="11">
        <f>'OddsRatio_working_3-way'!AA382+'OddsRatio_working_3-way'!AG382</f>
        <v>-0.59770270155922223</v>
      </c>
      <c r="AN382" s="11">
        <f>'OddsRatio_working_3-way'!AB382+'OddsRatio_working_3-way'!AH382</f>
        <v>-0.45396876727830066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1.0516714688375228</v>
      </c>
      <c r="AS382" s="11">
        <f>IF(('OddsRatio_working_3-way'!X382=0),IF(Q382&gt;0,-Q382^(1/3),(-Q382)^(1/3)),'OddsRatio_working_3-way'!AM382-'OddsRatio_working_3-way'!R382/3)</f>
        <v>-0.59770270155922223</v>
      </c>
      <c r="AT382" s="11">
        <f>IF(('OddsRatio_working_3-way'!X382=0),IF(Q382&gt;0,-Q382^(1/3),(-Q382)^(1/3)),'OddsRatio_working_3-way'!AN382-'OddsRatio_working_3-way'!R382/3)</f>
        <v>-0.45396876727830066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9">
        <f t="shared" si="78"/>
        <v>0.27731456965473222</v>
      </c>
      <c r="E383" s="9">
        <f t="shared" si="79"/>
        <v>0.2618658639732433</v>
      </c>
      <c r="F383" s="9">
        <f t="shared" si="80"/>
        <v>0.46081956637202454</v>
      </c>
      <c r="G383" s="9">
        <f t="shared" si="81"/>
        <v>1.0636788590160946</v>
      </c>
      <c r="H383" s="9">
        <f t="shared" si="82"/>
        <v>3.6060132045894311</v>
      </c>
      <c r="I383" s="9">
        <f t="shared" si="83"/>
        <v>3.818748976392651</v>
      </c>
      <c r="J383" s="9">
        <f t="shared" si="84"/>
        <v>2.1700467449177046</v>
      </c>
      <c r="K383" s="11">
        <f t="shared" si="85"/>
        <v>0.28985507246376813</v>
      </c>
      <c r="L383" s="11">
        <f t="shared" si="86"/>
        <v>0.27397260273972601</v>
      </c>
      <c r="M383" s="11">
        <f t="shared" si="87"/>
        <v>0.47619047619047616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-0.27006816226589914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0.2344555054501451</v>
      </c>
      <c r="Q383" s="11">
        <f>2*'OddsRatio_working_3-way'!K383*'OddsRatio_working_3-way'!L383*'OddsRatio_working_3-way'!M383</f>
        <v>7.5630808209724232E-2</v>
      </c>
      <c r="R383" s="11">
        <f t="shared" si="88"/>
        <v>0</v>
      </c>
      <c r="S383" s="11">
        <f t="shared" si="89"/>
        <v>-0.8681345608569323</v>
      </c>
      <c r="T383" s="11">
        <f t="shared" si="90"/>
        <v>-0.28004340672804273</v>
      </c>
      <c r="U383" s="11">
        <f>'OddsRatio_working_3-way'!S383-'OddsRatio_working_3-way'!R383^2/3</f>
        <v>-0.8681345608569323</v>
      </c>
      <c r="V383" s="11">
        <f>'OddsRatio_working_3-way'!S383*'OddsRatio_working_3-way'!R383/3-2*'OddsRatio_working_3-way'!R383^3/27-'OddsRatio_working_3-way'!T383</f>
        <v>0.28004340672804273</v>
      </c>
      <c r="W383" s="11">
        <f>'OddsRatio_working_3-way'!V383^2+4*'OddsRatio_working_3-way'!U383^3/27</f>
        <v>-1.8505501205826988E-2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0.15566776388969791</v>
      </c>
      <c r="Y383" s="11">
        <f>IF('OddsRatio_working_3-way'!W383&gt;=0,IF('OddsRatio_working_3-way'!V383+SQRT('OddsRatio_working_3-way'!W383)&gt;0,0,PI()),ACOS('OddsRatio_working_3-way'!V383/(2*'OddsRatio_working_3-way'!X383)))</f>
        <v>0.4521938578091107</v>
      </c>
      <c r="Z383" s="11">
        <f>'OddsRatio_working_3-way'!X383^(1/3)*COS('OddsRatio_working_3-way'!Y383/3)</f>
        <v>0.53183942950804741</v>
      </c>
      <c r="AA383" s="11">
        <f>'OddsRatio_working_3-way'!X383^(1/3)*COS(('OddsRatio_working_3-way'!Y383+2*PI())/3)</f>
        <v>-0.33587510146333394</v>
      </c>
      <c r="AB383" s="11">
        <f>'OddsRatio_working_3-way'!X383^(1/3)*COS(('OddsRatio_working_3-way'!Y383+4*PI())/3)</f>
        <v>-0.19596432804471356</v>
      </c>
      <c r="AC383" s="11">
        <f>'OddsRatio_working_3-way'!X383^(1/3)*SIN('OddsRatio_working_3-way'!Y383/3)</f>
        <v>8.077752269576946E-2</v>
      </c>
      <c r="AD383" s="11">
        <f>'OddsRatio_working_3-way'!X383^(1/3)*SIN(('OddsRatio_working_3-way'!Y383+2*PI())/3)</f>
        <v>0.4201976953403076</v>
      </c>
      <c r="AE383" s="11">
        <f>'OddsRatio_working_3-way'!X383^(1/3)*SIN(('OddsRatio_working_3-way'!Y383+4*PI())/3)</f>
        <v>-0.50097521803607681</v>
      </c>
      <c r="AF383" s="11">
        <f>-'OddsRatio_working_3-way'!U383/(3*'OddsRatio_working_3-way'!X383^(1/3))*COS(('OddsRatio_working_3-way'!Y383)/3)</f>
        <v>0.5318394295080473</v>
      </c>
      <c r="AG383" s="11">
        <f>-'OddsRatio_working_3-way'!U383/(3*'OddsRatio_working_3-way'!X383^(1/3))*COS(('OddsRatio_working_3-way'!Y383+2*PI())/3)</f>
        <v>-0.33587510146333388</v>
      </c>
      <c r="AH383" s="11">
        <f>-'OddsRatio_working_3-way'!U383/(3*'OddsRatio_working_3-way'!X383^(1/3))*COS(('OddsRatio_working_3-way'!Y383+4*PI())/3)</f>
        <v>-0.19596432804471353</v>
      </c>
      <c r="AI383" s="11">
        <f>'OddsRatio_working_3-way'!U383/(3*'OddsRatio_working_3-way'!X383^(1/3))*SIN(('OddsRatio_working_3-way'!Y383)/3)</f>
        <v>-8.0777522695769433E-2</v>
      </c>
      <c r="AJ383" s="11">
        <f>'OddsRatio_working_3-way'!U383/(3*'OddsRatio_working_3-way'!X383^(1/3))*SIN(('OddsRatio_working_3-way'!Y383+2*PI())/3)</f>
        <v>-0.42019769534030754</v>
      </c>
      <c r="AK383" s="11">
        <f>'OddsRatio_working_3-way'!U383/(3*'OddsRatio_working_3-way'!X383^(1/3))*SIN(('OddsRatio_working_3-way'!Y383+4*PI())/3)</f>
        <v>0.5009752180360767</v>
      </c>
      <c r="AL383" s="11">
        <f>'OddsRatio_working_3-way'!Z383+'OddsRatio_working_3-way'!AF383</f>
        <v>1.0636788590160946</v>
      </c>
      <c r="AM383" s="11">
        <f>'OddsRatio_working_3-way'!AA383+'OddsRatio_working_3-way'!AG383</f>
        <v>-0.67175020292666776</v>
      </c>
      <c r="AN383" s="11">
        <f>'OddsRatio_working_3-way'!AB383+'OddsRatio_working_3-way'!AH383</f>
        <v>-0.39192865608942706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1.0636788590160946</v>
      </c>
      <c r="AS383" s="11">
        <f>IF(('OddsRatio_working_3-way'!X383=0),IF(Q383&gt;0,-Q383^(1/3),(-Q383)^(1/3)),'OddsRatio_working_3-way'!AM383-'OddsRatio_working_3-way'!R383/3)</f>
        <v>-0.67175020292666776</v>
      </c>
      <c r="AT383" s="11">
        <f>IF(('OddsRatio_working_3-way'!X383=0),IF(Q383&gt;0,-Q383^(1/3),(-Q383)^(1/3)),'OddsRatio_working_3-way'!AN383-'OddsRatio_working_3-way'!R383/3)</f>
        <v>-0.39192865608942706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9">
        <f t="shared" si="78"/>
        <v>0.34125306260597493</v>
      </c>
      <c r="E384" s="9">
        <f t="shared" si="79"/>
        <v>0.2820435611594001</v>
      </c>
      <c r="F384" s="9">
        <f t="shared" si="80"/>
        <v>0.37670337623462474</v>
      </c>
      <c r="G384" s="9">
        <f t="shared" si="81"/>
        <v>1.0606465006819148</v>
      </c>
      <c r="H384" s="9">
        <f t="shared" si="82"/>
        <v>2.9303766312410855</v>
      </c>
      <c r="I384" s="9">
        <f t="shared" si="83"/>
        <v>3.5455516016365949</v>
      </c>
      <c r="J384" s="9">
        <f t="shared" si="84"/>
        <v>2.6546085410637867</v>
      </c>
      <c r="K384" s="11">
        <f t="shared" si="85"/>
        <v>0.3546099290780142</v>
      </c>
      <c r="L384" s="11">
        <f t="shared" si="86"/>
        <v>0.29411764705882354</v>
      </c>
      <c r="M384" s="11">
        <f t="shared" si="87"/>
        <v>0.390625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-0.27761264080100112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0.23548315602836881</v>
      </c>
      <c r="Q384" s="11">
        <f>2*'OddsRatio_working_3-way'!K384*'OddsRatio_working_3-way'!L384*'OddsRatio_working_3-way'!M384</f>
        <v>8.1482060909470175E-2</v>
      </c>
      <c r="R384" s="11">
        <f t="shared" si="88"/>
        <v>0</v>
      </c>
      <c r="S384" s="11">
        <f t="shared" si="89"/>
        <v>-0.84824363670517566</v>
      </c>
      <c r="T384" s="11">
        <f t="shared" si="90"/>
        <v>-0.29350990889452444</v>
      </c>
      <c r="U384" s="11">
        <f>'OddsRatio_working_3-way'!S384-'OddsRatio_working_3-way'!R384^2/3</f>
        <v>-0.84824363670517566</v>
      </c>
      <c r="V384" s="11">
        <f>'OddsRatio_working_3-way'!S384*'OddsRatio_working_3-way'!R384/3-2*'OddsRatio_working_3-way'!R384^3/27-'OddsRatio_working_3-way'!T384</f>
        <v>0.29350990889452444</v>
      </c>
      <c r="W384" s="11">
        <f>'OddsRatio_working_3-way'!V384^2+4*'OddsRatio_working_3-way'!U384^3/27</f>
        <v>-4.2705916638505204E-3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0.15034847711493668</v>
      </c>
      <c r="Y384" s="11">
        <f>IF('OddsRatio_working_3-way'!W384&gt;=0,IF('OddsRatio_working_3-way'!V384+SQRT('OddsRatio_working_3-way'!W384)&gt;0,0,PI()),ACOS('OddsRatio_working_3-way'!V384/(2*'OddsRatio_working_3-way'!X384)))</f>
        <v>0.21907585110164995</v>
      </c>
      <c r="Z384" s="11">
        <f>'OddsRatio_working_3-way'!X384^(1/3)*COS('OddsRatio_working_3-way'!Y384/3)</f>
        <v>0.5303232503409574</v>
      </c>
      <c r="AA384" s="11">
        <f>'OddsRatio_working_3-way'!X384^(1/3)*COS(('OddsRatio_working_3-way'!Y384+2*PI())/3)</f>
        <v>-0.29875994041314552</v>
      </c>
      <c r="AB384" s="11">
        <f>'OddsRatio_working_3-way'!X384^(1/3)*COS(('OddsRatio_working_3-way'!Y384+4*PI())/3)</f>
        <v>-0.23156330992781171</v>
      </c>
      <c r="AC384" s="11">
        <f>'OddsRatio_working_3-way'!X384^(1/3)*SIN('OddsRatio_working_3-way'!Y384/3)</f>
        <v>3.8795992699343328E-2</v>
      </c>
      <c r="AD384" s="11">
        <f>'OddsRatio_working_3-way'!X384^(1/3)*SIN(('OddsRatio_working_3-way'!Y384+2*PI())/3)</f>
        <v>0.43987541066313196</v>
      </c>
      <c r="AE384" s="11">
        <f>'OddsRatio_working_3-way'!X384^(1/3)*SIN(('OddsRatio_working_3-way'!Y384+4*PI())/3)</f>
        <v>-0.47867140336247521</v>
      </c>
      <c r="AF384" s="11">
        <f>-'OddsRatio_working_3-way'!U384/(3*'OddsRatio_working_3-way'!X384^(1/3))*COS(('OddsRatio_working_3-way'!Y384)/3)</f>
        <v>0.53032325034095751</v>
      </c>
      <c r="AG384" s="11">
        <f>-'OddsRatio_working_3-way'!U384/(3*'OddsRatio_working_3-way'!X384^(1/3))*COS(('OddsRatio_working_3-way'!Y384+2*PI())/3)</f>
        <v>-0.29875994041314563</v>
      </c>
      <c r="AH384" s="11">
        <f>-'OddsRatio_working_3-way'!U384/(3*'OddsRatio_working_3-way'!X384^(1/3))*COS(('OddsRatio_working_3-way'!Y384+4*PI())/3)</f>
        <v>-0.23156330992781177</v>
      </c>
      <c r="AI384" s="11">
        <f>'OddsRatio_working_3-way'!U384/(3*'OddsRatio_working_3-way'!X384^(1/3))*SIN(('OddsRatio_working_3-way'!Y384)/3)</f>
        <v>-3.8795992699343335E-2</v>
      </c>
      <c r="AJ384" s="11">
        <f>'OddsRatio_working_3-way'!U384/(3*'OddsRatio_working_3-way'!X384^(1/3))*SIN(('OddsRatio_working_3-way'!Y384+2*PI())/3)</f>
        <v>-0.43987541066313202</v>
      </c>
      <c r="AK384" s="11">
        <f>'OddsRatio_working_3-way'!U384/(3*'OddsRatio_working_3-way'!X384^(1/3))*SIN(('OddsRatio_working_3-way'!Y384+4*PI())/3)</f>
        <v>0.47867140336247532</v>
      </c>
      <c r="AL384" s="11">
        <f>'OddsRatio_working_3-way'!Z384+'OddsRatio_working_3-way'!AF384</f>
        <v>1.0606465006819148</v>
      </c>
      <c r="AM384" s="11">
        <f>'OddsRatio_working_3-way'!AA384+'OddsRatio_working_3-way'!AG384</f>
        <v>-0.59751988082629115</v>
      </c>
      <c r="AN384" s="11">
        <f>'OddsRatio_working_3-way'!AB384+'OddsRatio_working_3-way'!AH384</f>
        <v>-0.46312661985562348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1.0606465006819148</v>
      </c>
      <c r="AS384" s="11">
        <f>IF(('OddsRatio_working_3-way'!X384=0),IF(Q384&gt;0,-Q384^(1/3),(-Q384)^(1/3)),'OddsRatio_working_3-way'!AM384-'OddsRatio_working_3-way'!R384/3)</f>
        <v>-0.59751988082629115</v>
      </c>
      <c r="AT384" s="11">
        <f>IF(('OddsRatio_working_3-way'!X384=0),IF(Q384&gt;0,-Q384^(1/3),(-Q384)^(1/3)),'OddsRatio_working_3-way'!AN384-'OddsRatio_working_3-way'!R384/3)</f>
        <v>-0.46312661985562348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9">
        <f t="shared" si="78"/>
        <v>0.45051890613856804</v>
      </c>
      <c r="E385" s="9">
        <f t="shared" si="79"/>
        <v>0.28898777280557736</v>
      </c>
      <c r="F385" s="9">
        <f t="shared" si="80"/>
        <v>0.26049332105585493</v>
      </c>
      <c r="G385" s="9">
        <f t="shared" si="81"/>
        <v>1.0514333398712279</v>
      </c>
      <c r="H385" s="9">
        <f t="shared" si="82"/>
        <v>2.2196626742506242</v>
      </c>
      <c r="I385" s="9">
        <f t="shared" si="83"/>
        <v>3.4603540152986723</v>
      </c>
      <c r="J385" s="9">
        <f t="shared" si="84"/>
        <v>3.8388700176523152</v>
      </c>
      <c r="K385" s="11">
        <f t="shared" si="85"/>
        <v>0.46296296296296291</v>
      </c>
      <c r="L385" s="11">
        <f t="shared" si="86"/>
        <v>0.29940119760479045</v>
      </c>
      <c r="M385" s="11">
        <f t="shared" si="87"/>
        <v>0.27027027027027023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-0.27455899012785256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0.23226819634005261</v>
      </c>
      <c r="Q385" s="11">
        <f>2*'OddsRatio_working_3-way'!K385*'OddsRatio_working_3-way'!L385*'OddsRatio_working_3-way'!M385</f>
        <v>7.4925224625823419E-2</v>
      </c>
      <c r="R385" s="11">
        <f t="shared" si="88"/>
        <v>0</v>
      </c>
      <c r="S385" s="11">
        <f t="shared" si="89"/>
        <v>-0.84596827891846993</v>
      </c>
      <c r="T385" s="11">
        <f t="shared" si="90"/>
        <v>-0.27289299319950644</v>
      </c>
      <c r="U385" s="11">
        <f>'OddsRatio_working_3-way'!S385-'OddsRatio_working_3-way'!R385^2/3</f>
        <v>-0.84596827891846993</v>
      </c>
      <c r="V385" s="11">
        <f>'OddsRatio_working_3-way'!S385*'OddsRatio_working_3-way'!R385/3-2*'OddsRatio_working_3-way'!R385^3/27-'OddsRatio_working_3-way'!T385</f>
        <v>0.27289299319950644</v>
      </c>
      <c r="W385" s="11">
        <f>'OddsRatio_working_3-way'!V385^2+4*'OddsRatio_working_3-way'!U385^3/27</f>
        <v>-1.5222396291800361E-2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0.1497439331235044</v>
      </c>
      <c r="Y385" s="11">
        <f>IF('OddsRatio_working_3-way'!W385&gt;=0,IF('OddsRatio_working_3-way'!V385+SQRT('OddsRatio_working_3-way'!W385)&gt;0,0,PI()),ACOS('OddsRatio_working_3-way'!V385/(2*'OddsRatio_working_3-way'!X385)))</f>
        <v>0.42461155154558328</v>
      </c>
      <c r="Z385" s="11">
        <f>'OddsRatio_working_3-way'!X385^(1/3)*COS('OddsRatio_working_3-way'!Y385/3)</f>
        <v>0.52571666993561394</v>
      </c>
      <c r="AA385" s="11">
        <f>'OddsRatio_working_3-way'!X385^(1/3)*COS(('OddsRatio_working_3-way'!Y385+2*PI())/3)</f>
        <v>-0.32773172661240968</v>
      </c>
      <c r="AB385" s="11">
        <f>'OddsRatio_working_3-way'!X385^(1/3)*COS(('OddsRatio_working_3-way'!Y385+4*PI())/3)</f>
        <v>-0.1979849433232044</v>
      </c>
      <c r="AC385" s="11">
        <f>'OddsRatio_working_3-way'!X385^(1/3)*SIN('OddsRatio_working_3-way'!Y385/3)</f>
        <v>7.4909340258510759E-2</v>
      </c>
      <c r="AD385" s="11">
        <f>'OddsRatio_working_3-way'!X385^(1/3)*SIN(('OddsRatio_working_3-way'!Y385+2*PI())/3)</f>
        <v>0.41782932122794514</v>
      </c>
      <c r="AE385" s="11">
        <f>'OddsRatio_working_3-way'!X385^(1/3)*SIN(('OddsRatio_working_3-way'!Y385+4*PI())/3)</f>
        <v>-0.4927386614864559</v>
      </c>
      <c r="AF385" s="11">
        <f>-'OddsRatio_working_3-way'!U385/(3*'OddsRatio_working_3-way'!X385^(1/3))*COS(('OddsRatio_working_3-way'!Y385)/3)</f>
        <v>0.52571666993561406</v>
      </c>
      <c r="AG385" s="11">
        <f>-'OddsRatio_working_3-way'!U385/(3*'OddsRatio_working_3-way'!X385^(1/3))*COS(('OddsRatio_working_3-way'!Y385+2*PI())/3)</f>
        <v>-0.32773172661240974</v>
      </c>
      <c r="AH385" s="11">
        <f>-'OddsRatio_working_3-way'!U385/(3*'OddsRatio_working_3-way'!X385^(1/3))*COS(('OddsRatio_working_3-way'!Y385+4*PI())/3)</f>
        <v>-0.19798494332320443</v>
      </c>
      <c r="AI385" s="11">
        <f>'OddsRatio_working_3-way'!U385/(3*'OddsRatio_working_3-way'!X385^(1/3))*SIN(('OddsRatio_working_3-way'!Y385)/3)</f>
        <v>-7.4909340258510773E-2</v>
      </c>
      <c r="AJ385" s="11">
        <f>'OddsRatio_working_3-way'!U385/(3*'OddsRatio_working_3-way'!X385^(1/3))*SIN(('OddsRatio_working_3-way'!Y385+2*PI())/3)</f>
        <v>-0.41782932122794525</v>
      </c>
      <c r="AK385" s="11">
        <f>'OddsRatio_working_3-way'!U385/(3*'OddsRatio_working_3-way'!X385^(1/3))*SIN(('OddsRatio_working_3-way'!Y385+4*PI())/3)</f>
        <v>0.49273866148645595</v>
      </c>
      <c r="AL385" s="11">
        <f>'OddsRatio_working_3-way'!Z385+'OddsRatio_working_3-way'!AF385</f>
        <v>1.0514333398712279</v>
      </c>
      <c r="AM385" s="11">
        <f>'OddsRatio_working_3-way'!AA385+'OddsRatio_working_3-way'!AG385</f>
        <v>-0.65546345322481936</v>
      </c>
      <c r="AN385" s="11">
        <f>'OddsRatio_working_3-way'!AB385+'OddsRatio_working_3-way'!AH385</f>
        <v>-0.39596988664640886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1.0514333398712279</v>
      </c>
      <c r="AS385" s="11">
        <f>IF(('OddsRatio_working_3-way'!X385=0),IF(Q385&gt;0,-Q385^(1/3),(-Q385)^(1/3)),'OddsRatio_working_3-way'!AM385-'OddsRatio_working_3-way'!R385/3)</f>
        <v>-0.65546345322481936</v>
      </c>
      <c r="AT385" s="11">
        <f>IF(('OddsRatio_working_3-way'!X385=0),IF(Q385&gt;0,-Q385^(1/3),(-Q385)^(1/3)),'OddsRatio_working_3-way'!AN385-'OddsRatio_working_3-way'!R385/3)</f>
        <v>-0.39596988664640886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9">
        <f t="shared" si="78"/>
        <v>0.49344881910258359</v>
      </c>
      <c r="E386" s="9">
        <f t="shared" si="79"/>
        <v>0.26580422945317012</v>
      </c>
      <c r="F386" s="9">
        <f t="shared" si="80"/>
        <v>0.24074695144424624</v>
      </c>
      <c r="G386" s="9">
        <f t="shared" si="81"/>
        <v>1.0583016759774906</v>
      </c>
      <c r="H386" s="9">
        <f t="shared" si="82"/>
        <v>2.0265526256981659</v>
      </c>
      <c r="I386" s="9">
        <f t="shared" si="83"/>
        <v>3.7621673743012498</v>
      </c>
      <c r="J386" s="9">
        <f t="shared" si="84"/>
        <v>4.1537389944129224</v>
      </c>
      <c r="K386" s="11">
        <f t="shared" si="85"/>
        <v>0.50761421319796951</v>
      </c>
      <c r="L386" s="11">
        <f t="shared" si="86"/>
        <v>0.2770083102493075</v>
      </c>
      <c r="M386" s="11">
        <f t="shared" si="87"/>
        <v>0.25125628140703515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-0.26654589934358996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0.23176472658156988</v>
      </c>
      <c r="Q386" s="11">
        <f>2*'OddsRatio_working_3-way'!K386*'OddsRatio_working_3-way'!L386*'OddsRatio_working_3-way'!M386</f>
        <v>7.0659977616332276E-2</v>
      </c>
      <c r="R386" s="11">
        <f t="shared" si="88"/>
        <v>0</v>
      </c>
      <c r="S386" s="11">
        <f t="shared" si="89"/>
        <v>-0.86951150684488476</v>
      </c>
      <c r="T386" s="11">
        <f t="shared" si="90"/>
        <v>-0.26509497159905021</v>
      </c>
      <c r="U386" s="11">
        <f>'OddsRatio_working_3-way'!S386-'OddsRatio_working_3-way'!R386^2/3</f>
        <v>-0.86951150684488476</v>
      </c>
      <c r="V386" s="11">
        <f>'OddsRatio_working_3-way'!S386*'OddsRatio_working_3-way'!R386/3-2*'OddsRatio_working_3-way'!R386^3/27-'OddsRatio_working_3-way'!T386</f>
        <v>0.26509497159905021</v>
      </c>
      <c r="W386" s="11">
        <f>'OddsRatio_working_3-way'!V386^2+4*'OddsRatio_working_3-way'!U386^3/27</f>
        <v>-2.7116419186799676E-2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0.15603826706444554</v>
      </c>
      <c r="Y386" s="11">
        <f>IF('OddsRatio_working_3-way'!W386&gt;=0,IF('OddsRatio_working_3-way'!V386+SQRT('OddsRatio_working_3-way'!W386)&gt;0,0,PI()),ACOS('OddsRatio_working_3-way'!V386/(2*'OddsRatio_working_3-way'!X386)))</f>
        <v>0.55584475751527407</v>
      </c>
      <c r="Z386" s="11">
        <f>'OddsRatio_working_3-way'!X386^(1/3)*COS('OddsRatio_working_3-way'!Y386/3)</f>
        <v>0.52915083798874529</v>
      </c>
      <c r="AA386" s="11">
        <f>'OddsRatio_working_3-way'!X386^(1/3)*COS(('OddsRatio_working_3-way'!Y386+2*PI())/3)</f>
        <v>-0.35046732608158132</v>
      </c>
      <c r="AB386" s="11">
        <f>'OddsRatio_working_3-way'!X386^(1/3)*COS(('OddsRatio_working_3-way'!Y386+4*PI())/3)</f>
        <v>-0.17868351190716406</v>
      </c>
      <c r="AC386" s="11">
        <f>'OddsRatio_working_3-way'!X386^(1/3)*SIN('OddsRatio_working_3-way'!Y386/3)</f>
        <v>9.9179431356020656E-2</v>
      </c>
      <c r="AD386" s="11">
        <f>'OddsRatio_working_3-way'!X386^(1/3)*SIN(('OddsRatio_working_3-way'!Y386+2*PI())/3)</f>
        <v>0.40866835245406696</v>
      </c>
      <c r="AE386" s="11">
        <f>'OddsRatio_working_3-way'!X386^(1/3)*SIN(('OddsRatio_working_3-way'!Y386+4*PI())/3)</f>
        <v>-0.50784778381008744</v>
      </c>
      <c r="AF386" s="11">
        <f>-'OddsRatio_working_3-way'!U386/(3*'OddsRatio_working_3-way'!X386^(1/3))*COS(('OddsRatio_working_3-way'!Y386)/3)</f>
        <v>0.52915083798874529</v>
      </c>
      <c r="AG386" s="11">
        <f>-'OddsRatio_working_3-way'!U386/(3*'OddsRatio_working_3-way'!X386^(1/3))*COS(('OddsRatio_working_3-way'!Y386+2*PI())/3)</f>
        <v>-0.35046732608158132</v>
      </c>
      <c r="AH386" s="11">
        <f>-'OddsRatio_working_3-way'!U386/(3*'OddsRatio_working_3-way'!X386^(1/3))*COS(('OddsRatio_working_3-way'!Y386+4*PI())/3)</f>
        <v>-0.17868351190716406</v>
      </c>
      <c r="AI386" s="11">
        <f>'OddsRatio_working_3-way'!U386/(3*'OddsRatio_working_3-way'!X386^(1/3))*SIN(('OddsRatio_working_3-way'!Y386)/3)</f>
        <v>-9.9179431356020656E-2</v>
      </c>
      <c r="AJ386" s="11">
        <f>'OddsRatio_working_3-way'!U386/(3*'OddsRatio_working_3-way'!X386^(1/3))*SIN(('OddsRatio_working_3-way'!Y386+2*PI())/3)</f>
        <v>-0.40866835245406696</v>
      </c>
      <c r="AK386" s="11">
        <f>'OddsRatio_working_3-way'!U386/(3*'OddsRatio_working_3-way'!X386^(1/3))*SIN(('OddsRatio_working_3-way'!Y386+4*PI())/3)</f>
        <v>0.50784778381008744</v>
      </c>
      <c r="AL386" s="11">
        <f>'OddsRatio_working_3-way'!Z386+'OddsRatio_working_3-way'!AF386</f>
        <v>1.0583016759774906</v>
      </c>
      <c r="AM386" s="11">
        <f>'OddsRatio_working_3-way'!AA386+'OddsRatio_working_3-way'!AG386</f>
        <v>-0.70093465216316264</v>
      </c>
      <c r="AN386" s="11">
        <f>'OddsRatio_working_3-way'!AB386+'OddsRatio_working_3-way'!AH386</f>
        <v>-0.35736702381432811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1.0583016759774906</v>
      </c>
      <c r="AS386" s="11">
        <f>IF(('OddsRatio_working_3-way'!X386=0),IF(Q386&gt;0,-Q386^(1/3),(-Q386)^(1/3)),'OddsRatio_working_3-way'!AM386-'OddsRatio_working_3-way'!R386/3)</f>
        <v>-0.70093465216316264</v>
      </c>
      <c r="AT386" s="11">
        <f>IF(('OddsRatio_working_3-way'!X386=0),IF(Q386&gt;0,-Q386^(1/3),(-Q386)^(1/3)),'OddsRatio_working_3-way'!AN386-'OddsRatio_working_3-way'!R386/3)</f>
        <v>-0.35736702381432811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9">
        <f t="shared" si="78"/>
        <v>0.36086951070544609</v>
      </c>
      <c r="E387" s="9">
        <f t="shared" si="79"/>
        <v>0.28898150048347077</v>
      </c>
      <c r="F387" s="9">
        <f t="shared" si="80"/>
        <v>0.35014898881108331</v>
      </c>
      <c r="G387" s="9">
        <f t="shared" si="81"/>
        <v>1.060529793977063</v>
      </c>
      <c r="H387" s="9">
        <f t="shared" si="82"/>
        <v>2.7710847559416951</v>
      </c>
      <c r="I387" s="9">
        <f t="shared" si="83"/>
        <v>3.460429122026786</v>
      </c>
      <c r="J387" s="9">
        <f t="shared" si="84"/>
        <v>2.8559271394598609</v>
      </c>
      <c r="K387" s="11">
        <f t="shared" si="85"/>
        <v>0.37453183520599254</v>
      </c>
      <c r="L387" s="11">
        <f t="shared" si="86"/>
        <v>0.30120481927710846</v>
      </c>
      <c r="M387" s="11">
        <f t="shared" si="87"/>
        <v>0.36363636363636365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-0.27813808861595535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0.23546689310869631</v>
      </c>
      <c r="Q387" s="11">
        <f>2*'OddsRatio_working_3-way'!K387*'OddsRatio_working_3-way'!L387*'OddsRatio_working_3-way'!M387</f>
        <v>8.2044213626723456E-2</v>
      </c>
      <c r="R387" s="11">
        <f t="shared" si="88"/>
        <v>0</v>
      </c>
      <c r="S387" s="11">
        <f t="shared" si="89"/>
        <v>-0.84658269667561381</v>
      </c>
      <c r="T387" s="11">
        <f t="shared" si="90"/>
        <v>-0.29497654936432538</v>
      </c>
      <c r="U387" s="11">
        <f>'OddsRatio_working_3-way'!S387-'OddsRatio_working_3-way'!R387^2/3</f>
        <v>-0.84658269667561381</v>
      </c>
      <c r="V387" s="11">
        <f>'OddsRatio_working_3-way'!S387*'OddsRatio_working_3-way'!R387/3-2*'OddsRatio_working_3-way'!R387^3/27-'OddsRatio_working_3-way'!T387</f>
        <v>0.29497654936432538</v>
      </c>
      <c r="W387" s="11">
        <f>'OddsRatio_working_3-way'!V387^2+4*'OddsRatio_working_3-way'!U387^3/27</f>
        <v>-2.877388501468639E-3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0.1499070988782327</v>
      </c>
      <c r="Y387" s="11">
        <f>IF('OddsRatio_working_3-way'!W387&gt;=0,IF('OddsRatio_working_3-way'!V387+SQRT('OddsRatio_working_3-way'!W387)&gt;0,0,PI()),ACOS('OddsRatio_working_3-way'!V387/(2*'OddsRatio_working_3-way'!X387)))</f>
        <v>0.17988367362206881</v>
      </c>
      <c r="Z387" s="11">
        <f>'OddsRatio_working_3-way'!X387^(1/3)*COS('OddsRatio_working_3-way'!Y387/3)</f>
        <v>0.53026489698853163</v>
      </c>
      <c r="AA387" s="11">
        <f>'OddsRatio_working_3-way'!X387^(1/3)*COS(('OddsRatio_working_3-way'!Y387+2*PI())/3)</f>
        <v>-0.29270106172035987</v>
      </c>
      <c r="AB387" s="11">
        <f>'OddsRatio_working_3-way'!X387^(1/3)*COS(('OddsRatio_working_3-way'!Y387+4*PI())/3)</f>
        <v>-0.23756383526817185</v>
      </c>
      <c r="AC387" s="11">
        <f>'OddsRatio_working_3-way'!X387^(1/3)*SIN('OddsRatio_working_3-way'!Y387/3)</f>
        <v>3.1833492534540347E-2</v>
      </c>
      <c r="AD387" s="11">
        <f>'OddsRatio_working_3-way'!X387^(1/3)*SIN(('OddsRatio_working_3-way'!Y387+2*PI())/3)</f>
        <v>0.44330612525993679</v>
      </c>
      <c r="AE387" s="11">
        <f>'OddsRatio_working_3-way'!X387^(1/3)*SIN(('OddsRatio_working_3-way'!Y387+4*PI())/3)</f>
        <v>-0.47513961779447689</v>
      </c>
      <c r="AF387" s="11">
        <f>-'OddsRatio_working_3-way'!U387/(3*'OddsRatio_working_3-way'!X387^(1/3))*COS(('OddsRatio_working_3-way'!Y387)/3)</f>
        <v>0.53026489698853152</v>
      </c>
      <c r="AG387" s="11">
        <f>-'OddsRatio_working_3-way'!U387/(3*'OddsRatio_working_3-way'!X387^(1/3))*COS(('OddsRatio_working_3-way'!Y387+2*PI())/3)</f>
        <v>-0.29270106172035981</v>
      </c>
      <c r="AH387" s="11">
        <f>-'OddsRatio_working_3-way'!U387/(3*'OddsRatio_working_3-way'!X387^(1/3))*COS(('OddsRatio_working_3-way'!Y387+4*PI())/3)</f>
        <v>-0.23756383526817179</v>
      </c>
      <c r="AI387" s="11">
        <f>'OddsRatio_working_3-way'!U387/(3*'OddsRatio_working_3-way'!X387^(1/3))*SIN(('OddsRatio_working_3-way'!Y387)/3)</f>
        <v>-3.1833492534540341E-2</v>
      </c>
      <c r="AJ387" s="11">
        <f>'OddsRatio_working_3-way'!U387/(3*'OddsRatio_working_3-way'!X387^(1/3))*SIN(('OddsRatio_working_3-way'!Y387+2*PI())/3)</f>
        <v>-0.44330612525993668</v>
      </c>
      <c r="AK387" s="11">
        <f>'OddsRatio_working_3-way'!U387/(3*'OddsRatio_working_3-way'!X387^(1/3))*SIN(('OddsRatio_working_3-way'!Y387+4*PI())/3)</f>
        <v>0.47513961779447678</v>
      </c>
      <c r="AL387" s="11">
        <f>'OddsRatio_working_3-way'!Z387+'OddsRatio_working_3-way'!AF387</f>
        <v>1.060529793977063</v>
      </c>
      <c r="AM387" s="11">
        <f>'OddsRatio_working_3-way'!AA387+'OddsRatio_working_3-way'!AG387</f>
        <v>-0.58540212344071962</v>
      </c>
      <c r="AN387" s="11">
        <f>'OddsRatio_working_3-way'!AB387+'OddsRatio_working_3-way'!AH387</f>
        <v>-0.47512767053634364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1.060529793977063</v>
      </c>
      <c r="AS387" s="11">
        <f>IF(('OddsRatio_working_3-way'!X387=0),IF(Q387&gt;0,-Q387^(1/3),(-Q387)^(1/3)),'OddsRatio_working_3-way'!AM387-'OddsRatio_working_3-way'!R387/3)</f>
        <v>-0.58540212344071962</v>
      </c>
      <c r="AT387" s="11">
        <f>IF(('OddsRatio_working_3-way'!X387=0),IF(Q387&gt;0,-Q387^(1/3),(-Q387)^(1/3)),'OddsRatio_working_3-way'!AN387-'OddsRatio_working_3-way'!R387/3)</f>
        <v>-0.47512767053634364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9">
        <f t="shared" ref="D388:D451" si="91">(K388/(AR388+K388-(AR388*K388)))</f>
        <v>0.31912591451619426</v>
      </c>
      <c r="E388" s="9">
        <f t="shared" ref="E388:E451" si="92">(L388/(AR388+L388-(AR388*L388)))</f>
        <v>0.28703915693100285</v>
      </c>
      <c r="F388" s="9">
        <f t="shared" ref="F388:F451" si="93">(M388/(AR388+M388-(AR388*M388)))</f>
        <v>0.39383492855280261</v>
      </c>
      <c r="G388" s="9">
        <f t="shared" ref="G388:G451" si="94">AR388</f>
        <v>1.0614723239411394</v>
      </c>
      <c r="H388" s="9">
        <f t="shared" ref="H388:H451" si="95">IF(A388="","",1/D388)</f>
        <v>3.1335593711216903</v>
      </c>
      <c r="I388" s="9">
        <f t="shared" ref="I388:I451" si="96">IF(B388="","",1/E388)</f>
        <v>3.4838452380222655</v>
      </c>
      <c r="J388" s="9">
        <f t="shared" ref="J388:J451" si="97">IF(C388="","",1/F388)</f>
        <v>2.5391348697146525</v>
      </c>
      <c r="K388" s="11">
        <f t="shared" ref="K388:K451" si="98">1/A388</f>
        <v>0.33222591362126247</v>
      </c>
      <c r="L388" s="11">
        <f t="shared" ref="L388:L451" si="99">1/B388</f>
        <v>0.29940119760479045</v>
      </c>
      <c r="M388" s="11">
        <f t="shared" ref="M388:M451" si="100">1/C388</f>
        <v>0.4081632653061224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-0.27688591898851944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0.23547724538718345</v>
      </c>
      <c r="Q388" s="11">
        <f>2*'OddsRatio_working_3-way'!K388*'OddsRatio_working_3-way'!L388*'OddsRatio_working_3-way'!M388</f>
        <v>8.119905013351153E-2</v>
      </c>
      <c r="R388" s="11">
        <f t="shared" ref="R388:R451" si="101">O388/N388</f>
        <v>0</v>
      </c>
      <c r="S388" s="11">
        <f t="shared" ref="S388:S451" si="102">P388/N388</f>
        <v>-0.85044861164264218</v>
      </c>
      <c r="T388" s="11">
        <f t="shared" ref="T388:T451" si="103">Q388/N388</f>
        <v>-0.29325814194573868</v>
      </c>
      <c r="U388" s="11">
        <f>'OddsRatio_working_3-way'!S388-'OddsRatio_working_3-way'!R388^2/3</f>
        <v>-0.85044861164264218</v>
      </c>
      <c r="V388" s="11">
        <f>'OddsRatio_working_3-way'!S388*'OddsRatio_working_3-way'!R388/3-2*'OddsRatio_working_3-way'!R388^3/27-'OddsRatio_working_3-way'!T388</f>
        <v>0.29325814194573868</v>
      </c>
      <c r="W388" s="11">
        <f>'OddsRatio_working_3-way'!V388^2+4*'OddsRatio_working_3-way'!U388^3/27</f>
        <v>-5.1252738891027771E-3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0.15093509507944947</v>
      </c>
      <c r="Y388" s="11">
        <f>IF('OddsRatio_working_3-way'!W388&gt;=0,IF('OddsRatio_working_3-way'!V388+SQRT('OddsRatio_working_3-way'!W388)&gt;0,0,PI()),ACOS('OddsRatio_working_3-way'!V388/(2*'OddsRatio_working_3-way'!X388)))</f>
        <v>0.23943964019909658</v>
      </c>
      <c r="Z388" s="11">
        <f>'OddsRatio_working_3-way'!X388^(1/3)*COS('OddsRatio_working_3-way'!Y388/3)</f>
        <v>0.53073616197056972</v>
      </c>
      <c r="AA388" s="11">
        <f>'OddsRatio_working_3-way'!X388^(1/3)*COS(('OddsRatio_working_3-way'!Y388+2*PI())/3)</f>
        <v>-0.30213080250073382</v>
      </c>
      <c r="AB388" s="11">
        <f>'OddsRatio_working_3-way'!X388^(1/3)*COS(('OddsRatio_working_3-way'!Y388+4*PI())/3)</f>
        <v>-0.22860535946983584</v>
      </c>
      <c r="AC388" s="11">
        <f>'OddsRatio_working_3-way'!X388^(1/3)*SIN('OddsRatio_working_3-way'!Y388/3)</f>
        <v>4.2449934326175449E-2</v>
      </c>
      <c r="AD388" s="11">
        <f>'OddsRatio_working_3-way'!X388^(1/3)*SIN(('OddsRatio_working_3-way'!Y388+2*PI())/3)</f>
        <v>0.43840603181047821</v>
      </c>
      <c r="AE388" s="11">
        <f>'OddsRatio_working_3-way'!X388^(1/3)*SIN(('OddsRatio_working_3-way'!Y388+4*PI())/3)</f>
        <v>-0.4808559661366536</v>
      </c>
      <c r="AF388" s="11">
        <f>-'OddsRatio_working_3-way'!U388/(3*'OddsRatio_working_3-way'!X388^(1/3))*COS(('OddsRatio_working_3-way'!Y388)/3)</f>
        <v>0.53073616197056961</v>
      </c>
      <c r="AG388" s="11">
        <f>-'OddsRatio_working_3-way'!U388/(3*'OddsRatio_working_3-way'!X388^(1/3))*COS(('OddsRatio_working_3-way'!Y388+2*PI())/3)</f>
        <v>-0.30213080250073376</v>
      </c>
      <c r="AH388" s="11">
        <f>-'OddsRatio_working_3-way'!U388/(3*'OddsRatio_working_3-way'!X388^(1/3))*COS(('OddsRatio_working_3-way'!Y388+4*PI())/3)</f>
        <v>-0.22860535946983579</v>
      </c>
      <c r="AI388" s="11">
        <f>'OddsRatio_working_3-way'!U388/(3*'OddsRatio_working_3-way'!X388^(1/3))*SIN(('OddsRatio_working_3-way'!Y388)/3)</f>
        <v>-4.2449934326175442E-2</v>
      </c>
      <c r="AJ388" s="11">
        <f>'OddsRatio_working_3-way'!U388/(3*'OddsRatio_working_3-way'!X388^(1/3))*SIN(('OddsRatio_working_3-way'!Y388+2*PI())/3)</f>
        <v>-0.4384060318104781</v>
      </c>
      <c r="AK388" s="11">
        <f>'OddsRatio_working_3-way'!U388/(3*'OddsRatio_working_3-way'!X388^(1/3))*SIN(('OddsRatio_working_3-way'!Y388+4*PI())/3)</f>
        <v>0.48085596613665349</v>
      </c>
      <c r="AL388" s="11">
        <f>'OddsRatio_working_3-way'!Z388+'OddsRatio_working_3-way'!AF388</f>
        <v>1.0614723239411394</v>
      </c>
      <c r="AM388" s="11">
        <f>'OddsRatio_working_3-way'!AA388+'OddsRatio_working_3-way'!AG388</f>
        <v>-0.60426160500146753</v>
      </c>
      <c r="AN388" s="11">
        <f>'OddsRatio_working_3-way'!AB388+'OddsRatio_working_3-way'!AH388</f>
        <v>-0.45721071893967163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1.0614723239411394</v>
      </c>
      <c r="AS388" s="11">
        <f>IF(('OddsRatio_working_3-way'!X388=0),IF(Q388&gt;0,-Q388^(1/3),(-Q388)^(1/3)),'OddsRatio_working_3-way'!AM388-'OddsRatio_working_3-way'!R388/3)</f>
        <v>-0.60426160500146753</v>
      </c>
      <c r="AT388" s="11">
        <f>IF(('OddsRatio_working_3-way'!X388=0),IF(Q388&gt;0,-Q388^(1/3),(-Q388)^(1/3)),'OddsRatio_working_3-way'!AN388-'OddsRatio_working_3-way'!R388/3)</f>
        <v>-0.45721071893967163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9">
        <f t="shared" si="91"/>
        <v>0.43374843599761514</v>
      </c>
      <c r="E389" s="9">
        <f t="shared" si="92"/>
        <v>0.28354774822078266</v>
      </c>
      <c r="F389" s="9">
        <f t="shared" si="93"/>
        <v>0.28270381578160214</v>
      </c>
      <c r="G389" s="9">
        <f t="shared" si="94"/>
        <v>1.0528095301332874</v>
      </c>
      <c r="H389" s="9">
        <f t="shared" si="95"/>
        <v>2.3054838173652765</v>
      </c>
      <c r="I389" s="9">
        <f t="shared" si="96"/>
        <v>3.5267428723198901</v>
      </c>
      <c r="J389" s="9">
        <f t="shared" si="97"/>
        <v>3.5372709676212239</v>
      </c>
      <c r="K389" s="11">
        <f t="shared" si="98"/>
        <v>0.4464285714285714</v>
      </c>
      <c r="L389" s="11">
        <f t="shared" si="99"/>
        <v>0.29411764705882354</v>
      </c>
      <c r="M389" s="11">
        <f t="shared" si="100"/>
        <v>0.29325513196480935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-0.27616501145912908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0.23295608566007042</v>
      </c>
      <c r="Q389" s="11">
        <f>2*'OddsRatio_working_3-way'!K389*'OddsRatio_working_3-way'!L389*'OddsRatio_working_3-way'!M389</f>
        <v>7.7010276251262957E-2</v>
      </c>
      <c r="R389" s="11">
        <f t="shared" si="101"/>
        <v>0</v>
      </c>
      <c r="S389" s="11">
        <f t="shared" si="102"/>
        <v>-0.84353946370410016</v>
      </c>
      <c r="T389" s="11">
        <f t="shared" si="103"/>
        <v>-0.2788560210592067</v>
      </c>
      <c r="U389" s="11">
        <f>'OddsRatio_working_3-way'!S389-'OddsRatio_working_3-way'!R389^2/3</f>
        <v>-0.84353946370410016</v>
      </c>
      <c r="V389" s="11">
        <f>'OddsRatio_working_3-way'!S389*'OddsRatio_working_3-way'!R389/3-2*'OddsRatio_working_3-way'!R389^3/27-'OddsRatio_working_3-way'!T389</f>
        <v>0.2788560210592067</v>
      </c>
      <c r="W389" s="11">
        <f>'OddsRatio_working_3-way'!V389^2+4*'OddsRatio_working_3-way'!U389^3/27</f>
        <v>-1.1161978952344623E-2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0.14909951327328114</v>
      </c>
      <c r="Y389" s="11">
        <f>IF('OddsRatio_working_3-way'!W389&gt;=0,IF('OddsRatio_working_3-way'!V389+SQRT('OddsRatio_working_3-way'!W389)&gt;0,0,PI()),ACOS('OddsRatio_working_3-way'!V389/(2*'OddsRatio_working_3-way'!X389)))</f>
        <v>0.36215949380186507</v>
      </c>
      <c r="Z389" s="11">
        <f>'OddsRatio_working_3-way'!X389^(1/3)*COS('OddsRatio_working_3-way'!Y389/3)</f>
        <v>0.52640476506664369</v>
      </c>
      <c r="AA389" s="11">
        <f>'OddsRatio_working_3-way'!X389^(1/3)*COS(('OddsRatio_working_3-way'!Y389+2*PI())/3)</f>
        <v>-0.31850503538446251</v>
      </c>
      <c r="AB389" s="11">
        <f>'OddsRatio_working_3-way'!X389^(1/3)*COS(('OddsRatio_working_3-way'!Y389+4*PI())/3)</f>
        <v>-0.20789972968218109</v>
      </c>
      <c r="AC389" s="11">
        <f>'OddsRatio_working_3-way'!X389^(1/3)*SIN('OddsRatio_working_3-way'!Y389/3)</f>
        <v>6.3858003021012938E-2</v>
      </c>
      <c r="AD389" s="11">
        <f>'OddsRatio_working_3-way'!X389^(1/3)*SIN(('OddsRatio_working_3-way'!Y389+2*PI())/3)</f>
        <v>0.42395089771038619</v>
      </c>
      <c r="AE389" s="11">
        <f>'OddsRatio_working_3-way'!X389^(1/3)*SIN(('OddsRatio_working_3-way'!Y389+4*PI())/3)</f>
        <v>-0.48780890073139915</v>
      </c>
      <c r="AF389" s="11">
        <f>-'OddsRatio_working_3-way'!U389/(3*'OddsRatio_working_3-way'!X389^(1/3))*COS(('OddsRatio_working_3-way'!Y389)/3)</f>
        <v>0.52640476506664369</v>
      </c>
      <c r="AG389" s="11">
        <f>-'OddsRatio_working_3-way'!U389/(3*'OddsRatio_working_3-way'!X389^(1/3))*COS(('OddsRatio_working_3-way'!Y389+2*PI())/3)</f>
        <v>-0.31850503538446251</v>
      </c>
      <c r="AH389" s="11">
        <f>-'OddsRatio_working_3-way'!U389/(3*'OddsRatio_working_3-way'!X389^(1/3))*COS(('OddsRatio_working_3-way'!Y389+4*PI())/3)</f>
        <v>-0.20789972968218109</v>
      </c>
      <c r="AI389" s="11">
        <f>'OddsRatio_working_3-way'!U389/(3*'OddsRatio_working_3-way'!X389^(1/3))*SIN(('OddsRatio_working_3-way'!Y389)/3)</f>
        <v>-6.3858003021012938E-2</v>
      </c>
      <c r="AJ389" s="11">
        <f>'OddsRatio_working_3-way'!U389/(3*'OddsRatio_working_3-way'!X389^(1/3))*SIN(('OddsRatio_working_3-way'!Y389+2*PI())/3)</f>
        <v>-0.42395089771038619</v>
      </c>
      <c r="AK389" s="11">
        <f>'OddsRatio_working_3-way'!U389/(3*'OddsRatio_working_3-way'!X389^(1/3))*SIN(('OddsRatio_working_3-way'!Y389+4*PI())/3)</f>
        <v>0.48780890073139915</v>
      </c>
      <c r="AL389" s="11">
        <f>'OddsRatio_working_3-way'!Z389+'OddsRatio_working_3-way'!AF389</f>
        <v>1.0528095301332874</v>
      </c>
      <c r="AM389" s="11">
        <f>'OddsRatio_working_3-way'!AA389+'OddsRatio_working_3-way'!AG389</f>
        <v>-0.63701007076892502</v>
      </c>
      <c r="AN389" s="11">
        <f>'OddsRatio_working_3-way'!AB389+'OddsRatio_working_3-way'!AH389</f>
        <v>-0.41579945936436219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1.0528095301332874</v>
      </c>
      <c r="AS389" s="11">
        <f>IF(('OddsRatio_working_3-way'!X389=0),IF(Q389&gt;0,-Q389^(1/3),(-Q389)^(1/3)),'OddsRatio_working_3-way'!AM389-'OddsRatio_working_3-way'!R389/3)</f>
        <v>-0.63701007076892502</v>
      </c>
      <c r="AT389" s="11">
        <f>IF(('OddsRatio_working_3-way'!X389=0),IF(Q389&gt;0,-Q389^(1/3),(-Q389)^(1/3)),'OddsRatio_working_3-way'!AN389-'OddsRatio_working_3-way'!R389/3)</f>
        <v>-0.41579945936436219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9">
        <f t="shared" si="91"/>
        <v>0.37617932251580805</v>
      </c>
      <c r="E390" s="9">
        <f t="shared" si="92"/>
        <v>0.27420454520825427</v>
      </c>
      <c r="F390" s="9">
        <f t="shared" si="93"/>
        <v>0.34961613227593757</v>
      </c>
      <c r="G390" s="9">
        <f t="shared" si="94"/>
        <v>1.0630170924733631</v>
      </c>
      <c r="H390" s="9">
        <f t="shared" si="95"/>
        <v>2.6583066642584465</v>
      </c>
      <c r="I390" s="9">
        <f t="shared" si="96"/>
        <v>3.6469125602586745</v>
      </c>
      <c r="J390" s="9">
        <f t="shared" si="97"/>
        <v>2.8602799118283859</v>
      </c>
      <c r="K390" s="11">
        <f t="shared" si="98"/>
        <v>0.390625</v>
      </c>
      <c r="L390" s="11">
        <f t="shared" si="99"/>
        <v>0.28653295128939826</v>
      </c>
      <c r="M390" s="11">
        <f t="shared" si="100"/>
        <v>0.36363636363636365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-0.27667117087783277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0.23606407918728836</v>
      </c>
      <c r="Q390" s="11">
        <f>2*'OddsRatio_working_3-way'!K390*'OddsRatio_working_3-way'!L390*'OddsRatio_working_3-way'!M390</f>
        <v>8.1401406616306335E-2</v>
      </c>
      <c r="R390" s="11">
        <f t="shared" si="101"/>
        <v>0</v>
      </c>
      <c r="S390" s="11">
        <f t="shared" si="102"/>
        <v>-0.85322976889241953</v>
      </c>
      <c r="T390" s="11">
        <f t="shared" si="103"/>
        <v>-0.29421716168704121</v>
      </c>
      <c r="U390" s="11">
        <f>'OddsRatio_working_3-way'!S390-'OddsRatio_working_3-way'!R390^2/3</f>
        <v>-0.85322976889241953</v>
      </c>
      <c r="V390" s="11">
        <f>'OddsRatio_working_3-way'!S390*'OddsRatio_working_3-way'!R390/3-2*'OddsRatio_working_3-way'!R390^3/27-'OddsRatio_working_3-way'!T390</f>
        <v>0.29421716168704121</v>
      </c>
      <c r="W390" s="11">
        <f>'OddsRatio_working_3-way'!V390^2+4*'OddsRatio_working_3-way'!U390^3/27</f>
        <v>-5.4588036730369299E-3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0.15167608735741395</v>
      </c>
      <c r="Y390" s="11">
        <f>IF('OddsRatio_working_3-way'!W390&gt;=0,IF('OddsRatio_working_3-way'!V390+SQRT('OddsRatio_working_3-way'!W390)&gt;0,0,PI()),ACOS('OddsRatio_working_3-way'!V390/(2*'OddsRatio_working_3-way'!X390)))</f>
        <v>0.24603219444046154</v>
      </c>
      <c r="Z390" s="11">
        <f>'OddsRatio_working_3-way'!X390^(1/3)*COS('OddsRatio_working_3-way'!Y390/3)</f>
        <v>0.53150854623668164</v>
      </c>
      <c r="AA390" s="11">
        <f>'OddsRatio_working_3-way'!X390^(1/3)*COS(('OddsRatio_working_3-way'!Y390+2*PI())/3)</f>
        <v>-0.30358866463098316</v>
      </c>
      <c r="AB390" s="11">
        <f>'OddsRatio_working_3-way'!X390^(1/3)*COS(('OddsRatio_working_3-way'!Y390+4*PI())/3)</f>
        <v>-0.22791988160569848</v>
      </c>
      <c r="AC390" s="11">
        <f>'OddsRatio_working_3-way'!X390^(1/3)*SIN('OddsRatio_working_3-way'!Y390/3)</f>
        <v>4.3687392248899531E-2</v>
      </c>
      <c r="AD390" s="11">
        <f>'OddsRatio_working_3-way'!X390^(1/3)*SIN(('OddsRatio_working_3-way'!Y390+2*PI())/3)</f>
        <v>0.43845620724505235</v>
      </c>
      <c r="AE390" s="11">
        <f>'OddsRatio_working_3-way'!X390^(1/3)*SIN(('OddsRatio_working_3-way'!Y390+4*PI())/3)</f>
        <v>-0.48214359949395191</v>
      </c>
      <c r="AF390" s="11">
        <f>-'OddsRatio_working_3-way'!U390/(3*'OddsRatio_working_3-way'!X390^(1/3))*COS(('OddsRatio_working_3-way'!Y390)/3)</f>
        <v>0.53150854623668153</v>
      </c>
      <c r="AG390" s="11">
        <f>-'OddsRatio_working_3-way'!U390/(3*'OddsRatio_working_3-way'!X390^(1/3))*COS(('OddsRatio_working_3-way'!Y390+2*PI())/3)</f>
        <v>-0.30358866463098311</v>
      </c>
      <c r="AH390" s="11">
        <f>-'OddsRatio_working_3-way'!U390/(3*'OddsRatio_working_3-way'!X390^(1/3))*COS(('OddsRatio_working_3-way'!Y390+4*PI())/3)</f>
        <v>-0.22791988160569845</v>
      </c>
      <c r="AI390" s="11">
        <f>'OddsRatio_working_3-way'!U390/(3*'OddsRatio_working_3-way'!X390^(1/3))*SIN(('OddsRatio_working_3-way'!Y390)/3)</f>
        <v>-4.3687392248899518E-2</v>
      </c>
      <c r="AJ390" s="11">
        <f>'OddsRatio_working_3-way'!U390/(3*'OddsRatio_working_3-way'!X390^(1/3))*SIN(('OddsRatio_working_3-way'!Y390+2*PI())/3)</f>
        <v>-0.43845620724505224</v>
      </c>
      <c r="AK390" s="11">
        <f>'OddsRatio_working_3-way'!U390/(3*'OddsRatio_working_3-way'!X390^(1/3))*SIN(('OddsRatio_working_3-way'!Y390+4*PI())/3)</f>
        <v>0.4821435994939518</v>
      </c>
      <c r="AL390" s="11">
        <f>'OddsRatio_working_3-way'!Z390+'OddsRatio_working_3-way'!AF390</f>
        <v>1.0630170924733631</v>
      </c>
      <c r="AM390" s="11">
        <f>'OddsRatio_working_3-way'!AA390+'OddsRatio_working_3-way'!AG390</f>
        <v>-0.60717732926196621</v>
      </c>
      <c r="AN390" s="11">
        <f>'OddsRatio_working_3-way'!AB390+'OddsRatio_working_3-way'!AH390</f>
        <v>-0.45583976321139696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1.0630170924733631</v>
      </c>
      <c r="AS390" s="11">
        <f>IF(('OddsRatio_working_3-way'!X390=0),IF(Q390&gt;0,-Q390^(1/3),(-Q390)^(1/3)),'OddsRatio_working_3-way'!AM390-'OddsRatio_working_3-way'!R390/3)</f>
        <v>-0.60717732926196621</v>
      </c>
      <c r="AT390" s="11">
        <f>IF(('OddsRatio_working_3-way'!X390=0),IF(Q390&gt;0,-Q390^(1/3),(-Q390)^(1/3)),'OddsRatio_working_3-way'!AN390-'OddsRatio_working_3-way'!R390/3)</f>
        <v>-0.45583976321139696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9">
        <f t="shared" si="91"/>
        <v>0.54275419941852443</v>
      </c>
      <c r="E391" s="9">
        <f t="shared" si="92"/>
        <v>0.26733367365927613</v>
      </c>
      <c r="F391" s="9">
        <f t="shared" si="93"/>
        <v>0.1899121269221995</v>
      </c>
      <c r="G391" s="9">
        <f t="shared" si="94"/>
        <v>1.0663982945776627</v>
      </c>
      <c r="H391" s="9">
        <f t="shared" si="95"/>
        <v>1.8424546527163537</v>
      </c>
      <c r="I391" s="9">
        <f t="shared" si="96"/>
        <v>3.7406436170645923</v>
      </c>
      <c r="J391" s="9">
        <f t="shared" si="97"/>
        <v>5.2655931783106498</v>
      </c>
      <c r="K391" s="11">
        <f t="shared" si="98"/>
        <v>0.55865921787709494</v>
      </c>
      <c r="L391" s="11">
        <f t="shared" si="99"/>
        <v>0.28011204481792717</v>
      </c>
      <c r="M391" s="11">
        <f t="shared" si="100"/>
        <v>0.2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-0.254172730544732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0.23034912288937925</v>
      </c>
      <c r="Q391" s="11">
        <f>2*'OddsRatio_working_3-way'!K391*'OddsRatio_working_3-way'!L391*'OddsRatio_working_3-way'!M391</f>
        <v>6.2594870350374796E-2</v>
      </c>
      <c r="R391" s="11">
        <f t="shared" si="101"/>
        <v>0</v>
      </c>
      <c r="S391" s="11">
        <f t="shared" si="102"/>
        <v>-0.90627000935822255</v>
      </c>
      <c r="T391" s="11">
        <f t="shared" si="103"/>
        <v>-0.24626902428212569</v>
      </c>
      <c r="U391" s="11">
        <f>'OddsRatio_working_3-way'!S391-'OddsRatio_working_3-way'!R391^2/3</f>
        <v>-0.90627000935822255</v>
      </c>
      <c r="V391" s="11">
        <f>'OddsRatio_working_3-way'!S391*'OddsRatio_working_3-way'!R391/3-2*'OddsRatio_working_3-way'!R391^3/27-'OddsRatio_working_3-way'!T391</f>
        <v>0.24626902428212569</v>
      </c>
      <c r="W391" s="11">
        <f>'OddsRatio_working_3-way'!V391^2+4*'OddsRatio_working_3-way'!U391^3/27</f>
        <v>-4.9624532772510284E-2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0.16603686721130678</v>
      </c>
      <c r="Y391" s="11">
        <f>IF('OddsRatio_working_3-way'!W391&gt;=0,IF('OddsRatio_working_3-way'!V391+SQRT('OddsRatio_working_3-way'!W391)&gt;0,0,PI()),ACOS('OddsRatio_working_3-way'!V391/(2*'OddsRatio_working_3-way'!X391)))</f>
        <v>0.73532993289796478</v>
      </c>
      <c r="Z391" s="11">
        <f>'OddsRatio_working_3-way'!X391^(1/3)*COS('OddsRatio_working_3-way'!Y391/3)</f>
        <v>0.53319914728883133</v>
      </c>
      <c r="AA391" s="11">
        <f>'OddsRatio_working_3-way'!X391^(1/3)*COS(('OddsRatio_working_3-way'!Y391+2*PI())/3)</f>
        <v>-0.3821050035488277</v>
      </c>
      <c r="AB391" s="11">
        <f>'OddsRatio_working_3-way'!X391^(1/3)*COS(('OddsRatio_working_3-way'!Y391+4*PI())/3)</f>
        <v>-0.15109414374000374</v>
      </c>
      <c r="AC391" s="11">
        <f>'OddsRatio_working_3-way'!X391^(1/3)*SIN('OddsRatio_working_3-way'!Y391/3)</f>
        <v>0.13337418209635155</v>
      </c>
      <c r="AD391" s="11">
        <f>'OddsRatio_working_3-way'!X391^(1/3)*SIN(('OddsRatio_working_3-way'!Y391+2*PI())/3)</f>
        <v>0.3950769157801528</v>
      </c>
      <c r="AE391" s="11">
        <f>'OddsRatio_working_3-way'!X391^(1/3)*SIN(('OddsRatio_working_3-way'!Y391+4*PI())/3)</f>
        <v>-0.52845109787650424</v>
      </c>
      <c r="AF391" s="11">
        <f>-'OddsRatio_working_3-way'!U391/(3*'OddsRatio_working_3-way'!X391^(1/3))*COS(('OddsRatio_working_3-way'!Y391)/3)</f>
        <v>0.53319914728883122</v>
      </c>
      <c r="AG391" s="11">
        <f>-'OddsRatio_working_3-way'!U391/(3*'OddsRatio_working_3-way'!X391^(1/3))*COS(('OddsRatio_working_3-way'!Y391+2*PI())/3)</f>
        <v>-0.38210500354882759</v>
      </c>
      <c r="AH391" s="11">
        <f>-'OddsRatio_working_3-way'!U391/(3*'OddsRatio_working_3-way'!X391^(1/3))*COS(('OddsRatio_working_3-way'!Y391+4*PI())/3)</f>
        <v>-0.15109414374000368</v>
      </c>
      <c r="AI391" s="11">
        <f>'OddsRatio_working_3-way'!U391/(3*'OddsRatio_working_3-way'!X391^(1/3))*SIN(('OddsRatio_working_3-way'!Y391)/3)</f>
        <v>-0.13337418209635152</v>
      </c>
      <c r="AJ391" s="11">
        <f>'OddsRatio_working_3-way'!U391/(3*'OddsRatio_working_3-way'!X391^(1/3))*SIN(('OddsRatio_working_3-way'!Y391+2*PI())/3)</f>
        <v>-0.39507691578015269</v>
      </c>
      <c r="AK391" s="11">
        <f>'OddsRatio_working_3-way'!U391/(3*'OddsRatio_working_3-way'!X391^(1/3))*SIN(('OddsRatio_working_3-way'!Y391+4*PI())/3)</f>
        <v>0.52845109787650413</v>
      </c>
      <c r="AL391" s="11">
        <f>'OddsRatio_working_3-way'!Z391+'OddsRatio_working_3-way'!AF391</f>
        <v>1.0663982945776627</v>
      </c>
      <c r="AM391" s="11">
        <f>'OddsRatio_working_3-way'!AA391+'OddsRatio_working_3-way'!AG391</f>
        <v>-0.7642100070976553</v>
      </c>
      <c r="AN391" s="11">
        <f>'OddsRatio_working_3-way'!AB391+'OddsRatio_working_3-way'!AH391</f>
        <v>-0.30218828748000742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1.0663982945776627</v>
      </c>
      <c r="AS391" s="11">
        <f>IF(('OddsRatio_working_3-way'!X391=0),IF(Q391&gt;0,-Q391^(1/3),(-Q391)^(1/3)),'OddsRatio_working_3-way'!AM391-'OddsRatio_working_3-way'!R391/3)</f>
        <v>-0.7642100070976553</v>
      </c>
      <c r="AT391" s="11">
        <f>IF(('OddsRatio_working_3-way'!X391=0),IF(Q391&gt;0,-Q391^(1/3),(-Q391)^(1/3)),'OddsRatio_working_3-way'!AN391-'OddsRatio_working_3-way'!R391/3)</f>
        <v>-0.30218828748000742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9">
        <f t="shared" si="91"/>
        <v>0.55357030812918528</v>
      </c>
      <c r="E392" s="9">
        <f t="shared" si="92"/>
        <v>0.25181616162548304</v>
      </c>
      <c r="F392" s="9">
        <f t="shared" si="93"/>
        <v>0.19461353024533154</v>
      </c>
      <c r="G392" s="9">
        <f t="shared" si="94"/>
        <v>1.0611253542280343</v>
      </c>
      <c r="H392" s="9">
        <f t="shared" si="95"/>
        <v>1.8064552692133058</v>
      </c>
      <c r="I392" s="9">
        <f t="shared" si="96"/>
        <v>3.971150991838496</v>
      </c>
      <c r="J392" s="9">
        <f t="shared" si="97"/>
        <v>5.1383888814893348</v>
      </c>
      <c r="K392" s="11">
        <f t="shared" si="98"/>
        <v>0.56818181818181823</v>
      </c>
      <c r="L392" s="11">
        <f t="shared" si="99"/>
        <v>0.26315789473684209</v>
      </c>
      <c r="M392" s="11">
        <f t="shared" si="100"/>
        <v>0.2040816326530612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-0.25324675324675316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0.22763890245093255</v>
      </c>
      <c r="Q392" s="11">
        <f>2*'OddsRatio_working_3-way'!K392*'OddsRatio_working_3-way'!L392*'OddsRatio_working_3-way'!M392</f>
        <v>6.1029196367542227E-2</v>
      </c>
      <c r="R392" s="11">
        <f t="shared" si="101"/>
        <v>0</v>
      </c>
      <c r="S392" s="11">
        <f t="shared" si="102"/>
        <v>-0.89888181993445193</v>
      </c>
      <c r="T392" s="11">
        <f t="shared" si="103"/>
        <v>-0.24098708309234632</v>
      </c>
      <c r="U392" s="11">
        <f>'OddsRatio_working_3-way'!S392-'OddsRatio_working_3-way'!R392^2/3</f>
        <v>-0.89888181993445193</v>
      </c>
      <c r="V392" s="11">
        <f>'OddsRatio_working_3-way'!S392*'OddsRatio_working_3-way'!R392/3-2*'OddsRatio_working_3-way'!R392^3/27-'OddsRatio_working_3-way'!T392</f>
        <v>0.24098708309234632</v>
      </c>
      <c r="W392" s="11">
        <f>'OddsRatio_working_3-way'!V392^2+4*'OddsRatio_working_3-way'!U392^3/27</f>
        <v>-4.952318088258436E-2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0.16401063616419956</v>
      </c>
      <c r="Y392" s="11">
        <f>IF('OddsRatio_working_3-way'!W392&gt;=0,IF('OddsRatio_working_3-way'!V392+SQRT('OddsRatio_working_3-way'!W392)&gt;0,0,PI()),ACOS('OddsRatio_working_3-way'!V392/(2*'OddsRatio_working_3-way'!X392)))</f>
        <v>0.74561756579320937</v>
      </c>
      <c r="Z392" s="11">
        <f>'OddsRatio_working_3-way'!X392^(1/3)*COS('OddsRatio_working_3-way'!Y392/3)</f>
        <v>0.53056267711401717</v>
      </c>
      <c r="AA392" s="11">
        <f>'OddsRatio_working_3-way'!X392^(1/3)*COS(('OddsRatio_working_3-way'!Y392+2*PI())/3)</f>
        <v>-0.38189132622452532</v>
      </c>
      <c r="AB392" s="11">
        <f>'OddsRatio_working_3-way'!X392^(1/3)*COS(('OddsRatio_working_3-way'!Y392+4*PI())/3)</f>
        <v>-0.1486713508894919</v>
      </c>
      <c r="AC392" s="11">
        <f>'OddsRatio_working_3-way'!X392^(1/3)*SIN('OddsRatio_working_3-way'!Y392/3)</f>
        <v>0.13464961554007954</v>
      </c>
      <c r="AD392" s="11">
        <f>'OddsRatio_working_3-way'!X392^(1/3)*SIN(('OddsRatio_working_3-way'!Y392+2*PI())/3)</f>
        <v>0.39215594891057964</v>
      </c>
      <c r="AE392" s="11">
        <f>'OddsRatio_working_3-way'!X392^(1/3)*SIN(('OddsRatio_working_3-way'!Y392+4*PI())/3)</f>
        <v>-0.52680556445065907</v>
      </c>
      <c r="AF392" s="11">
        <f>-'OddsRatio_working_3-way'!U392/(3*'OddsRatio_working_3-way'!X392^(1/3))*COS(('OddsRatio_working_3-way'!Y392)/3)</f>
        <v>0.53056267711401717</v>
      </c>
      <c r="AG392" s="11">
        <f>-'OddsRatio_working_3-way'!U392/(3*'OddsRatio_working_3-way'!X392^(1/3))*COS(('OddsRatio_working_3-way'!Y392+2*PI())/3)</f>
        <v>-0.38189132622452532</v>
      </c>
      <c r="AH392" s="11">
        <f>-'OddsRatio_working_3-way'!U392/(3*'OddsRatio_working_3-way'!X392^(1/3))*COS(('OddsRatio_working_3-way'!Y392+4*PI())/3)</f>
        <v>-0.1486713508894919</v>
      </c>
      <c r="AI392" s="11">
        <f>'OddsRatio_working_3-way'!U392/(3*'OddsRatio_working_3-way'!X392^(1/3))*SIN(('OddsRatio_working_3-way'!Y392)/3)</f>
        <v>-0.13464961554007954</v>
      </c>
      <c r="AJ392" s="11">
        <f>'OddsRatio_working_3-way'!U392/(3*'OddsRatio_working_3-way'!X392^(1/3))*SIN(('OddsRatio_working_3-way'!Y392+2*PI())/3)</f>
        <v>-0.39215594891057964</v>
      </c>
      <c r="AK392" s="11">
        <f>'OddsRatio_working_3-way'!U392/(3*'OddsRatio_working_3-way'!X392^(1/3))*SIN(('OddsRatio_working_3-way'!Y392+4*PI())/3)</f>
        <v>0.52680556445065907</v>
      </c>
      <c r="AL392" s="11">
        <f>'OddsRatio_working_3-way'!Z392+'OddsRatio_working_3-way'!AF392</f>
        <v>1.0611253542280343</v>
      </c>
      <c r="AM392" s="11">
        <f>'OddsRatio_working_3-way'!AA392+'OddsRatio_working_3-way'!AG392</f>
        <v>-0.76378265244905064</v>
      </c>
      <c r="AN392" s="11">
        <f>'OddsRatio_working_3-way'!AB392+'OddsRatio_working_3-way'!AH392</f>
        <v>-0.29734270177898381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1.0611253542280343</v>
      </c>
      <c r="AS392" s="11">
        <f>IF(('OddsRatio_working_3-way'!X392=0),IF(Q392&gt;0,-Q392^(1/3),(-Q392)^(1/3)),'OddsRatio_working_3-way'!AM392-'OddsRatio_working_3-way'!R392/3)</f>
        <v>-0.76378265244905064</v>
      </c>
      <c r="AT392" s="11">
        <f>IF(('OddsRatio_working_3-way'!X392=0),IF(Q392&gt;0,-Q392^(1/3),(-Q392)^(1/3)),'OddsRatio_working_3-way'!AN392-'OddsRatio_working_3-way'!R392/3)</f>
        <v>-0.29734270177898381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9">
        <f t="shared" si="91"/>
        <v>0.5038756076852392</v>
      </c>
      <c r="E393" s="9">
        <f t="shared" si="92"/>
        <v>0.25359707508225715</v>
      </c>
      <c r="F393" s="9">
        <f t="shared" si="93"/>
        <v>0.24252731723250345</v>
      </c>
      <c r="G393" s="9">
        <f t="shared" si="94"/>
        <v>1.0587277502104082</v>
      </c>
      <c r="H393" s="9">
        <f t="shared" si="95"/>
        <v>1.9846168076956794</v>
      </c>
      <c r="I393" s="9">
        <f t="shared" si="96"/>
        <v>3.9432631455849338</v>
      </c>
      <c r="J393" s="9">
        <f t="shared" si="97"/>
        <v>4.1232468631207055</v>
      </c>
      <c r="K393" s="11">
        <f t="shared" si="98"/>
        <v>0.5181347150259068</v>
      </c>
      <c r="L393" s="11">
        <f t="shared" si="99"/>
        <v>0.26455026455026459</v>
      </c>
      <c r="M393" s="11">
        <f t="shared" si="100"/>
        <v>0.25316455696202528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-0.26466929221569457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0.2311149422056486</v>
      </c>
      <c r="Q393" s="11">
        <f>2*'OddsRatio_working_3-way'!K393*'OddsRatio_working_3-way'!L393*'OddsRatio_working_3-way'!M393</f>
        <v>6.9403886548242824E-2</v>
      </c>
      <c r="R393" s="11">
        <f t="shared" si="101"/>
        <v>0</v>
      </c>
      <c r="S393" s="11">
        <f t="shared" si="102"/>
        <v>-0.87322159768085006</v>
      </c>
      <c r="T393" s="11">
        <f t="shared" si="103"/>
        <v>-0.26222870801226733</v>
      </c>
      <c r="U393" s="11">
        <f>'OddsRatio_working_3-way'!S393-'OddsRatio_working_3-way'!R393^2/3</f>
        <v>-0.87322159768085006</v>
      </c>
      <c r="V393" s="11">
        <f>'OddsRatio_working_3-way'!S393*'OddsRatio_working_3-way'!R393/3-2*'OddsRatio_working_3-way'!R393^3/27-'OddsRatio_working_3-way'!T393</f>
        <v>0.26222870801226733</v>
      </c>
      <c r="W393" s="11">
        <f>'OddsRatio_working_3-way'!V393^2+4*'OddsRatio_working_3-way'!U393^3/27</f>
        <v>-2.9879868201623874E-2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0.15703802366577246</v>
      </c>
      <c r="Y393" s="11">
        <f>IF('OddsRatio_working_3-way'!W393&gt;=0,IF('OddsRatio_working_3-way'!V393+SQRT('OddsRatio_working_3-way'!W393)&gt;0,0,PI()),ACOS('OddsRatio_working_3-way'!V393/(2*'OddsRatio_working_3-way'!X393)))</f>
        <v>0.582806978438421</v>
      </c>
      <c r="Z393" s="11">
        <f>'OddsRatio_working_3-way'!X393^(1/3)*COS('OddsRatio_working_3-way'!Y393/3)</f>
        <v>0.52936387510520422</v>
      </c>
      <c r="AA393" s="11">
        <f>'OddsRatio_working_3-way'!X393^(1/3)*COS(('OddsRatio_working_3-way'!Y393+2*PI())/3)</f>
        <v>-0.35488069153742113</v>
      </c>
      <c r="AB393" s="11">
        <f>'OddsRatio_working_3-way'!X393^(1/3)*COS(('OddsRatio_working_3-way'!Y393+4*PI())/3)</f>
        <v>-0.17448318356778317</v>
      </c>
      <c r="AC393" s="11">
        <f>'OddsRatio_working_3-way'!X393^(1/3)*SIN('OddsRatio_working_3-way'!Y393/3)</f>
        <v>0.10415254978740825</v>
      </c>
      <c r="AD393" s="11">
        <f>'OddsRatio_working_3-way'!X393^(1/3)*SIN(('OddsRatio_working_3-way'!Y393+2*PI())/3)</f>
        <v>0.40636628879317555</v>
      </c>
      <c r="AE393" s="11">
        <f>'OddsRatio_working_3-way'!X393^(1/3)*SIN(('OddsRatio_working_3-way'!Y393+4*PI())/3)</f>
        <v>-0.51051883858058367</v>
      </c>
      <c r="AF393" s="11">
        <f>-'OddsRatio_working_3-way'!U393/(3*'OddsRatio_working_3-way'!X393^(1/3))*COS(('OddsRatio_working_3-way'!Y393)/3)</f>
        <v>0.529363875105204</v>
      </c>
      <c r="AG393" s="11">
        <f>-'OddsRatio_working_3-way'!U393/(3*'OddsRatio_working_3-way'!X393^(1/3))*COS(('OddsRatio_working_3-way'!Y393+2*PI())/3)</f>
        <v>-0.35488069153742102</v>
      </c>
      <c r="AH393" s="11">
        <f>-'OddsRatio_working_3-way'!U393/(3*'OddsRatio_working_3-way'!X393^(1/3))*COS(('OddsRatio_working_3-way'!Y393+4*PI())/3)</f>
        <v>-0.17448318356778308</v>
      </c>
      <c r="AI393" s="11">
        <f>'OddsRatio_working_3-way'!U393/(3*'OddsRatio_working_3-way'!X393^(1/3))*SIN(('OddsRatio_working_3-way'!Y393)/3)</f>
        <v>-0.10415254978740821</v>
      </c>
      <c r="AJ393" s="11">
        <f>'OddsRatio_working_3-way'!U393/(3*'OddsRatio_working_3-way'!X393^(1/3))*SIN(('OddsRatio_working_3-way'!Y393+2*PI())/3)</f>
        <v>-0.40636628879317538</v>
      </c>
      <c r="AK393" s="11">
        <f>'OddsRatio_working_3-way'!U393/(3*'OddsRatio_working_3-way'!X393^(1/3))*SIN(('OddsRatio_working_3-way'!Y393+4*PI())/3)</f>
        <v>0.51051883858058345</v>
      </c>
      <c r="AL393" s="11">
        <f>'OddsRatio_working_3-way'!Z393+'OddsRatio_working_3-way'!AF393</f>
        <v>1.0587277502104082</v>
      </c>
      <c r="AM393" s="11">
        <f>'OddsRatio_working_3-way'!AA393+'OddsRatio_working_3-way'!AG393</f>
        <v>-0.70976138307484216</v>
      </c>
      <c r="AN393" s="11">
        <f>'OddsRatio_working_3-way'!AB393+'OddsRatio_working_3-way'!AH393</f>
        <v>-0.34896636713556628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1.0587277502104082</v>
      </c>
      <c r="AS393" s="11">
        <f>IF(('OddsRatio_working_3-way'!X393=0),IF(Q393&gt;0,-Q393^(1/3),(-Q393)^(1/3)),'OddsRatio_working_3-way'!AM393-'OddsRatio_working_3-way'!R393/3)</f>
        <v>-0.70976138307484216</v>
      </c>
      <c r="AT393" s="11">
        <f>IF(('OddsRatio_working_3-way'!X393=0),IF(Q393&gt;0,-Q393^(1/3),(-Q393)^(1/3)),'OddsRatio_working_3-way'!AN393-'OddsRatio_working_3-way'!R393/3)</f>
        <v>-0.34896636713556628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9">
        <f t="shared" si="91"/>
        <v>0.43745757254904249</v>
      </c>
      <c r="E394" s="9">
        <f t="shared" si="92"/>
        <v>0.27748836912732255</v>
      </c>
      <c r="F394" s="9">
        <f t="shared" si="93"/>
        <v>0.28505405832363495</v>
      </c>
      <c r="G394" s="9">
        <f t="shared" si="94"/>
        <v>1.0627569991711292</v>
      </c>
      <c r="H394" s="9">
        <f t="shared" si="95"/>
        <v>2.2859359689970664</v>
      </c>
      <c r="I394" s="9">
        <f t="shared" si="96"/>
        <v>3.6037546479692657</v>
      </c>
      <c r="J394" s="9">
        <f t="shared" si="97"/>
        <v>3.5081065180438658</v>
      </c>
      <c r="K394" s="11">
        <f t="shared" si="98"/>
        <v>0.45248868778280543</v>
      </c>
      <c r="L394" s="11">
        <f t="shared" si="99"/>
        <v>0.28985507246376813</v>
      </c>
      <c r="M394" s="11">
        <f t="shared" si="100"/>
        <v>0.29761904761904762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-0.27309441056244133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0.23498808665049076</v>
      </c>
      <c r="Q394" s="11">
        <f>2*'OddsRatio_working_3-way'!K394*'OddsRatio_working_3-way'!L394*'OddsRatio_working_3-way'!M394</f>
        <v>7.8069131777571674E-2</v>
      </c>
      <c r="R394" s="11">
        <f t="shared" si="101"/>
        <v>0</v>
      </c>
      <c r="S394" s="11">
        <f t="shared" si="102"/>
        <v>-0.86046465091149205</v>
      </c>
      <c r="T394" s="11">
        <f t="shared" si="103"/>
        <v>-0.2858686547878711</v>
      </c>
      <c r="U394" s="11">
        <f>'OddsRatio_working_3-way'!S394-'OddsRatio_working_3-way'!R394^2/3</f>
        <v>-0.86046465091149205</v>
      </c>
      <c r="V394" s="11">
        <f>'OddsRatio_working_3-way'!S394*'OddsRatio_working_3-way'!R394/3-2*'OddsRatio_working_3-way'!R394^3/27-'OddsRatio_working_3-way'!T394</f>
        <v>0.2858686547878711</v>
      </c>
      <c r="W394" s="11">
        <f>'OddsRatio_working_3-way'!V394^2+4*'OddsRatio_working_3-way'!U394^3/27</f>
        <v>-1.2662449182506072E-2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0.15360935597541991</v>
      </c>
      <c r="Y394" s="11">
        <f>IF('OddsRatio_working_3-way'!W394&gt;=0,IF('OddsRatio_working_3-way'!V394+SQRT('OddsRatio_working_3-way'!W394)&gt;0,0,PI()),ACOS('OddsRatio_working_3-way'!V394/(2*'OddsRatio_working_3-way'!X394)))</f>
        <v>0.37500620543131147</v>
      </c>
      <c r="Z394" s="11">
        <f>'OddsRatio_working_3-way'!X394^(1/3)*COS('OddsRatio_working_3-way'!Y394/3)</f>
        <v>0.5313784995855646</v>
      </c>
      <c r="AA394" s="11">
        <f>'OddsRatio_working_3-way'!X394^(1/3)*COS(('OddsRatio_working_3-way'!Y394+2*PI())/3)</f>
        <v>-0.32351511218599366</v>
      </c>
      <c r="AB394" s="11">
        <f>'OddsRatio_working_3-way'!X394^(1/3)*COS(('OddsRatio_working_3-way'!Y394+4*PI())/3)</f>
        <v>-0.20786338739957105</v>
      </c>
      <c r="AC394" s="11">
        <f>'OddsRatio_working_3-way'!X394^(1/3)*SIN('OddsRatio_working_3-way'!Y394/3)</f>
        <v>6.6771554437685565E-2</v>
      </c>
      <c r="AD394" s="11">
        <f>'OddsRatio_working_3-way'!X394^(1/3)*SIN(('OddsRatio_working_3-way'!Y394+2*PI())/3)</f>
        <v>0.4268015024471149</v>
      </c>
      <c r="AE394" s="11">
        <f>'OddsRatio_working_3-way'!X394^(1/3)*SIN(('OddsRatio_working_3-way'!Y394+4*PI())/3)</f>
        <v>-0.49357305688480047</v>
      </c>
      <c r="AF394" s="11">
        <f>-'OddsRatio_working_3-way'!U394/(3*'OddsRatio_working_3-way'!X394^(1/3))*COS(('OddsRatio_working_3-way'!Y394)/3)</f>
        <v>0.5313784995855646</v>
      </c>
      <c r="AG394" s="11">
        <f>-'OddsRatio_working_3-way'!U394/(3*'OddsRatio_working_3-way'!X394^(1/3))*COS(('OddsRatio_working_3-way'!Y394+2*PI())/3)</f>
        <v>-0.32351511218599366</v>
      </c>
      <c r="AH394" s="11">
        <f>-'OddsRatio_working_3-way'!U394/(3*'OddsRatio_working_3-way'!X394^(1/3))*COS(('OddsRatio_working_3-way'!Y394+4*PI())/3)</f>
        <v>-0.20786338739957105</v>
      </c>
      <c r="AI394" s="11">
        <f>'OddsRatio_working_3-way'!U394/(3*'OddsRatio_working_3-way'!X394^(1/3))*SIN(('OddsRatio_working_3-way'!Y394)/3)</f>
        <v>-6.6771554437685565E-2</v>
      </c>
      <c r="AJ394" s="11">
        <f>'OddsRatio_working_3-way'!U394/(3*'OddsRatio_working_3-way'!X394^(1/3))*SIN(('OddsRatio_working_3-way'!Y394+2*PI())/3)</f>
        <v>-0.4268015024471149</v>
      </c>
      <c r="AK394" s="11">
        <f>'OddsRatio_working_3-way'!U394/(3*'OddsRatio_working_3-way'!X394^(1/3))*SIN(('OddsRatio_working_3-way'!Y394+4*PI())/3)</f>
        <v>0.49357305688480047</v>
      </c>
      <c r="AL394" s="11">
        <f>'OddsRatio_working_3-way'!Z394+'OddsRatio_working_3-way'!AF394</f>
        <v>1.0627569991711292</v>
      </c>
      <c r="AM394" s="11">
        <f>'OddsRatio_working_3-way'!AA394+'OddsRatio_working_3-way'!AG394</f>
        <v>-0.64703022437198732</v>
      </c>
      <c r="AN394" s="11">
        <f>'OddsRatio_working_3-way'!AB394+'OddsRatio_working_3-way'!AH394</f>
        <v>-0.41572677479914211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1.0627569991711292</v>
      </c>
      <c r="AS394" s="11">
        <f>IF(('OddsRatio_working_3-way'!X394=0),IF(Q394&gt;0,-Q394^(1/3),(-Q394)^(1/3)),'OddsRatio_working_3-way'!AM394-'OddsRatio_working_3-way'!R394/3)</f>
        <v>-0.64703022437198732</v>
      </c>
      <c r="AT394" s="11">
        <f>IF(('OddsRatio_working_3-way'!X394=0),IF(Q394&gt;0,-Q394^(1/3),(-Q394)^(1/3)),'OddsRatio_working_3-way'!AN394-'OddsRatio_working_3-way'!R394/3)</f>
        <v>-0.41572677479914211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9">
        <f t="shared" si="91"/>
        <v>0.43939186940853281</v>
      </c>
      <c r="E395" s="9">
        <f t="shared" si="92"/>
        <v>0.28071830321743263</v>
      </c>
      <c r="F395" s="9">
        <f t="shared" si="93"/>
        <v>0.27988982737403451</v>
      </c>
      <c r="G395" s="9">
        <f t="shared" si="94"/>
        <v>1.0544403228141528</v>
      </c>
      <c r="H395" s="9">
        <f t="shared" si="95"/>
        <v>2.2758727906051246</v>
      </c>
      <c r="I395" s="9">
        <f t="shared" si="96"/>
        <v>3.5622899844383924</v>
      </c>
      <c r="J395" s="9">
        <f t="shared" si="97"/>
        <v>3.5728343876665325</v>
      </c>
      <c r="K395" s="11">
        <f t="shared" si="98"/>
        <v>0.45248868778280543</v>
      </c>
      <c r="L395" s="11">
        <f t="shared" si="99"/>
        <v>0.29154518950437314</v>
      </c>
      <c r="M395" s="11">
        <f t="shared" si="100"/>
        <v>0.29069767441860467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-0.27512916743492688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0.23316252133360371</v>
      </c>
      <c r="Q395" s="11">
        <f>2*'OddsRatio_working_3-way'!K395*'OddsRatio_working_3-way'!L395*'OddsRatio_working_3-way'!M395</f>
        <v>7.6698197807106488E-2</v>
      </c>
      <c r="R395" s="11">
        <f t="shared" si="101"/>
        <v>0</v>
      </c>
      <c r="S395" s="11">
        <f t="shared" si="102"/>
        <v>-0.84746565952063568</v>
      </c>
      <c r="T395" s="11">
        <f t="shared" si="103"/>
        <v>-0.27877159852652489</v>
      </c>
      <c r="U395" s="11">
        <f>'OddsRatio_working_3-way'!S395-'OddsRatio_working_3-way'!R395^2/3</f>
        <v>-0.84746565952063568</v>
      </c>
      <c r="V395" s="11">
        <f>'OddsRatio_working_3-way'!S395*'OddsRatio_working_3-way'!R395/3-2*'OddsRatio_working_3-way'!R395^3/27-'OddsRatio_working_3-way'!T395</f>
        <v>0.27877159852652489</v>
      </c>
      <c r="W395" s="11">
        <f>'OddsRatio_working_3-way'!V395^2+4*'OddsRatio_working_3-way'!U395^3/27</f>
        <v>-1.2456496459626099E-2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0.15014168358975138</v>
      </c>
      <c r="Y395" s="11">
        <f>IF('OddsRatio_working_3-way'!W395&gt;=0,IF('OddsRatio_working_3-way'!V395+SQRT('OddsRatio_working_3-way'!W395)&gt;0,0,PI()),ACOS('OddsRatio_working_3-way'!V395/(2*'OddsRatio_working_3-way'!X395)))</f>
        <v>0.38081568905555496</v>
      </c>
      <c r="Z395" s="11">
        <f>'OddsRatio_working_3-way'!X395^(1/3)*COS('OddsRatio_working_3-way'!Y395/3)</f>
        <v>0.52722016140707639</v>
      </c>
      <c r="AA395" s="11">
        <f>'OddsRatio_working_3-way'!X395^(1/3)*COS(('OddsRatio_working_3-way'!Y395+2*PI())/3)</f>
        <v>-0.3218817799629658</v>
      </c>
      <c r="AB395" s="11">
        <f>'OddsRatio_working_3-way'!X395^(1/3)*COS(('OddsRatio_working_3-way'!Y395+4*PI())/3)</f>
        <v>-0.20533838144411057</v>
      </c>
      <c r="AC395" s="11">
        <f>'OddsRatio_working_3-way'!X395^(1/3)*SIN('OddsRatio_working_3-way'!Y395/3)</f>
        <v>6.728636250713485E-2</v>
      </c>
      <c r="AD395" s="11">
        <f>'OddsRatio_working_3-way'!X395^(1/3)*SIN(('OddsRatio_working_3-way'!Y395+2*PI())/3)</f>
        <v>0.42294287191229291</v>
      </c>
      <c r="AE395" s="11">
        <f>'OddsRatio_working_3-way'!X395^(1/3)*SIN(('OddsRatio_working_3-way'!Y395+4*PI())/3)</f>
        <v>-0.49022923441942778</v>
      </c>
      <c r="AF395" s="11">
        <f>-'OddsRatio_working_3-way'!U395/(3*'OddsRatio_working_3-way'!X395^(1/3))*COS(('OddsRatio_working_3-way'!Y395)/3)</f>
        <v>0.52722016140707628</v>
      </c>
      <c r="AG395" s="11">
        <f>-'OddsRatio_working_3-way'!U395/(3*'OddsRatio_working_3-way'!X395^(1/3))*COS(('OddsRatio_working_3-way'!Y395+2*PI())/3)</f>
        <v>-0.32188177996296574</v>
      </c>
      <c r="AH395" s="11">
        <f>-'OddsRatio_working_3-way'!U395/(3*'OddsRatio_working_3-way'!X395^(1/3))*COS(('OddsRatio_working_3-way'!Y395+4*PI())/3)</f>
        <v>-0.20533838144411051</v>
      </c>
      <c r="AI395" s="11">
        <f>'OddsRatio_working_3-way'!U395/(3*'OddsRatio_working_3-way'!X395^(1/3))*SIN(('OddsRatio_working_3-way'!Y395)/3)</f>
        <v>-6.7286362507134836E-2</v>
      </c>
      <c r="AJ395" s="11">
        <f>'OddsRatio_working_3-way'!U395/(3*'OddsRatio_working_3-way'!X395^(1/3))*SIN(('OddsRatio_working_3-way'!Y395+2*PI())/3)</f>
        <v>-0.42294287191229285</v>
      </c>
      <c r="AK395" s="11">
        <f>'OddsRatio_working_3-way'!U395/(3*'OddsRatio_working_3-way'!X395^(1/3))*SIN(('OddsRatio_working_3-way'!Y395+4*PI())/3)</f>
        <v>0.49022923441942767</v>
      </c>
      <c r="AL395" s="11">
        <f>'OddsRatio_working_3-way'!Z395+'OddsRatio_working_3-way'!AF395</f>
        <v>1.0544403228141528</v>
      </c>
      <c r="AM395" s="11">
        <f>'OddsRatio_working_3-way'!AA395+'OddsRatio_working_3-way'!AG395</f>
        <v>-0.64376355992593148</v>
      </c>
      <c r="AN395" s="11">
        <f>'OddsRatio_working_3-way'!AB395+'OddsRatio_working_3-way'!AH395</f>
        <v>-0.41067676288822108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1.0544403228141528</v>
      </c>
      <c r="AS395" s="11">
        <f>IF(('OddsRatio_working_3-way'!X395=0),IF(Q395&gt;0,-Q395^(1/3),(-Q395)^(1/3)),'OddsRatio_working_3-way'!AM395-'OddsRatio_working_3-way'!R395/3)</f>
        <v>-0.64376355992593148</v>
      </c>
      <c r="AT395" s="11">
        <f>IF(('OddsRatio_working_3-way'!X395=0),IF(Q395&gt;0,-Q395^(1/3),(-Q395)^(1/3)),'OddsRatio_working_3-way'!AN395-'OddsRatio_working_3-way'!R395/3)</f>
        <v>-0.41067676288822108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9">
        <f t="shared" si="91"/>
        <v>0.43583683825435243</v>
      </c>
      <c r="E396" s="9">
        <f t="shared" si="92"/>
        <v>0.29430021886422686</v>
      </c>
      <c r="F396" s="9">
        <f t="shared" si="93"/>
        <v>0.26986294288142082</v>
      </c>
      <c r="G396" s="9">
        <f t="shared" si="94"/>
        <v>1.0610136191221133</v>
      </c>
      <c r="H396" s="9">
        <f t="shared" si="95"/>
        <v>2.294436615328979</v>
      </c>
      <c r="I396" s="9">
        <f t="shared" si="96"/>
        <v>3.3978907792159756</v>
      </c>
      <c r="J396" s="9">
        <f t="shared" si="97"/>
        <v>3.705584728761389</v>
      </c>
      <c r="K396" s="11">
        <f t="shared" si="98"/>
        <v>0.4504504504504504</v>
      </c>
      <c r="L396" s="11">
        <f t="shared" si="99"/>
        <v>0.30674846625766872</v>
      </c>
      <c r="M396" s="11">
        <f t="shared" si="100"/>
        <v>0.28169014084507044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-0.2736588658130179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0.23470286150662895</v>
      </c>
      <c r="Q396" s="11">
        <f>2*'OddsRatio_working_3-way'!K396*'OddsRatio_working_3-way'!L396*'OddsRatio_working_3-way'!M396</f>
        <v>7.7845061859578402E-2</v>
      </c>
      <c r="R396" s="11">
        <f t="shared" si="101"/>
        <v>0</v>
      </c>
      <c r="S396" s="11">
        <f t="shared" si="102"/>
        <v>-0.85764757085192955</v>
      </c>
      <c r="T396" s="11">
        <f t="shared" si="103"/>
        <v>-0.28446022250478581</v>
      </c>
      <c r="U396" s="11">
        <f>'OddsRatio_working_3-way'!S396-'OddsRatio_working_3-way'!R396^2/3</f>
        <v>-0.85764757085192955</v>
      </c>
      <c r="V396" s="11">
        <f>'OddsRatio_working_3-way'!S396*'OddsRatio_working_3-way'!R396/3-2*'OddsRatio_working_3-way'!R396^3/27-'OddsRatio_working_3-way'!T396</f>
        <v>0.28446022250478581</v>
      </c>
      <c r="W396" s="11">
        <f>'OddsRatio_working_3-way'!V396^2+4*'OddsRatio_working_3-way'!U396^3/27</f>
        <v>-1.2541743991664508E-2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0.15285561993196126</v>
      </c>
      <c r="Y396" s="11">
        <f>IF('OddsRatio_working_3-way'!W396&gt;=0,IF('OddsRatio_working_3-way'!V396+SQRT('OddsRatio_working_3-way'!W396)&gt;0,0,PI()),ACOS('OddsRatio_working_3-way'!V396/(2*'OddsRatio_working_3-way'!X396)))</f>
        <v>0.37505729765091989</v>
      </c>
      <c r="Z396" s="11">
        <f>'OddsRatio_working_3-way'!X396^(1/3)*COS('OddsRatio_working_3-way'!Y396/3)</f>
        <v>0.53050680956105667</v>
      </c>
      <c r="AA396" s="11">
        <f>'OddsRatio_working_3-way'!X396^(1/3)*COS(('OddsRatio_working_3-way'!Y396+2*PI())/3)</f>
        <v>-0.32299235584472691</v>
      </c>
      <c r="AB396" s="11">
        <f>'OddsRatio_working_3-way'!X396^(1/3)*COS(('OddsRatio_working_3-way'!Y396+4*PI())/3)</f>
        <v>-0.20751445371632993</v>
      </c>
      <c r="AC396" s="11">
        <f>'OddsRatio_working_3-way'!X396^(1/3)*SIN('OddsRatio_working_3-way'!Y396/3)</f>
        <v>6.6671197879283453E-2</v>
      </c>
      <c r="AD396" s="11">
        <f>'OddsRatio_working_3-way'!X396^(1/3)*SIN(('OddsRatio_working_3-way'!Y396+2*PI())/3)</f>
        <v>0.42609677502086679</v>
      </c>
      <c r="AE396" s="11">
        <f>'OddsRatio_working_3-way'!X396^(1/3)*SIN(('OddsRatio_working_3-way'!Y396+4*PI())/3)</f>
        <v>-0.49276797290015006</v>
      </c>
      <c r="AF396" s="11">
        <f>-'OddsRatio_working_3-way'!U396/(3*'OddsRatio_working_3-way'!X396^(1/3))*COS(('OddsRatio_working_3-way'!Y396)/3)</f>
        <v>0.53050680956105667</v>
      </c>
      <c r="AG396" s="11">
        <f>-'OddsRatio_working_3-way'!U396/(3*'OddsRatio_working_3-way'!X396^(1/3))*COS(('OddsRatio_working_3-way'!Y396+2*PI())/3)</f>
        <v>-0.32299235584472691</v>
      </c>
      <c r="AH396" s="11">
        <f>-'OddsRatio_working_3-way'!U396/(3*'OddsRatio_working_3-way'!X396^(1/3))*COS(('OddsRatio_working_3-way'!Y396+4*PI())/3)</f>
        <v>-0.20751445371632993</v>
      </c>
      <c r="AI396" s="11">
        <f>'OddsRatio_working_3-way'!U396/(3*'OddsRatio_working_3-way'!X396^(1/3))*SIN(('OddsRatio_working_3-way'!Y396)/3)</f>
        <v>-6.6671197879283453E-2</v>
      </c>
      <c r="AJ396" s="11">
        <f>'OddsRatio_working_3-way'!U396/(3*'OddsRatio_working_3-way'!X396^(1/3))*SIN(('OddsRatio_working_3-way'!Y396+2*PI())/3)</f>
        <v>-0.42609677502086679</v>
      </c>
      <c r="AK396" s="11">
        <f>'OddsRatio_working_3-way'!U396/(3*'OddsRatio_working_3-way'!X396^(1/3))*SIN(('OddsRatio_working_3-way'!Y396+4*PI())/3)</f>
        <v>0.49276797290015006</v>
      </c>
      <c r="AL396" s="11">
        <f>'OddsRatio_working_3-way'!Z396+'OddsRatio_working_3-way'!AF396</f>
        <v>1.0610136191221133</v>
      </c>
      <c r="AM396" s="11">
        <f>'OddsRatio_working_3-way'!AA396+'OddsRatio_working_3-way'!AG396</f>
        <v>-0.64598471168945382</v>
      </c>
      <c r="AN396" s="11">
        <f>'OddsRatio_working_3-way'!AB396+'OddsRatio_working_3-way'!AH396</f>
        <v>-0.41502890743265985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1.0610136191221133</v>
      </c>
      <c r="AS396" s="11">
        <f>IF(('OddsRatio_working_3-way'!X396=0),IF(Q396&gt;0,-Q396^(1/3),(-Q396)^(1/3)),'OddsRatio_working_3-way'!AM396-'OddsRatio_working_3-way'!R396/3)</f>
        <v>-0.64598471168945382</v>
      </c>
      <c r="AT396" s="11">
        <f>IF(('OddsRatio_working_3-way'!X396=0),IF(Q396&gt;0,-Q396^(1/3),(-Q396)^(1/3)),'OddsRatio_working_3-way'!AN396-'OddsRatio_working_3-way'!R396/3)</f>
        <v>-0.41502890743265985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9">
        <f t="shared" si="91"/>
        <v>0.39415097983287201</v>
      </c>
      <c r="E397" s="9">
        <f t="shared" si="92"/>
        <v>0.29175306363006653</v>
      </c>
      <c r="F397" s="9">
        <f t="shared" si="93"/>
        <v>0.31409595653706135</v>
      </c>
      <c r="G397" s="9">
        <f t="shared" si="94"/>
        <v>1.0600681765075279</v>
      </c>
      <c r="H397" s="9">
        <f t="shared" si="95"/>
        <v>2.5370988559359162</v>
      </c>
      <c r="I397" s="9">
        <f t="shared" si="96"/>
        <v>3.4275561242022388</v>
      </c>
      <c r="J397" s="9">
        <f t="shared" si="97"/>
        <v>3.1837404436055077</v>
      </c>
      <c r="K397" s="11">
        <f t="shared" si="98"/>
        <v>0.4081632653061224</v>
      </c>
      <c r="L397" s="11">
        <f t="shared" si="99"/>
        <v>0.303951367781155</v>
      </c>
      <c r="M397" s="11">
        <f t="shared" si="100"/>
        <v>0.32679738562091504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-0.27732389815095237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0.23514978433115899</v>
      </c>
      <c r="Q397" s="11">
        <f>2*'OddsRatio_working_3-way'!K397*'OddsRatio_working_3-way'!L397*'OddsRatio_working_3-way'!M397</f>
        <v>8.1086132527985855E-2</v>
      </c>
      <c r="R397" s="11">
        <f t="shared" si="101"/>
        <v>0</v>
      </c>
      <c r="S397" s="11">
        <f t="shared" si="102"/>
        <v>-0.84792470428625932</v>
      </c>
      <c r="T397" s="11">
        <f t="shared" si="103"/>
        <v>-0.29238782906422733</v>
      </c>
      <c r="U397" s="11">
        <f>'OddsRatio_working_3-way'!S397-'OddsRatio_working_3-way'!R397^2/3</f>
        <v>-0.84792470428625932</v>
      </c>
      <c r="V397" s="11">
        <f>'OddsRatio_working_3-way'!S397*'OddsRatio_working_3-way'!R397/3-2*'OddsRatio_working_3-way'!R397^3/27-'OddsRatio_working_3-way'!T397</f>
        <v>0.29238782906422733</v>
      </c>
      <c r="W397" s="11">
        <f>'OddsRatio_working_3-way'!V397^2+4*'OddsRatio_working_3-way'!U397^3/27</f>
        <v>-4.8260640930102017E-3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0.15026369045606297</v>
      </c>
      <c r="Y397" s="11">
        <f>IF('OddsRatio_working_3-way'!W397&gt;=0,IF('OddsRatio_working_3-way'!V397+SQRT('OddsRatio_working_3-way'!W397)&gt;0,0,PI()),ACOS('OddsRatio_working_3-way'!V397/(2*'OddsRatio_working_3-way'!X397)))</f>
        <v>0.23326970290222837</v>
      </c>
      <c r="Z397" s="11">
        <f>'OddsRatio_working_3-way'!X397^(1/3)*COS('OddsRatio_working_3-way'!Y397/3)</f>
        <v>0.53003408825376397</v>
      </c>
      <c r="AA397" s="11">
        <f>'OddsRatio_working_3-way'!X397^(1/3)*COS(('OddsRatio_working_3-way'!Y397+2*PI())/3)</f>
        <v>-0.30078120269821851</v>
      </c>
      <c r="AB397" s="11">
        <f>'OddsRatio_working_3-way'!X397^(1/3)*COS(('OddsRatio_working_3-way'!Y397+4*PI())/3)</f>
        <v>-0.22925288555554557</v>
      </c>
      <c r="AC397" s="11">
        <f>'OddsRatio_working_3-way'!X397^(1/3)*SIN('OddsRatio_working_3-way'!Y397/3)</f>
        <v>4.1296893157003106E-2</v>
      </c>
      <c r="AD397" s="11">
        <f>'OddsRatio_working_3-way'!X397^(1/3)*SIN(('OddsRatio_working_3-way'!Y397+2*PI())/3)</f>
        <v>0.43837453872098109</v>
      </c>
      <c r="AE397" s="11">
        <f>'OddsRatio_working_3-way'!X397^(1/3)*SIN(('OddsRatio_working_3-way'!Y397+4*PI())/3)</f>
        <v>-0.47967143187798428</v>
      </c>
      <c r="AF397" s="11">
        <f>-'OddsRatio_working_3-way'!U397/(3*'OddsRatio_working_3-way'!X397^(1/3))*COS(('OddsRatio_working_3-way'!Y397)/3)</f>
        <v>0.53003408825376397</v>
      </c>
      <c r="AG397" s="11">
        <f>-'OddsRatio_working_3-way'!U397/(3*'OddsRatio_working_3-way'!X397^(1/3))*COS(('OddsRatio_working_3-way'!Y397+2*PI())/3)</f>
        <v>-0.30078120269821851</v>
      </c>
      <c r="AH397" s="11">
        <f>-'OddsRatio_working_3-way'!U397/(3*'OddsRatio_working_3-way'!X397^(1/3))*COS(('OddsRatio_working_3-way'!Y397+4*PI())/3)</f>
        <v>-0.22925288555554557</v>
      </c>
      <c r="AI397" s="11">
        <f>'OddsRatio_working_3-way'!U397/(3*'OddsRatio_working_3-way'!X397^(1/3))*SIN(('OddsRatio_working_3-way'!Y397)/3)</f>
        <v>-4.1296893157003106E-2</v>
      </c>
      <c r="AJ397" s="11">
        <f>'OddsRatio_working_3-way'!U397/(3*'OddsRatio_working_3-way'!X397^(1/3))*SIN(('OddsRatio_working_3-way'!Y397+2*PI())/3)</f>
        <v>-0.43837453872098109</v>
      </c>
      <c r="AK397" s="11">
        <f>'OddsRatio_working_3-way'!U397/(3*'OddsRatio_working_3-way'!X397^(1/3))*SIN(('OddsRatio_working_3-way'!Y397+4*PI())/3)</f>
        <v>0.47967143187798428</v>
      </c>
      <c r="AL397" s="11">
        <f>'OddsRatio_working_3-way'!Z397+'OddsRatio_working_3-way'!AF397</f>
        <v>1.0600681765075279</v>
      </c>
      <c r="AM397" s="11">
        <f>'OddsRatio_working_3-way'!AA397+'OddsRatio_working_3-way'!AG397</f>
        <v>-0.60156240539643702</v>
      </c>
      <c r="AN397" s="11">
        <f>'OddsRatio_working_3-way'!AB397+'OddsRatio_working_3-way'!AH397</f>
        <v>-0.45850577111109114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1.0600681765075279</v>
      </c>
      <c r="AS397" s="11">
        <f>IF(('OddsRatio_working_3-way'!X397=0),IF(Q397&gt;0,-Q397^(1/3),(-Q397)^(1/3)),'OddsRatio_working_3-way'!AM397-'OddsRatio_working_3-way'!R397/3)</f>
        <v>-0.60156240539643702</v>
      </c>
      <c r="AT397" s="11">
        <f>IF(('OddsRatio_working_3-way'!X397=0),IF(Q397&gt;0,-Q397^(1/3),(-Q397)^(1/3)),'OddsRatio_working_3-way'!AN397-'OddsRatio_working_3-way'!R397/3)</f>
        <v>-0.45850577111109114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9">
        <f t="shared" si="91"/>
        <v>0.51553903378939481</v>
      </c>
      <c r="E398" s="9">
        <f t="shared" si="92"/>
        <v>0.26183822999799156</v>
      </c>
      <c r="F398" s="9">
        <f t="shared" si="93"/>
        <v>0.22262273621261366</v>
      </c>
      <c r="G398" s="9">
        <f t="shared" si="94"/>
        <v>1.0678606063885767</v>
      </c>
      <c r="H398" s="9">
        <f t="shared" si="95"/>
        <v>1.9397173336219475</v>
      </c>
      <c r="I398" s="9">
        <f t="shared" si="96"/>
        <v>3.8191520008658419</v>
      </c>
      <c r="J398" s="9">
        <f t="shared" si="97"/>
        <v>4.4919041828906447</v>
      </c>
      <c r="K398" s="11">
        <f t="shared" si="98"/>
        <v>0.53191489361702127</v>
      </c>
      <c r="L398" s="11">
        <f t="shared" si="99"/>
        <v>0.27472527472527469</v>
      </c>
      <c r="M398" s="11">
        <f t="shared" si="100"/>
        <v>0.23419203747072601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-0.25998437259586293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0.23237139560822856</v>
      </c>
      <c r="Q398" s="11">
        <f>2*'OddsRatio_working_3-way'!K398*'OddsRatio_working_3-way'!L398*'OddsRatio_working_3-way'!M398</f>
        <v>6.8445182800656409E-2</v>
      </c>
      <c r="R398" s="11">
        <f t="shared" si="101"/>
        <v>0</v>
      </c>
      <c r="S398" s="11">
        <f t="shared" si="102"/>
        <v>-0.89378985855216064</v>
      </c>
      <c r="T398" s="11">
        <f t="shared" si="103"/>
        <v>-0.26326652681948759</v>
      </c>
      <c r="U398" s="11">
        <f>'OddsRatio_working_3-way'!S398-'OddsRatio_working_3-way'!R398^2/3</f>
        <v>-0.89378985855216064</v>
      </c>
      <c r="V398" s="11">
        <f>'OddsRatio_working_3-way'!S398*'OddsRatio_working_3-way'!R398/3-2*'OddsRatio_working_3-way'!R398^3/27-'OddsRatio_working_3-way'!T398</f>
        <v>0.26326652681948759</v>
      </c>
      <c r="W398" s="11">
        <f>'OddsRatio_working_3-way'!V398^2+4*'OddsRatio_working_3-way'!U398^3/27</f>
        <v>-3.6470475796506321E-2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0.16261898716025006</v>
      </c>
      <c r="Y398" s="11">
        <f>IF('OddsRatio_working_3-way'!W398&gt;=0,IF('OddsRatio_working_3-way'!V398+SQRT('OddsRatio_working_3-way'!W398)&gt;0,0,PI()),ACOS('OddsRatio_working_3-way'!V398/(2*'OddsRatio_working_3-way'!X398)))</f>
        <v>0.62756761523923776</v>
      </c>
      <c r="Z398" s="11">
        <f>'OddsRatio_working_3-way'!X398^(1/3)*COS('OddsRatio_working_3-way'!Y398/3)</f>
        <v>0.53393030319428836</v>
      </c>
      <c r="AA398" s="11">
        <f>'OddsRatio_working_3-way'!X398^(1/3)*COS(('OddsRatio_working_3-way'!Y398+2*PI())/3)</f>
        <v>-0.36512974876018295</v>
      </c>
      <c r="AB398" s="11">
        <f>'OddsRatio_working_3-way'!X398^(1/3)*COS(('OddsRatio_working_3-way'!Y398+4*PI())/3)</f>
        <v>-0.16880055443410558</v>
      </c>
      <c r="AC398" s="11">
        <f>'OddsRatio_working_3-way'!X398^(1/3)*SIN('OddsRatio_working_3-way'!Y398/3)</f>
        <v>0.11335071319394305</v>
      </c>
      <c r="AD398" s="11">
        <f>'OddsRatio_working_3-way'!X398^(1/3)*SIN(('OddsRatio_working_3-way'!Y398+2*PI())/3)</f>
        <v>0.40572184981960979</v>
      </c>
      <c r="AE398" s="11">
        <f>'OddsRatio_working_3-way'!X398^(1/3)*SIN(('OddsRatio_working_3-way'!Y398+4*PI())/3)</f>
        <v>-0.51907256301355287</v>
      </c>
      <c r="AF398" s="11">
        <f>-'OddsRatio_working_3-way'!U398/(3*'OddsRatio_working_3-way'!X398^(1/3))*COS(('OddsRatio_working_3-way'!Y398)/3)</f>
        <v>0.53393030319428825</v>
      </c>
      <c r="AG398" s="11">
        <f>-'OddsRatio_working_3-way'!U398/(3*'OddsRatio_working_3-way'!X398^(1/3))*COS(('OddsRatio_working_3-way'!Y398+2*PI())/3)</f>
        <v>-0.36512974876018284</v>
      </c>
      <c r="AH398" s="11">
        <f>-'OddsRatio_working_3-way'!U398/(3*'OddsRatio_working_3-way'!X398^(1/3))*COS(('OddsRatio_working_3-way'!Y398+4*PI())/3)</f>
        <v>-0.16880055443410555</v>
      </c>
      <c r="AI398" s="11">
        <f>'OddsRatio_working_3-way'!U398/(3*'OddsRatio_working_3-way'!X398^(1/3))*SIN(('OddsRatio_working_3-way'!Y398)/3)</f>
        <v>-0.11335071319394302</v>
      </c>
      <c r="AJ398" s="11">
        <f>'OddsRatio_working_3-way'!U398/(3*'OddsRatio_working_3-way'!X398^(1/3))*SIN(('OddsRatio_working_3-way'!Y398+2*PI())/3)</f>
        <v>-0.40572184981960968</v>
      </c>
      <c r="AK398" s="11">
        <f>'OddsRatio_working_3-way'!U398/(3*'OddsRatio_working_3-way'!X398^(1/3))*SIN(('OddsRatio_working_3-way'!Y398+4*PI())/3)</f>
        <v>0.51907256301355276</v>
      </c>
      <c r="AL398" s="11">
        <f>'OddsRatio_working_3-way'!Z398+'OddsRatio_working_3-way'!AF398</f>
        <v>1.0678606063885767</v>
      </c>
      <c r="AM398" s="11">
        <f>'OddsRatio_working_3-way'!AA398+'OddsRatio_working_3-way'!AG398</f>
        <v>-0.73025949752036579</v>
      </c>
      <c r="AN398" s="11">
        <f>'OddsRatio_working_3-way'!AB398+'OddsRatio_working_3-way'!AH398</f>
        <v>-0.33760110886821115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1.0678606063885767</v>
      </c>
      <c r="AS398" s="11">
        <f>IF(('OddsRatio_working_3-way'!X398=0),IF(Q398&gt;0,-Q398^(1/3),(-Q398)^(1/3)),'OddsRatio_working_3-way'!AM398-'OddsRatio_working_3-way'!R398/3)</f>
        <v>-0.73025949752036579</v>
      </c>
      <c r="AT398" s="11">
        <f>IF(('OddsRatio_working_3-way'!X398=0),IF(Q398&gt;0,-Q398^(1/3),(-Q398)^(1/3)),'OddsRatio_working_3-way'!AN398-'OddsRatio_working_3-way'!R398/3)</f>
        <v>-0.33760110886821115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9">
        <f t="shared" si="91"/>
        <v>0.40256530303337046</v>
      </c>
      <c r="E399" s="9">
        <f t="shared" si="92"/>
        <v>0.28644136685717569</v>
      </c>
      <c r="F399" s="9">
        <f t="shared" si="93"/>
        <v>0.31099333010945379</v>
      </c>
      <c r="G399" s="9">
        <f t="shared" si="94"/>
        <v>1.0600493039175407</v>
      </c>
      <c r="H399" s="9">
        <f t="shared" si="95"/>
        <v>2.484069025484557</v>
      </c>
      <c r="I399" s="9">
        <f t="shared" si="96"/>
        <v>3.4911158642062206</v>
      </c>
      <c r="J399" s="9">
        <f t="shared" si="97"/>
        <v>3.2155030451876603</v>
      </c>
      <c r="K399" s="11">
        <f t="shared" si="98"/>
        <v>0.41666666666666669</v>
      </c>
      <c r="L399" s="11">
        <f t="shared" si="99"/>
        <v>0.29850746268656714</v>
      </c>
      <c r="M399" s="11">
        <f t="shared" si="100"/>
        <v>0.3236245954692557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-0.27677550757539171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0.23507060168413596</v>
      </c>
      <c r="Q399" s="11">
        <f>2*'OddsRatio_working_3-way'!K399*'OddsRatio_working_3-way'!L399*'OddsRatio_working_3-way'!M399</f>
        <v>8.0503630713745195E-2</v>
      </c>
      <c r="R399" s="11">
        <f t="shared" si="101"/>
        <v>0</v>
      </c>
      <c r="S399" s="11">
        <f t="shared" si="102"/>
        <v>-0.84931865446983013</v>
      </c>
      <c r="T399" s="11">
        <f t="shared" si="103"/>
        <v>-0.29086255290062674</v>
      </c>
      <c r="U399" s="11">
        <f>'OddsRatio_working_3-way'!S399-'OddsRatio_working_3-way'!R399^2/3</f>
        <v>-0.84931865446983013</v>
      </c>
      <c r="V399" s="11">
        <f>'OddsRatio_working_3-way'!S399*'OddsRatio_working_3-way'!R399/3-2*'OddsRatio_working_3-way'!R399^3/27-'OddsRatio_working_3-way'!T399</f>
        <v>0.29086255290062674</v>
      </c>
      <c r="W399" s="11">
        <f>'OddsRatio_working_3-way'!V399^2+4*'OddsRatio_working_3-way'!U399^3/27</f>
        <v>-6.1618445109404424E-3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0.15063438285365857</v>
      </c>
      <c r="Y399" s="11">
        <f>IF('OddsRatio_working_3-way'!W399&gt;=0,IF('OddsRatio_working_3-way'!V399+SQRT('OddsRatio_working_3-way'!W399)&gt;0,0,PI()),ACOS('OddsRatio_working_3-way'!V399/(2*'OddsRatio_working_3-way'!X399)))</f>
        <v>0.26359816268182801</v>
      </c>
      <c r="Z399" s="11">
        <f>'OddsRatio_working_3-way'!X399^(1/3)*COS('OddsRatio_working_3-way'!Y399/3)</f>
        <v>0.53002465195877024</v>
      </c>
      <c r="AA399" s="11">
        <f>'OddsRatio_working_3-way'!X399^(1/3)*COS(('OddsRatio_working_3-way'!Y399+2*PI())/3)</f>
        <v>-0.30544826116636731</v>
      </c>
      <c r="AB399" s="11">
        <f>'OddsRatio_working_3-way'!X399^(1/3)*COS(('OddsRatio_working_3-way'!Y399+4*PI())/3)</f>
        <v>-0.2245763907924031</v>
      </c>
      <c r="AC399" s="11">
        <f>'OddsRatio_working_3-way'!X399^(1/3)*SIN('OddsRatio_working_3-way'!Y399/3)</f>
        <v>4.6691396130276959E-2</v>
      </c>
      <c r="AD399" s="11">
        <f>'OddsRatio_working_3-way'!X399^(1/3)*SIN(('OddsRatio_working_3-way'!Y399+2*PI())/3)</f>
        <v>0.4356691151631622</v>
      </c>
      <c r="AE399" s="11">
        <f>'OddsRatio_working_3-way'!X399^(1/3)*SIN(('OddsRatio_working_3-way'!Y399+4*PI())/3)</f>
        <v>-0.48236051129343899</v>
      </c>
      <c r="AF399" s="11">
        <f>-'OddsRatio_working_3-way'!U399/(3*'OddsRatio_working_3-way'!X399^(1/3))*COS(('OddsRatio_working_3-way'!Y399)/3)</f>
        <v>0.53002465195877035</v>
      </c>
      <c r="AG399" s="11">
        <f>-'OddsRatio_working_3-way'!U399/(3*'OddsRatio_working_3-way'!X399^(1/3))*COS(('OddsRatio_working_3-way'!Y399+2*PI())/3)</f>
        <v>-0.30544826116636736</v>
      </c>
      <c r="AH399" s="11">
        <f>-'OddsRatio_working_3-way'!U399/(3*'OddsRatio_working_3-way'!X399^(1/3))*COS(('OddsRatio_working_3-way'!Y399+4*PI())/3)</f>
        <v>-0.22457639079240316</v>
      </c>
      <c r="AI399" s="11">
        <f>'OddsRatio_working_3-way'!U399/(3*'OddsRatio_working_3-way'!X399^(1/3))*SIN(('OddsRatio_working_3-way'!Y399)/3)</f>
        <v>-4.6691396130276973E-2</v>
      </c>
      <c r="AJ399" s="11">
        <f>'OddsRatio_working_3-way'!U399/(3*'OddsRatio_working_3-way'!X399^(1/3))*SIN(('OddsRatio_working_3-way'!Y399+2*PI())/3)</f>
        <v>-0.43566911516316231</v>
      </c>
      <c r="AK399" s="11">
        <f>'OddsRatio_working_3-way'!U399/(3*'OddsRatio_working_3-way'!X399^(1/3))*SIN(('OddsRatio_working_3-way'!Y399+4*PI())/3)</f>
        <v>0.4823605112934391</v>
      </c>
      <c r="AL399" s="11">
        <f>'OddsRatio_working_3-way'!Z399+'OddsRatio_working_3-way'!AF399</f>
        <v>1.0600493039175407</v>
      </c>
      <c r="AM399" s="11">
        <f>'OddsRatio_working_3-way'!AA399+'OddsRatio_working_3-way'!AG399</f>
        <v>-0.61089652233273473</v>
      </c>
      <c r="AN399" s="11">
        <f>'OddsRatio_working_3-way'!AB399+'OddsRatio_working_3-way'!AH399</f>
        <v>-0.44915278158480626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1.0600493039175407</v>
      </c>
      <c r="AS399" s="11">
        <f>IF(('OddsRatio_working_3-way'!X399=0),IF(Q399&gt;0,-Q399^(1/3),(-Q399)^(1/3)),'OddsRatio_working_3-way'!AM399-'OddsRatio_working_3-way'!R399/3)</f>
        <v>-0.61089652233273473</v>
      </c>
      <c r="AT399" s="11">
        <f>IF(('OddsRatio_working_3-way'!X399=0),IF(Q399&gt;0,-Q399^(1/3),(-Q399)^(1/3)),'OddsRatio_working_3-way'!AN399-'OddsRatio_working_3-way'!R399/3)</f>
        <v>-0.44915278158480626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9">
        <f t="shared" si="91"/>
        <v>0.41287061349323284</v>
      </c>
      <c r="E400" s="9">
        <f t="shared" si="92"/>
        <v>0.27942157402162293</v>
      </c>
      <c r="F400" s="9">
        <f t="shared" si="93"/>
        <v>0.30770781248514412</v>
      </c>
      <c r="G400" s="9">
        <f t="shared" si="94"/>
        <v>1.0612435089045671</v>
      </c>
      <c r="H400" s="9">
        <f t="shared" si="95"/>
        <v>2.4220663019321198</v>
      </c>
      <c r="I400" s="9">
        <f t="shared" si="96"/>
        <v>3.5788217266380991</v>
      </c>
      <c r="J400" s="9">
        <f t="shared" si="97"/>
        <v>3.2498362388776827</v>
      </c>
      <c r="K400" s="11">
        <f t="shared" si="98"/>
        <v>0.42735042735042739</v>
      </c>
      <c r="L400" s="11">
        <f t="shared" si="99"/>
        <v>0.29154518950437314</v>
      </c>
      <c r="M400" s="11">
        <f t="shared" si="100"/>
        <v>0.32051282051282048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-0.27566546483343957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0.23520726032499975</v>
      </c>
      <c r="Q400" s="11">
        <f>2*'OddsRatio_working_3-way'!K400*'OddsRatio_working_3-way'!L400*'OddsRatio_working_3-way'!M400</f>
        <v>7.9866641876061018E-2</v>
      </c>
      <c r="R400" s="11">
        <f t="shared" si="101"/>
        <v>0</v>
      </c>
      <c r="S400" s="11">
        <f t="shared" si="102"/>
        <v>-0.85323441029189073</v>
      </c>
      <c r="T400" s="11">
        <f t="shared" si="103"/>
        <v>-0.28972305952186433</v>
      </c>
      <c r="U400" s="11">
        <f>'OddsRatio_working_3-way'!S400-'OddsRatio_working_3-way'!R400^2/3</f>
        <v>-0.85323441029189073</v>
      </c>
      <c r="V400" s="11">
        <f>'OddsRatio_working_3-way'!S400*'OddsRatio_working_3-way'!R400/3-2*'OddsRatio_working_3-way'!R400^3/27-'OddsRatio_working_3-way'!T400</f>
        <v>0.28972305952186433</v>
      </c>
      <c r="W400" s="11">
        <f>'OddsRatio_working_3-way'!V400^2+4*'OddsRatio_working_3-way'!U400^3/27</f>
        <v>-8.0845924464017643E-3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0.15167732499051359</v>
      </c>
      <c r="Y400" s="11">
        <f>IF('OddsRatio_working_3-way'!W400&gt;=0,IF('OddsRatio_working_3-way'!V400+SQRT('OddsRatio_working_3-way'!W400)&gt;0,0,PI()),ACOS('OddsRatio_working_3-way'!V400/(2*'OddsRatio_working_3-way'!X400)))</f>
        <v>0.30092120650854004</v>
      </c>
      <c r="Z400" s="11">
        <f>'OddsRatio_working_3-way'!X400^(1/3)*COS('OddsRatio_working_3-way'!Y400/3)</f>
        <v>0.53062175445228366</v>
      </c>
      <c r="AA400" s="11">
        <f>'OddsRatio_working_3-way'!X400^(1/3)*COS(('OddsRatio_working_3-way'!Y400+2*PI())/3)</f>
        <v>-0.31156039451506029</v>
      </c>
      <c r="AB400" s="11">
        <f>'OddsRatio_working_3-way'!X400^(1/3)*COS(('OddsRatio_working_3-way'!Y400+4*PI())/3)</f>
        <v>-0.21906135993722348</v>
      </c>
      <c r="AC400" s="11">
        <f>'OddsRatio_working_3-way'!X400^(1/3)*SIN('OddsRatio_working_3-way'!Y400/3)</f>
        <v>5.3404342513294664E-2</v>
      </c>
      <c r="AD400" s="11">
        <f>'OddsRatio_working_3-way'!X400^(1/3)*SIN(('OddsRatio_working_3-way'!Y400+2*PI())/3)</f>
        <v>0.43282974789969891</v>
      </c>
      <c r="AE400" s="11">
        <f>'OddsRatio_working_3-way'!X400^(1/3)*SIN(('OddsRatio_working_3-way'!Y400+4*PI())/3)</f>
        <v>-0.48623409041299354</v>
      </c>
      <c r="AF400" s="11">
        <f>-'OddsRatio_working_3-way'!U400/(3*'OddsRatio_working_3-way'!X400^(1/3))*COS(('OddsRatio_working_3-way'!Y400)/3)</f>
        <v>0.53062175445228354</v>
      </c>
      <c r="AG400" s="11">
        <f>-'OddsRatio_working_3-way'!U400/(3*'OddsRatio_working_3-way'!X400^(1/3))*COS(('OddsRatio_working_3-way'!Y400+2*PI())/3)</f>
        <v>-0.31156039451506023</v>
      </c>
      <c r="AH400" s="11">
        <f>-'OddsRatio_working_3-way'!U400/(3*'OddsRatio_working_3-way'!X400^(1/3))*COS(('OddsRatio_working_3-way'!Y400+4*PI())/3)</f>
        <v>-0.21906135993722342</v>
      </c>
      <c r="AI400" s="11">
        <f>'OddsRatio_working_3-way'!U400/(3*'OddsRatio_working_3-way'!X400^(1/3))*SIN(('OddsRatio_working_3-way'!Y400)/3)</f>
        <v>-5.3404342513294657E-2</v>
      </c>
      <c r="AJ400" s="11">
        <f>'OddsRatio_working_3-way'!U400/(3*'OddsRatio_working_3-way'!X400^(1/3))*SIN(('OddsRatio_working_3-way'!Y400+2*PI())/3)</f>
        <v>-0.4328297478996988</v>
      </c>
      <c r="AK400" s="11">
        <f>'OddsRatio_working_3-way'!U400/(3*'OddsRatio_working_3-way'!X400^(1/3))*SIN(('OddsRatio_working_3-way'!Y400+4*PI())/3)</f>
        <v>0.48623409041299342</v>
      </c>
      <c r="AL400" s="11">
        <f>'OddsRatio_working_3-way'!Z400+'OddsRatio_working_3-way'!AF400</f>
        <v>1.0612435089045671</v>
      </c>
      <c r="AM400" s="11">
        <f>'OddsRatio_working_3-way'!AA400+'OddsRatio_working_3-way'!AG400</f>
        <v>-0.62312078903012047</v>
      </c>
      <c r="AN400" s="11">
        <f>'OddsRatio_working_3-way'!AB400+'OddsRatio_working_3-way'!AH400</f>
        <v>-0.4381227198744469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1.0612435089045671</v>
      </c>
      <c r="AS400" s="11">
        <f>IF(('OddsRatio_working_3-way'!X400=0),IF(Q400&gt;0,-Q400^(1/3),(-Q400)^(1/3)),'OddsRatio_working_3-way'!AM400-'OddsRatio_working_3-way'!R400/3)</f>
        <v>-0.62312078903012047</v>
      </c>
      <c r="AT400" s="11">
        <f>IF(('OddsRatio_working_3-way'!X400=0),IF(Q400&gt;0,-Q400^(1/3),(-Q400)^(1/3)),'OddsRatio_working_3-way'!AN400-'OddsRatio_working_3-way'!R400/3)</f>
        <v>-0.4381227198744469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9">
        <f t="shared" si="91"/>
        <v>0.5099570169202069</v>
      </c>
      <c r="E401" s="9">
        <f t="shared" si="92"/>
        <v>0.2507241159280314</v>
      </c>
      <c r="F401" s="9">
        <f t="shared" si="93"/>
        <v>0.2393188671517619</v>
      </c>
      <c r="G401" s="9">
        <f t="shared" si="94"/>
        <v>1.0559885534419817</v>
      </c>
      <c r="H401" s="9">
        <f t="shared" si="95"/>
        <v>1.9609495836322031</v>
      </c>
      <c r="I401" s="9">
        <f t="shared" si="96"/>
        <v>3.9884476062408094</v>
      </c>
      <c r="J401" s="9">
        <f t="shared" si="97"/>
        <v>4.1785255458603645</v>
      </c>
      <c r="K401" s="11">
        <f t="shared" si="98"/>
        <v>0.52356020942408377</v>
      </c>
      <c r="L401" s="11">
        <f t="shared" si="99"/>
        <v>0.2610966057441253</v>
      </c>
      <c r="M401" s="11">
        <f t="shared" si="100"/>
        <v>0.24937655860349128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-0.26425171197742126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0.23010563757789376</v>
      </c>
      <c r="Q401" s="11">
        <f>2*'OddsRatio_working_3-way'!K401*'OddsRatio_working_3-way'!L401*'OddsRatio_working_3-way'!M401</f>
        <v>6.8179448171227772E-2</v>
      </c>
      <c r="R401" s="11">
        <f t="shared" si="101"/>
        <v>0</v>
      </c>
      <c r="S401" s="11">
        <f t="shared" si="102"/>
        <v>-0.87078201255912746</v>
      </c>
      <c r="T401" s="11">
        <f t="shared" si="103"/>
        <v>-0.25800948520270439</v>
      </c>
      <c r="U401" s="11">
        <f>'OddsRatio_working_3-way'!S401-'OddsRatio_working_3-way'!R401^2/3</f>
        <v>-0.87078201255912746</v>
      </c>
      <c r="V401" s="11">
        <f>'OddsRatio_working_3-way'!S401*'OddsRatio_working_3-way'!R401/3-2*'OddsRatio_working_3-way'!R401^3/27-'OddsRatio_working_3-way'!T401</f>
        <v>0.25800948520270439</v>
      </c>
      <c r="W401" s="11">
        <f>'OddsRatio_working_3-way'!V401^2+4*'OddsRatio_working_3-way'!U401^3/27</f>
        <v>-3.1250411104717338E-2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0.15638039004242338</v>
      </c>
      <c r="Y401" s="11">
        <f>IF('OddsRatio_working_3-way'!W401&gt;=0,IF('OddsRatio_working_3-way'!V401+SQRT('OddsRatio_working_3-way'!W401)&gt;0,0,PI()),ACOS('OddsRatio_working_3-way'!V401/(2*'OddsRatio_working_3-way'!X401)))</f>
        <v>0.60069685312866405</v>
      </c>
      <c r="Z401" s="11">
        <f>'OddsRatio_working_3-way'!X401^(1/3)*COS('OddsRatio_working_3-way'!Y401/3)</f>
        <v>0.52799427672099086</v>
      </c>
      <c r="AA401" s="11">
        <f>'OddsRatio_working_3-way'!X401^(1/3)*COS(('OddsRatio_working_3-way'!Y401+2*PI())/3)</f>
        <v>-0.35679819413137615</v>
      </c>
      <c r="AB401" s="11">
        <f>'OddsRatio_working_3-way'!X401^(1/3)*COS(('OddsRatio_working_3-way'!Y401+4*PI())/3)</f>
        <v>-0.17119608258961466</v>
      </c>
      <c r="AC401" s="11">
        <f>'OddsRatio_working_3-way'!X401^(1/3)*SIN('OddsRatio_working_3-way'!Y401/3)</f>
        <v>0.10715742906079896</v>
      </c>
      <c r="AD401" s="11">
        <f>'OddsRatio_working_3-way'!X401^(1/3)*SIN(('OddsRatio_working_3-way'!Y401+2*PI())/3)</f>
        <v>0.4036777421627693</v>
      </c>
      <c r="AE401" s="11">
        <f>'OddsRatio_working_3-way'!X401^(1/3)*SIN(('OddsRatio_working_3-way'!Y401+4*PI())/3)</f>
        <v>-0.51083517122356825</v>
      </c>
      <c r="AF401" s="11">
        <f>-'OddsRatio_working_3-way'!U401/(3*'OddsRatio_working_3-way'!X401^(1/3))*COS(('OddsRatio_working_3-way'!Y401)/3)</f>
        <v>0.52799427672099086</v>
      </c>
      <c r="AG401" s="11">
        <f>-'OddsRatio_working_3-way'!U401/(3*'OddsRatio_working_3-way'!X401^(1/3))*COS(('OddsRatio_working_3-way'!Y401+2*PI())/3)</f>
        <v>-0.35679819413137615</v>
      </c>
      <c r="AH401" s="11">
        <f>-'OddsRatio_working_3-way'!U401/(3*'OddsRatio_working_3-way'!X401^(1/3))*COS(('OddsRatio_working_3-way'!Y401+4*PI())/3)</f>
        <v>-0.17119608258961466</v>
      </c>
      <c r="AI401" s="11">
        <f>'OddsRatio_working_3-way'!U401/(3*'OddsRatio_working_3-way'!X401^(1/3))*SIN(('OddsRatio_working_3-way'!Y401)/3)</f>
        <v>-0.10715742906079896</v>
      </c>
      <c r="AJ401" s="11">
        <f>'OddsRatio_working_3-way'!U401/(3*'OddsRatio_working_3-way'!X401^(1/3))*SIN(('OddsRatio_working_3-way'!Y401+2*PI())/3)</f>
        <v>-0.4036777421627693</v>
      </c>
      <c r="AK401" s="11">
        <f>'OddsRatio_working_3-way'!U401/(3*'OddsRatio_working_3-way'!X401^(1/3))*SIN(('OddsRatio_working_3-way'!Y401+4*PI())/3)</f>
        <v>0.51083517122356825</v>
      </c>
      <c r="AL401" s="11">
        <f>'OddsRatio_working_3-way'!Z401+'OddsRatio_working_3-way'!AF401</f>
        <v>1.0559885534419817</v>
      </c>
      <c r="AM401" s="11">
        <f>'OddsRatio_working_3-way'!AA401+'OddsRatio_working_3-way'!AG401</f>
        <v>-0.71359638826275229</v>
      </c>
      <c r="AN401" s="11">
        <f>'OddsRatio_working_3-way'!AB401+'OddsRatio_working_3-way'!AH401</f>
        <v>-0.34239216517922932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1.0559885534419817</v>
      </c>
      <c r="AS401" s="11">
        <f>IF(('OddsRatio_working_3-way'!X401=0),IF(Q401&gt;0,-Q401^(1/3),(-Q401)^(1/3)),'OddsRatio_working_3-way'!AM401-'OddsRatio_working_3-way'!R401/3)</f>
        <v>-0.71359638826275229</v>
      </c>
      <c r="AT401" s="11">
        <f>IF(('OddsRatio_working_3-way'!X401=0),IF(Q401&gt;0,-Q401^(1/3),(-Q401)^(1/3)),'OddsRatio_working_3-way'!AN401-'OddsRatio_working_3-way'!R401/3)</f>
        <v>-0.34239216517922932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9">
        <f t="shared" si="91"/>
        <v>0.45626738402490058</v>
      </c>
      <c r="E402" s="9">
        <f t="shared" si="92"/>
        <v>0.28481293553846532</v>
      </c>
      <c r="F402" s="9">
        <f t="shared" si="93"/>
        <v>0.25891968043663383</v>
      </c>
      <c r="G402" s="9">
        <f t="shared" si="94"/>
        <v>1.0640154588636399</v>
      </c>
      <c r="H402" s="9">
        <f t="shared" si="95"/>
        <v>2.1916973139272771</v>
      </c>
      <c r="I402" s="9">
        <f t="shared" si="96"/>
        <v>3.51107648291819</v>
      </c>
      <c r="J402" s="9">
        <f t="shared" si="97"/>
        <v>3.8622015843431914</v>
      </c>
      <c r="K402" s="11">
        <f t="shared" si="98"/>
        <v>0.47169811320754712</v>
      </c>
      <c r="L402" s="11">
        <f t="shared" si="99"/>
        <v>0.29761904761904762</v>
      </c>
      <c r="M402" s="11">
        <f t="shared" si="100"/>
        <v>0.2710027100271003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-0.27050842835472366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0.23473814028346932</v>
      </c>
      <c r="Q402" s="11">
        <f>2*'OddsRatio_working_3-way'!K402*'OddsRatio_working_3-way'!L402*'OddsRatio_working_3-way'!M402</f>
        <v>7.6090158924949539E-2</v>
      </c>
      <c r="R402" s="11">
        <f t="shared" si="101"/>
        <v>0</v>
      </c>
      <c r="S402" s="11">
        <f t="shared" si="102"/>
        <v>-0.86776645633995564</v>
      </c>
      <c r="T402" s="11">
        <f t="shared" si="103"/>
        <v>-0.28128572328685758</v>
      </c>
      <c r="U402" s="11">
        <f>'OddsRatio_working_3-way'!S402-'OddsRatio_working_3-way'!R402^2/3</f>
        <v>-0.86776645633995564</v>
      </c>
      <c r="V402" s="11">
        <f>'OddsRatio_working_3-way'!S402*'OddsRatio_working_3-way'!R402/3-2*'OddsRatio_working_3-way'!R402^3/27-'OddsRatio_working_3-way'!T402</f>
        <v>0.28128572328685758</v>
      </c>
      <c r="W402" s="11">
        <f>'OddsRatio_working_3-way'!V402^2+4*'OddsRatio_working_3-way'!U402^3/27</f>
        <v>-1.7684905107689192E-2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0.15556876552886492</v>
      </c>
      <c r="Y402" s="11">
        <f>IF('OddsRatio_working_3-way'!W402&gt;=0,IF('OddsRatio_working_3-way'!V402+SQRT('OddsRatio_working_3-way'!W402)&gt;0,0,PI()),ACOS('OddsRatio_working_3-way'!V402/(2*'OddsRatio_working_3-way'!X402)))</f>
        <v>0.44163063604133024</v>
      </c>
      <c r="Z402" s="11">
        <f>'OddsRatio_working_3-way'!X402^(1/3)*COS('OddsRatio_working_3-way'!Y402/3)</f>
        <v>0.53200772943181995</v>
      </c>
      <c r="AA402" s="11">
        <f>'OddsRatio_working_3-way'!X402^(1/3)*COS(('OddsRatio_working_3-way'!Y402+2*PI())/3)</f>
        <v>-0.33432257338043697</v>
      </c>
      <c r="AB402" s="11">
        <f>'OddsRatio_working_3-way'!X402^(1/3)*COS(('OddsRatio_working_3-way'!Y402+4*PI())/3)</f>
        <v>-0.19768515605138318</v>
      </c>
      <c r="AC402" s="11">
        <f>'OddsRatio_working_3-way'!X402^(1/3)*SIN('OddsRatio_working_3-way'!Y402/3)</f>
        <v>7.8887649676304697E-2</v>
      </c>
      <c r="AD402" s="11">
        <f>'OddsRatio_working_3-way'!X402^(1/3)*SIN(('OddsRatio_working_3-way'!Y402+2*PI())/3)</f>
        <v>0.42128838385948209</v>
      </c>
      <c r="AE402" s="11">
        <f>'OddsRatio_working_3-way'!X402^(1/3)*SIN(('OddsRatio_working_3-way'!Y402+4*PI())/3)</f>
        <v>-0.50017603353578644</v>
      </c>
      <c r="AF402" s="11">
        <f>-'OddsRatio_working_3-way'!U402/(3*'OddsRatio_working_3-way'!X402^(1/3))*COS(('OddsRatio_working_3-way'!Y402)/3)</f>
        <v>0.53200772943181984</v>
      </c>
      <c r="AG402" s="11">
        <f>-'OddsRatio_working_3-way'!U402/(3*'OddsRatio_working_3-way'!X402^(1/3))*COS(('OddsRatio_working_3-way'!Y402+2*PI())/3)</f>
        <v>-0.33432257338043692</v>
      </c>
      <c r="AH402" s="11">
        <f>-'OddsRatio_working_3-way'!U402/(3*'OddsRatio_working_3-way'!X402^(1/3))*COS(('OddsRatio_working_3-way'!Y402+4*PI())/3)</f>
        <v>-0.19768515605138312</v>
      </c>
      <c r="AI402" s="11">
        <f>'OddsRatio_working_3-way'!U402/(3*'OddsRatio_working_3-way'!X402^(1/3))*SIN(('OddsRatio_working_3-way'!Y402)/3)</f>
        <v>-7.8887649676304683E-2</v>
      </c>
      <c r="AJ402" s="11">
        <f>'OddsRatio_working_3-way'!U402/(3*'OddsRatio_working_3-way'!X402^(1/3))*SIN(('OddsRatio_working_3-way'!Y402+2*PI())/3)</f>
        <v>-0.42128838385948197</v>
      </c>
      <c r="AK402" s="11">
        <f>'OddsRatio_working_3-way'!U402/(3*'OddsRatio_working_3-way'!X402^(1/3))*SIN(('OddsRatio_working_3-way'!Y402+4*PI())/3)</f>
        <v>0.50017603353578632</v>
      </c>
      <c r="AL402" s="11">
        <f>'OddsRatio_working_3-way'!Z402+'OddsRatio_working_3-way'!AF402</f>
        <v>1.0640154588636399</v>
      </c>
      <c r="AM402" s="11">
        <f>'OddsRatio_working_3-way'!AA402+'OddsRatio_working_3-way'!AG402</f>
        <v>-0.66864514676087383</v>
      </c>
      <c r="AN402" s="11">
        <f>'OddsRatio_working_3-way'!AB402+'OddsRatio_working_3-way'!AH402</f>
        <v>-0.3953703121027663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1.0640154588636399</v>
      </c>
      <c r="AS402" s="11">
        <f>IF(('OddsRatio_working_3-way'!X402=0),IF(Q402&gt;0,-Q402^(1/3),(-Q402)^(1/3)),'OddsRatio_working_3-way'!AM402-'OddsRatio_working_3-way'!R402/3)</f>
        <v>-0.66864514676087383</v>
      </c>
      <c r="AT402" s="11">
        <f>IF(('OddsRatio_working_3-way'!X402=0),IF(Q402&gt;0,-Q402^(1/3),(-Q402)^(1/3)),'OddsRatio_working_3-way'!AN402-'OddsRatio_working_3-way'!R402/3)</f>
        <v>-0.3953703121027663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9">
        <f t="shared" si="91"/>
        <v>0.36844267169630807</v>
      </c>
      <c r="E403" s="9">
        <f t="shared" si="92"/>
        <v>0.29800846729993236</v>
      </c>
      <c r="F403" s="9">
        <f t="shared" si="93"/>
        <v>0.33354886100375958</v>
      </c>
      <c r="G403" s="9">
        <f t="shared" si="94"/>
        <v>1.0516113180865838</v>
      </c>
      <c r="H403" s="9">
        <f t="shared" si="95"/>
        <v>2.7141264484811312</v>
      </c>
      <c r="I403" s="9">
        <f t="shared" si="96"/>
        <v>3.3556093525139477</v>
      </c>
      <c r="J403" s="9">
        <f t="shared" si="97"/>
        <v>2.9980615043645091</v>
      </c>
      <c r="K403" s="11">
        <f t="shared" si="98"/>
        <v>0.38022813688212931</v>
      </c>
      <c r="L403" s="11">
        <f t="shared" si="99"/>
        <v>0.30864197530864196</v>
      </c>
      <c r="M403" s="11">
        <f t="shared" si="100"/>
        <v>0.34482758620689657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-0.28073106102912493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0.23349471581629272</v>
      </c>
      <c r="Q403" s="11">
        <f>2*'OddsRatio_working_3-way'!K403*'OddsRatio_working_3-way'!L403*'OddsRatio_working_3-way'!M403</f>
        <v>8.0934043610500064E-2</v>
      </c>
      <c r="R403" s="11">
        <f t="shared" si="101"/>
        <v>0</v>
      </c>
      <c r="S403" s="11">
        <f t="shared" si="102"/>
        <v>-0.83173808755016387</v>
      </c>
      <c r="T403" s="11">
        <f t="shared" si="103"/>
        <v>-0.28829743069329766</v>
      </c>
      <c r="U403" s="11">
        <f>'OddsRatio_working_3-way'!S403-'OddsRatio_working_3-way'!R403^2/3</f>
        <v>-0.83173808755016387</v>
      </c>
      <c r="V403" s="11">
        <f>'OddsRatio_working_3-way'!S403*'OddsRatio_working_3-way'!R403/3-2*'OddsRatio_working_3-way'!R403^3/27-'OddsRatio_working_3-way'!T403</f>
        <v>0.28829743069329766</v>
      </c>
      <c r="W403" s="11">
        <f>'OddsRatio_working_3-way'!V403^2+4*'OddsRatio_working_3-way'!U403^3/27</f>
        <v>-2.1270555966718396E-3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0.14598156060015646</v>
      </c>
      <c r="Y403" s="11">
        <f>IF('OddsRatio_working_3-way'!W403&gt;=0,IF('OddsRatio_working_3-way'!V403+SQRT('OddsRatio_working_3-way'!W403)&gt;0,0,PI()),ACOS('OddsRatio_working_3-way'!V403/(2*'OddsRatio_working_3-way'!X403)))</f>
        <v>0.15862963981172129</v>
      </c>
      <c r="Z403" s="11">
        <f>'OddsRatio_working_3-way'!X403^(1/3)*COS('OddsRatio_working_3-way'!Y403/3)</f>
        <v>0.52580565904329191</v>
      </c>
      <c r="AA403" s="11">
        <f>'OddsRatio_working_3-way'!X403^(1/3)*COS(('OddsRatio_working_3-way'!Y403+2*PI())/3)</f>
        <v>-0.28700321491437536</v>
      </c>
      <c r="AB403" s="11">
        <f>'OddsRatio_working_3-way'!X403^(1/3)*COS(('OddsRatio_working_3-way'!Y403+4*PI())/3)</f>
        <v>-0.23880244412891663</v>
      </c>
      <c r="AC403" s="11">
        <f>'OddsRatio_working_3-way'!X403^(1/3)*SIN('OddsRatio_working_3-way'!Y403/3)</f>
        <v>2.7828727988132077E-2</v>
      </c>
      <c r="AD403" s="11">
        <f>'OddsRatio_working_3-way'!X403^(1/3)*SIN(('OddsRatio_working_3-way'!Y403+2*PI())/3)</f>
        <v>0.44144669419104365</v>
      </c>
      <c r="AE403" s="11">
        <f>'OddsRatio_working_3-way'!X403^(1/3)*SIN(('OddsRatio_working_3-way'!Y403+4*PI())/3)</f>
        <v>-0.46927542217917567</v>
      </c>
      <c r="AF403" s="11">
        <f>-'OddsRatio_working_3-way'!U403/(3*'OddsRatio_working_3-way'!X403^(1/3))*COS(('OddsRatio_working_3-way'!Y403)/3)</f>
        <v>0.52580565904329191</v>
      </c>
      <c r="AG403" s="11">
        <f>-'OddsRatio_working_3-way'!U403/(3*'OddsRatio_working_3-way'!X403^(1/3))*COS(('OddsRatio_working_3-way'!Y403+2*PI())/3)</f>
        <v>-0.28700321491437536</v>
      </c>
      <c r="AH403" s="11">
        <f>-'OddsRatio_working_3-way'!U403/(3*'OddsRatio_working_3-way'!X403^(1/3))*COS(('OddsRatio_working_3-way'!Y403+4*PI())/3)</f>
        <v>-0.23880244412891663</v>
      </c>
      <c r="AI403" s="11">
        <f>'OddsRatio_working_3-way'!U403/(3*'OddsRatio_working_3-way'!X403^(1/3))*SIN(('OddsRatio_working_3-way'!Y403)/3)</f>
        <v>-2.7828727988132077E-2</v>
      </c>
      <c r="AJ403" s="11">
        <f>'OddsRatio_working_3-way'!U403/(3*'OddsRatio_working_3-way'!X403^(1/3))*SIN(('OddsRatio_working_3-way'!Y403+2*PI())/3)</f>
        <v>-0.44144669419104365</v>
      </c>
      <c r="AK403" s="11">
        <f>'OddsRatio_working_3-way'!U403/(3*'OddsRatio_working_3-way'!X403^(1/3))*SIN(('OddsRatio_working_3-way'!Y403+4*PI())/3)</f>
        <v>0.46927542217917567</v>
      </c>
      <c r="AL403" s="11">
        <f>'OddsRatio_working_3-way'!Z403+'OddsRatio_working_3-way'!AF403</f>
        <v>1.0516113180865838</v>
      </c>
      <c r="AM403" s="11">
        <f>'OddsRatio_working_3-way'!AA403+'OddsRatio_working_3-way'!AG403</f>
        <v>-0.57400642982875072</v>
      </c>
      <c r="AN403" s="11">
        <f>'OddsRatio_working_3-way'!AB403+'OddsRatio_working_3-way'!AH403</f>
        <v>-0.47760488825783326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1.0516113180865838</v>
      </c>
      <c r="AS403" s="11">
        <f>IF(('OddsRatio_working_3-way'!X403=0),IF(Q403&gt;0,-Q403^(1/3),(-Q403)^(1/3)),'OddsRatio_working_3-way'!AM403-'OddsRatio_working_3-way'!R403/3)</f>
        <v>-0.57400642982875072</v>
      </c>
      <c r="AT403" s="11">
        <f>IF(('OddsRatio_working_3-way'!X403=0),IF(Q403&gt;0,-Q403^(1/3),(-Q403)^(1/3)),'OddsRatio_working_3-way'!AN403-'OddsRatio_working_3-way'!R403/3)</f>
        <v>-0.47760488825783326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9">
        <f t="shared" si="91"/>
        <v>0.3788601156439918</v>
      </c>
      <c r="E404" s="9">
        <f t="shared" si="92"/>
        <v>0.28390520009796</v>
      </c>
      <c r="F404" s="9">
        <f t="shared" si="93"/>
        <v>0.33723468425804792</v>
      </c>
      <c r="G404" s="9">
        <f t="shared" si="94"/>
        <v>1.0509593807706399</v>
      </c>
      <c r="H404" s="9">
        <f t="shared" si="95"/>
        <v>2.6394966340021986</v>
      </c>
      <c r="I404" s="9">
        <f t="shared" si="96"/>
        <v>3.5223025138495361</v>
      </c>
      <c r="J404" s="9">
        <f t="shared" si="97"/>
        <v>2.9652940420410969</v>
      </c>
      <c r="K404" s="11">
        <f t="shared" si="98"/>
        <v>0.390625</v>
      </c>
      <c r="L404" s="11">
        <f t="shared" si="99"/>
        <v>0.29411764705882354</v>
      </c>
      <c r="M404" s="11">
        <f t="shared" si="100"/>
        <v>0.34843205574912889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-0.28027003484320545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0.23338222484115598</v>
      </c>
      <c r="Q404" s="11">
        <f>2*'OddsRatio_working_3-way'!K404*'OddsRatio_working_3-way'!L404*'OddsRatio_working_3-way'!M404</f>
        <v>8.0062512810002054E-2</v>
      </c>
      <c r="R404" s="11">
        <f t="shared" si="101"/>
        <v>0</v>
      </c>
      <c r="S404" s="11">
        <f t="shared" si="102"/>
        <v>-0.83270487682252425</v>
      </c>
      <c r="T404" s="11">
        <f t="shared" si="103"/>
        <v>-0.28566205036793285</v>
      </c>
      <c r="U404" s="11">
        <f>'OddsRatio_working_3-way'!S404-'OddsRatio_working_3-way'!R404^2/3</f>
        <v>-0.83270487682252425</v>
      </c>
      <c r="V404" s="11">
        <f>'OddsRatio_working_3-way'!S404*'OddsRatio_working_3-way'!R404/3-2*'OddsRatio_working_3-way'!R404^3/27-'OddsRatio_working_3-way'!T404</f>
        <v>0.28566205036793285</v>
      </c>
      <c r="W404" s="11">
        <f>'OddsRatio_working_3-way'!V404^2+4*'OddsRatio_working_3-way'!U404^3/27</f>
        <v>-3.9372531946902378E-3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0.1462361619223351</v>
      </c>
      <c r="Y404" s="11">
        <f>IF('OddsRatio_working_3-way'!W404&gt;=0,IF('OddsRatio_working_3-way'!V404+SQRT('OddsRatio_working_3-way'!W404)&gt;0,0,PI()),ACOS('OddsRatio_working_3-way'!V404/(2*'OddsRatio_working_3-way'!X404)))</f>
        <v>0.21622266997415096</v>
      </c>
      <c r="Z404" s="11">
        <f>'OddsRatio_working_3-way'!X404^(1/3)*COS('OddsRatio_working_3-way'!Y404/3)</f>
        <v>0.52547969038531994</v>
      </c>
      <c r="AA404" s="11">
        <f>'OddsRatio_working_3-way'!X404^(1/3)*COS(('OddsRatio_working_3-way'!Y404+2*PI())/3)</f>
        <v>-0.29559620606909176</v>
      </c>
      <c r="AB404" s="11">
        <f>'OddsRatio_working_3-way'!X404^(1/3)*COS(('OddsRatio_working_3-way'!Y404+4*PI())/3)</f>
        <v>-0.22988348431622802</v>
      </c>
      <c r="AC404" s="11">
        <f>'OddsRatio_working_3-way'!X404^(1/3)*SIN('OddsRatio_working_3-way'!Y404/3)</f>
        <v>3.7939257593198855E-2</v>
      </c>
      <c r="AD404" s="11">
        <f>'OddsRatio_working_3-way'!X404^(1/3)*SIN(('OddsRatio_working_3-way'!Y404+2*PI())/3)</f>
        <v>0.43610913224986908</v>
      </c>
      <c r="AE404" s="11">
        <f>'OddsRatio_working_3-way'!X404^(1/3)*SIN(('OddsRatio_working_3-way'!Y404+4*PI())/3)</f>
        <v>-0.47404838984306796</v>
      </c>
      <c r="AF404" s="11">
        <f>-'OddsRatio_working_3-way'!U404/(3*'OddsRatio_working_3-way'!X404^(1/3))*COS(('OddsRatio_working_3-way'!Y404)/3)</f>
        <v>0.52547969038531994</v>
      </c>
      <c r="AG404" s="11">
        <f>-'OddsRatio_working_3-way'!U404/(3*'OddsRatio_working_3-way'!X404^(1/3))*COS(('OddsRatio_working_3-way'!Y404+2*PI())/3)</f>
        <v>-0.29559620606909176</v>
      </c>
      <c r="AH404" s="11">
        <f>-'OddsRatio_working_3-way'!U404/(3*'OddsRatio_working_3-way'!X404^(1/3))*COS(('OddsRatio_working_3-way'!Y404+4*PI())/3)</f>
        <v>-0.22988348431622802</v>
      </c>
      <c r="AI404" s="11">
        <f>'OddsRatio_working_3-way'!U404/(3*'OddsRatio_working_3-way'!X404^(1/3))*SIN(('OddsRatio_working_3-way'!Y404)/3)</f>
        <v>-3.7939257593198855E-2</v>
      </c>
      <c r="AJ404" s="11">
        <f>'OddsRatio_working_3-way'!U404/(3*'OddsRatio_working_3-way'!X404^(1/3))*SIN(('OddsRatio_working_3-way'!Y404+2*PI())/3)</f>
        <v>-0.43610913224986908</v>
      </c>
      <c r="AK404" s="11">
        <f>'OddsRatio_working_3-way'!U404/(3*'OddsRatio_working_3-way'!X404^(1/3))*SIN(('OddsRatio_working_3-way'!Y404+4*PI())/3)</f>
        <v>0.47404838984306796</v>
      </c>
      <c r="AL404" s="11">
        <f>'OddsRatio_working_3-way'!Z404+'OddsRatio_working_3-way'!AF404</f>
        <v>1.0509593807706399</v>
      </c>
      <c r="AM404" s="11">
        <f>'OddsRatio_working_3-way'!AA404+'OddsRatio_working_3-way'!AG404</f>
        <v>-0.59119241213818352</v>
      </c>
      <c r="AN404" s="11">
        <f>'OddsRatio_working_3-way'!AB404+'OddsRatio_working_3-way'!AH404</f>
        <v>-0.45976696863245603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1.0509593807706399</v>
      </c>
      <c r="AS404" s="11">
        <f>IF(('OddsRatio_working_3-way'!X404=0),IF(Q404&gt;0,-Q404^(1/3),(-Q404)^(1/3)),'OddsRatio_working_3-way'!AM404-'OddsRatio_working_3-way'!R404/3)</f>
        <v>-0.59119241213818352</v>
      </c>
      <c r="AT404" s="11">
        <f>IF(('OddsRatio_working_3-way'!X404=0),IF(Q404&gt;0,-Q404^(1/3),(-Q404)^(1/3)),'OddsRatio_working_3-way'!AN404-'OddsRatio_working_3-way'!R404/3)</f>
        <v>-0.45976696863245603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9">
        <f t="shared" si="91"/>
        <v>0.44802481422070928</v>
      </c>
      <c r="E405" s="9">
        <f t="shared" si="92"/>
        <v>0.27598759288964542</v>
      </c>
      <c r="F405" s="9">
        <f t="shared" si="93"/>
        <v>0.27598759288964542</v>
      </c>
      <c r="G405" s="9">
        <f t="shared" si="94"/>
        <v>1.0620855414529076</v>
      </c>
      <c r="H405" s="9">
        <f t="shared" si="95"/>
        <v>2.2320192280853726</v>
      </c>
      <c r="I405" s="9">
        <f t="shared" si="96"/>
        <v>3.6233512873886813</v>
      </c>
      <c r="J405" s="9">
        <f t="shared" si="97"/>
        <v>3.6233512873886813</v>
      </c>
      <c r="K405" s="11">
        <f t="shared" si="98"/>
        <v>0.46296296296296291</v>
      </c>
      <c r="L405" s="11">
        <f t="shared" si="99"/>
        <v>0.28818443804034583</v>
      </c>
      <c r="M405" s="11">
        <f t="shared" si="100"/>
        <v>0.28818443804034583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-0.27210667468870753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0.23454011527992707</v>
      </c>
      <c r="Q405" s="11">
        <f>2*'OddsRatio_working_3-way'!K405*'OddsRatio_working_3-way'!L405*'OddsRatio_working_3-way'!M405</f>
        <v>7.6898398452435096E-2</v>
      </c>
      <c r="R405" s="11">
        <f t="shared" si="101"/>
        <v>0</v>
      </c>
      <c r="S405" s="11">
        <f t="shared" si="102"/>
        <v>-0.86194179377717606</v>
      </c>
      <c r="T405" s="11">
        <f t="shared" si="103"/>
        <v>-0.28260386681218885</v>
      </c>
      <c r="U405" s="11">
        <f>'OddsRatio_working_3-way'!S405-'OddsRatio_working_3-way'!R405^2/3</f>
        <v>-0.86194179377717606</v>
      </c>
      <c r="V405" s="11">
        <f>'OddsRatio_working_3-way'!S405*'OddsRatio_working_3-way'!R405/3-2*'OddsRatio_working_3-way'!R405^3/27-'OddsRatio_working_3-way'!T405</f>
        <v>0.28260386681218885</v>
      </c>
      <c r="W405" s="11">
        <f>'OddsRatio_working_3-way'!V405^2+4*'OddsRatio_working_3-way'!U405^3/27</f>
        <v>-1.5005304449047907E-2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0.1540050729572319</v>
      </c>
      <c r="Y405" s="11">
        <f>IF('OddsRatio_working_3-way'!W405&gt;=0,IF('OddsRatio_working_3-way'!V405+SQRT('OddsRatio_working_3-way'!W405)&gt;0,0,PI()),ACOS('OddsRatio_working_3-way'!V405/(2*'OddsRatio_working_3-way'!X405)))</f>
        <v>0.40901049923599708</v>
      </c>
      <c r="Z405" s="11">
        <f>'OddsRatio_working_3-way'!X405^(1/3)*COS('OddsRatio_working_3-way'!Y405/3)</f>
        <v>0.53104277072645389</v>
      </c>
      <c r="AA405" s="11">
        <f>'OddsRatio_working_3-way'!X405^(1/3)*COS(('OddsRatio_working_3-way'!Y405+2*PI())/3)</f>
        <v>-0.32861362092888291</v>
      </c>
      <c r="AB405" s="11">
        <f>'OddsRatio_working_3-way'!X405^(1/3)*COS(('OddsRatio_working_3-way'!Y405+4*PI())/3)</f>
        <v>-0.20242914979757112</v>
      </c>
      <c r="AC405" s="11">
        <f>'OddsRatio_working_3-way'!X405^(1/3)*SIN('OddsRatio_working_3-way'!Y405/3)</f>
        <v>7.2852638375213649E-2</v>
      </c>
      <c r="AD405" s="11">
        <f>'OddsRatio_working_3-way'!X405^(1/3)*SIN(('OddsRatio_working_3-way'!Y405+2*PI())/3)</f>
        <v>0.42347021075757757</v>
      </c>
      <c r="AE405" s="11">
        <f>'OddsRatio_working_3-way'!X405^(1/3)*SIN(('OddsRatio_working_3-way'!Y405+4*PI())/3)</f>
        <v>-0.49632284913279101</v>
      </c>
      <c r="AF405" s="11">
        <f>-'OddsRatio_working_3-way'!U405/(3*'OddsRatio_working_3-way'!X405^(1/3))*COS(('OddsRatio_working_3-way'!Y405)/3)</f>
        <v>0.53104277072645378</v>
      </c>
      <c r="AG405" s="11">
        <f>-'OddsRatio_working_3-way'!U405/(3*'OddsRatio_working_3-way'!X405^(1/3))*COS(('OddsRatio_working_3-way'!Y405+2*PI())/3)</f>
        <v>-0.32861362092888285</v>
      </c>
      <c r="AH405" s="11">
        <f>-'OddsRatio_working_3-way'!U405/(3*'OddsRatio_working_3-way'!X405^(1/3))*COS(('OddsRatio_working_3-way'!Y405+4*PI())/3)</f>
        <v>-0.20242914979757107</v>
      </c>
      <c r="AI405" s="11">
        <f>'OddsRatio_working_3-way'!U405/(3*'OddsRatio_working_3-way'!X405^(1/3))*SIN(('OddsRatio_working_3-way'!Y405)/3)</f>
        <v>-7.2852638375213635E-2</v>
      </c>
      <c r="AJ405" s="11">
        <f>'OddsRatio_working_3-way'!U405/(3*'OddsRatio_working_3-way'!X405^(1/3))*SIN(('OddsRatio_working_3-way'!Y405+2*PI())/3)</f>
        <v>-0.42347021075757746</v>
      </c>
      <c r="AK405" s="11">
        <f>'OddsRatio_working_3-way'!U405/(3*'OddsRatio_working_3-way'!X405^(1/3))*SIN(('OddsRatio_working_3-way'!Y405+4*PI())/3)</f>
        <v>0.4963228491327909</v>
      </c>
      <c r="AL405" s="11">
        <f>'OddsRatio_working_3-way'!Z405+'OddsRatio_working_3-way'!AF405</f>
        <v>1.0620855414529076</v>
      </c>
      <c r="AM405" s="11">
        <f>'OddsRatio_working_3-way'!AA405+'OddsRatio_working_3-way'!AG405</f>
        <v>-0.65722724185776582</v>
      </c>
      <c r="AN405" s="11">
        <f>'OddsRatio_working_3-way'!AB405+'OddsRatio_working_3-way'!AH405</f>
        <v>-0.40485829959514219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1.0620855414529076</v>
      </c>
      <c r="AS405" s="11">
        <f>IF(('OddsRatio_working_3-way'!X405=0),IF(Q405&gt;0,-Q405^(1/3),(-Q405)^(1/3)),'OddsRatio_working_3-way'!AM405-'OddsRatio_working_3-way'!R405/3)</f>
        <v>-0.65722724185776582</v>
      </c>
      <c r="AT405" s="11">
        <f>IF(('OddsRatio_working_3-way'!X405=0),IF(Q405&gt;0,-Q405^(1/3),(-Q405)^(1/3)),'OddsRatio_working_3-way'!AN405-'OddsRatio_working_3-way'!R405/3)</f>
        <v>-0.40485829959514219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9">
        <f t="shared" si="91"/>
        <v>0.43428298473824356</v>
      </c>
      <c r="E406" s="9">
        <f t="shared" si="92"/>
        <v>0.28994125000876758</v>
      </c>
      <c r="F406" s="9">
        <f t="shared" si="93"/>
        <v>0.2757757652529888</v>
      </c>
      <c r="G406" s="9">
        <f t="shared" si="94"/>
        <v>1.0421168411241943</v>
      </c>
      <c r="H406" s="9">
        <f t="shared" si="95"/>
        <v>2.3026460514052429</v>
      </c>
      <c r="I406" s="9">
        <f t="shared" si="96"/>
        <v>3.4489745766418571</v>
      </c>
      <c r="J406" s="9">
        <f t="shared" si="97"/>
        <v>3.62613443963297</v>
      </c>
      <c r="K406" s="11">
        <f t="shared" si="98"/>
        <v>0.44444444444444442</v>
      </c>
      <c r="L406" s="11">
        <f t="shared" si="99"/>
        <v>0.29850746268656714</v>
      </c>
      <c r="M406" s="11">
        <f t="shared" si="100"/>
        <v>0.28409090909090912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-0.27900271370420615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0.23066485753052918</v>
      </c>
      <c r="Q406" s="11">
        <f>2*'OddsRatio_working_3-way'!K406*'OddsRatio_working_3-way'!L406*'OddsRatio_working_3-way'!M406</f>
        <v>7.5380672395597759E-2</v>
      </c>
      <c r="R406" s="11">
        <f t="shared" si="101"/>
        <v>0</v>
      </c>
      <c r="S406" s="11">
        <f t="shared" si="102"/>
        <v>-0.82674772036474198</v>
      </c>
      <c r="T406" s="11">
        <f t="shared" si="103"/>
        <v>-0.27017899358324893</v>
      </c>
      <c r="U406" s="11">
        <f>'OddsRatio_working_3-way'!S406-'OddsRatio_working_3-way'!R406^2/3</f>
        <v>-0.82674772036474198</v>
      </c>
      <c r="V406" s="11">
        <f>'OddsRatio_working_3-way'!S406*'OddsRatio_working_3-way'!R406/3-2*'OddsRatio_working_3-way'!R406^3/27-'OddsRatio_working_3-way'!T406</f>
        <v>0.27017899358324893</v>
      </c>
      <c r="W406" s="11">
        <f>'OddsRatio_working_3-way'!V406^2+4*'OddsRatio_working_3-way'!U406^3/27</f>
        <v>-1.0720617620600087E-2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0.14466971538150042</v>
      </c>
      <c r="Y406" s="11">
        <f>IF('OddsRatio_working_3-way'!W406&gt;=0,IF('OddsRatio_working_3-way'!V406+SQRT('OddsRatio_working_3-way'!W406)&gt;0,0,PI()),ACOS('OddsRatio_working_3-way'!V406/(2*'OddsRatio_working_3-way'!X406)))</f>
        <v>0.3659655136319262</v>
      </c>
      <c r="Z406" s="11">
        <f>'OddsRatio_working_3-way'!X406^(1/3)*COS('OddsRatio_working_3-way'!Y406/3)</f>
        <v>0.52105842056209728</v>
      </c>
      <c r="AA406" s="11">
        <f>'OddsRatio_working_3-way'!X406^(1/3)*COS(('OddsRatio_working_3-way'!Y406+2*PI())/3)</f>
        <v>-0.31585119381548926</v>
      </c>
      <c r="AB406" s="11">
        <f>'OddsRatio_working_3-way'!X406^(1/3)*COS(('OddsRatio_working_3-way'!Y406+4*PI())/3)</f>
        <v>-0.20520722674660818</v>
      </c>
      <c r="AC406" s="11">
        <f>'OddsRatio_working_3-way'!X406^(1/3)*SIN('OddsRatio_working_3-way'!Y406/3)</f>
        <v>6.3880324171426722E-2</v>
      </c>
      <c r="AD406" s="11">
        <f>'OddsRatio_working_3-way'!X406^(1/3)*SIN(('OddsRatio_working_3-way'!Y406+2*PI())/3)</f>
        <v>0.41930966697685884</v>
      </c>
      <c r="AE406" s="11">
        <f>'OddsRatio_working_3-way'!X406^(1/3)*SIN(('OddsRatio_working_3-way'!Y406+4*PI())/3)</f>
        <v>-0.48318999114828548</v>
      </c>
      <c r="AF406" s="11">
        <f>-'OddsRatio_working_3-way'!U406/(3*'OddsRatio_working_3-way'!X406^(1/3))*COS(('OddsRatio_working_3-way'!Y406)/3)</f>
        <v>0.52105842056209717</v>
      </c>
      <c r="AG406" s="11">
        <f>-'OddsRatio_working_3-way'!U406/(3*'OddsRatio_working_3-way'!X406^(1/3))*COS(('OddsRatio_working_3-way'!Y406+2*PI())/3)</f>
        <v>-0.31585119381548921</v>
      </c>
      <c r="AH406" s="11">
        <f>-'OddsRatio_working_3-way'!U406/(3*'OddsRatio_working_3-way'!X406^(1/3))*COS(('OddsRatio_working_3-way'!Y406+4*PI())/3)</f>
        <v>-0.20520722674660816</v>
      </c>
      <c r="AI406" s="11">
        <f>'OddsRatio_working_3-way'!U406/(3*'OddsRatio_working_3-way'!X406^(1/3))*SIN(('OddsRatio_working_3-way'!Y406)/3)</f>
        <v>-6.3880324171426708E-2</v>
      </c>
      <c r="AJ406" s="11">
        <f>'OddsRatio_working_3-way'!U406/(3*'OddsRatio_working_3-way'!X406^(1/3))*SIN(('OddsRatio_working_3-way'!Y406+2*PI())/3)</f>
        <v>-0.41930966697685873</v>
      </c>
      <c r="AK406" s="11">
        <f>'OddsRatio_working_3-way'!U406/(3*'OddsRatio_working_3-way'!X406^(1/3))*SIN(('OddsRatio_working_3-way'!Y406+4*PI())/3)</f>
        <v>0.48318999114828537</v>
      </c>
      <c r="AL406" s="11">
        <f>'OddsRatio_working_3-way'!Z406+'OddsRatio_working_3-way'!AF406</f>
        <v>1.0421168411241943</v>
      </c>
      <c r="AM406" s="11">
        <f>'OddsRatio_working_3-way'!AA406+'OddsRatio_working_3-way'!AG406</f>
        <v>-0.63170238763097841</v>
      </c>
      <c r="AN406" s="11">
        <f>'OddsRatio_working_3-way'!AB406+'OddsRatio_working_3-way'!AH406</f>
        <v>-0.41041445349321637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1.0421168411241943</v>
      </c>
      <c r="AS406" s="11">
        <f>IF(('OddsRatio_working_3-way'!X406=0),IF(Q406&gt;0,-Q406^(1/3),(-Q406)^(1/3)),'OddsRatio_working_3-way'!AM406-'OddsRatio_working_3-way'!R406/3)</f>
        <v>-0.63170238763097841</v>
      </c>
      <c r="AT406" s="11">
        <f>IF(('OddsRatio_working_3-way'!X406=0),IF(Q406&gt;0,-Q406^(1/3),(-Q406)^(1/3)),'OddsRatio_working_3-way'!AN406-'OddsRatio_working_3-way'!R406/3)</f>
        <v>-0.41041445349321637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9">
        <f t="shared" si="91"/>
        <v>0.44556967811362724</v>
      </c>
      <c r="E407" s="9">
        <f t="shared" si="92"/>
        <v>0.28924586013575593</v>
      </c>
      <c r="F407" s="9">
        <f t="shared" si="93"/>
        <v>0.26518446175061694</v>
      </c>
      <c r="G407" s="9">
        <f t="shared" si="94"/>
        <v>1.0456452860312155</v>
      </c>
      <c r="H407" s="9">
        <f t="shared" si="95"/>
        <v>2.2443178903771464</v>
      </c>
      <c r="I407" s="9">
        <f t="shared" si="96"/>
        <v>3.4572664221733564</v>
      </c>
      <c r="J407" s="9">
        <f t="shared" si="97"/>
        <v>3.7709600079827208</v>
      </c>
      <c r="K407" s="11">
        <f t="shared" si="98"/>
        <v>0.45662100456621008</v>
      </c>
      <c r="L407" s="11">
        <f t="shared" si="99"/>
        <v>0.29850746268656714</v>
      </c>
      <c r="M407" s="11">
        <f t="shared" si="100"/>
        <v>0.27397260273972601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-0.27674444441332469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0.23115796510037534</v>
      </c>
      <c r="Q407" s="11">
        <f>2*'OddsRatio_working_3-way'!K407*'OddsRatio_working_3-way'!L407*'OddsRatio_working_3-way'!M407</f>
        <v>7.4687549305452475E-2</v>
      </c>
      <c r="R407" s="11">
        <f t="shared" si="101"/>
        <v>0</v>
      </c>
      <c r="S407" s="11">
        <f t="shared" si="102"/>
        <v>-0.83527590080592617</v>
      </c>
      <c r="T407" s="11">
        <f t="shared" si="103"/>
        <v>-0.2698791278855982</v>
      </c>
      <c r="U407" s="11">
        <f>'OddsRatio_working_3-way'!S407-'OddsRatio_working_3-way'!R407^2/3</f>
        <v>-0.83527590080592617</v>
      </c>
      <c r="V407" s="11">
        <f>'OddsRatio_working_3-way'!S407*'OddsRatio_working_3-way'!R407/3-2*'OddsRatio_working_3-way'!R407^3/27-'OddsRatio_working_3-way'!T407</f>
        <v>0.2698791278855982</v>
      </c>
      <c r="W407" s="11">
        <f>'OddsRatio_working_3-way'!V407^2+4*'OddsRatio_working_3-way'!U407^3/27</f>
        <v>-1.3500094927706041E-2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0.14691395321411535</v>
      </c>
      <c r="Y407" s="11">
        <f>IF('OddsRatio_working_3-way'!W407&gt;=0,IF('OddsRatio_working_3-way'!V407+SQRT('OddsRatio_working_3-way'!W407)&gt;0,0,PI()),ACOS('OddsRatio_working_3-way'!V407/(2*'OddsRatio_working_3-way'!X407)))</f>
        <v>0.40654166618191701</v>
      </c>
      <c r="Z407" s="11">
        <f>'OddsRatio_working_3-way'!X407^(1/3)*COS('OddsRatio_working_3-way'!Y407/3)</f>
        <v>0.52282264301560777</v>
      </c>
      <c r="AA407" s="11">
        <f>'OddsRatio_working_3-way'!X407^(1/3)*COS(('OddsRatio_working_3-way'!Y407+2*PI())/3)</f>
        <v>-0.32314735769504505</v>
      </c>
      <c r="AB407" s="11">
        <f>'OddsRatio_working_3-way'!X407^(1/3)*COS(('OddsRatio_working_3-way'!Y407+4*PI())/3)</f>
        <v>-0.19967528532056258</v>
      </c>
      <c r="AC407" s="11">
        <f>'OddsRatio_working_3-way'!X407^(1/3)*SIN('OddsRatio_working_3-way'!Y407/3)</f>
        <v>7.1286634222808301E-2</v>
      </c>
      <c r="AD407" s="11">
        <f>'OddsRatio_working_3-way'!X407^(1/3)*SIN(('OddsRatio_working_3-way'!Y407+2*PI())/3)</f>
        <v>0.41713437341383491</v>
      </c>
      <c r="AE407" s="11">
        <f>'OddsRatio_working_3-way'!X407^(1/3)*SIN(('OddsRatio_working_3-way'!Y407+4*PI())/3)</f>
        <v>-0.48842100763664331</v>
      </c>
      <c r="AF407" s="11">
        <f>-'OddsRatio_working_3-way'!U407/(3*'OddsRatio_working_3-way'!X407^(1/3))*COS(('OddsRatio_working_3-way'!Y407)/3)</f>
        <v>0.52282264301560777</v>
      </c>
      <c r="AG407" s="11">
        <f>-'OddsRatio_working_3-way'!U407/(3*'OddsRatio_working_3-way'!X407^(1/3))*COS(('OddsRatio_working_3-way'!Y407+2*PI())/3)</f>
        <v>-0.32314735769504505</v>
      </c>
      <c r="AH407" s="11">
        <f>-'OddsRatio_working_3-way'!U407/(3*'OddsRatio_working_3-way'!X407^(1/3))*COS(('OddsRatio_working_3-way'!Y407+4*PI())/3)</f>
        <v>-0.19967528532056258</v>
      </c>
      <c r="AI407" s="11">
        <f>'OddsRatio_working_3-way'!U407/(3*'OddsRatio_working_3-way'!X407^(1/3))*SIN(('OddsRatio_working_3-way'!Y407)/3)</f>
        <v>-7.1286634222808301E-2</v>
      </c>
      <c r="AJ407" s="11">
        <f>'OddsRatio_working_3-way'!U407/(3*'OddsRatio_working_3-way'!X407^(1/3))*SIN(('OddsRatio_working_3-way'!Y407+2*PI())/3)</f>
        <v>-0.41713437341383491</v>
      </c>
      <c r="AK407" s="11">
        <f>'OddsRatio_working_3-way'!U407/(3*'OddsRatio_working_3-way'!X407^(1/3))*SIN(('OddsRatio_working_3-way'!Y407+4*PI())/3)</f>
        <v>0.48842100763664331</v>
      </c>
      <c r="AL407" s="11">
        <f>'OddsRatio_working_3-way'!Z407+'OddsRatio_working_3-way'!AF407</f>
        <v>1.0456452860312155</v>
      </c>
      <c r="AM407" s="11">
        <f>'OddsRatio_working_3-way'!AA407+'OddsRatio_working_3-way'!AG407</f>
        <v>-0.64629471539009009</v>
      </c>
      <c r="AN407" s="11">
        <f>'OddsRatio_working_3-way'!AB407+'OddsRatio_working_3-way'!AH407</f>
        <v>-0.39935057064112517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1.0456452860312155</v>
      </c>
      <c r="AS407" s="11">
        <f>IF(('OddsRatio_working_3-way'!X407=0),IF(Q407&gt;0,-Q407^(1/3),(-Q407)^(1/3)),'OddsRatio_working_3-way'!AM407-'OddsRatio_working_3-way'!R407/3)</f>
        <v>-0.64629471539009009</v>
      </c>
      <c r="AT407" s="11">
        <f>IF(('OddsRatio_working_3-way'!X407=0),IF(Q407&gt;0,-Q407^(1/3),(-Q407)^(1/3)),'OddsRatio_working_3-way'!AN407-'OddsRatio_working_3-way'!R407/3)</f>
        <v>-0.39935057064112517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9">
        <f t="shared" si="91"/>
        <v>0.44766375592213875</v>
      </c>
      <c r="E408" s="9">
        <f t="shared" si="92"/>
        <v>0.32117304287480564</v>
      </c>
      <c r="F408" s="9">
        <f t="shared" si="93"/>
        <v>0.23116320120305556</v>
      </c>
      <c r="G408" s="9">
        <f t="shared" si="94"/>
        <v>1.0728864684729988</v>
      </c>
      <c r="H408" s="9">
        <f t="shared" si="95"/>
        <v>2.2338194387439487</v>
      </c>
      <c r="I408" s="9">
        <f t="shared" si="96"/>
        <v>3.113586342891808</v>
      </c>
      <c r="J408" s="9">
        <f t="shared" si="97"/>
        <v>4.3259480522662956</v>
      </c>
      <c r="K408" s="11">
        <f t="shared" si="98"/>
        <v>0.46511627906976744</v>
      </c>
      <c r="L408" s="11">
        <f t="shared" si="99"/>
        <v>0.33670033670033667</v>
      </c>
      <c r="M408" s="11">
        <f t="shared" si="100"/>
        <v>0.24390243902439027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-0.26825448663225182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0.23758095227182013</v>
      </c>
      <c r="Q408" s="11">
        <f>2*'OddsRatio_working_3-way'!K408*'OddsRatio_working_3-way'!L408*'OddsRatio_working_3-way'!M408</f>
        <v>7.6392589154926083E-2</v>
      </c>
      <c r="R408" s="11">
        <f t="shared" si="101"/>
        <v>0</v>
      </c>
      <c r="S408" s="11">
        <f t="shared" si="102"/>
        <v>-0.88565509287275479</v>
      </c>
      <c r="T408" s="11">
        <f t="shared" si="103"/>
        <v>-0.28477655719381179</v>
      </c>
      <c r="U408" s="11">
        <f>'OddsRatio_working_3-way'!S408-'OddsRatio_working_3-way'!R408^2/3</f>
        <v>-0.88565509287275479</v>
      </c>
      <c r="V408" s="11">
        <f>'OddsRatio_working_3-way'!S408*'OddsRatio_working_3-way'!R408/3-2*'OddsRatio_working_3-way'!R408^3/27-'OddsRatio_working_3-way'!T408</f>
        <v>0.28477655719381179</v>
      </c>
      <c r="W408" s="11">
        <f>'OddsRatio_working_3-way'!V408^2+4*'OddsRatio_working_3-way'!U408^3/27</f>
        <v>-2.1820019141185573E-2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0.16040394841488934</v>
      </c>
      <c r="Y408" s="11">
        <f>IF('OddsRatio_working_3-way'!W408&gt;=0,IF('OddsRatio_working_3-way'!V408+SQRT('OddsRatio_working_3-way'!W408)&gt;0,0,PI()),ACOS('OddsRatio_working_3-way'!V408/(2*'OddsRatio_working_3-way'!X408)))</f>
        <v>0.47850211137493215</v>
      </c>
      <c r="Z408" s="11">
        <f>'OddsRatio_working_3-way'!X408^(1/3)*COS('OddsRatio_working_3-way'!Y408/3)</f>
        <v>0.53644323423649942</v>
      </c>
      <c r="AA408" s="11">
        <f>'OddsRatio_working_3-way'!X408^(1/3)*COS(('OddsRatio_working_3-way'!Y408+2*PI())/3)</f>
        <v>-0.34295625132222413</v>
      </c>
      <c r="AB408" s="11">
        <f>'OddsRatio_working_3-way'!X408^(1/3)*COS(('OddsRatio_working_3-way'!Y408+4*PI())/3)</f>
        <v>-0.19348698291427496</v>
      </c>
      <c r="AC408" s="11">
        <f>'OddsRatio_working_3-way'!X408^(1/3)*SIN('OddsRatio_working_3-way'!Y408/3)</f>
        <v>8.6296122350905821E-2</v>
      </c>
      <c r="AD408" s="11">
        <f>'OddsRatio_working_3-way'!X408^(1/3)*SIN(('OddsRatio_working_3-way'!Y408+2*PI())/3)</f>
        <v>0.42142540736164175</v>
      </c>
      <c r="AE408" s="11">
        <f>'OddsRatio_working_3-way'!X408^(1/3)*SIN(('OddsRatio_working_3-way'!Y408+4*PI())/3)</f>
        <v>-0.50772152971254758</v>
      </c>
      <c r="AF408" s="11">
        <f>-'OddsRatio_working_3-way'!U408/(3*'OddsRatio_working_3-way'!X408^(1/3))*COS(('OddsRatio_working_3-way'!Y408)/3)</f>
        <v>0.53644323423649942</v>
      </c>
      <c r="AG408" s="11">
        <f>-'OddsRatio_working_3-way'!U408/(3*'OddsRatio_working_3-way'!X408^(1/3))*COS(('OddsRatio_working_3-way'!Y408+2*PI())/3)</f>
        <v>-0.34295625132222413</v>
      </c>
      <c r="AH408" s="11">
        <f>-'OddsRatio_working_3-way'!U408/(3*'OddsRatio_working_3-way'!X408^(1/3))*COS(('OddsRatio_working_3-way'!Y408+4*PI())/3)</f>
        <v>-0.19348698291427496</v>
      </c>
      <c r="AI408" s="11">
        <f>'OddsRatio_working_3-way'!U408/(3*'OddsRatio_working_3-way'!X408^(1/3))*SIN(('OddsRatio_working_3-way'!Y408)/3)</f>
        <v>-8.6296122350905821E-2</v>
      </c>
      <c r="AJ408" s="11">
        <f>'OddsRatio_working_3-way'!U408/(3*'OddsRatio_working_3-way'!X408^(1/3))*SIN(('OddsRatio_working_3-way'!Y408+2*PI())/3)</f>
        <v>-0.42142540736164175</v>
      </c>
      <c r="AK408" s="11">
        <f>'OddsRatio_working_3-way'!U408/(3*'OddsRatio_working_3-way'!X408^(1/3))*SIN(('OddsRatio_working_3-way'!Y408+4*PI())/3)</f>
        <v>0.50772152971254758</v>
      </c>
      <c r="AL408" s="11">
        <f>'OddsRatio_working_3-way'!Z408+'OddsRatio_working_3-way'!AF408</f>
        <v>1.0728864684729988</v>
      </c>
      <c r="AM408" s="11">
        <f>'OddsRatio_working_3-way'!AA408+'OddsRatio_working_3-way'!AG408</f>
        <v>-0.68591250264444825</v>
      </c>
      <c r="AN408" s="11">
        <f>'OddsRatio_working_3-way'!AB408+'OddsRatio_working_3-way'!AH408</f>
        <v>-0.38697396582854993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1.0728864684729988</v>
      </c>
      <c r="AS408" s="11">
        <f>IF(('OddsRatio_working_3-way'!X408=0),IF(Q408&gt;0,-Q408^(1/3),(-Q408)^(1/3)),'OddsRatio_working_3-way'!AM408-'OddsRatio_working_3-way'!R408/3)</f>
        <v>-0.68591250264444825</v>
      </c>
      <c r="AT408" s="11">
        <f>IF(('OddsRatio_working_3-way'!X408=0),IF(Q408&gt;0,-Q408^(1/3),(-Q408)^(1/3)),'OddsRatio_working_3-way'!AN408-'OddsRatio_working_3-way'!R408/3)</f>
        <v>-0.38697396582854993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9">
        <f t="shared" si="91"/>
        <v>0.46322744181236652</v>
      </c>
      <c r="E409" s="9">
        <f t="shared" si="92"/>
        <v>0.30046592725771065</v>
      </c>
      <c r="F409" s="9">
        <f t="shared" si="93"/>
        <v>0.23630663092992285</v>
      </c>
      <c r="G409" s="9">
        <f t="shared" si="94"/>
        <v>1.0630887633056214</v>
      </c>
      <c r="H409" s="9">
        <f t="shared" si="95"/>
        <v>2.1587667520031268</v>
      </c>
      <c r="I409" s="9">
        <f t="shared" si="96"/>
        <v>3.3281643916393109</v>
      </c>
      <c r="J409" s="9">
        <f t="shared" si="97"/>
        <v>4.231789840449089</v>
      </c>
      <c r="K409" s="11">
        <f t="shared" si="98"/>
        <v>0.47846889952153115</v>
      </c>
      <c r="L409" s="11">
        <f t="shared" si="99"/>
        <v>0.31347962382445144</v>
      </c>
      <c r="M409" s="11">
        <f t="shared" si="100"/>
        <v>0.24752475247524752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-0.26941753736502172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0.23463821386263362</v>
      </c>
      <c r="Q409" s="11">
        <f>2*'OddsRatio_working_3-way'!K409*'OddsRatio_working_3-way'!L409*'OddsRatio_working_3-way'!M409</f>
        <v>7.4252599323618232E-2</v>
      </c>
      <c r="R409" s="11">
        <f t="shared" si="101"/>
        <v>0</v>
      </c>
      <c r="S409" s="11">
        <f t="shared" si="102"/>
        <v>-0.87090920716394504</v>
      </c>
      <c r="T409" s="11">
        <f t="shared" si="103"/>
        <v>-0.27560417948226112</v>
      </c>
      <c r="U409" s="11">
        <f>'OddsRatio_working_3-way'!S409-'OddsRatio_working_3-way'!R409^2/3</f>
        <v>-0.87090920716394504</v>
      </c>
      <c r="V409" s="11">
        <f>'OddsRatio_working_3-way'!S409*'OddsRatio_working_3-way'!R409/3-2*'OddsRatio_working_3-way'!R409^3/27-'OddsRatio_working_3-way'!T409</f>
        <v>0.27560417948226112</v>
      </c>
      <c r="W409" s="11">
        <f>'OddsRatio_working_3-way'!V409^2+4*'OddsRatio_working_3-way'!U409^3/27</f>
        <v>-2.1904513294173866E-2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0.15641465487787923</v>
      </c>
      <c r="Y409" s="11">
        <f>IF('OddsRatio_working_3-way'!W409&gt;=0,IF('OddsRatio_working_3-way'!V409+SQRT('OddsRatio_working_3-way'!W409)&gt;0,0,PI()),ACOS('OddsRatio_working_3-way'!V409/(2*'OddsRatio_working_3-way'!X409)))</f>
        <v>0.49281409862309222</v>
      </c>
      <c r="Z409" s="11">
        <f>'OddsRatio_working_3-way'!X409^(1/3)*COS('OddsRatio_working_3-way'!Y409/3)</f>
        <v>0.5315443816528107</v>
      </c>
      <c r="AA409" s="11">
        <f>'OddsRatio_working_3-way'!X409^(1/3)*COS(('OddsRatio_working_3-way'!Y409+2*PI())/3)</f>
        <v>-0.34207900271751074</v>
      </c>
      <c r="AB409" s="11">
        <f>'OddsRatio_working_3-way'!X409^(1/3)*COS(('OddsRatio_working_3-way'!Y409+4*PI())/3)</f>
        <v>-0.18946537893529966</v>
      </c>
      <c r="AC409" s="11">
        <f>'OddsRatio_working_3-way'!X409^(1/3)*SIN('OddsRatio_working_3-way'!Y409/3)</f>
        <v>8.8111516772663823E-2</v>
      </c>
      <c r="AD409" s="11">
        <f>'OddsRatio_working_3-way'!X409^(1/3)*SIN(('OddsRatio_working_3-way'!Y409+2*PI())/3)</f>
        <v>0.41627517936389336</v>
      </c>
      <c r="AE409" s="11">
        <f>'OddsRatio_working_3-way'!X409^(1/3)*SIN(('OddsRatio_working_3-way'!Y409+4*PI())/3)</f>
        <v>-0.50438669613655718</v>
      </c>
      <c r="AF409" s="11">
        <f>-'OddsRatio_working_3-way'!U409/(3*'OddsRatio_working_3-way'!X409^(1/3))*COS(('OddsRatio_working_3-way'!Y409)/3)</f>
        <v>0.53154438165281082</v>
      </c>
      <c r="AG409" s="11">
        <f>-'OddsRatio_working_3-way'!U409/(3*'OddsRatio_working_3-way'!X409^(1/3))*COS(('OddsRatio_working_3-way'!Y409+2*PI())/3)</f>
        <v>-0.34207900271751079</v>
      </c>
      <c r="AH409" s="11">
        <f>-'OddsRatio_working_3-way'!U409/(3*'OddsRatio_working_3-way'!X409^(1/3))*COS(('OddsRatio_working_3-way'!Y409+4*PI())/3)</f>
        <v>-0.18946537893529969</v>
      </c>
      <c r="AI409" s="11">
        <f>'OddsRatio_working_3-way'!U409/(3*'OddsRatio_working_3-way'!X409^(1/3))*SIN(('OddsRatio_working_3-way'!Y409)/3)</f>
        <v>-8.8111516772663837E-2</v>
      </c>
      <c r="AJ409" s="11">
        <f>'OddsRatio_working_3-way'!U409/(3*'OddsRatio_working_3-way'!X409^(1/3))*SIN(('OddsRatio_working_3-way'!Y409+2*PI())/3)</f>
        <v>-0.41627517936389347</v>
      </c>
      <c r="AK409" s="11">
        <f>'OddsRatio_working_3-way'!U409/(3*'OddsRatio_working_3-way'!X409^(1/3))*SIN(('OddsRatio_working_3-way'!Y409+4*PI())/3)</f>
        <v>0.50438669613655729</v>
      </c>
      <c r="AL409" s="11">
        <f>'OddsRatio_working_3-way'!Z409+'OddsRatio_working_3-way'!AF409</f>
        <v>1.0630887633056214</v>
      </c>
      <c r="AM409" s="11">
        <f>'OddsRatio_working_3-way'!AA409+'OddsRatio_working_3-way'!AG409</f>
        <v>-0.68415800543502159</v>
      </c>
      <c r="AN409" s="11">
        <f>'OddsRatio_working_3-way'!AB409+'OddsRatio_working_3-way'!AH409</f>
        <v>-0.37893075787059938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1.0630887633056214</v>
      </c>
      <c r="AS409" s="11">
        <f>IF(('OddsRatio_working_3-way'!X409=0),IF(Q409&gt;0,-Q409^(1/3),(-Q409)^(1/3)),'OddsRatio_working_3-way'!AM409-'OddsRatio_working_3-way'!R409/3)</f>
        <v>-0.68415800543502159</v>
      </c>
      <c r="AT409" s="11">
        <f>IF(('OddsRatio_working_3-way'!X409=0),IF(Q409&gt;0,-Q409^(1/3),(-Q409)^(1/3)),'OddsRatio_working_3-way'!AN409-'OddsRatio_working_3-way'!R409/3)</f>
        <v>-0.37893075787059938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9">
        <f t="shared" si="91"/>
        <v>0.42055348247611574</v>
      </c>
      <c r="E410" s="9">
        <f t="shared" si="92"/>
        <v>0.30303970400816832</v>
      </c>
      <c r="F410" s="9">
        <f t="shared" si="93"/>
        <v>0.27640681351571594</v>
      </c>
      <c r="G410" s="9">
        <f t="shared" si="94"/>
        <v>1.0598606573857152</v>
      </c>
      <c r="H410" s="9">
        <f t="shared" si="95"/>
        <v>2.3778188546014296</v>
      </c>
      <c r="I410" s="9">
        <f t="shared" si="96"/>
        <v>3.2998976265270024</v>
      </c>
      <c r="J410" s="9">
        <f t="shared" si="97"/>
        <v>3.6178558237427167</v>
      </c>
      <c r="K410" s="11">
        <f t="shared" si="98"/>
        <v>0.43478260869565222</v>
      </c>
      <c r="L410" s="11">
        <f t="shared" si="99"/>
        <v>0.31545741324921134</v>
      </c>
      <c r="M410" s="11">
        <f t="shared" si="100"/>
        <v>0.28818443804034583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-0.27541238517188105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0.23478474310240766</v>
      </c>
      <c r="Q410" s="11">
        <f>2*'OddsRatio_working_3-way'!K410*'OddsRatio_working_3-way'!L410*'OddsRatio_working_3-way'!M410</f>
        <v>7.9052102054682716E-2</v>
      </c>
      <c r="R410" s="11">
        <f t="shared" si="101"/>
        <v>0</v>
      </c>
      <c r="S410" s="11">
        <f t="shared" si="102"/>
        <v>-0.85248433165371906</v>
      </c>
      <c r="T410" s="11">
        <f t="shared" si="103"/>
        <v>-0.28703176149956872</v>
      </c>
      <c r="U410" s="11">
        <f>'OddsRatio_working_3-way'!S410-'OddsRatio_working_3-way'!R410^2/3</f>
        <v>-0.85248433165371906</v>
      </c>
      <c r="V410" s="11">
        <f>'OddsRatio_working_3-way'!S410*'OddsRatio_working_3-way'!R410/3-2*'OddsRatio_working_3-way'!R410^3/27-'OddsRatio_working_3-way'!T410</f>
        <v>0.28703176149956872</v>
      </c>
      <c r="W410" s="11">
        <f>'OddsRatio_working_3-way'!V410^2+4*'OddsRatio_working_3-way'!U410^3/27</f>
        <v>-9.3943297492835032E-3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0.15147735957794881</v>
      </c>
      <c r="Y410" s="11">
        <f>IF('OddsRatio_working_3-way'!W410&gt;=0,IF('OddsRatio_working_3-way'!V410+SQRT('OddsRatio_working_3-way'!W410)&gt;0,0,PI()),ACOS('OddsRatio_working_3-way'!V410/(2*'OddsRatio_working_3-way'!X410)))</f>
        <v>0.32565576813090225</v>
      </c>
      <c r="Z410" s="11">
        <f>'OddsRatio_working_3-way'!X410^(1/3)*COS('OddsRatio_working_3-way'!Y410/3)</f>
        <v>0.52993032869285761</v>
      </c>
      <c r="AA410" s="11">
        <f>'OddsRatio_working_3-way'!X410^(1/3)*COS(('OddsRatio_working_3-way'!Y410+2*PI())/3)</f>
        <v>-0.31497984181254529</v>
      </c>
      <c r="AB410" s="11">
        <f>'OddsRatio_working_3-way'!X410^(1/3)*COS(('OddsRatio_working_3-way'!Y410+4*PI())/3)</f>
        <v>-0.21495048688031221</v>
      </c>
      <c r="AC410" s="11">
        <f>'OddsRatio_working_3-way'!X410^(1/3)*SIN('OddsRatio_working_3-way'!Y410/3)</f>
        <v>5.7751974996989371E-2</v>
      </c>
      <c r="AD410" s="11">
        <f>'OddsRatio_working_3-way'!X410^(1/3)*SIN(('OddsRatio_working_3-way'!Y410+2*PI())/3)</f>
        <v>0.43005713938535767</v>
      </c>
      <c r="AE410" s="11">
        <f>'OddsRatio_working_3-way'!X410^(1/3)*SIN(('OddsRatio_working_3-way'!Y410+4*PI())/3)</f>
        <v>-0.48780911438234703</v>
      </c>
      <c r="AF410" s="11">
        <f>-'OddsRatio_working_3-way'!U410/(3*'OddsRatio_working_3-way'!X410^(1/3))*COS(('OddsRatio_working_3-way'!Y410)/3)</f>
        <v>0.52993032869285772</v>
      </c>
      <c r="AG410" s="11">
        <f>-'OddsRatio_working_3-way'!U410/(3*'OddsRatio_working_3-way'!X410^(1/3))*COS(('OddsRatio_working_3-way'!Y410+2*PI())/3)</f>
        <v>-0.31497984181254535</v>
      </c>
      <c r="AH410" s="11">
        <f>-'OddsRatio_working_3-way'!U410/(3*'OddsRatio_working_3-way'!X410^(1/3))*COS(('OddsRatio_working_3-way'!Y410+4*PI())/3)</f>
        <v>-0.21495048688031226</v>
      </c>
      <c r="AI410" s="11">
        <f>'OddsRatio_working_3-way'!U410/(3*'OddsRatio_working_3-way'!X410^(1/3))*SIN(('OddsRatio_working_3-way'!Y410)/3)</f>
        <v>-5.7751974996989378E-2</v>
      </c>
      <c r="AJ410" s="11">
        <f>'OddsRatio_working_3-way'!U410/(3*'OddsRatio_working_3-way'!X410^(1/3))*SIN(('OddsRatio_working_3-way'!Y410+2*PI())/3)</f>
        <v>-0.43005713938535772</v>
      </c>
      <c r="AK410" s="11">
        <f>'OddsRatio_working_3-way'!U410/(3*'OddsRatio_working_3-way'!X410^(1/3))*SIN(('OddsRatio_working_3-way'!Y410+4*PI())/3)</f>
        <v>0.48780911438234709</v>
      </c>
      <c r="AL410" s="11">
        <f>'OddsRatio_working_3-way'!Z410+'OddsRatio_working_3-way'!AF410</f>
        <v>1.0598606573857152</v>
      </c>
      <c r="AM410" s="11">
        <f>'OddsRatio_working_3-way'!AA410+'OddsRatio_working_3-way'!AG410</f>
        <v>-0.62995968362509069</v>
      </c>
      <c r="AN410" s="11">
        <f>'OddsRatio_working_3-way'!AB410+'OddsRatio_working_3-way'!AH410</f>
        <v>-0.42990097376062447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1.0598606573857152</v>
      </c>
      <c r="AS410" s="11">
        <f>IF(('OddsRatio_working_3-way'!X410=0),IF(Q410&gt;0,-Q410^(1/3),(-Q410)^(1/3)),'OddsRatio_working_3-way'!AM410-'OddsRatio_working_3-way'!R410/3)</f>
        <v>-0.62995968362509069</v>
      </c>
      <c r="AT410" s="11">
        <f>IF(('OddsRatio_working_3-way'!X410=0),IF(Q410&gt;0,-Q410^(1/3),(-Q410)^(1/3)),'OddsRatio_working_3-way'!AN410-'OddsRatio_working_3-way'!R410/3)</f>
        <v>-0.42990097376062447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9">
        <f t="shared" si="91"/>
        <v>0.36988097677427245</v>
      </c>
      <c r="E411" s="9">
        <f t="shared" si="92"/>
        <v>0.31873511667562265</v>
      </c>
      <c r="F411" s="9">
        <f t="shared" si="93"/>
        <v>0.31138390655010462</v>
      </c>
      <c r="G411" s="9">
        <f t="shared" si="94"/>
        <v>1.0581195029511603</v>
      </c>
      <c r="H411" s="9">
        <f t="shared" si="95"/>
        <v>2.7035723997513688</v>
      </c>
      <c r="I411" s="9">
        <f t="shared" si="96"/>
        <v>3.1374013959613429</v>
      </c>
      <c r="J411" s="9">
        <f t="shared" si="97"/>
        <v>3.2114697611679253</v>
      </c>
      <c r="K411" s="11">
        <f t="shared" si="98"/>
        <v>0.38314176245210729</v>
      </c>
      <c r="L411" s="11">
        <f t="shared" si="99"/>
        <v>0.33112582781456956</v>
      </c>
      <c r="M411" s="11">
        <f t="shared" si="100"/>
        <v>0.3236245954692557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-0.27907285917826052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0.23484974830429867</v>
      </c>
      <c r="Q411" s="11">
        <f>2*'OddsRatio_working_3-way'!K411*'OddsRatio_working_3-way'!L411*'OddsRatio_working_3-way'!M411</f>
        <v>8.2115296609894625E-2</v>
      </c>
      <c r="R411" s="11">
        <f t="shared" si="101"/>
        <v>0</v>
      </c>
      <c r="S411" s="11">
        <f t="shared" si="102"/>
        <v>-0.84153560828459528</v>
      </c>
      <c r="T411" s="11">
        <f t="shared" si="103"/>
        <v>-0.29424321967992839</v>
      </c>
      <c r="U411" s="11">
        <f>'OddsRatio_working_3-way'!S411-'OddsRatio_working_3-way'!R411^2/3</f>
        <v>-0.84153560828459528</v>
      </c>
      <c r="V411" s="11">
        <f>'OddsRatio_working_3-way'!S411*'OddsRatio_working_3-way'!R411/3-2*'OddsRatio_working_3-way'!R411^3/27-'OddsRatio_working_3-way'!T411</f>
        <v>0.29424321967992839</v>
      </c>
      <c r="W411" s="11">
        <f>'OddsRatio_working_3-way'!V411^2+4*'OddsRatio_working_3-way'!U411^3/27</f>
        <v>-1.7113753215454858E-3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0.14856854280866127</v>
      </c>
      <c r="Y411" s="11">
        <f>IF('OddsRatio_working_3-way'!W411&gt;=0,IF('OddsRatio_working_3-way'!V411+SQRT('OddsRatio_working_3-way'!W411)&gt;0,0,PI()),ACOS('OddsRatio_working_3-way'!V411/(2*'OddsRatio_working_3-way'!X411)))</f>
        <v>0.13967827891910223</v>
      </c>
      <c r="Z411" s="11">
        <f>'OddsRatio_working_3-way'!X411^(1/3)*COS('OddsRatio_working_3-way'!Y411/3)</f>
        <v>0.52905975147558015</v>
      </c>
      <c r="AA411" s="11">
        <f>'OddsRatio_working_3-way'!X411^(1/3)*COS(('OddsRatio_working_3-way'!Y411+2*PI())/3)</f>
        <v>-0.28587786387711678</v>
      </c>
      <c r="AB411" s="11">
        <f>'OddsRatio_working_3-way'!X411^(1/3)*COS(('OddsRatio_working_3-way'!Y411+4*PI())/3)</f>
        <v>-0.2431818875984631</v>
      </c>
      <c r="AC411" s="11">
        <f>'OddsRatio_working_3-way'!X411^(1/3)*SIN('OddsRatio_working_3-way'!Y411/3)</f>
        <v>2.4650533397794556E-2</v>
      </c>
      <c r="AD411" s="11">
        <f>'OddsRatio_working_3-way'!X411^(1/3)*SIN(('OddsRatio_working_3-way'!Y411+2*PI())/3)</f>
        <v>0.44585391819883691</v>
      </c>
      <c r="AE411" s="11">
        <f>'OddsRatio_working_3-way'!X411^(1/3)*SIN(('OddsRatio_working_3-way'!Y411+4*PI())/3)</f>
        <v>-0.47050445159663151</v>
      </c>
      <c r="AF411" s="11">
        <f>-'OddsRatio_working_3-way'!U411/(3*'OddsRatio_working_3-way'!X411^(1/3))*COS(('OddsRatio_working_3-way'!Y411)/3)</f>
        <v>0.52905975147558004</v>
      </c>
      <c r="AG411" s="11">
        <f>-'OddsRatio_working_3-way'!U411/(3*'OddsRatio_working_3-way'!X411^(1/3))*COS(('OddsRatio_working_3-way'!Y411+2*PI())/3)</f>
        <v>-0.28587786387711672</v>
      </c>
      <c r="AH411" s="11">
        <f>-'OddsRatio_working_3-way'!U411/(3*'OddsRatio_working_3-way'!X411^(1/3))*COS(('OddsRatio_working_3-way'!Y411+4*PI())/3)</f>
        <v>-0.24318188759846304</v>
      </c>
      <c r="AI411" s="11">
        <f>'OddsRatio_working_3-way'!U411/(3*'OddsRatio_working_3-way'!X411^(1/3))*SIN(('OddsRatio_working_3-way'!Y411)/3)</f>
        <v>-2.4650533397794553E-2</v>
      </c>
      <c r="AJ411" s="11">
        <f>'OddsRatio_working_3-way'!U411/(3*'OddsRatio_working_3-way'!X411^(1/3))*SIN(('OddsRatio_working_3-way'!Y411+2*PI())/3)</f>
        <v>-0.4458539181988368</v>
      </c>
      <c r="AK411" s="11">
        <f>'OddsRatio_working_3-way'!U411/(3*'OddsRatio_working_3-way'!X411^(1/3))*SIN(('OddsRatio_working_3-way'!Y411+4*PI())/3)</f>
        <v>0.4705044515966314</v>
      </c>
      <c r="AL411" s="11">
        <f>'OddsRatio_working_3-way'!Z411+'OddsRatio_working_3-way'!AF411</f>
        <v>1.0581195029511603</v>
      </c>
      <c r="AM411" s="11">
        <f>'OddsRatio_working_3-way'!AA411+'OddsRatio_working_3-way'!AG411</f>
        <v>-0.57175572775423356</v>
      </c>
      <c r="AN411" s="11">
        <f>'OddsRatio_working_3-way'!AB411+'OddsRatio_working_3-way'!AH411</f>
        <v>-0.48636377519692614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1.0581195029511603</v>
      </c>
      <c r="AS411" s="11">
        <f>IF(('OddsRatio_working_3-way'!X411=0),IF(Q411&gt;0,-Q411^(1/3),(-Q411)^(1/3)),'OddsRatio_working_3-way'!AM411-'OddsRatio_working_3-way'!R411/3)</f>
        <v>-0.57175572775423356</v>
      </c>
      <c r="AT411" s="11">
        <f>IF(('OddsRatio_working_3-way'!X411=0),IF(Q411&gt;0,-Q411^(1/3),(-Q411)^(1/3)),'OddsRatio_working_3-way'!AN411-'OddsRatio_working_3-way'!R411/3)</f>
        <v>-0.48636377519692614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9">
        <f t="shared" si="91"/>
        <v>0.28855062679657401</v>
      </c>
      <c r="E412" s="9">
        <f t="shared" si="92"/>
        <v>0.33570269409055525</v>
      </c>
      <c r="F412" s="9">
        <f t="shared" si="93"/>
        <v>0.37574667911287096</v>
      </c>
      <c r="G412" s="9">
        <f t="shared" si="94"/>
        <v>1.058195859832058</v>
      </c>
      <c r="H412" s="9">
        <f t="shared" si="95"/>
        <v>3.4655963534086944</v>
      </c>
      <c r="I412" s="9">
        <f t="shared" si="96"/>
        <v>2.9788262578859483</v>
      </c>
      <c r="J412" s="9">
        <f t="shared" si="97"/>
        <v>2.6613674999363304</v>
      </c>
      <c r="K412" s="11">
        <f t="shared" si="98"/>
        <v>0.3003003003003003</v>
      </c>
      <c r="L412" s="11">
        <f t="shared" si="99"/>
        <v>0.34843205574912889</v>
      </c>
      <c r="M412" s="11">
        <f t="shared" si="100"/>
        <v>0.38910505836575876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-0.27850816149193303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0.23491814324119531</v>
      </c>
      <c r="Q412" s="11">
        <f>2*'OddsRatio_working_3-way'!K412*'OddsRatio_working_3-way'!L412*'OddsRatio_working_3-way'!M412</f>
        <v>8.1427432665925586E-2</v>
      </c>
      <c r="R412" s="11">
        <f t="shared" si="101"/>
        <v>0</v>
      </c>
      <c r="S412" s="11">
        <f t="shared" si="102"/>
        <v>-0.84348746544003772</v>
      </c>
      <c r="T412" s="11">
        <f t="shared" si="103"/>
        <v>-0.29237000535183283</v>
      </c>
      <c r="U412" s="11">
        <f>'OddsRatio_working_3-way'!S412-'OddsRatio_working_3-way'!R412^2/3</f>
        <v>-0.84348746544003772</v>
      </c>
      <c r="V412" s="11">
        <f>'OddsRatio_working_3-way'!S412*'OddsRatio_working_3-way'!R412/3-2*'OddsRatio_working_3-way'!R412^3/27-'OddsRatio_working_3-way'!T412</f>
        <v>0.29237000535183283</v>
      </c>
      <c r="W412" s="11">
        <f>'OddsRatio_working_3-way'!V412^2+4*'OddsRatio_working_3-way'!U412^3/27</f>
        <v>-3.425996051423616E-3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0.14908572708416321</v>
      </c>
      <c r="Y412" s="11">
        <f>IF('OddsRatio_working_3-way'!W412&gt;=0,IF('OddsRatio_working_3-way'!V412+SQRT('OddsRatio_working_3-way'!W412)&gt;0,0,PI()),ACOS('OddsRatio_working_3-way'!V412/(2*'OddsRatio_working_3-way'!X412)))</f>
        <v>0.19758632672350473</v>
      </c>
      <c r="Z412" s="11">
        <f>'OddsRatio_working_3-way'!X412^(1/3)*COS('OddsRatio_working_3-way'!Y412/3)</f>
        <v>0.52909792991602889</v>
      </c>
      <c r="AA412" s="11">
        <f>'OddsRatio_working_3-way'!X412^(1/3)*COS(('OddsRatio_working_3-way'!Y412+2*PI())/3)</f>
        <v>-0.29477150255728113</v>
      </c>
      <c r="AB412" s="11">
        <f>'OddsRatio_working_3-way'!X412^(1/3)*COS(('OddsRatio_working_3-way'!Y412+4*PI())/3)</f>
        <v>-0.23432642735874787</v>
      </c>
      <c r="AC412" s="11">
        <f>'OddsRatio_working_3-way'!X412^(1/3)*SIN('OddsRatio_working_3-way'!Y412/3)</f>
        <v>3.4897980437060598E-2</v>
      </c>
      <c r="AD412" s="11">
        <f>'OddsRatio_working_3-way'!X412^(1/3)*SIN(('OddsRatio_working_3-way'!Y412+2*PI())/3)</f>
        <v>0.44076325817850937</v>
      </c>
      <c r="AE412" s="11">
        <f>'OddsRatio_working_3-way'!X412^(1/3)*SIN(('OddsRatio_working_3-way'!Y412+4*PI())/3)</f>
        <v>-0.47566123861556975</v>
      </c>
      <c r="AF412" s="11">
        <f>-'OddsRatio_working_3-way'!U412/(3*'OddsRatio_working_3-way'!X412^(1/3))*COS(('OddsRatio_working_3-way'!Y412)/3)</f>
        <v>0.529097929916029</v>
      </c>
      <c r="AG412" s="11">
        <f>-'OddsRatio_working_3-way'!U412/(3*'OddsRatio_working_3-way'!X412^(1/3))*COS(('OddsRatio_working_3-way'!Y412+2*PI())/3)</f>
        <v>-0.29477150255728124</v>
      </c>
      <c r="AH412" s="11">
        <f>-'OddsRatio_working_3-way'!U412/(3*'OddsRatio_working_3-way'!X412^(1/3))*COS(('OddsRatio_working_3-way'!Y412+4*PI())/3)</f>
        <v>-0.23432642735874792</v>
      </c>
      <c r="AI412" s="11">
        <f>'OddsRatio_working_3-way'!U412/(3*'OddsRatio_working_3-way'!X412^(1/3))*SIN(('OddsRatio_working_3-way'!Y412)/3)</f>
        <v>-3.4897980437060605E-2</v>
      </c>
      <c r="AJ412" s="11">
        <f>'OddsRatio_working_3-way'!U412/(3*'OddsRatio_working_3-way'!X412^(1/3))*SIN(('OddsRatio_working_3-way'!Y412+2*PI())/3)</f>
        <v>-0.44076325817850948</v>
      </c>
      <c r="AK412" s="11">
        <f>'OddsRatio_working_3-way'!U412/(3*'OddsRatio_working_3-way'!X412^(1/3))*SIN(('OddsRatio_working_3-way'!Y412+4*PI())/3)</f>
        <v>0.4756612386155698</v>
      </c>
      <c r="AL412" s="11">
        <f>'OddsRatio_working_3-way'!Z412+'OddsRatio_working_3-way'!AF412</f>
        <v>1.058195859832058</v>
      </c>
      <c r="AM412" s="11">
        <f>'OddsRatio_working_3-way'!AA412+'OddsRatio_working_3-way'!AG412</f>
        <v>-0.58954300511456237</v>
      </c>
      <c r="AN412" s="11">
        <f>'OddsRatio_working_3-way'!AB412+'OddsRatio_working_3-way'!AH412</f>
        <v>-0.46865285471749579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1.058195859832058</v>
      </c>
      <c r="AS412" s="11">
        <f>IF(('OddsRatio_working_3-way'!X412=0),IF(Q412&gt;0,-Q412^(1/3),(-Q412)^(1/3)),'OddsRatio_working_3-way'!AM412-'OddsRatio_working_3-way'!R412/3)</f>
        <v>-0.58954300511456237</v>
      </c>
      <c r="AT412" s="11">
        <f>IF(('OddsRatio_working_3-way'!X412=0),IF(Q412&gt;0,-Q412^(1/3),(-Q412)^(1/3)),'OddsRatio_working_3-way'!AN412-'OddsRatio_working_3-way'!R412/3)</f>
        <v>-0.46865285471749579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9">
        <f t="shared" si="91"/>
        <v>0.33555863354446364</v>
      </c>
      <c r="E413" s="9">
        <f t="shared" si="92"/>
        <v>0.32404479574357242</v>
      </c>
      <c r="F413" s="9">
        <f t="shared" si="93"/>
        <v>0.34039657071196389</v>
      </c>
      <c r="G413" s="9">
        <f t="shared" si="94"/>
        <v>1.0588797403098091</v>
      </c>
      <c r="H413" s="9">
        <f t="shared" si="95"/>
        <v>2.9801051143793433</v>
      </c>
      <c r="I413" s="9">
        <f t="shared" si="96"/>
        <v>3.085993088410325</v>
      </c>
      <c r="J413" s="9">
        <f t="shared" si="97"/>
        <v>2.9377499247669507</v>
      </c>
      <c r="K413" s="11">
        <f t="shared" si="98"/>
        <v>0.34843205574912889</v>
      </c>
      <c r="L413" s="11">
        <f t="shared" si="99"/>
        <v>0.33670033670033667</v>
      </c>
      <c r="M413" s="11">
        <f t="shared" si="100"/>
        <v>0.35335689045936397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-0.27946932169977945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0.23504892935212676</v>
      </c>
      <c r="Q413" s="11">
        <f>2*'OddsRatio_working_3-way'!K413*'OddsRatio_working_3-way'!L413*'OddsRatio_working_3-way'!M413</f>
        <v>8.2909675256482102E-2</v>
      </c>
      <c r="R413" s="11">
        <f t="shared" si="101"/>
        <v>0</v>
      </c>
      <c r="S413" s="11">
        <f t="shared" si="102"/>
        <v>-0.84105449543627764</v>
      </c>
      <c r="T413" s="11">
        <f t="shared" si="103"/>
        <v>-0.29666825235847533</v>
      </c>
      <c r="U413" s="11">
        <f>'OddsRatio_working_3-way'!S413-'OddsRatio_working_3-way'!R413^2/3</f>
        <v>-0.84105449543627764</v>
      </c>
      <c r="V413" s="11">
        <f>'OddsRatio_working_3-way'!S413*'OddsRatio_working_3-way'!R413/3-2*'OddsRatio_working_3-way'!R413^3/27-'OddsRatio_working_3-way'!T413</f>
        <v>0.29666825235847533</v>
      </c>
      <c r="W413" s="11">
        <f>'OddsRatio_working_3-way'!V413^2+4*'OddsRatio_working_3-way'!U413^3/27</f>
        <v>-1.2705311706358302E-4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0.14844115422827961</v>
      </c>
      <c r="Y413" s="11">
        <f>IF('OddsRatio_working_3-way'!W413&gt;=0,IF('OddsRatio_working_3-way'!V413+SQRT('OddsRatio_working_3-way'!W413)&gt;0,0,PI()),ACOS('OddsRatio_working_3-way'!V413/(2*'OddsRatio_working_3-way'!X413)))</f>
        <v>3.7976307808523124E-2</v>
      </c>
      <c r="Z413" s="11">
        <f>'OddsRatio_working_3-way'!X413^(1/3)*COS('OddsRatio_working_3-way'!Y413/3)</f>
        <v>0.52943987015490446</v>
      </c>
      <c r="AA413" s="11">
        <f>'OddsRatio_working_3-way'!X413^(1/3)*COS(('OddsRatio_working_3-way'!Y413+2*PI())/3)</f>
        <v>-0.27052439688176999</v>
      </c>
      <c r="AB413" s="11">
        <f>'OddsRatio_working_3-way'!X413^(1/3)*COS(('OddsRatio_working_3-way'!Y413+4*PI())/3)</f>
        <v>-0.25891547327313419</v>
      </c>
      <c r="AC413" s="11">
        <f>'OddsRatio_working_3-way'!X413^(1/3)*SIN('OddsRatio_working_3-way'!Y413/3)</f>
        <v>6.7024151704476159E-3</v>
      </c>
      <c r="AD413" s="11">
        <f>'OddsRatio_working_3-way'!X413^(1/3)*SIN(('OddsRatio_working_3-way'!Y413+2*PI())/3)</f>
        <v>0.45515716974525822</v>
      </c>
      <c r="AE413" s="11">
        <f>'OddsRatio_working_3-way'!X413^(1/3)*SIN(('OddsRatio_working_3-way'!Y413+4*PI())/3)</f>
        <v>-0.46185958491570583</v>
      </c>
      <c r="AF413" s="11">
        <f>-'OddsRatio_working_3-way'!U413/(3*'OddsRatio_working_3-way'!X413^(1/3))*COS(('OddsRatio_working_3-way'!Y413)/3)</f>
        <v>0.52943987015490457</v>
      </c>
      <c r="AG413" s="11">
        <f>-'OddsRatio_working_3-way'!U413/(3*'OddsRatio_working_3-way'!X413^(1/3))*COS(('OddsRatio_working_3-way'!Y413+2*PI())/3)</f>
        <v>-0.27052439688177005</v>
      </c>
      <c r="AH413" s="11">
        <f>-'OddsRatio_working_3-way'!U413/(3*'OddsRatio_working_3-way'!X413^(1/3))*COS(('OddsRatio_working_3-way'!Y413+4*PI())/3)</f>
        <v>-0.25891547327313424</v>
      </c>
      <c r="AI413" s="11">
        <f>'OddsRatio_working_3-way'!U413/(3*'OddsRatio_working_3-way'!X413^(1/3))*SIN(('OddsRatio_working_3-way'!Y413)/3)</f>
        <v>-6.7024151704476176E-3</v>
      </c>
      <c r="AJ413" s="11">
        <f>'OddsRatio_working_3-way'!U413/(3*'OddsRatio_working_3-way'!X413^(1/3))*SIN(('OddsRatio_working_3-way'!Y413+2*PI())/3)</f>
        <v>-0.45515716974525833</v>
      </c>
      <c r="AK413" s="11">
        <f>'OddsRatio_working_3-way'!U413/(3*'OddsRatio_working_3-way'!X413^(1/3))*SIN(('OddsRatio_working_3-way'!Y413+4*PI())/3)</f>
        <v>0.46185958491570595</v>
      </c>
      <c r="AL413" s="11">
        <f>'OddsRatio_working_3-way'!Z413+'OddsRatio_working_3-way'!AF413</f>
        <v>1.0588797403098091</v>
      </c>
      <c r="AM413" s="11">
        <f>'OddsRatio_working_3-way'!AA413+'OddsRatio_working_3-way'!AG413</f>
        <v>-0.54104879376353998</v>
      </c>
      <c r="AN413" s="11">
        <f>'OddsRatio_working_3-way'!AB413+'OddsRatio_working_3-way'!AH413</f>
        <v>-0.51783094654626849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1.0588797403098091</v>
      </c>
      <c r="AS413" s="11">
        <f>IF(('OddsRatio_working_3-way'!X413=0),IF(Q413&gt;0,-Q413^(1/3),(-Q413)^(1/3)),'OddsRatio_working_3-way'!AM413-'OddsRatio_working_3-way'!R413/3)</f>
        <v>-0.54104879376353998</v>
      </c>
      <c r="AT413" s="11">
        <f>IF(('OddsRatio_working_3-way'!X413=0),IF(Q413&gt;0,-Q413^(1/3),(-Q413)^(1/3)),'OddsRatio_working_3-way'!AN413-'OddsRatio_working_3-way'!R413/3)</f>
        <v>-0.51783094654626849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9">
        <f t="shared" si="91"/>
        <v>0.31553253855132474</v>
      </c>
      <c r="E414" s="9">
        <f t="shared" si="92"/>
        <v>0.32308366934620503</v>
      </c>
      <c r="F414" s="9">
        <f t="shared" si="93"/>
        <v>0.36138379210247012</v>
      </c>
      <c r="G414" s="9">
        <f t="shared" si="94"/>
        <v>1.0581684161426639</v>
      </c>
      <c r="H414" s="9">
        <f t="shared" si="95"/>
        <v>3.1692452530924613</v>
      </c>
      <c r="I414" s="9">
        <f t="shared" si="96"/>
        <v>3.0951734639624742</v>
      </c>
      <c r="J414" s="9">
        <f t="shared" si="97"/>
        <v>2.7671412549582488</v>
      </c>
      <c r="K414" s="11">
        <f t="shared" si="98"/>
        <v>0.32786885245901642</v>
      </c>
      <c r="L414" s="11">
        <f t="shared" si="99"/>
        <v>0.33557046979865773</v>
      </c>
      <c r="M414" s="11">
        <f t="shared" si="100"/>
        <v>0.37453183520599254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-0.27932393892605079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0.2348807856391415</v>
      </c>
      <c r="Q414" s="11">
        <f>2*'OddsRatio_working_3-way'!K414*'OddsRatio_working_3-way'!L414*'OddsRatio_working_3-way'!M414</f>
        <v>8.2414310750575995E-2</v>
      </c>
      <c r="R414" s="11">
        <f t="shared" si="101"/>
        <v>0</v>
      </c>
      <c r="S414" s="11">
        <f t="shared" si="102"/>
        <v>-0.84089028152121492</v>
      </c>
      <c r="T414" s="11">
        <f t="shared" si="103"/>
        <v>-0.2950492215863913</v>
      </c>
      <c r="U414" s="11">
        <f>'OddsRatio_working_3-way'!S414-'OddsRatio_working_3-way'!R414^2/3</f>
        <v>-0.84089028152121492</v>
      </c>
      <c r="V414" s="11">
        <f>'OddsRatio_working_3-way'!S414*'OddsRatio_working_3-way'!R414/3-2*'OddsRatio_working_3-way'!R414^3/27-'OddsRatio_working_3-way'!T414</f>
        <v>0.2950492215863913</v>
      </c>
      <c r="W414" s="11">
        <f>'OddsRatio_working_3-way'!V414^2+4*'OddsRatio_working_3-way'!U414^3/27</f>
        <v>-1.0334451352997098E-3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0.14839768217027105</v>
      </c>
      <c r="Y414" s="11">
        <f>IF('OddsRatio_working_3-way'!W414&gt;=0,IF('OddsRatio_working_3-way'!V414+SQRT('OddsRatio_working_3-way'!W414)&gt;0,0,PI()),ACOS('OddsRatio_working_3-way'!V414/(2*'OddsRatio_working_3-way'!X414)))</f>
        <v>0.10852741750752415</v>
      </c>
      <c r="Z414" s="11">
        <f>'OddsRatio_working_3-way'!X414^(1/3)*COS('OddsRatio_working_3-way'!Y414/3)</f>
        <v>0.52908420807133194</v>
      </c>
      <c r="AA414" s="11">
        <f>'OddsRatio_working_3-way'!X414^(1/3)*COS(('OddsRatio_working_3-way'!Y414+2*PI())/3)</f>
        <v>-0.28112510609959895</v>
      </c>
      <c r="AB414" s="11">
        <f>'OddsRatio_working_3-way'!X414^(1/3)*COS(('OddsRatio_working_3-way'!Y414+4*PI())/3)</f>
        <v>-0.24795910197173304</v>
      </c>
      <c r="AC414" s="11">
        <f>'OddsRatio_working_3-way'!X414^(1/3)*SIN('OddsRatio_working_3-way'!Y414/3)</f>
        <v>1.9148401411167658E-2</v>
      </c>
      <c r="AD414" s="11">
        <f>'OddsRatio_working_3-way'!X414^(1/3)*SIN(('OddsRatio_working_3-way'!Y414+2*PI())/3)</f>
        <v>0.44862616422536133</v>
      </c>
      <c r="AE414" s="11">
        <f>'OddsRatio_working_3-way'!X414^(1/3)*SIN(('OddsRatio_working_3-way'!Y414+4*PI())/3)</f>
        <v>-0.46777456563652897</v>
      </c>
      <c r="AF414" s="11">
        <f>-'OddsRatio_working_3-way'!U414/(3*'OddsRatio_working_3-way'!X414^(1/3))*COS(('OddsRatio_working_3-way'!Y414)/3)</f>
        <v>0.52908420807133194</v>
      </c>
      <c r="AG414" s="11">
        <f>-'OddsRatio_working_3-way'!U414/(3*'OddsRatio_working_3-way'!X414^(1/3))*COS(('OddsRatio_working_3-way'!Y414+2*PI())/3)</f>
        <v>-0.28112510609959895</v>
      </c>
      <c r="AH414" s="11">
        <f>-'OddsRatio_working_3-way'!U414/(3*'OddsRatio_working_3-way'!X414^(1/3))*COS(('OddsRatio_working_3-way'!Y414+4*PI())/3)</f>
        <v>-0.24795910197173304</v>
      </c>
      <c r="AI414" s="11">
        <f>'OddsRatio_working_3-way'!U414/(3*'OddsRatio_working_3-way'!X414^(1/3))*SIN(('OddsRatio_working_3-way'!Y414)/3)</f>
        <v>-1.9148401411167658E-2</v>
      </c>
      <c r="AJ414" s="11">
        <f>'OddsRatio_working_3-way'!U414/(3*'OddsRatio_working_3-way'!X414^(1/3))*SIN(('OddsRatio_working_3-way'!Y414+2*PI())/3)</f>
        <v>-0.44862616422536133</v>
      </c>
      <c r="AK414" s="11">
        <f>'OddsRatio_working_3-way'!U414/(3*'OddsRatio_working_3-way'!X414^(1/3))*SIN(('OddsRatio_working_3-way'!Y414+4*PI())/3)</f>
        <v>0.46777456563652897</v>
      </c>
      <c r="AL414" s="11">
        <f>'OddsRatio_working_3-way'!Z414+'OddsRatio_working_3-way'!AF414</f>
        <v>1.0581684161426639</v>
      </c>
      <c r="AM414" s="11">
        <f>'OddsRatio_working_3-way'!AA414+'OddsRatio_working_3-way'!AG414</f>
        <v>-0.56225021219919791</v>
      </c>
      <c r="AN414" s="11">
        <f>'OddsRatio_working_3-way'!AB414+'OddsRatio_working_3-way'!AH414</f>
        <v>-0.49591820394346608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1.0581684161426639</v>
      </c>
      <c r="AS414" s="11">
        <f>IF(('OddsRatio_working_3-way'!X414=0),IF(Q414&gt;0,-Q414^(1/3),(-Q414)^(1/3)),'OddsRatio_working_3-way'!AM414-'OddsRatio_working_3-way'!R414/3)</f>
        <v>-0.56225021219919791</v>
      </c>
      <c r="AT414" s="11">
        <f>IF(('OddsRatio_working_3-way'!X414=0),IF(Q414&gt;0,-Q414^(1/3),(-Q414)^(1/3)),'OddsRatio_working_3-way'!AN414-'OddsRatio_working_3-way'!R414/3)</f>
        <v>-0.49591820394346608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9">
        <f t="shared" si="91"/>
        <v>0.54105349120993262</v>
      </c>
      <c r="E415" s="9">
        <f t="shared" si="92"/>
        <v>0.28125632756361285</v>
      </c>
      <c r="F415" s="9">
        <f t="shared" si="93"/>
        <v>0.17769018122645452</v>
      </c>
      <c r="G415" s="9">
        <f t="shared" si="94"/>
        <v>1.0737292287614446</v>
      </c>
      <c r="H415" s="9">
        <f t="shared" si="95"/>
        <v>1.8482460907215417</v>
      </c>
      <c r="I415" s="9">
        <f t="shared" si="96"/>
        <v>3.5554755644522382</v>
      </c>
      <c r="J415" s="9">
        <f t="shared" si="97"/>
        <v>5.6277729759618254</v>
      </c>
      <c r="K415" s="11">
        <f t="shared" si="98"/>
        <v>0.55865921787709494</v>
      </c>
      <c r="L415" s="11">
        <f t="shared" si="99"/>
        <v>0.29585798816568049</v>
      </c>
      <c r="M415" s="11">
        <f t="shared" si="100"/>
        <v>0.18832391713747648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-0.25224180539455177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0.23282914617505607</v>
      </c>
      <c r="Q415" s="11">
        <f>2*'OddsRatio_working_3-way'!K415*'OddsRatio_working_3-way'!L415*'OddsRatio_working_3-way'!M415</f>
        <v>6.2253782399747604E-2</v>
      </c>
      <c r="R415" s="11">
        <f t="shared" si="101"/>
        <v>0</v>
      </c>
      <c r="S415" s="11">
        <f t="shared" si="102"/>
        <v>-0.92303948511179268</v>
      </c>
      <c r="T415" s="11">
        <f t="shared" si="103"/>
        <v>-0.24680200136678945</v>
      </c>
      <c r="U415" s="11">
        <f>'OddsRatio_working_3-way'!S415-'OddsRatio_working_3-way'!R415^2/3</f>
        <v>-0.92303948511179268</v>
      </c>
      <c r="V415" s="11">
        <f>'OddsRatio_working_3-way'!S415*'OddsRatio_working_3-way'!R415/3-2*'OddsRatio_working_3-way'!R415^3/27-'OddsRatio_working_3-way'!T415</f>
        <v>0.24680200136678945</v>
      </c>
      <c r="W415" s="11">
        <f>'OddsRatio_working_3-way'!V415^2+4*'OddsRatio_working_3-way'!U415^3/27</f>
        <v>-5.5597125729132571E-2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0.17066660013589749</v>
      </c>
      <c r="Y415" s="11">
        <f>IF('OddsRatio_working_3-way'!W415&gt;=0,IF('OddsRatio_working_3-way'!V415+SQRT('OddsRatio_working_3-way'!W415)&gt;0,0,PI()),ACOS('OddsRatio_working_3-way'!V415/(2*'OddsRatio_working_3-way'!X415)))</f>
        <v>0.76258457843392391</v>
      </c>
      <c r="Z415" s="11">
        <f>'OddsRatio_working_3-way'!X415^(1/3)*COS('OddsRatio_working_3-way'!Y415/3)</f>
        <v>0.53686461438072242</v>
      </c>
      <c r="AA415" s="11">
        <f>'OddsRatio_working_3-way'!X415^(1/3)*COS(('OddsRatio_working_3-way'!Y415+2*PI())/3)</f>
        <v>-0.38923032309843342</v>
      </c>
      <c r="AB415" s="11">
        <f>'OddsRatio_working_3-way'!X415^(1/3)*COS(('OddsRatio_working_3-way'!Y415+4*PI())/3)</f>
        <v>-0.14763429128228905</v>
      </c>
      <c r="AC415" s="11">
        <f>'OddsRatio_working_3-way'!X415^(1/3)*SIN('OddsRatio_working_3-way'!Y415/3)</f>
        <v>0.13948553400419633</v>
      </c>
      <c r="AD415" s="11">
        <f>'OddsRatio_working_3-way'!X415^(1/3)*SIN(('OddsRatio_working_3-way'!Y415+2*PI())/3)</f>
        <v>0.39519562744454384</v>
      </c>
      <c r="AE415" s="11">
        <f>'OddsRatio_working_3-way'!X415^(1/3)*SIN(('OddsRatio_working_3-way'!Y415+4*PI())/3)</f>
        <v>-0.53468116144874023</v>
      </c>
      <c r="AF415" s="11">
        <f>-'OddsRatio_working_3-way'!U415/(3*'OddsRatio_working_3-way'!X415^(1/3))*COS(('OddsRatio_working_3-way'!Y415)/3)</f>
        <v>0.5368646143807223</v>
      </c>
      <c r="AG415" s="11">
        <f>-'OddsRatio_working_3-way'!U415/(3*'OddsRatio_working_3-way'!X415^(1/3))*COS(('OddsRatio_working_3-way'!Y415+2*PI())/3)</f>
        <v>-0.38923032309843336</v>
      </c>
      <c r="AH415" s="11">
        <f>-'OddsRatio_working_3-way'!U415/(3*'OddsRatio_working_3-way'!X415^(1/3))*COS(('OddsRatio_working_3-way'!Y415+4*PI())/3)</f>
        <v>-0.14763429128228903</v>
      </c>
      <c r="AI415" s="11">
        <f>'OddsRatio_working_3-way'!U415/(3*'OddsRatio_working_3-way'!X415^(1/3))*SIN(('OddsRatio_working_3-way'!Y415)/3)</f>
        <v>-0.1394855340041963</v>
      </c>
      <c r="AJ415" s="11">
        <f>'OddsRatio_working_3-way'!U415/(3*'OddsRatio_working_3-way'!X415^(1/3))*SIN(('OddsRatio_working_3-way'!Y415+2*PI())/3)</f>
        <v>-0.39519562744454378</v>
      </c>
      <c r="AK415" s="11">
        <f>'OddsRatio_working_3-way'!U415/(3*'OddsRatio_working_3-way'!X415^(1/3))*SIN(('OddsRatio_working_3-way'!Y415+4*PI())/3)</f>
        <v>0.53468116144874012</v>
      </c>
      <c r="AL415" s="11">
        <f>'OddsRatio_working_3-way'!Z415+'OddsRatio_working_3-way'!AF415</f>
        <v>1.0737292287614446</v>
      </c>
      <c r="AM415" s="11">
        <f>'OddsRatio_working_3-way'!AA415+'OddsRatio_working_3-way'!AG415</f>
        <v>-0.77846064619686683</v>
      </c>
      <c r="AN415" s="11">
        <f>'OddsRatio_working_3-way'!AB415+'OddsRatio_working_3-way'!AH415</f>
        <v>-0.29526858256457811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1.0737292287614446</v>
      </c>
      <c r="AS415" s="11">
        <f>IF(('OddsRatio_working_3-way'!X415=0),IF(Q415&gt;0,-Q415^(1/3),(-Q415)^(1/3)),'OddsRatio_working_3-way'!AM415-'OddsRatio_working_3-way'!R415/3)</f>
        <v>-0.77846064619686683</v>
      </c>
      <c r="AT415" s="11">
        <f>IF(('OddsRatio_working_3-way'!X415=0),IF(Q415&gt;0,-Q415^(1/3),(-Q415)^(1/3)),'OddsRatio_working_3-way'!AN415-'OddsRatio_working_3-way'!R415/3)</f>
        <v>-0.29526858256457811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9">
        <f t="shared" si="91"/>
        <v>0.42755372452201501</v>
      </c>
      <c r="E416" s="9">
        <f t="shared" si="92"/>
        <v>0.30743395856779043</v>
      </c>
      <c r="F416" s="9">
        <f t="shared" si="93"/>
        <v>0.26501231691019461</v>
      </c>
      <c r="G416" s="9">
        <f t="shared" si="94"/>
        <v>1.0626090121503557</v>
      </c>
      <c r="H416" s="9">
        <f t="shared" si="95"/>
        <v>2.3388873553094482</v>
      </c>
      <c r="I416" s="9">
        <f t="shared" si="96"/>
        <v>3.252731105758754</v>
      </c>
      <c r="J416" s="9">
        <f t="shared" si="97"/>
        <v>3.7734095217124284</v>
      </c>
      <c r="K416" s="11">
        <f t="shared" si="98"/>
        <v>0.44247787610619471</v>
      </c>
      <c r="L416" s="11">
        <f t="shared" si="99"/>
        <v>0.32051282051282048</v>
      </c>
      <c r="M416" s="11">
        <f t="shared" si="100"/>
        <v>0.2770083102493075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-0.27389031677757691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0.23531877955431019</v>
      </c>
      <c r="Q416" s="11">
        <f>2*'OddsRatio_working_3-way'!K416*'OddsRatio_working_3-way'!L416*'OddsRatio_working_3-way'!M416</f>
        <v>7.8570544091589381E-2</v>
      </c>
      <c r="R416" s="11">
        <f t="shared" si="101"/>
        <v>0</v>
      </c>
      <c r="S416" s="11">
        <f t="shared" si="102"/>
        <v>-0.85917159220130368</v>
      </c>
      <c r="T416" s="11">
        <f t="shared" si="103"/>
        <v>-0.28686864514233845</v>
      </c>
      <c r="U416" s="11">
        <f>'OddsRatio_working_3-way'!S416-'OddsRatio_working_3-way'!R416^2/3</f>
        <v>-0.85917159220130368</v>
      </c>
      <c r="V416" s="11">
        <f>'OddsRatio_working_3-way'!S416*'OddsRatio_working_3-way'!R416/3-2*'OddsRatio_working_3-way'!R416^3/27-'OddsRatio_working_3-way'!T416</f>
        <v>0.28686864514233845</v>
      </c>
      <c r="W416" s="11">
        <f>'OddsRatio_working_3-way'!V416^2+4*'OddsRatio_working_3-way'!U416^3/27</f>
        <v>-1.1664854324156246E-2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0.15326323261790248</v>
      </c>
      <c r="Y416" s="11">
        <f>IF('OddsRatio_working_3-way'!W416&gt;=0,IF('OddsRatio_working_3-way'!V416+SQRT('OddsRatio_working_3-way'!W416)&gt;0,0,PI()),ACOS('OddsRatio_working_3-way'!V416/(2*'OddsRatio_working_3-way'!X416)))</f>
        <v>0.36007870946648368</v>
      </c>
      <c r="Z416" s="11">
        <f>'OddsRatio_working_3-way'!X416^(1/3)*COS('OddsRatio_working_3-way'!Y416/3)</f>
        <v>0.53130450607517787</v>
      </c>
      <c r="AA416" s="11">
        <f>'OddsRatio_working_3-way'!X416^(1/3)*COS(('OddsRatio_working_3-way'!Y416+2*PI())/3)</f>
        <v>-0.32114585103307275</v>
      </c>
      <c r="AB416" s="11">
        <f>'OddsRatio_working_3-way'!X416^(1/3)*COS(('OddsRatio_working_3-way'!Y416+4*PI())/3)</f>
        <v>-0.21015865504210526</v>
      </c>
      <c r="AC416" s="11">
        <f>'OddsRatio_working_3-way'!X416^(1/3)*SIN('OddsRatio_working_3-way'!Y416/3)</f>
        <v>6.4078487481987037E-2</v>
      </c>
      <c r="AD416" s="11">
        <f>'OddsRatio_working_3-way'!X416^(1/3)*SIN(('OddsRatio_working_3-way'!Y416+2*PI())/3)</f>
        <v>0.42808395566525426</v>
      </c>
      <c r="AE416" s="11">
        <f>'OddsRatio_working_3-way'!X416^(1/3)*SIN(('OddsRatio_working_3-way'!Y416+4*PI())/3)</f>
        <v>-0.49216244314724106</v>
      </c>
      <c r="AF416" s="11">
        <f>-'OddsRatio_working_3-way'!U416/(3*'OddsRatio_working_3-way'!X416^(1/3))*COS(('OddsRatio_working_3-way'!Y416)/3)</f>
        <v>0.53130450607517787</v>
      </c>
      <c r="AG416" s="11">
        <f>-'OddsRatio_working_3-way'!U416/(3*'OddsRatio_working_3-way'!X416^(1/3))*COS(('OddsRatio_working_3-way'!Y416+2*PI())/3)</f>
        <v>-0.32114585103307275</v>
      </c>
      <c r="AH416" s="11">
        <f>-'OddsRatio_working_3-way'!U416/(3*'OddsRatio_working_3-way'!X416^(1/3))*COS(('OddsRatio_working_3-way'!Y416+4*PI())/3)</f>
        <v>-0.21015865504210526</v>
      </c>
      <c r="AI416" s="11">
        <f>'OddsRatio_working_3-way'!U416/(3*'OddsRatio_working_3-way'!X416^(1/3))*SIN(('OddsRatio_working_3-way'!Y416)/3)</f>
        <v>-6.4078487481987037E-2</v>
      </c>
      <c r="AJ416" s="11">
        <f>'OddsRatio_working_3-way'!U416/(3*'OddsRatio_working_3-way'!X416^(1/3))*SIN(('OddsRatio_working_3-way'!Y416+2*PI())/3)</f>
        <v>-0.42808395566525426</v>
      </c>
      <c r="AK416" s="11">
        <f>'OddsRatio_working_3-way'!U416/(3*'OddsRatio_working_3-way'!X416^(1/3))*SIN(('OddsRatio_working_3-way'!Y416+4*PI())/3)</f>
        <v>0.49216244314724106</v>
      </c>
      <c r="AL416" s="11">
        <f>'OddsRatio_working_3-way'!Z416+'OddsRatio_working_3-way'!AF416</f>
        <v>1.0626090121503557</v>
      </c>
      <c r="AM416" s="11">
        <f>'OddsRatio_working_3-way'!AA416+'OddsRatio_working_3-way'!AG416</f>
        <v>-0.6422917020661455</v>
      </c>
      <c r="AN416" s="11">
        <f>'OddsRatio_working_3-way'!AB416+'OddsRatio_working_3-way'!AH416</f>
        <v>-0.42031731008421053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1.0626090121503557</v>
      </c>
      <c r="AS416" s="11">
        <f>IF(('OddsRatio_working_3-way'!X416=0),IF(Q416&gt;0,-Q416^(1/3),(-Q416)^(1/3)),'OddsRatio_working_3-way'!AM416-'OddsRatio_working_3-way'!R416/3)</f>
        <v>-0.6422917020661455</v>
      </c>
      <c r="AT416" s="11">
        <f>IF(('OddsRatio_working_3-way'!X416=0),IF(Q416&gt;0,-Q416^(1/3),(-Q416)^(1/3)),'OddsRatio_working_3-way'!AN416-'OddsRatio_working_3-way'!R416/3)</f>
        <v>-0.42031731008421053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9">
        <f t="shared" si="91"/>
        <v>0.36753478520539012</v>
      </c>
      <c r="E418" s="9">
        <f t="shared" si="92"/>
        <v>0.27051388388792924</v>
      </c>
      <c r="F418" s="9">
        <f t="shared" si="93"/>
        <v>0.36195133090668069</v>
      </c>
      <c r="G418" s="9">
        <f t="shared" si="94"/>
        <v>1.0492871334633325</v>
      </c>
      <c r="H418" s="9">
        <f t="shared" si="95"/>
        <v>2.720830898879866</v>
      </c>
      <c r="I418" s="9">
        <f t="shared" si="96"/>
        <v>3.6966679330007639</v>
      </c>
      <c r="J418" s="9">
        <f t="shared" si="97"/>
        <v>2.7628023842183986</v>
      </c>
      <c r="K418" s="11">
        <f t="shared" si="98"/>
        <v>0.37878787878787878</v>
      </c>
      <c r="L418" s="11">
        <f t="shared" si="99"/>
        <v>0.28011204481792717</v>
      </c>
      <c r="M418" s="11">
        <f t="shared" si="100"/>
        <v>0.37313432835820892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-0.28033628648202846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0.23318915987923894</v>
      </c>
      <c r="Q418" s="11">
        <f>2*'OddsRatio_working_3-way'!K418*'OddsRatio_working_3-way'!L418*'OddsRatio_working_3-way'!M418</f>
        <v>7.9181378566804378E-2</v>
      </c>
      <c r="R418" s="11">
        <f t="shared" si="101"/>
        <v>0</v>
      </c>
      <c r="S418" s="11">
        <f t="shared" si="102"/>
        <v>-0.83181939379149195</v>
      </c>
      <c r="T418" s="11">
        <f t="shared" si="103"/>
        <v>-0.28245140705992933</v>
      </c>
      <c r="U418" s="11">
        <f>'OddsRatio_working_3-way'!S418-'OddsRatio_working_3-way'!R418^2/3</f>
        <v>-0.83181939379149195</v>
      </c>
      <c r="V418" s="11">
        <f>'OddsRatio_working_3-way'!S418*'OddsRatio_working_3-way'!R418/3-2*'OddsRatio_working_3-way'!R418^3/27-'OddsRatio_working_3-way'!T418</f>
        <v>0.28245140705992933</v>
      </c>
      <c r="W418" s="11">
        <f>'OddsRatio_working_3-way'!V418^2+4*'OddsRatio_working_3-way'!U418^3/27</f>
        <v>-5.4886677689632846E-3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0.14600296668141471</v>
      </c>
      <c r="Y418" s="11">
        <f>IF('OddsRatio_working_3-way'!W418&gt;=0,IF('OddsRatio_working_3-way'!V418+SQRT('OddsRatio_working_3-way'!W418)&gt;0,0,PI()),ACOS('OddsRatio_working_3-way'!V418/(2*'OddsRatio_working_3-way'!X418)))</f>
        <v>0.25651637620570433</v>
      </c>
      <c r="Z418" s="11">
        <f>'OddsRatio_working_3-way'!X418^(1/3)*COS('OddsRatio_working_3-way'!Y418/3)</f>
        <v>0.52464356673166634</v>
      </c>
      <c r="AA418" s="11">
        <f>'OddsRatio_working_3-way'!X418^(1/3)*COS(('OddsRatio_working_3-way'!Y418+2*PI())/3)</f>
        <v>-0.30126654377310397</v>
      </c>
      <c r="AB418" s="11">
        <f>'OddsRatio_working_3-way'!X418^(1/3)*COS(('OddsRatio_working_3-way'!Y418+4*PI())/3)</f>
        <v>-0.22337702295856243</v>
      </c>
      <c r="AC418" s="11">
        <f>'OddsRatio_working_3-way'!X418^(1/3)*SIN('OddsRatio_working_3-way'!Y418/3)</f>
        <v>4.496953580932652E-2</v>
      </c>
      <c r="AD418" s="11">
        <f>'OddsRatio_working_3-way'!X418^(1/3)*SIN(('OddsRatio_working_3-way'!Y418+2*PI())/3)</f>
        <v>0.43186988881703614</v>
      </c>
      <c r="AE418" s="11">
        <f>'OddsRatio_working_3-way'!X418^(1/3)*SIN(('OddsRatio_working_3-way'!Y418+4*PI())/3)</f>
        <v>-0.47683942462636258</v>
      </c>
      <c r="AF418" s="11">
        <f>-'OddsRatio_working_3-way'!U418/(3*'OddsRatio_working_3-way'!X418^(1/3))*COS(('OddsRatio_working_3-way'!Y418)/3)</f>
        <v>0.52464356673166623</v>
      </c>
      <c r="AG418" s="11">
        <f>-'OddsRatio_working_3-way'!U418/(3*'OddsRatio_working_3-way'!X418^(1/3))*COS(('OddsRatio_working_3-way'!Y418+2*PI())/3)</f>
        <v>-0.30126654377310391</v>
      </c>
      <c r="AH418" s="11">
        <f>-'OddsRatio_working_3-way'!U418/(3*'OddsRatio_working_3-way'!X418^(1/3))*COS(('OddsRatio_working_3-way'!Y418+4*PI())/3)</f>
        <v>-0.2233770229585624</v>
      </c>
      <c r="AI418" s="11">
        <f>'OddsRatio_working_3-way'!U418/(3*'OddsRatio_working_3-way'!X418^(1/3))*SIN(('OddsRatio_working_3-way'!Y418)/3)</f>
        <v>-4.4969535809326514E-2</v>
      </c>
      <c r="AJ418" s="11">
        <f>'OddsRatio_working_3-way'!U418/(3*'OddsRatio_working_3-way'!X418^(1/3))*SIN(('OddsRatio_working_3-way'!Y418+2*PI())/3)</f>
        <v>-0.43186988881703603</v>
      </c>
      <c r="AK418" s="11">
        <f>'OddsRatio_working_3-way'!U418/(3*'OddsRatio_working_3-way'!X418^(1/3))*SIN(('OddsRatio_working_3-way'!Y418+4*PI())/3)</f>
        <v>0.47683942462636253</v>
      </c>
      <c r="AL418" s="11">
        <f>'OddsRatio_working_3-way'!Z418+'OddsRatio_working_3-way'!AF418</f>
        <v>1.0492871334633325</v>
      </c>
      <c r="AM418" s="11">
        <f>'OddsRatio_working_3-way'!AA418+'OddsRatio_working_3-way'!AG418</f>
        <v>-0.60253308754620782</v>
      </c>
      <c r="AN418" s="11">
        <f>'OddsRatio_working_3-way'!AB418+'OddsRatio_working_3-way'!AH418</f>
        <v>-0.44675404591712486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1.0492871334633325</v>
      </c>
      <c r="AS418" s="11">
        <f>IF(('OddsRatio_working_3-way'!X418=0),IF(Q418&gt;0,-Q418^(1/3),(-Q418)^(1/3)),'OddsRatio_working_3-way'!AM418-'OddsRatio_working_3-way'!R418/3)</f>
        <v>-0.60253308754620782</v>
      </c>
      <c r="AT418" s="11">
        <f>IF(('OddsRatio_working_3-way'!X418=0),IF(Q418&gt;0,-Q418^(1/3),(-Q418)^(1/3)),'OddsRatio_working_3-way'!AN418-'OddsRatio_working_3-way'!R418/3)</f>
        <v>-0.44675404591712486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9">
        <f t="shared" si="91"/>
        <v>0.22205277140683749</v>
      </c>
      <c r="E419" s="9">
        <f t="shared" si="92"/>
        <v>0.22524848141032658</v>
      </c>
      <c r="F419" s="9">
        <f t="shared" si="93"/>
        <v>0.55269874718283563</v>
      </c>
      <c r="G419" s="9">
        <f t="shared" si="94"/>
        <v>1.0648735554811881</v>
      </c>
      <c r="H419" s="9">
        <f t="shared" si="95"/>
        <v>4.5034339975331097</v>
      </c>
      <c r="I419" s="9">
        <f t="shared" si="96"/>
        <v>4.4395415842042372</v>
      </c>
      <c r="J419" s="9">
        <f t="shared" si="97"/>
        <v>1.8093039021657034</v>
      </c>
      <c r="K419" s="11">
        <f t="shared" si="98"/>
        <v>0.23310023310023309</v>
      </c>
      <c r="L419" s="11">
        <f t="shared" si="99"/>
        <v>0.23640661938534277</v>
      </c>
      <c r="M419" s="11">
        <f t="shared" si="100"/>
        <v>0.56818181818181823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-0.25287254832709372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0.22794026662498618</v>
      </c>
      <c r="Q419" s="11">
        <f>2*'OddsRatio_working_3-way'!K419*'OddsRatio_working_3-way'!L419*'OddsRatio_working_3-way'!M419</f>
        <v>6.2620952369501687E-2</v>
      </c>
      <c r="R419" s="11">
        <f t="shared" si="101"/>
        <v>0</v>
      </c>
      <c r="S419" s="11">
        <f t="shared" si="102"/>
        <v>-0.90140376301401715</v>
      </c>
      <c r="T419" s="11">
        <f t="shared" si="103"/>
        <v>-0.24763839643242225</v>
      </c>
      <c r="U419" s="11">
        <f>'OddsRatio_working_3-way'!S419-'OddsRatio_working_3-way'!R419^2/3</f>
        <v>-0.90140376301401715</v>
      </c>
      <c r="V419" s="11">
        <f>'OddsRatio_working_3-way'!S419*'OddsRatio_working_3-way'!R419/3-2*'OddsRatio_working_3-way'!R419^3/27-'OddsRatio_working_3-way'!T419</f>
        <v>0.24763839643242225</v>
      </c>
      <c r="W419" s="11">
        <f>'OddsRatio_working_3-way'!V419^2+4*'OddsRatio_working_3-way'!U419^3/27</f>
        <v>-4.7181367927469804E-2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0.16470135345155132</v>
      </c>
      <c r="Y419" s="11">
        <f>IF('OddsRatio_working_3-way'!W419&gt;=0,IF('OddsRatio_working_3-way'!V419+SQRT('OddsRatio_working_3-way'!W419)&gt;0,0,PI()),ACOS('OddsRatio_working_3-way'!V419/(2*'OddsRatio_working_3-way'!X419)))</f>
        <v>0.72003888353711809</v>
      </c>
      <c r="Z419" s="11">
        <f>'OddsRatio_working_3-way'!X419^(1/3)*COS('OddsRatio_working_3-way'!Y419/3)</f>
        <v>0.53243677774059406</v>
      </c>
      <c r="AA419" s="11">
        <f>'OddsRatio_working_3-way'!X419^(1/3)*COS(('OddsRatio_working_3-way'!Y419+2*PI())/3)</f>
        <v>-0.3790645187791879</v>
      </c>
      <c r="AB419" s="11">
        <f>'OddsRatio_working_3-way'!X419^(1/3)*COS(('OddsRatio_working_3-way'!Y419+4*PI())/3)</f>
        <v>-0.15337225896140624</v>
      </c>
      <c r="AC419" s="11">
        <f>'OddsRatio_working_3-way'!X419^(1/3)*SIN('OddsRatio_working_3-way'!Y419/3)</f>
        <v>0.13030348695981125</v>
      </c>
      <c r="AD419" s="11">
        <f>'OddsRatio_working_3-way'!X419^(1/3)*SIN(('OddsRatio_working_3-way'!Y419+2*PI())/3)</f>
        <v>0.39595203195257767</v>
      </c>
      <c r="AE419" s="11">
        <f>'OddsRatio_working_3-way'!X419^(1/3)*SIN(('OddsRatio_working_3-way'!Y419+4*PI())/3)</f>
        <v>-0.52625551891238898</v>
      </c>
      <c r="AF419" s="11">
        <f>-'OddsRatio_working_3-way'!U419/(3*'OddsRatio_working_3-way'!X419^(1/3))*COS(('OddsRatio_working_3-way'!Y419)/3)</f>
        <v>0.53243677774059406</v>
      </c>
      <c r="AG419" s="11">
        <f>-'OddsRatio_working_3-way'!U419/(3*'OddsRatio_working_3-way'!X419^(1/3))*COS(('OddsRatio_working_3-way'!Y419+2*PI())/3)</f>
        <v>-0.3790645187791879</v>
      </c>
      <c r="AH419" s="11">
        <f>-'OddsRatio_working_3-way'!U419/(3*'OddsRatio_working_3-way'!X419^(1/3))*COS(('OddsRatio_working_3-way'!Y419+4*PI())/3)</f>
        <v>-0.15337225896140624</v>
      </c>
      <c r="AI419" s="11">
        <f>'OddsRatio_working_3-way'!U419/(3*'OddsRatio_working_3-way'!X419^(1/3))*SIN(('OddsRatio_working_3-way'!Y419)/3)</f>
        <v>-0.13030348695981125</v>
      </c>
      <c r="AJ419" s="11">
        <f>'OddsRatio_working_3-way'!U419/(3*'OddsRatio_working_3-way'!X419^(1/3))*SIN(('OddsRatio_working_3-way'!Y419+2*PI())/3)</f>
        <v>-0.39595203195257767</v>
      </c>
      <c r="AK419" s="11">
        <f>'OddsRatio_working_3-way'!U419/(3*'OddsRatio_working_3-way'!X419^(1/3))*SIN(('OddsRatio_working_3-way'!Y419+4*PI())/3)</f>
        <v>0.52625551891238898</v>
      </c>
      <c r="AL419" s="11">
        <f>'OddsRatio_working_3-way'!Z419+'OddsRatio_working_3-way'!AF419</f>
        <v>1.0648735554811881</v>
      </c>
      <c r="AM419" s="11">
        <f>'OddsRatio_working_3-way'!AA419+'OddsRatio_working_3-way'!AG419</f>
        <v>-0.7581290375583758</v>
      </c>
      <c r="AN419" s="11">
        <f>'OddsRatio_working_3-way'!AB419+'OddsRatio_working_3-way'!AH419</f>
        <v>-0.30674451792281249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1.0648735554811881</v>
      </c>
      <c r="AS419" s="11">
        <f>IF(('OddsRatio_working_3-way'!X419=0),IF(Q419&gt;0,-Q419^(1/3),(-Q419)^(1/3)),'OddsRatio_working_3-way'!AM419-'OddsRatio_working_3-way'!R419/3)</f>
        <v>-0.7581290375583758</v>
      </c>
      <c r="AT419" s="11">
        <f>IF(('OddsRatio_working_3-way'!X419=0),IF(Q419&gt;0,-Q419^(1/3),(-Q419)^(1/3)),'OddsRatio_working_3-way'!AN419-'OddsRatio_working_3-way'!R419/3)</f>
        <v>-0.30674451792281249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9">
        <f t="shared" si="91"/>
        <v>0.5096352881371673</v>
      </c>
      <c r="E420" s="9">
        <f t="shared" si="92"/>
        <v>0.25659868955129239</v>
      </c>
      <c r="F420" s="9">
        <f t="shared" si="93"/>
        <v>0.23376602231154028</v>
      </c>
      <c r="G420" s="9">
        <f t="shared" si="94"/>
        <v>1.0573489184747231</v>
      </c>
      <c r="H420" s="9">
        <f t="shared" si="95"/>
        <v>1.9621875158119977</v>
      </c>
      <c r="I420" s="9">
        <f t="shared" si="96"/>
        <v>3.8971360366207426</v>
      </c>
      <c r="J420" s="9">
        <f t="shared" si="97"/>
        <v>4.2777816472716408</v>
      </c>
      <c r="K420" s="11">
        <f t="shared" si="98"/>
        <v>0.52356020942408377</v>
      </c>
      <c r="L420" s="11">
        <f t="shared" si="99"/>
        <v>0.26737967914438499</v>
      </c>
      <c r="M420" s="11">
        <f t="shared" si="100"/>
        <v>0.24390243902439027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-0.26391545462057064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0.23047028913607445</v>
      </c>
      <c r="Q420" s="11">
        <f>2*'OddsRatio_working_3-way'!K420*'OddsRatio_working_3-way'!L420*'OddsRatio_working_3-way'!M420</f>
        <v>6.8287493077355377E-2</v>
      </c>
      <c r="R420" s="11">
        <f t="shared" si="101"/>
        <v>0</v>
      </c>
      <c r="S420" s="11">
        <f t="shared" si="102"/>
        <v>-0.87327318313897129</v>
      </c>
      <c r="T420" s="11">
        <f t="shared" si="103"/>
        <v>-0.25874760981895439</v>
      </c>
      <c r="U420" s="11">
        <f>'OddsRatio_working_3-way'!S420-'OddsRatio_working_3-way'!R420^2/3</f>
        <v>-0.87327318313897129</v>
      </c>
      <c r="V420" s="11">
        <f>'OddsRatio_working_3-way'!S420*'OddsRatio_working_3-way'!R420/3-2*'OddsRatio_working_3-way'!R420^3/27-'OddsRatio_working_3-way'!T420</f>
        <v>0.25874760981895439</v>
      </c>
      <c r="W420" s="11">
        <f>'OddsRatio_working_3-way'!V420^2+4*'OddsRatio_working_3-way'!U420^3/27</f>
        <v>-3.1710921057626032E-2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0.15705193937408723</v>
      </c>
      <c r="Y420" s="11">
        <f>IF('OddsRatio_working_3-way'!W420&gt;=0,IF('OddsRatio_working_3-way'!V420+SQRT('OddsRatio_working_3-way'!W420)&gt;0,0,PI()),ACOS('OddsRatio_working_3-way'!V420/(2*'OddsRatio_working_3-way'!X420)))</f>
        <v>0.60277694626118217</v>
      </c>
      <c r="Z420" s="11">
        <f>'OddsRatio_working_3-way'!X420^(1/3)*COS('OddsRatio_working_3-way'!Y420/3)</f>
        <v>0.52867445923736167</v>
      </c>
      <c r="AA420" s="11">
        <f>'OddsRatio_working_3-way'!X420^(1/3)*COS(('OddsRatio_working_3-way'!Y420+2*PI())/3)</f>
        <v>-0.35758841136618058</v>
      </c>
      <c r="AB420" s="11">
        <f>'OddsRatio_working_3-way'!X420^(1/3)*COS(('OddsRatio_working_3-way'!Y420+4*PI())/3)</f>
        <v>-0.17108604787118104</v>
      </c>
      <c r="AC420" s="11">
        <f>'OddsRatio_working_3-way'!X420^(1/3)*SIN('OddsRatio_working_3-way'!Y420/3)</f>
        <v>0.10767718976833945</v>
      </c>
      <c r="AD420" s="11">
        <f>'OddsRatio_working_3-way'!X420^(1/3)*SIN(('OddsRatio_working_3-way'!Y420+2*PI())/3)</f>
        <v>0.40400691714738624</v>
      </c>
      <c r="AE420" s="11">
        <f>'OddsRatio_working_3-way'!X420^(1/3)*SIN(('OddsRatio_working_3-way'!Y420+4*PI())/3)</f>
        <v>-0.51168410691572563</v>
      </c>
      <c r="AF420" s="11">
        <f>-'OddsRatio_working_3-way'!U420/(3*'OddsRatio_working_3-way'!X420^(1/3))*COS(('OddsRatio_working_3-way'!Y420)/3)</f>
        <v>0.52867445923736156</v>
      </c>
      <c r="AG420" s="11">
        <f>-'OddsRatio_working_3-way'!U420/(3*'OddsRatio_working_3-way'!X420^(1/3))*COS(('OddsRatio_working_3-way'!Y420+2*PI())/3)</f>
        <v>-0.35758841136618047</v>
      </c>
      <c r="AH420" s="11">
        <f>-'OddsRatio_working_3-way'!U420/(3*'OddsRatio_working_3-way'!X420^(1/3))*COS(('OddsRatio_working_3-way'!Y420+4*PI())/3)</f>
        <v>-0.17108604787118098</v>
      </c>
      <c r="AI420" s="11">
        <f>'OddsRatio_working_3-way'!U420/(3*'OddsRatio_working_3-way'!X420^(1/3))*SIN(('OddsRatio_working_3-way'!Y420)/3)</f>
        <v>-0.10767718976833943</v>
      </c>
      <c r="AJ420" s="11">
        <f>'OddsRatio_working_3-way'!U420/(3*'OddsRatio_working_3-way'!X420^(1/3))*SIN(('OddsRatio_working_3-way'!Y420+2*PI())/3)</f>
        <v>-0.40400691714738612</v>
      </c>
      <c r="AK420" s="11">
        <f>'OddsRatio_working_3-way'!U420/(3*'OddsRatio_working_3-way'!X420^(1/3))*SIN(('OddsRatio_working_3-way'!Y420+4*PI())/3)</f>
        <v>0.51168410691572552</v>
      </c>
      <c r="AL420" s="11">
        <f>'OddsRatio_working_3-way'!Z420+'OddsRatio_working_3-way'!AF420</f>
        <v>1.0573489184747231</v>
      </c>
      <c r="AM420" s="11">
        <f>'OddsRatio_working_3-way'!AA420+'OddsRatio_working_3-way'!AG420</f>
        <v>-0.71517682273236105</v>
      </c>
      <c r="AN420" s="11">
        <f>'OddsRatio_working_3-way'!AB420+'OddsRatio_working_3-way'!AH420</f>
        <v>-0.34217209574236201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1.0573489184747231</v>
      </c>
      <c r="AS420" s="11">
        <f>IF(('OddsRatio_working_3-way'!X420=0),IF(Q420&gt;0,-Q420^(1/3),(-Q420)^(1/3)),'OddsRatio_working_3-way'!AM420-'OddsRatio_working_3-way'!R420/3)</f>
        <v>-0.71517682273236105</v>
      </c>
      <c r="AT420" s="11">
        <f>IF(('OddsRatio_working_3-way'!X420=0),IF(Q420&gt;0,-Q420^(1/3),(-Q420)^(1/3)),'OddsRatio_working_3-way'!AN420-'OddsRatio_working_3-way'!R420/3)</f>
        <v>-0.34217209574236201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9">
        <f t="shared" si="91"/>
        <v>0.51784736141487908</v>
      </c>
      <c r="E421" s="9">
        <f t="shared" si="92"/>
        <v>0.26362875843865002</v>
      </c>
      <c r="F421" s="9">
        <f t="shared" si="93"/>
        <v>0.21852388014647092</v>
      </c>
      <c r="G421" s="9">
        <f t="shared" si="94"/>
        <v>1.0580351788757179</v>
      </c>
      <c r="H421" s="9">
        <f t="shared" si="95"/>
        <v>1.9310709574106317</v>
      </c>
      <c r="I421" s="9">
        <f t="shared" si="96"/>
        <v>3.7932128722318947</v>
      </c>
      <c r="J421" s="9">
        <f t="shared" si="97"/>
        <v>4.5761589045999269</v>
      </c>
      <c r="K421" s="11">
        <f t="shared" si="98"/>
        <v>0.53191489361702127</v>
      </c>
      <c r="L421" s="11">
        <f t="shared" si="99"/>
        <v>0.27472527472527469</v>
      </c>
      <c r="M421" s="11">
        <f t="shared" si="100"/>
        <v>0.22831050228310504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-0.26198109672315439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0.23020552749494744</v>
      </c>
      <c r="Q421" s="11">
        <f>2*'OddsRatio_working_3-way'!K421*'OddsRatio_working_3-way'!L421*'OddsRatio_working_3-way'!M421</f>
        <v>6.6726239853607969E-2</v>
      </c>
      <c r="R421" s="11">
        <f t="shared" si="101"/>
        <v>0</v>
      </c>
      <c r="S421" s="11">
        <f t="shared" si="102"/>
        <v>-0.87871045038877205</v>
      </c>
      <c r="T421" s="11">
        <f t="shared" si="103"/>
        <v>-0.25469868127210787</v>
      </c>
      <c r="U421" s="11">
        <f>'OddsRatio_working_3-way'!S421-'OddsRatio_working_3-way'!R421^2/3</f>
        <v>-0.87871045038877205</v>
      </c>
      <c r="V421" s="11">
        <f>'OddsRatio_working_3-way'!S421*'OddsRatio_working_3-way'!R421/3-2*'OddsRatio_working_3-way'!R421^3/27-'OddsRatio_working_3-way'!T421</f>
        <v>0.25469868127210787</v>
      </c>
      <c r="W421" s="11">
        <f>'OddsRatio_working_3-way'!V421^2+4*'OddsRatio_working_3-way'!U421^3/27</f>
        <v>-3.5644212329449407E-2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0.1585210006365089</v>
      </c>
      <c r="Y421" s="11">
        <f>IF('OddsRatio_working_3-way'!W421&gt;=0,IF('OddsRatio_working_3-way'!V421+SQRT('OddsRatio_working_3-way'!W421)&gt;0,0,PI()),ACOS('OddsRatio_working_3-way'!V421/(2*'OddsRatio_working_3-way'!X421)))</f>
        <v>0.63788097280029576</v>
      </c>
      <c r="Z421" s="11">
        <f>'OddsRatio_working_3-way'!X421^(1/3)*COS('OddsRatio_working_3-way'!Y421/3)</f>
        <v>0.52901758943785904</v>
      </c>
      <c r="AA421" s="11">
        <f>'OddsRatio_working_3-way'!X421^(1/3)*COS(('OddsRatio_working_3-way'!Y421+2*PI())/3)</f>
        <v>-0.36341736434871785</v>
      </c>
      <c r="AB421" s="11">
        <f>'OddsRatio_working_3-way'!X421^(1/3)*COS(('OddsRatio_working_3-way'!Y421+4*PI())/3)</f>
        <v>-0.1656002250891411</v>
      </c>
      <c r="AC421" s="11">
        <f>'OddsRatio_working_3-way'!X421^(1/3)*SIN('OddsRatio_working_3-way'!Y421/3)</f>
        <v>0.11420977860183835</v>
      </c>
      <c r="AD421" s="11">
        <f>'OddsRatio_working_3-way'!X421^(1/3)*SIN(('OddsRatio_working_3-way'!Y421+2*PI())/3)</f>
        <v>0.40103778220107317</v>
      </c>
      <c r="AE421" s="11">
        <f>'OddsRatio_working_3-way'!X421^(1/3)*SIN(('OddsRatio_working_3-way'!Y421+4*PI())/3)</f>
        <v>-0.51524756080291145</v>
      </c>
      <c r="AF421" s="11">
        <f>-'OddsRatio_working_3-way'!U421/(3*'OddsRatio_working_3-way'!X421^(1/3))*COS(('OddsRatio_working_3-way'!Y421)/3)</f>
        <v>0.52901758943785882</v>
      </c>
      <c r="AG421" s="11">
        <f>-'OddsRatio_working_3-way'!U421/(3*'OddsRatio_working_3-way'!X421^(1/3))*COS(('OddsRatio_working_3-way'!Y421+2*PI())/3)</f>
        <v>-0.36341736434871769</v>
      </c>
      <c r="AH421" s="11">
        <f>-'OddsRatio_working_3-way'!U421/(3*'OddsRatio_working_3-way'!X421^(1/3))*COS(('OddsRatio_working_3-way'!Y421+4*PI())/3)</f>
        <v>-0.16560022508914105</v>
      </c>
      <c r="AI421" s="11">
        <f>'OddsRatio_working_3-way'!U421/(3*'OddsRatio_working_3-way'!X421^(1/3))*SIN(('OddsRatio_working_3-way'!Y421)/3)</f>
        <v>-0.1142097786018383</v>
      </c>
      <c r="AJ421" s="11">
        <f>'OddsRatio_working_3-way'!U421/(3*'OddsRatio_working_3-way'!X421^(1/3))*SIN(('OddsRatio_working_3-way'!Y421+2*PI())/3)</f>
        <v>-0.401037782201073</v>
      </c>
      <c r="AK421" s="11">
        <f>'OddsRatio_working_3-way'!U421/(3*'OddsRatio_working_3-way'!X421^(1/3))*SIN(('OddsRatio_working_3-way'!Y421+4*PI())/3)</f>
        <v>0.51524756080291123</v>
      </c>
      <c r="AL421" s="11">
        <f>'OddsRatio_working_3-way'!Z421+'OddsRatio_working_3-way'!AF421</f>
        <v>1.0580351788757179</v>
      </c>
      <c r="AM421" s="11">
        <f>'OddsRatio_working_3-way'!AA421+'OddsRatio_working_3-way'!AG421</f>
        <v>-0.72683472869743548</v>
      </c>
      <c r="AN421" s="11">
        <f>'OddsRatio_working_3-way'!AB421+'OddsRatio_working_3-way'!AH421</f>
        <v>-0.33120045017828215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1.0580351788757179</v>
      </c>
      <c r="AS421" s="11">
        <f>IF(('OddsRatio_working_3-way'!X421=0),IF(Q421&gt;0,-Q421^(1/3),(-Q421)^(1/3)),'OddsRatio_working_3-way'!AM421-'OddsRatio_working_3-way'!R421/3)</f>
        <v>-0.72683472869743548</v>
      </c>
      <c r="AT421" s="11">
        <f>IF(('OddsRatio_working_3-way'!X421=0),IF(Q421&gt;0,-Q421^(1/3),(-Q421)^(1/3)),'OddsRatio_working_3-way'!AN421-'OddsRatio_working_3-way'!R421/3)</f>
        <v>-0.33120045017828215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9">
        <f t="shared" si="91"/>
        <v>0.60866177252038067</v>
      </c>
      <c r="E422" s="9">
        <f t="shared" si="92"/>
        <v>0.23666069382985955</v>
      </c>
      <c r="F422" s="9">
        <f t="shared" si="93"/>
        <v>0.1546775336497597</v>
      </c>
      <c r="G422" s="9">
        <f t="shared" si="94"/>
        <v>1.0715809807340242</v>
      </c>
      <c r="H422" s="9">
        <f t="shared" si="95"/>
        <v>1.6429485884404142</v>
      </c>
      <c r="I422" s="9">
        <f t="shared" si="96"/>
        <v>4.2254587520094127</v>
      </c>
      <c r="J422" s="9">
        <f t="shared" si="97"/>
        <v>6.4650630017435216</v>
      </c>
      <c r="K422" s="11">
        <f t="shared" si="98"/>
        <v>0.625</v>
      </c>
      <c r="L422" s="11">
        <f t="shared" si="99"/>
        <v>0.24937655860349128</v>
      </c>
      <c r="M422" s="11">
        <f t="shared" si="100"/>
        <v>0.16393442622950821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-0.23533890683128234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0.2225481378520911</v>
      </c>
      <c r="Q422" s="11">
        <f>2*'OddsRatio_working_3-way'!K422*'OddsRatio_working_3-way'!L422*'OddsRatio_working_3-way'!M422</f>
        <v>5.1101753812190842E-2</v>
      </c>
      <c r="R422" s="11">
        <f t="shared" si="101"/>
        <v>0</v>
      </c>
      <c r="S422" s="11">
        <f t="shared" si="102"/>
        <v>-0.94564957766052204</v>
      </c>
      <c r="T422" s="11">
        <f t="shared" si="103"/>
        <v>-0.21714112001389718</v>
      </c>
      <c r="U422" s="11">
        <f>'OddsRatio_working_3-way'!S422-'OddsRatio_working_3-way'!R422^2/3</f>
        <v>-0.94564957766052204</v>
      </c>
      <c r="V422" s="11">
        <f>'OddsRatio_working_3-way'!S422*'OddsRatio_working_3-way'!R422/3-2*'OddsRatio_working_3-way'!R422^3/27-'OddsRatio_working_3-way'!T422</f>
        <v>0.21714112001389718</v>
      </c>
      <c r="W422" s="11">
        <f>'OddsRatio_working_3-way'!V422^2+4*'OddsRatio_working_3-way'!U422^3/27</f>
        <v>-7.8131228632654981E-2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0.1769756301256932</v>
      </c>
      <c r="Y422" s="11">
        <f>IF('OddsRatio_working_3-way'!W422&gt;=0,IF('OddsRatio_working_3-way'!V422+SQRT('OddsRatio_working_3-way'!W422)&gt;0,0,PI()),ACOS('OddsRatio_working_3-way'!V422/(2*'OddsRatio_working_3-way'!X422)))</f>
        <v>0.91033977586674542</v>
      </c>
      <c r="Z422" s="11">
        <f>'OddsRatio_working_3-way'!X422^(1/3)*COS('OddsRatio_working_3-way'!Y422/3)</f>
        <v>0.5357904903670121</v>
      </c>
      <c r="AA422" s="11">
        <f>'OddsRatio_working_3-way'!X422^(1/3)*COS(('OddsRatio_working_3-way'!Y422+2*PI())/3)</f>
        <v>-0.41318394825204507</v>
      </c>
      <c r="AB422" s="11">
        <f>'OddsRatio_working_3-way'!X422^(1/3)*COS(('OddsRatio_working_3-way'!Y422+4*PI())/3)</f>
        <v>-0.12260654211496692</v>
      </c>
      <c r="AC422" s="11">
        <f>'OddsRatio_working_3-way'!X422^(1/3)*SIN('OddsRatio_working_3-way'!Y422/3)</f>
        <v>0.16776494365366523</v>
      </c>
      <c r="AD422" s="11">
        <f>'OddsRatio_working_3-way'!X422^(1/3)*SIN(('OddsRatio_working_3-way'!Y422+2*PI())/3)</f>
        <v>0.38012570393712147</v>
      </c>
      <c r="AE422" s="11">
        <f>'OddsRatio_working_3-way'!X422^(1/3)*SIN(('OddsRatio_working_3-way'!Y422+4*PI())/3)</f>
        <v>-0.54789064759078665</v>
      </c>
      <c r="AF422" s="11">
        <f>-'OddsRatio_working_3-way'!U422/(3*'OddsRatio_working_3-way'!X422^(1/3))*COS(('OddsRatio_working_3-way'!Y422)/3)</f>
        <v>0.53579049036701198</v>
      </c>
      <c r="AG422" s="11">
        <f>-'OddsRatio_working_3-way'!U422/(3*'OddsRatio_working_3-way'!X422^(1/3))*COS(('OddsRatio_working_3-way'!Y422+2*PI())/3)</f>
        <v>-0.41318394825204496</v>
      </c>
      <c r="AH422" s="11">
        <f>-'OddsRatio_working_3-way'!U422/(3*'OddsRatio_working_3-way'!X422^(1/3))*COS(('OddsRatio_working_3-way'!Y422+4*PI())/3)</f>
        <v>-0.1226065421149669</v>
      </c>
      <c r="AI422" s="11">
        <f>'OddsRatio_working_3-way'!U422/(3*'OddsRatio_working_3-way'!X422^(1/3))*SIN(('OddsRatio_working_3-way'!Y422)/3)</f>
        <v>-0.16776494365366521</v>
      </c>
      <c r="AJ422" s="11">
        <f>'OddsRatio_working_3-way'!U422/(3*'OddsRatio_working_3-way'!X422^(1/3))*SIN(('OddsRatio_working_3-way'!Y422+2*PI())/3)</f>
        <v>-0.38012570393712136</v>
      </c>
      <c r="AK422" s="11">
        <f>'OddsRatio_working_3-way'!U422/(3*'OddsRatio_working_3-way'!X422^(1/3))*SIN(('OddsRatio_working_3-way'!Y422+4*PI())/3)</f>
        <v>0.54789064759078654</v>
      </c>
      <c r="AL422" s="11">
        <f>'OddsRatio_working_3-way'!Z422+'OddsRatio_working_3-way'!AF422</f>
        <v>1.0715809807340242</v>
      </c>
      <c r="AM422" s="11">
        <f>'OddsRatio_working_3-way'!AA422+'OddsRatio_working_3-way'!AG422</f>
        <v>-0.82636789650409004</v>
      </c>
      <c r="AN422" s="11">
        <f>'OddsRatio_working_3-way'!AB422+'OddsRatio_working_3-way'!AH422</f>
        <v>-0.24521308422993382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1.0715809807340242</v>
      </c>
      <c r="AS422" s="11">
        <f>IF(('OddsRatio_working_3-way'!X422=0),IF(Q422&gt;0,-Q422^(1/3),(-Q422)^(1/3)),'OddsRatio_working_3-way'!AM422-'OddsRatio_working_3-way'!R422/3)</f>
        <v>-0.82636789650409004</v>
      </c>
      <c r="AT422" s="11">
        <f>IF(('OddsRatio_working_3-way'!X422=0),IF(Q422&gt;0,-Q422^(1/3),(-Q422)^(1/3)),'OddsRatio_working_3-way'!AN422-'OddsRatio_working_3-way'!R422/3)</f>
        <v>-0.24521308422993382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9">
        <f t="shared" si="91"/>
        <v>0.41308090910407258</v>
      </c>
      <c r="E423" s="9">
        <f t="shared" si="92"/>
        <v>0.27944285098375599</v>
      </c>
      <c r="F423" s="9">
        <f t="shared" si="93"/>
        <v>0.30747623991217155</v>
      </c>
      <c r="G423" s="9">
        <f t="shared" si="94"/>
        <v>1.0524690746131731</v>
      </c>
      <c r="H423" s="9">
        <f t="shared" si="95"/>
        <v>2.4208332507277834</v>
      </c>
      <c r="I423" s="9">
        <f t="shared" si="96"/>
        <v>3.5785492328022732</v>
      </c>
      <c r="J423" s="9">
        <f t="shared" si="97"/>
        <v>3.2522838196721904</v>
      </c>
      <c r="K423" s="11">
        <f t="shared" si="98"/>
        <v>0.42553191489361702</v>
      </c>
      <c r="L423" s="11">
        <f t="shared" si="99"/>
        <v>0.28985507246376813</v>
      </c>
      <c r="M423" s="11">
        <f t="shared" si="100"/>
        <v>0.31847133757961782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-0.27803343212524378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0.23332960163095035</v>
      </c>
      <c r="Q423" s="11">
        <f>2*'OddsRatio_working_3-way'!K423*'OddsRatio_working_3-way'!L423*'OddsRatio_working_3-way'!M423</f>
        <v>7.856215543129641E-2</v>
      </c>
      <c r="R423" s="11">
        <f t="shared" si="101"/>
        <v>0</v>
      </c>
      <c r="S423" s="11">
        <f t="shared" si="102"/>
        <v>-0.83921419034903677</v>
      </c>
      <c r="T423" s="11">
        <f t="shared" si="103"/>
        <v>-0.28256370045422113</v>
      </c>
      <c r="U423" s="11">
        <f>'OddsRatio_working_3-way'!S423-'OddsRatio_working_3-way'!R423^2/3</f>
        <v>-0.83921419034903677</v>
      </c>
      <c r="V423" s="11">
        <f>'OddsRatio_working_3-way'!S423*'OddsRatio_working_3-way'!R423/3-2*'OddsRatio_working_3-way'!R423^3/27-'OddsRatio_working_3-way'!T423</f>
        <v>0.28256370045422113</v>
      </c>
      <c r="W423" s="11">
        <f>'OddsRatio_working_3-way'!V423^2+4*'OddsRatio_working_3-way'!U423^3/27</f>
        <v>-7.7195557393299474E-3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0.14795421635907571</v>
      </c>
      <c r="Y423" s="11">
        <f>IF('OddsRatio_working_3-way'!W423&gt;=0,IF('OddsRatio_working_3-way'!V423+SQRT('OddsRatio_working_3-way'!W423)&gt;0,0,PI()),ACOS('OddsRatio_working_3-way'!V423/(2*'OddsRatio_working_3-way'!X423)))</f>
        <v>0.30146511048457625</v>
      </c>
      <c r="Z423" s="11">
        <f>'OddsRatio_working_3-way'!X423^(1/3)*COS('OddsRatio_working_3-way'!Y423/3)</f>
        <v>0.52623453730658654</v>
      </c>
      <c r="AA423" s="11">
        <f>'OddsRatio_working_3-way'!X423^(1/3)*COS(('OddsRatio_working_3-way'!Y423+2*PI())/3)</f>
        <v>-0.3090678551190969</v>
      </c>
      <c r="AB423" s="11">
        <f>'OddsRatio_working_3-way'!X423^(1/3)*COS(('OddsRatio_working_3-way'!Y423+4*PI())/3)</f>
        <v>-0.21716668218748966</v>
      </c>
      <c r="AC423" s="11">
        <f>'OddsRatio_working_3-way'!X423^(1/3)*SIN('OddsRatio_working_3-way'!Y423/3)</f>
        <v>5.3059166930905781E-2</v>
      </c>
      <c r="AD423" s="11">
        <f>'OddsRatio_working_3-way'!X423^(1/3)*SIN(('OddsRatio_working_3-way'!Y423+2*PI())/3)</f>
        <v>0.42920289419080088</v>
      </c>
      <c r="AE423" s="11">
        <f>'OddsRatio_working_3-way'!X423^(1/3)*SIN(('OddsRatio_working_3-way'!Y423+4*PI())/3)</f>
        <v>-0.48226206112170672</v>
      </c>
      <c r="AF423" s="11">
        <f>-'OddsRatio_working_3-way'!U423/(3*'OddsRatio_working_3-way'!X423^(1/3))*COS(('OddsRatio_working_3-way'!Y423)/3)</f>
        <v>0.52623453730658654</v>
      </c>
      <c r="AG423" s="11">
        <f>-'OddsRatio_working_3-way'!U423/(3*'OddsRatio_working_3-way'!X423^(1/3))*COS(('OddsRatio_working_3-way'!Y423+2*PI())/3)</f>
        <v>-0.3090678551190969</v>
      </c>
      <c r="AH423" s="11">
        <f>-'OddsRatio_working_3-way'!U423/(3*'OddsRatio_working_3-way'!X423^(1/3))*COS(('OddsRatio_working_3-way'!Y423+4*PI())/3)</f>
        <v>-0.21716668218748966</v>
      </c>
      <c r="AI423" s="11">
        <f>'OddsRatio_working_3-way'!U423/(3*'OddsRatio_working_3-way'!X423^(1/3))*SIN(('OddsRatio_working_3-way'!Y423)/3)</f>
        <v>-5.3059166930905781E-2</v>
      </c>
      <c r="AJ423" s="11">
        <f>'OddsRatio_working_3-way'!U423/(3*'OddsRatio_working_3-way'!X423^(1/3))*SIN(('OddsRatio_working_3-way'!Y423+2*PI())/3)</f>
        <v>-0.42920289419080088</v>
      </c>
      <c r="AK423" s="11">
        <f>'OddsRatio_working_3-way'!U423/(3*'OddsRatio_working_3-way'!X423^(1/3))*SIN(('OddsRatio_working_3-way'!Y423+4*PI())/3)</f>
        <v>0.48226206112170672</v>
      </c>
      <c r="AL423" s="11">
        <f>'OddsRatio_working_3-way'!Z423+'OddsRatio_working_3-way'!AF423</f>
        <v>1.0524690746131731</v>
      </c>
      <c r="AM423" s="11">
        <f>'OddsRatio_working_3-way'!AA423+'OddsRatio_working_3-way'!AG423</f>
        <v>-0.6181357102381938</v>
      </c>
      <c r="AN423" s="11">
        <f>'OddsRatio_working_3-way'!AB423+'OddsRatio_working_3-way'!AH423</f>
        <v>-0.43433336437497932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1.0524690746131731</v>
      </c>
      <c r="AS423" s="11">
        <f>IF(('OddsRatio_working_3-way'!X423=0),IF(Q423&gt;0,-Q423^(1/3),(-Q423)^(1/3)),'OddsRatio_working_3-way'!AM423-'OddsRatio_working_3-way'!R423/3)</f>
        <v>-0.6181357102381938</v>
      </c>
      <c r="AT423" s="11">
        <f>IF(('OddsRatio_working_3-way'!X423=0),IF(Q423&gt;0,-Q423^(1/3),(-Q423)^(1/3)),'OddsRatio_working_3-way'!AN423-'OddsRatio_working_3-way'!R423/3)</f>
        <v>-0.43433336437497932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9">
        <f t="shared" si="91"/>
        <v>0.83984596670600187</v>
      </c>
      <c r="E424" s="9">
        <f t="shared" si="92"/>
        <v>0.1172769419261644</v>
      </c>
      <c r="F424" s="9">
        <f t="shared" si="93"/>
        <v>4.2877091367833624E-2</v>
      </c>
      <c r="G424" s="9">
        <f t="shared" si="94"/>
        <v>1.1217325392216972</v>
      </c>
      <c r="H424" s="9">
        <f t="shared" si="95"/>
        <v>1.1906945316676885</v>
      </c>
      <c r="I424" s="9">
        <f t="shared" si="96"/>
        <v>8.526825338177586</v>
      </c>
      <c r="J424" s="9">
        <f t="shared" si="97"/>
        <v>23.322477530511772</v>
      </c>
      <c r="K424" s="11">
        <f t="shared" si="98"/>
        <v>0.85470085470085477</v>
      </c>
      <c r="L424" s="11">
        <f t="shared" si="99"/>
        <v>0.1297016861219196</v>
      </c>
      <c r="M424" s="11">
        <f t="shared" si="100"/>
        <v>4.784688995215311E-2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-0.12040318962293151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0.1420443771457493</v>
      </c>
      <c r="Q424" s="11">
        <f>2*'OddsRatio_working_3-way'!K424*'OddsRatio_working_3-way'!L424*'OddsRatio_working_3-way'!M424</f>
        <v>1.0608243252109729E-2</v>
      </c>
      <c r="R424" s="11">
        <f t="shared" si="101"/>
        <v>0</v>
      </c>
      <c r="S424" s="11">
        <f t="shared" si="102"/>
        <v>-1.1797393207820477</v>
      </c>
      <c r="T424" s="11">
        <f t="shared" si="103"/>
        <v>-8.8105998564753346E-2</v>
      </c>
      <c r="U424" s="11">
        <f>'OddsRatio_working_3-way'!S424-'OddsRatio_working_3-way'!R424^2/3</f>
        <v>-1.1797393207820477</v>
      </c>
      <c r="V424" s="11">
        <f>'OddsRatio_working_3-way'!S424*'OddsRatio_working_3-way'!R424/3-2*'OddsRatio_working_3-way'!R424^3/27-'OddsRatio_working_3-way'!T424</f>
        <v>8.8105998564753346E-2</v>
      </c>
      <c r="W424" s="11">
        <f>'OddsRatio_working_3-way'!V424^2+4*'OddsRatio_working_3-way'!U424^3/27</f>
        <v>-0.23548819691453626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0.24660234381369361</v>
      </c>
      <c r="Y424" s="11">
        <f>IF('OddsRatio_working_3-way'!W424&gt;=0,IF('OddsRatio_working_3-way'!V424+SQRT('OddsRatio_working_3-way'!W424)&gt;0,0,PI()),ACOS('OddsRatio_working_3-way'!V424/(2*'OddsRatio_working_3-way'!X424)))</f>
        <v>1.391192462330112</v>
      </c>
      <c r="Z424" s="11">
        <f>'OddsRatio_working_3-way'!X424^(1/3)*COS('OddsRatio_working_3-way'!Y424/3)</f>
        <v>0.56086626961084862</v>
      </c>
      <c r="AA424" s="11">
        <f>'OddsRatio_working_3-way'!X424^(1/3)*COS(('OddsRatio_working_3-way'!Y424+2*PI())/3)</f>
        <v>-0.52334587820337808</v>
      </c>
      <c r="AB424" s="11">
        <f>'OddsRatio_working_3-way'!X424^(1/3)*COS(('OddsRatio_working_3-way'!Y424+4*PI())/3)</f>
        <v>-3.7520391407470641E-2</v>
      </c>
      <c r="AC424" s="11">
        <f>'OddsRatio_working_3-way'!X424^(1/3)*SIN('OddsRatio_working_3-way'!Y424/3)</f>
        <v>0.28049147558079812</v>
      </c>
      <c r="AD424" s="11">
        <f>'OddsRatio_working_3-way'!X424^(1/3)*SIN(('OddsRatio_working_3-way'!Y424+2*PI())/3)</f>
        <v>0.3454786998184079</v>
      </c>
      <c r="AE424" s="11">
        <f>'OddsRatio_working_3-way'!X424^(1/3)*SIN(('OddsRatio_working_3-way'!Y424+4*PI())/3)</f>
        <v>-0.62597017539920607</v>
      </c>
      <c r="AF424" s="11">
        <f>-'OddsRatio_working_3-way'!U424/(3*'OddsRatio_working_3-way'!X424^(1/3))*COS(('OddsRatio_working_3-way'!Y424)/3)</f>
        <v>0.56086626961084862</v>
      </c>
      <c r="AG424" s="11">
        <f>-'OddsRatio_working_3-way'!U424/(3*'OddsRatio_working_3-way'!X424^(1/3))*COS(('OddsRatio_working_3-way'!Y424+2*PI())/3)</f>
        <v>-0.52334587820337808</v>
      </c>
      <c r="AH424" s="11">
        <f>-'OddsRatio_working_3-way'!U424/(3*'OddsRatio_working_3-way'!X424^(1/3))*COS(('OddsRatio_working_3-way'!Y424+4*PI())/3)</f>
        <v>-3.7520391407470641E-2</v>
      </c>
      <c r="AI424" s="11">
        <f>'OddsRatio_working_3-way'!U424/(3*'OddsRatio_working_3-way'!X424^(1/3))*SIN(('OddsRatio_working_3-way'!Y424)/3)</f>
        <v>-0.28049147558079812</v>
      </c>
      <c r="AJ424" s="11">
        <f>'OddsRatio_working_3-way'!U424/(3*'OddsRatio_working_3-way'!X424^(1/3))*SIN(('OddsRatio_working_3-way'!Y424+2*PI())/3)</f>
        <v>-0.3454786998184079</v>
      </c>
      <c r="AK424" s="11">
        <f>'OddsRatio_working_3-way'!U424/(3*'OddsRatio_working_3-way'!X424^(1/3))*SIN(('OddsRatio_working_3-way'!Y424+4*PI())/3)</f>
        <v>0.62597017539920607</v>
      </c>
      <c r="AL424" s="11">
        <f>'OddsRatio_working_3-way'!Z424+'OddsRatio_working_3-way'!AF424</f>
        <v>1.1217325392216972</v>
      </c>
      <c r="AM424" s="11">
        <f>'OddsRatio_working_3-way'!AA424+'OddsRatio_working_3-way'!AG424</f>
        <v>-1.0466917564067562</v>
      </c>
      <c r="AN424" s="11">
        <f>'OddsRatio_working_3-way'!AB424+'OddsRatio_working_3-way'!AH424</f>
        <v>-7.5040782814941281E-2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1.1217325392216972</v>
      </c>
      <c r="AS424" s="11">
        <f>IF(('OddsRatio_working_3-way'!X424=0),IF(Q424&gt;0,-Q424^(1/3),(-Q424)^(1/3)),'OddsRatio_working_3-way'!AM424-'OddsRatio_working_3-way'!R424/3)</f>
        <v>-1.0466917564067562</v>
      </c>
      <c r="AT424" s="11">
        <f>IF(('OddsRatio_working_3-way'!X424=0),IF(Q424&gt;0,-Q424^(1/3),(-Q424)^(1/3)),'OddsRatio_working_3-way'!AN424-'OddsRatio_working_3-way'!R424/3)</f>
        <v>-7.5040782814941281E-2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9">
        <f t="shared" si="91"/>
        <v>5.3945876109431495E-2</v>
      </c>
      <c r="E425" s="9">
        <f t="shared" si="92"/>
        <v>0.1224271954315618</v>
      </c>
      <c r="F425" s="9">
        <f t="shared" si="93"/>
        <v>0.82362692845900687</v>
      </c>
      <c r="G425" s="9">
        <f t="shared" si="94"/>
        <v>1.1270628628385928</v>
      </c>
      <c r="H425" s="9">
        <f t="shared" si="95"/>
        <v>18.537098145768503</v>
      </c>
      <c r="I425" s="9">
        <f t="shared" si="96"/>
        <v>8.1681198076534507</v>
      </c>
      <c r="J425" s="9">
        <f t="shared" si="97"/>
        <v>1.2141419439393324</v>
      </c>
      <c r="K425" s="11">
        <f t="shared" si="98"/>
        <v>6.0386473429951695E-2</v>
      </c>
      <c r="L425" s="11">
        <f t="shared" si="99"/>
        <v>0.1358695652173913</v>
      </c>
      <c r="M425" s="11">
        <f t="shared" si="100"/>
        <v>0.84033613445378152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-0.12963885932444807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0.15244164773659935</v>
      </c>
      <c r="Q425" s="11">
        <f>2*'OddsRatio_working_3-way'!K425*'OddsRatio_working_3-way'!L425*'OddsRatio_working_3-way'!M425</f>
        <v>1.3789384688973259E-2</v>
      </c>
      <c r="R425" s="11">
        <f t="shared" si="101"/>
        <v>0</v>
      </c>
      <c r="S425" s="11">
        <f t="shared" si="102"/>
        <v>-1.1758947011025651</v>
      </c>
      <c r="T425" s="11">
        <f t="shared" si="103"/>
        <v>-0.10636767988263819</v>
      </c>
      <c r="U425" s="11">
        <f>'OddsRatio_working_3-way'!S425-'OddsRatio_working_3-way'!R425^2/3</f>
        <v>-1.1758947011025651</v>
      </c>
      <c r="V425" s="11">
        <f>'OddsRatio_working_3-way'!S425*'OddsRatio_working_3-way'!R425/3-2*'OddsRatio_working_3-way'!R425^3/27-'OddsRatio_working_3-way'!T425</f>
        <v>0.10636767988263819</v>
      </c>
      <c r="W425" s="11">
        <f>'OddsRatio_working_3-way'!V425^2+4*'OddsRatio_working_3-way'!U425^3/27</f>
        <v>-0.2295663518723636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0.24539785817931409</v>
      </c>
      <c r="Y425" s="11">
        <f>IF('OddsRatio_working_3-way'!W425&gt;=0,IF('OddsRatio_working_3-way'!V425+SQRT('OddsRatio_working_3-way'!W425)&gt;0,0,PI()),ACOS('OddsRatio_working_3-way'!V425/(2*'OddsRatio_working_3-way'!X425)))</f>
        <v>1.3523378911069115</v>
      </c>
      <c r="Z425" s="11">
        <f>'OddsRatio_working_3-way'!X425^(1/3)*COS('OddsRatio_working_3-way'!Y425/3)</f>
        <v>0.5635314314192964</v>
      </c>
      <c r="AA425" s="11">
        <f>'OddsRatio_working_3-way'!X425^(1/3)*COS(('OddsRatio_working_3-way'!Y425+2*PI())/3)</f>
        <v>-0.5179815484294944</v>
      </c>
      <c r="AB425" s="11">
        <f>'OddsRatio_working_3-way'!X425^(1/3)*COS(('OddsRatio_working_3-way'!Y425+4*PI())/3)</f>
        <v>-4.5549882989801907E-2</v>
      </c>
      <c r="AC425" s="11">
        <f>'OddsRatio_working_3-way'!X425^(1/3)*SIN('OddsRatio_working_3-way'!Y425/3)</f>
        <v>0.27275854921530973</v>
      </c>
      <c r="AD425" s="11">
        <f>'OddsRatio_working_3-way'!X425^(1/3)*SIN(('OddsRatio_working_3-way'!Y425+2*PI())/3)</f>
        <v>0.35165326083246412</v>
      </c>
      <c r="AE425" s="11">
        <f>'OddsRatio_working_3-way'!X425^(1/3)*SIN(('OddsRatio_working_3-way'!Y425+4*PI())/3)</f>
        <v>-0.6244118100477738</v>
      </c>
      <c r="AF425" s="11">
        <f>-'OddsRatio_working_3-way'!U425/(3*'OddsRatio_working_3-way'!X425^(1/3))*COS(('OddsRatio_working_3-way'!Y425)/3)</f>
        <v>0.5635314314192964</v>
      </c>
      <c r="AG425" s="11">
        <f>-'OddsRatio_working_3-way'!U425/(3*'OddsRatio_working_3-way'!X425^(1/3))*COS(('OddsRatio_working_3-way'!Y425+2*PI())/3)</f>
        <v>-0.5179815484294944</v>
      </c>
      <c r="AH425" s="11">
        <f>-'OddsRatio_working_3-way'!U425/(3*'OddsRatio_working_3-way'!X425^(1/3))*COS(('OddsRatio_working_3-way'!Y425+4*PI())/3)</f>
        <v>-4.55498829898019E-2</v>
      </c>
      <c r="AI425" s="11">
        <f>'OddsRatio_working_3-way'!U425/(3*'OddsRatio_working_3-way'!X425^(1/3))*SIN(('OddsRatio_working_3-way'!Y425)/3)</f>
        <v>-0.27275854921530968</v>
      </c>
      <c r="AJ425" s="11">
        <f>'OddsRatio_working_3-way'!U425/(3*'OddsRatio_working_3-way'!X425^(1/3))*SIN(('OddsRatio_working_3-way'!Y425+2*PI())/3)</f>
        <v>-0.35165326083246407</v>
      </c>
      <c r="AK425" s="11">
        <f>'OddsRatio_working_3-way'!U425/(3*'OddsRatio_working_3-way'!X425^(1/3))*SIN(('OddsRatio_working_3-way'!Y425+4*PI())/3)</f>
        <v>0.62441181004777369</v>
      </c>
      <c r="AL425" s="11">
        <f>'OddsRatio_working_3-way'!Z425+'OddsRatio_working_3-way'!AF425</f>
        <v>1.1270628628385928</v>
      </c>
      <c r="AM425" s="11">
        <f>'OddsRatio_working_3-way'!AA425+'OddsRatio_working_3-way'!AG425</f>
        <v>-1.0359630968589888</v>
      </c>
      <c r="AN425" s="11">
        <f>'OddsRatio_working_3-way'!AB425+'OddsRatio_working_3-way'!AH425</f>
        <v>-9.1099765979603814E-2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1.1270628628385928</v>
      </c>
      <c r="AS425" s="11">
        <f>IF(('OddsRatio_working_3-way'!X425=0),IF(Q425&gt;0,-Q425^(1/3),(-Q425)^(1/3)),'OddsRatio_working_3-way'!AM425-'OddsRatio_working_3-way'!R425/3)</f>
        <v>-1.0359630968589888</v>
      </c>
      <c r="AT425" s="11">
        <f>IF(('OddsRatio_working_3-way'!X425=0),IF(Q425&gt;0,-Q425^(1/3),(-Q425)^(1/3)),'OddsRatio_working_3-way'!AN425-'OddsRatio_working_3-way'!R425/3)</f>
        <v>-9.1099765979603814E-2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9">
        <f t="shared" si="91"/>
        <v>0.2242092789509379</v>
      </c>
      <c r="E426" s="9">
        <f t="shared" si="92"/>
        <v>0.26155504101105798</v>
      </c>
      <c r="F426" s="9">
        <f t="shared" si="93"/>
        <v>0.51423568003800435</v>
      </c>
      <c r="G426" s="9">
        <f t="shared" si="94"/>
        <v>1.0613861073555504</v>
      </c>
      <c r="H426" s="9">
        <f t="shared" si="95"/>
        <v>4.4601187099790938</v>
      </c>
      <c r="I426" s="9">
        <f t="shared" si="96"/>
        <v>3.8232870455657637</v>
      </c>
      <c r="J426" s="9">
        <f t="shared" si="97"/>
        <v>1.9446336355464395</v>
      </c>
      <c r="K426" s="11">
        <f t="shared" si="98"/>
        <v>0.23474178403755869</v>
      </c>
      <c r="L426" s="11">
        <f t="shared" si="99"/>
        <v>0.27322404371584696</v>
      </c>
      <c r="M426" s="11">
        <f t="shared" si="100"/>
        <v>0.52910052910052918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-0.2619007575779172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0.23109716790929752</v>
      </c>
      <c r="Q426" s="11">
        <f>2*'OddsRatio_working_3-way'!K426*'OddsRatio_working_3-way'!L426*'OddsRatio_working_3-way'!M426</f>
        <v>6.7869946522554334E-2</v>
      </c>
      <c r="R426" s="11">
        <f t="shared" si="101"/>
        <v>0</v>
      </c>
      <c r="S426" s="11">
        <f t="shared" si="102"/>
        <v>-0.88238449573993538</v>
      </c>
      <c r="T426" s="11">
        <f t="shared" si="103"/>
        <v>-0.25914375792655958</v>
      </c>
      <c r="U426" s="11">
        <f>'OddsRatio_working_3-way'!S426-'OddsRatio_working_3-way'!R426^2/3</f>
        <v>-0.88238449573993538</v>
      </c>
      <c r="V426" s="11">
        <f>'OddsRatio_working_3-way'!S426*'OddsRatio_working_3-way'!R426/3-2*'OddsRatio_working_3-way'!R426^3/27-'OddsRatio_working_3-way'!T426</f>
        <v>0.25914375792655958</v>
      </c>
      <c r="W426" s="11">
        <f>'OddsRatio_working_3-way'!V426^2+4*'OddsRatio_working_3-way'!U426^3/27</f>
        <v>-3.4626243783323851E-2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0.15951624608141263</v>
      </c>
      <c r="Y426" s="11">
        <f>IF('OddsRatio_working_3-way'!W426&gt;=0,IF('OddsRatio_working_3-way'!V426+SQRT('OddsRatio_working_3-way'!W426)&gt;0,0,PI()),ACOS('OddsRatio_working_3-way'!V426/(2*'OddsRatio_working_3-way'!X426)))</f>
        <v>0.62274553011637535</v>
      </c>
      <c r="Z426" s="11">
        <f>'OddsRatio_working_3-way'!X426^(1/3)*COS('OddsRatio_working_3-way'!Y426/3)</f>
        <v>0.53069305367777519</v>
      </c>
      <c r="AA426" s="11">
        <f>'OddsRatio_working_3-way'!X426^(1/3)*COS(('OddsRatio_working_3-way'!Y426+2*PI())/3)</f>
        <v>-0.36214418186524849</v>
      </c>
      <c r="AB426" s="11">
        <f>'OddsRatio_working_3-way'!X426^(1/3)*COS(('OddsRatio_working_3-way'!Y426+4*PI())/3)</f>
        <v>-0.16854887181252684</v>
      </c>
      <c r="AC426" s="11">
        <f>'OddsRatio_working_3-way'!X426^(1/3)*SIN('OddsRatio_working_3-way'!Y426/3)</f>
        <v>0.11177230437278805</v>
      </c>
      <c r="AD426" s="11">
        <f>'OddsRatio_working_3-way'!X426^(1/3)*SIN(('OddsRatio_working_3-way'!Y426+2*PI())/3)</f>
        <v>0.40370751391049808</v>
      </c>
      <c r="AE426" s="11">
        <f>'OddsRatio_working_3-way'!X426^(1/3)*SIN(('OddsRatio_working_3-way'!Y426+4*PI())/3)</f>
        <v>-0.51547981828328604</v>
      </c>
      <c r="AF426" s="11">
        <f>-'OddsRatio_working_3-way'!U426/(3*'OddsRatio_working_3-way'!X426^(1/3))*COS(('OddsRatio_working_3-way'!Y426)/3)</f>
        <v>0.53069305367777508</v>
      </c>
      <c r="AG426" s="11">
        <f>-'OddsRatio_working_3-way'!U426/(3*'OddsRatio_working_3-way'!X426^(1/3))*COS(('OddsRatio_working_3-way'!Y426+2*PI())/3)</f>
        <v>-0.36214418186524844</v>
      </c>
      <c r="AH426" s="11">
        <f>-'OddsRatio_working_3-way'!U426/(3*'OddsRatio_working_3-way'!X426^(1/3))*COS(('OddsRatio_working_3-way'!Y426+4*PI())/3)</f>
        <v>-0.16854887181252681</v>
      </c>
      <c r="AI426" s="11">
        <f>'OddsRatio_working_3-way'!U426/(3*'OddsRatio_working_3-way'!X426^(1/3))*SIN(('OddsRatio_working_3-way'!Y426)/3)</f>
        <v>-0.11177230437278803</v>
      </c>
      <c r="AJ426" s="11">
        <f>'OddsRatio_working_3-way'!U426/(3*'OddsRatio_working_3-way'!X426^(1/3))*SIN(('OddsRatio_working_3-way'!Y426+2*PI())/3)</f>
        <v>-0.40370751391049797</v>
      </c>
      <c r="AK426" s="11">
        <f>'OddsRatio_working_3-way'!U426/(3*'OddsRatio_working_3-way'!X426^(1/3))*SIN(('OddsRatio_working_3-way'!Y426+4*PI())/3)</f>
        <v>0.51547981828328593</v>
      </c>
      <c r="AL426" s="11">
        <f>'OddsRatio_working_3-way'!Z426+'OddsRatio_working_3-way'!AF426</f>
        <v>1.0613861073555504</v>
      </c>
      <c r="AM426" s="11">
        <f>'OddsRatio_working_3-way'!AA426+'OddsRatio_working_3-way'!AG426</f>
        <v>-0.72428836373049688</v>
      </c>
      <c r="AN426" s="11">
        <f>'OddsRatio_working_3-way'!AB426+'OddsRatio_working_3-way'!AH426</f>
        <v>-0.33709774362505363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1.0613861073555504</v>
      </c>
      <c r="AS426" s="11">
        <f>IF(('OddsRatio_working_3-way'!X426=0),IF(Q426&gt;0,-Q426^(1/3),(-Q426)^(1/3)),'OddsRatio_working_3-way'!AM426-'OddsRatio_working_3-way'!R426/3)</f>
        <v>-0.72428836373049688</v>
      </c>
      <c r="AT426" s="11">
        <f>IF(('OddsRatio_working_3-way'!X426=0),IF(Q426&gt;0,-Q426^(1/3),(-Q426)^(1/3)),'OddsRatio_working_3-way'!AN426-'OddsRatio_working_3-way'!R426/3)</f>
        <v>-0.33709774362505363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9">
        <f t="shared" si="91"/>
        <v>0.37495794726766829</v>
      </c>
      <c r="E427" s="9">
        <f t="shared" si="92"/>
        <v>0.30184897892437412</v>
      </c>
      <c r="F427" s="9">
        <f t="shared" si="93"/>
        <v>0.32319307380795753</v>
      </c>
      <c r="G427" s="9">
        <f t="shared" si="94"/>
        <v>1.0418535886608005</v>
      </c>
      <c r="H427" s="9">
        <f t="shared" si="95"/>
        <v>2.6669657418572803</v>
      </c>
      <c r="I427" s="9">
        <f t="shared" si="96"/>
        <v>3.3129149668269777</v>
      </c>
      <c r="J427" s="9">
        <f t="shared" si="97"/>
        <v>3.0941257132082094</v>
      </c>
      <c r="K427" s="11">
        <f t="shared" si="98"/>
        <v>0.38461538461538458</v>
      </c>
      <c r="L427" s="11">
        <f t="shared" si="99"/>
        <v>0.3105590062111801</v>
      </c>
      <c r="M427" s="11">
        <f t="shared" si="100"/>
        <v>0.33222591362126247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-0.28331743368577111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0.23135177692450554</v>
      </c>
      <c r="Q427" s="11">
        <f>2*'OddsRatio_working_3-way'!K427*'OddsRatio_working_3-way'!L427*'OddsRatio_working_3-way'!M427</f>
        <v>7.9365961209092784E-2</v>
      </c>
      <c r="R427" s="11">
        <f t="shared" si="101"/>
        <v>0</v>
      </c>
      <c r="S427" s="11">
        <f t="shared" si="102"/>
        <v>-0.81658150688001441</v>
      </c>
      <c r="T427" s="11">
        <f t="shared" si="103"/>
        <v>-0.28013087714580248</v>
      </c>
      <c r="U427" s="11">
        <f>'OddsRatio_working_3-way'!S427-'OddsRatio_working_3-way'!R427^2/3</f>
        <v>-0.81658150688001441</v>
      </c>
      <c r="V427" s="11">
        <f>'OddsRatio_working_3-way'!S427*'OddsRatio_working_3-way'!R427/3-2*'OddsRatio_working_3-way'!R427^3/27-'OddsRatio_working_3-way'!T427</f>
        <v>0.28013087714580248</v>
      </c>
      <c r="W427" s="11">
        <f>'OddsRatio_working_3-way'!V427^2+4*'OddsRatio_working_3-way'!U427^3/27</f>
        <v>-2.1934951545231757E-3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0.14200950979159799</v>
      </c>
      <c r="Y427" s="11">
        <f>IF('OddsRatio_working_3-way'!W427&gt;=0,IF('OddsRatio_working_3-way'!V427+SQRT('OddsRatio_working_3-way'!W427)&gt;0,0,PI()),ACOS('OddsRatio_working_3-way'!V427/(2*'OddsRatio_working_3-way'!X427)))</f>
        <v>0.16565672261229247</v>
      </c>
      <c r="Z427" s="11">
        <f>'OddsRatio_working_3-way'!X427^(1/3)*COS('OddsRatio_working_3-way'!Y427/3)</f>
        <v>0.52092679433040023</v>
      </c>
      <c r="AA427" s="11">
        <f>'OddsRatio_working_3-way'!X427^(1/3)*COS(('OddsRatio_working_3-way'!Y427+2*PI())/3)</f>
        <v>-0.28539997534852896</v>
      </c>
      <c r="AB427" s="11">
        <f>'OddsRatio_working_3-way'!X427^(1/3)*COS(('OddsRatio_working_3-way'!Y427+4*PI())/3)</f>
        <v>-0.23552681898187142</v>
      </c>
      <c r="AC427" s="11">
        <f>'OddsRatio_working_3-way'!X427^(1/3)*SIN('OddsRatio_working_3-way'!Y427/3)</f>
        <v>2.8794280253626157E-2</v>
      </c>
      <c r="AD427" s="11">
        <f>'OddsRatio_working_3-way'!X427^(1/3)*SIN(('OddsRatio_working_3-way'!Y427+2*PI())/3)</f>
        <v>0.43673869727530507</v>
      </c>
      <c r="AE427" s="11">
        <f>'OddsRatio_working_3-way'!X427^(1/3)*SIN(('OddsRatio_working_3-way'!Y427+4*PI())/3)</f>
        <v>-0.46553297752893114</v>
      </c>
      <c r="AF427" s="11">
        <f>-'OddsRatio_working_3-way'!U427/(3*'OddsRatio_working_3-way'!X427^(1/3))*COS(('OddsRatio_working_3-way'!Y427)/3)</f>
        <v>0.52092679433040023</v>
      </c>
      <c r="AG427" s="11">
        <f>-'OddsRatio_working_3-way'!U427/(3*'OddsRatio_working_3-way'!X427^(1/3))*COS(('OddsRatio_working_3-way'!Y427+2*PI())/3)</f>
        <v>-0.28539997534852896</v>
      </c>
      <c r="AH427" s="11">
        <f>-'OddsRatio_working_3-way'!U427/(3*'OddsRatio_working_3-way'!X427^(1/3))*COS(('OddsRatio_working_3-way'!Y427+4*PI())/3)</f>
        <v>-0.23552681898187142</v>
      </c>
      <c r="AI427" s="11">
        <f>'OddsRatio_working_3-way'!U427/(3*'OddsRatio_working_3-way'!X427^(1/3))*SIN(('OddsRatio_working_3-way'!Y427)/3)</f>
        <v>-2.8794280253626157E-2</v>
      </c>
      <c r="AJ427" s="11">
        <f>'OddsRatio_working_3-way'!U427/(3*'OddsRatio_working_3-way'!X427^(1/3))*SIN(('OddsRatio_working_3-way'!Y427+2*PI())/3)</f>
        <v>-0.43673869727530507</v>
      </c>
      <c r="AK427" s="11">
        <f>'OddsRatio_working_3-way'!U427/(3*'OddsRatio_working_3-way'!X427^(1/3))*SIN(('OddsRatio_working_3-way'!Y427+4*PI())/3)</f>
        <v>0.46553297752893114</v>
      </c>
      <c r="AL427" s="11">
        <f>'OddsRatio_working_3-way'!Z427+'OddsRatio_working_3-way'!AF427</f>
        <v>1.0418535886608005</v>
      </c>
      <c r="AM427" s="11">
        <f>'OddsRatio_working_3-way'!AA427+'OddsRatio_working_3-way'!AG427</f>
        <v>-0.57079995069705791</v>
      </c>
      <c r="AN427" s="11">
        <f>'OddsRatio_working_3-way'!AB427+'OddsRatio_working_3-way'!AH427</f>
        <v>-0.47105363796374283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1.0418535886608005</v>
      </c>
      <c r="AS427" s="11">
        <f>IF(('OddsRatio_working_3-way'!X427=0),IF(Q427&gt;0,-Q427^(1/3),(-Q427)^(1/3)),'OddsRatio_working_3-way'!AM427-'OddsRatio_working_3-way'!R427/3)</f>
        <v>-0.57079995069705791</v>
      </c>
      <c r="AT427" s="11">
        <f>IF(('OddsRatio_working_3-way'!X427=0),IF(Q427&gt;0,-Q427^(1/3),(-Q427)^(1/3)),'OddsRatio_working_3-way'!AN427-'OddsRatio_working_3-way'!R427/3)</f>
        <v>-0.47105363796374283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9">
        <f t="shared" si="91"/>
        <v>0.33306509142062107</v>
      </c>
      <c r="E428" s="9">
        <f t="shared" si="92"/>
        <v>0.32188406438651801</v>
      </c>
      <c r="F428" s="9">
        <f t="shared" si="93"/>
        <v>0.34505084419286092</v>
      </c>
      <c r="G428" s="9">
        <f t="shared" si="94"/>
        <v>1.042925063296662</v>
      </c>
      <c r="H428" s="9">
        <f t="shared" si="95"/>
        <v>3.0024161215295915</v>
      </c>
      <c r="I428" s="9">
        <f t="shared" si="96"/>
        <v>3.1067086278592568</v>
      </c>
      <c r="J428" s="9">
        <f t="shared" si="97"/>
        <v>2.8981236151999248</v>
      </c>
      <c r="K428" s="11">
        <f t="shared" si="98"/>
        <v>0.34246575342465752</v>
      </c>
      <c r="L428" s="11">
        <f t="shared" si="99"/>
        <v>0.33112582781456956</v>
      </c>
      <c r="M428" s="11">
        <f t="shared" si="100"/>
        <v>0.3546099290780142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-0.28384750647099577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0.23162401246137182</v>
      </c>
      <c r="Q428" s="11">
        <f>2*'OddsRatio_working_3-way'!K428*'OddsRatio_working_3-way'!L428*'OddsRatio_working_3-way'!M428</f>
        <v>8.0425004326865238E-2</v>
      </c>
      <c r="R428" s="11">
        <f t="shared" si="101"/>
        <v>0</v>
      </c>
      <c r="S428" s="11">
        <f t="shared" si="102"/>
        <v>-0.81601566750081611</v>
      </c>
      <c r="T428" s="11">
        <f t="shared" si="103"/>
        <v>-0.28333877343778341</v>
      </c>
      <c r="U428" s="11">
        <f>'OddsRatio_working_3-way'!S428-'OddsRatio_working_3-way'!R428^2/3</f>
        <v>-0.81601566750081611</v>
      </c>
      <c r="V428" s="11">
        <f>'OddsRatio_working_3-way'!S428*'OddsRatio_working_3-way'!R428/3-2*'OddsRatio_working_3-way'!R428^3/27-'OddsRatio_working_3-way'!T428</f>
        <v>0.28333877343778341</v>
      </c>
      <c r="W428" s="11">
        <f>'OddsRatio_working_3-way'!V428^2+4*'OddsRatio_working_3-way'!U428^3/27</f>
        <v>-2.1836813331851945E-4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0.14186192994118091</v>
      </c>
      <c r="Y428" s="11">
        <f>IF('OddsRatio_working_3-way'!W428&gt;=0,IF('OddsRatio_working_3-way'!V428+SQRT('OddsRatio_working_3-way'!W428)&gt;0,0,PI()),ACOS('OddsRatio_working_3-way'!V428/(2*'OddsRatio_working_3-way'!X428)))</f>
        <v>5.2106909638340415E-2</v>
      </c>
      <c r="Z428" s="11">
        <f>'OddsRatio_working_3-way'!X428^(1/3)*COS('OddsRatio_working_3-way'!Y428/3)</f>
        <v>0.52146253164833101</v>
      </c>
      <c r="AA428" s="11">
        <f>'OddsRatio_working_3-way'!X428^(1/3)*COS(('OddsRatio_working_3-way'!Y428+2*PI())/3)</f>
        <v>-0.26857587801273475</v>
      </c>
      <c r="AB428" s="11">
        <f>'OddsRatio_working_3-way'!X428^(1/3)*COS(('OddsRatio_working_3-way'!Y428+4*PI())/3)</f>
        <v>-0.2528866536355962</v>
      </c>
      <c r="AC428" s="11">
        <f>'OddsRatio_working_3-way'!X428^(1/3)*SIN('OddsRatio_working_3-way'!Y428/3)</f>
        <v>9.058177917517448E-3</v>
      </c>
      <c r="AD428" s="11">
        <f>'OddsRatio_working_3-way'!X428^(1/3)*SIN(('OddsRatio_working_3-way'!Y428+2*PI())/3)</f>
        <v>0.44707071057044284</v>
      </c>
      <c r="AE428" s="11">
        <f>'OddsRatio_working_3-way'!X428^(1/3)*SIN(('OddsRatio_working_3-way'!Y428+4*PI())/3)</f>
        <v>-0.45612888848796024</v>
      </c>
      <c r="AF428" s="11">
        <f>-'OddsRatio_working_3-way'!U428/(3*'OddsRatio_working_3-way'!X428^(1/3))*COS(('OddsRatio_working_3-way'!Y428)/3)</f>
        <v>0.5214625316483309</v>
      </c>
      <c r="AG428" s="11">
        <f>-'OddsRatio_working_3-way'!U428/(3*'OddsRatio_working_3-way'!X428^(1/3))*COS(('OddsRatio_working_3-way'!Y428+2*PI())/3)</f>
        <v>-0.26857587801273469</v>
      </c>
      <c r="AH428" s="11">
        <f>-'OddsRatio_working_3-way'!U428/(3*'OddsRatio_working_3-way'!X428^(1/3))*COS(('OddsRatio_working_3-way'!Y428+4*PI())/3)</f>
        <v>-0.25288665363559615</v>
      </c>
      <c r="AI428" s="11">
        <f>'OddsRatio_working_3-way'!U428/(3*'OddsRatio_working_3-way'!X428^(1/3))*SIN(('OddsRatio_working_3-way'!Y428)/3)</f>
        <v>-9.0581779175174463E-3</v>
      </c>
      <c r="AJ428" s="11">
        <f>'OddsRatio_working_3-way'!U428/(3*'OddsRatio_working_3-way'!X428^(1/3))*SIN(('OddsRatio_working_3-way'!Y428+2*PI())/3)</f>
        <v>-0.44707071057044273</v>
      </c>
      <c r="AK428" s="11">
        <f>'OddsRatio_working_3-way'!U428/(3*'OddsRatio_working_3-way'!X428^(1/3))*SIN(('OddsRatio_working_3-way'!Y428+4*PI())/3)</f>
        <v>0.45612888848796013</v>
      </c>
      <c r="AL428" s="11">
        <f>'OddsRatio_working_3-way'!Z428+'OddsRatio_working_3-way'!AF428</f>
        <v>1.042925063296662</v>
      </c>
      <c r="AM428" s="11">
        <f>'OddsRatio_working_3-way'!AA428+'OddsRatio_working_3-way'!AG428</f>
        <v>-0.5371517560254695</v>
      </c>
      <c r="AN428" s="11">
        <f>'OddsRatio_working_3-way'!AB428+'OddsRatio_working_3-way'!AH428</f>
        <v>-0.5057733072711923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1.042925063296662</v>
      </c>
      <c r="AS428" s="11">
        <f>IF(('OddsRatio_working_3-way'!X428=0),IF(Q428&gt;0,-Q428^(1/3),(-Q428)^(1/3)),'OddsRatio_working_3-way'!AM428-'OddsRatio_working_3-way'!R428/3)</f>
        <v>-0.5371517560254695</v>
      </c>
      <c r="AT428" s="11">
        <f>IF(('OddsRatio_working_3-way'!X428=0),IF(Q428&gt;0,-Q428^(1/3),(-Q428)^(1/3)),'OddsRatio_working_3-way'!AN428-'OddsRatio_working_3-way'!R428/3)</f>
        <v>-0.5057733072711923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9">
        <f t="shared" si="91"/>
        <v>0.33934098414341091</v>
      </c>
      <c r="E429" s="9">
        <f t="shared" si="92"/>
        <v>0.32011491121570312</v>
      </c>
      <c r="F429" s="9">
        <f t="shared" si="93"/>
        <v>0.3405441046408858</v>
      </c>
      <c r="G429" s="9">
        <f t="shared" si="94"/>
        <v>1.0411167759737869</v>
      </c>
      <c r="H429" s="9">
        <f t="shared" si="95"/>
        <v>2.9468883710709819</v>
      </c>
      <c r="I429" s="9">
        <f t="shared" si="96"/>
        <v>3.1238782229865252</v>
      </c>
      <c r="J429" s="9">
        <f t="shared" si="97"/>
        <v>2.9364772033112443</v>
      </c>
      <c r="K429" s="11">
        <f t="shared" si="98"/>
        <v>0.34843205574912889</v>
      </c>
      <c r="L429" s="11">
        <f t="shared" si="99"/>
        <v>0.32894736842105265</v>
      </c>
      <c r="M429" s="11">
        <f t="shared" si="100"/>
        <v>0.34965034965034969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-0.28435652922174093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0.23123538848827685</v>
      </c>
      <c r="Q429" s="11">
        <f>2*'OddsRatio_working_3-way'!K429*'OddsRatio_working_3-way'!L429*'OddsRatio_working_3-way'!M429</f>
        <v>8.0150914553995437E-2</v>
      </c>
      <c r="R429" s="11">
        <f t="shared" si="101"/>
        <v>0</v>
      </c>
      <c r="S429" s="11">
        <f t="shared" si="102"/>
        <v>-0.81318825040222564</v>
      </c>
      <c r="T429" s="11">
        <f t="shared" si="103"/>
        <v>-0.28186767778240057</v>
      </c>
      <c r="U429" s="11">
        <f>'OddsRatio_working_3-way'!S429-'OddsRatio_working_3-way'!R429^2/3</f>
        <v>-0.81318825040222564</v>
      </c>
      <c r="V429" s="11">
        <f>'OddsRatio_working_3-way'!S429*'OddsRatio_working_3-way'!R429/3-2*'OddsRatio_working_3-way'!R429^3/27-'OddsRatio_working_3-way'!T429</f>
        <v>0.28186767778240057</v>
      </c>
      <c r="W429" s="11">
        <f>'OddsRatio_working_3-way'!V429^2+4*'OddsRatio_working_3-way'!U429^3/27</f>
        <v>-2.1597021871253008E-4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0.1411252617332876</v>
      </c>
      <c r="Y429" s="11">
        <f>IF('OddsRatio_working_3-way'!W429&gt;=0,IF('OddsRatio_working_3-way'!V429+SQRT('OddsRatio_working_3-way'!W429)&gt;0,0,PI()),ACOS('OddsRatio_working_3-way'!V429/(2*'OddsRatio_working_3-way'!X429)))</f>
        <v>5.2090508831295068E-2</v>
      </c>
      <c r="Z429" s="11">
        <f>'OddsRatio_working_3-way'!X429^(1/3)*COS('OddsRatio_working_3-way'!Y429/3)</f>
        <v>0.52055838798689358</v>
      </c>
      <c r="AA429" s="11">
        <f>'OddsRatio_working_3-way'!X429^(1/3)*COS(('OddsRatio_working_3-way'!Y429+2*PI())/3)</f>
        <v>-0.26810773938333476</v>
      </c>
      <c r="AB429" s="11">
        <f>'OddsRatio_working_3-way'!X429^(1/3)*COS(('OddsRatio_working_3-way'!Y429+4*PI())/3)</f>
        <v>-0.25245064860355892</v>
      </c>
      <c r="AC429" s="11">
        <f>'OddsRatio_working_3-way'!X429^(1/3)*SIN('OddsRatio_working_3-way'!Y429/3)</f>
        <v>9.0396255764300468E-3</v>
      </c>
      <c r="AD429" s="11">
        <f>'OddsRatio_working_3-way'!X429^(1/3)*SIN(('OddsRatio_working_3-way'!Y429+2*PI())/3)</f>
        <v>0.44629697536151097</v>
      </c>
      <c r="AE429" s="11">
        <f>'OddsRatio_working_3-way'!X429^(1/3)*SIN(('OddsRatio_working_3-way'!Y429+4*PI())/3)</f>
        <v>-0.45533660093794098</v>
      </c>
      <c r="AF429" s="11">
        <f>-'OddsRatio_working_3-way'!U429/(3*'OddsRatio_working_3-way'!X429^(1/3))*COS(('OddsRatio_working_3-way'!Y429)/3)</f>
        <v>0.52055838798689336</v>
      </c>
      <c r="AG429" s="11">
        <f>-'OddsRatio_working_3-way'!U429/(3*'OddsRatio_working_3-way'!X429^(1/3))*COS(('OddsRatio_working_3-way'!Y429+2*PI())/3)</f>
        <v>-0.26810773938333465</v>
      </c>
      <c r="AH429" s="11">
        <f>-'OddsRatio_working_3-way'!U429/(3*'OddsRatio_working_3-way'!X429^(1/3))*COS(('OddsRatio_working_3-way'!Y429+4*PI())/3)</f>
        <v>-0.25245064860355881</v>
      </c>
      <c r="AI429" s="11">
        <f>'OddsRatio_working_3-way'!U429/(3*'OddsRatio_working_3-way'!X429^(1/3))*SIN(('OddsRatio_working_3-way'!Y429)/3)</f>
        <v>-9.0396255764300434E-3</v>
      </c>
      <c r="AJ429" s="11">
        <f>'OddsRatio_working_3-way'!U429/(3*'OddsRatio_working_3-way'!X429^(1/3))*SIN(('OddsRatio_working_3-way'!Y429+2*PI())/3)</f>
        <v>-0.44629697536151081</v>
      </c>
      <c r="AK429" s="11">
        <f>'OddsRatio_working_3-way'!U429/(3*'OddsRatio_working_3-way'!X429^(1/3))*SIN(('OddsRatio_working_3-way'!Y429+4*PI())/3)</f>
        <v>0.45533660093794082</v>
      </c>
      <c r="AL429" s="11">
        <f>'OddsRatio_working_3-way'!Z429+'OddsRatio_working_3-way'!AF429</f>
        <v>1.0411167759737869</v>
      </c>
      <c r="AM429" s="11">
        <f>'OddsRatio_working_3-way'!AA429+'OddsRatio_working_3-way'!AG429</f>
        <v>-0.53621547876666942</v>
      </c>
      <c r="AN429" s="11">
        <f>'OddsRatio_working_3-way'!AB429+'OddsRatio_working_3-way'!AH429</f>
        <v>-0.50490129720711774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1.0411167759737869</v>
      </c>
      <c r="AS429" s="11">
        <f>IF(('OddsRatio_working_3-way'!X429=0),IF(Q429&gt;0,-Q429^(1/3),(-Q429)^(1/3)),'OddsRatio_working_3-way'!AM429-'OddsRatio_working_3-way'!R429/3)</f>
        <v>-0.53621547876666942</v>
      </c>
      <c r="AT429" s="11">
        <f>IF(('OddsRatio_working_3-way'!X429=0),IF(Q429&gt;0,-Q429^(1/3),(-Q429)^(1/3)),'OddsRatio_working_3-way'!AN429-'OddsRatio_working_3-way'!R429/3)</f>
        <v>-0.50490129720711774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9">
        <f t="shared" si="91"/>
        <v>0.42765879457694506</v>
      </c>
      <c r="E430" s="9">
        <f t="shared" si="92"/>
        <v>0.32336911093318516</v>
      </c>
      <c r="F430" s="9">
        <f t="shared" si="93"/>
        <v>0.24897209448986968</v>
      </c>
      <c r="G430" s="9">
        <f t="shared" si="94"/>
        <v>1.062152953904312</v>
      </c>
      <c r="H430" s="9">
        <f t="shared" si="95"/>
        <v>2.3383127219194328</v>
      </c>
      <c r="I430" s="9">
        <f t="shared" si="96"/>
        <v>3.092441319191495</v>
      </c>
      <c r="J430" s="9">
        <f t="shared" si="97"/>
        <v>4.016514389088246</v>
      </c>
      <c r="K430" s="11">
        <f t="shared" si="98"/>
        <v>0.44247787610619471</v>
      </c>
      <c r="L430" s="11">
        <f t="shared" si="99"/>
        <v>0.33670033670033667</v>
      </c>
      <c r="M430" s="11">
        <f t="shared" si="100"/>
        <v>0.26041666666666669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-0.27350105032627148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0.23550090382686253</v>
      </c>
      <c r="Q430" s="11">
        <f>2*'OddsRatio_working_3-way'!K430*'OddsRatio_working_3-way'!L430*'OddsRatio_working_3-way'!M430</f>
        <v>7.759502597260709E-2</v>
      </c>
      <c r="R430" s="11">
        <f t="shared" si="101"/>
        <v>0</v>
      </c>
      <c r="S430" s="11">
        <f t="shared" si="102"/>
        <v>-0.86106032699297907</v>
      </c>
      <c r="T430" s="11">
        <f t="shared" si="103"/>
        <v>-0.28371015716407871</v>
      </c>
      <c r="U430" s="11">
        <f>'OddsRatio_working_3-way'!S430-'OddsRatio_working_3-way'!R430^2/3</f>
        <v>-0.86106032699297907</v>
      </c>
      <c r="V430" s="11">
        <f>'OddsRatio_working_3-way'!S430*'OddsRatio_working_3-way'!R430/3-2*'OddsRatio_working_3-way'!R430^3/27-'OddsRatio_working_3-way'!T430</f>
        <v>0.28371015716407871</v>
      </c>
      <c r="W430" s="11">
        <f>'OddsRatio_working_3-way'!V430^2+4*'OddsRatio_working_3-way'!U430^3/27</f>
        <v>-1.4088036410961485E-2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0.15376889289533477</v>
      </c>
      <c r="Y430" s="11">
        <f>IF('OddsRatio_working_3-way'!W430&gt;=0,IF('OddsRatio_working_3-way'!V430+SQRT('OddsRatio_working_3-way'!W430)&gt;0,0,PI()),ACOS('OddsRatio_working_3-way'!V430/(2*'OddsRatio_working_3-way'!X430)))</f>
        <v>0.39623325112513941</v>
      </c>
      <c r="Z430" s="11">
        <f>'OddsRatio_working_3-way'!X430^(1/3)*COS('OddsRatio_working_3-way'!Y430/3)</f>
        <v>0.53107647695215598</v>
      </c>
      <c r="AA430" s="11">
        <f>'OddsRatio_working_3-way'!X430^(1/3)*COS(('OddsRatio_working_3-way'!Y430+2*PI())/3)</f>
        <v>-0.32663990350502248</v>
      </c>
      <c r="AB430" s="11">
        <f>'OddsRatio_working_3-way'!X430^(1/3)*COS(('OddsRatio_working_3-way'!Y430+4*PI())/3)</f>
        <v>-0.20443657344713362</v>
      </c>
      <c r="AC430" s="11">
        <f>'OddsRatio_working_3-way'!X430^(1/3)*SIN('OddsRatio_working_3-way'!Y430/3)</f>
        <v>7.0554125504791107E-2</v>
      </c>
      <c r="AD430" s="11">
        <f>'OddsRatio_working_3-way'!X430^(1/3)*SIN(('OddsRatio_working_3-way'!Y430+2*PI())/3)</f>
        <v>0.42464865764051257</v>
      </c>
      <c r="AE430" s="11">
        <f>'OddsRatio_working_3-way'!X430^(1/3)*SIN(('OddsRatio_working_3-way'!Y430+4*PI())/3)</f>
        <v>-0.49520278314530342</v>
      </c>
      <c r="AF430" s="11">
        <f>-'OddsRatio_working_3-way'!U430/(3*'OddsRatio_working_3-way'!X430^(1/3))*COS(('OddsRatio_working_3-way'!Y430)/3)</f>
        <v>0.53107647695215598</v>
      </c>
      <c r="AG430" s="11">
        <f>-'OddsRatio_working_3-way'!U430/(3*'OddsRatio_working_3-way'!X430^(1/3))*COS(('OddsRatio_working_3-way'!Y430+2*PI())/3)</f>
        <v>-0.32663990350502248</v>
      </c>
      <c r="AH430" s="11">
        <f>-'OddsRatio_working_3-way'!U430/(3*'OddsRatio_working_3-way'!X430^(1/3))*COS(('OddsRatio_working_3-way'!Y430+4*PI())/3)</f>
        <v>-0.20443657344713362</v>
      </c>
      <c r="AI430" s="11">
        <f>'OddsRatio_working_3-way'!U430/(3*'OddsRatio_working_3-way'!X430^(1/3))*SIN(('OddsRatio_working_3-way'!Y430)/3)</f>
        <v>-7.0554125504791107E-2</v>
      </c>
      <c r="AJ430" s="11">
        <f>'OddsRatio_working_3-way'!U430/(3*'OddsRatio_working_3-way'!X430^(1/3))*SIN(('OddsRatio_working_3-way'!Y430+2*PI())/3)</f>
        <v>-0.42464865764051257</v>
      </c>
      <c r="AK430" s="11">
        <f>'OddsRatio_working_3-way'!U430/(3*'OddsRatio_working_3-way'!X430^(1/3))*SIN(('OddsRatio_working_3-way'!Y430+4*PI())/3)</f>
        <v>0.49520278314530342</v>
      </c>
      <c r="AL430" s="11">
        <f>'OddsRatio_working_3-way'!Z430+'OddsRatio_working_3-way'!AF430</f>
        <v>1.062152953904312</v>
      </c>
      <c r="AM430" s="11">
        <f>'OddsRatio_working_3-way'!AA430+'OddsRatio_working_3-way'!AG430</f>
        <v>-0.65327980701004496</v>
      </c>
      <c r="AN430" s="11">
        <f>'OddsRatio_working_3-way'!AB430+'OddsRatio_working_3-way'!AH430</f>
        <v>-0.40887314689426724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1.062152953904312</v>
      </c>
      <c r="AS430" s="11">
        <f>IF(('OddsRatio_working_3-way'!X430=0),IF(Q430&gt;0,-Q430^(1/3),(-Q430)^(1/3)),'OddsRatio_working_3-way'!AM430-'OddsRatio_working_3-way'!R430/3)</f>
        <v>-0.65327980701004496</v>
      </c>
      <c r="AT430" s="11">
        <f>IF(('OddsRatio_working_3-way'!X430=0),IF(Q430&gt;0,-Q430^(1/3),(-Q430)^(1/3)),'OddsRatio_working_3-way'!AN430-'OddsRatio_working_3-way'!R430/3)</f>
        <v>-0.40887314689426724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9">
        <f t="shared" si="91"/>
        <v>0.50346378481814391</v>
      </c>
      <c r="E431" s="9">
        <f t="shared" si="92"/>
        <v>0.29167411362701007</v>
      </c>
      <c r="F431" s="9">
        <f t="shared" si="93"/>
        <v>0.20486210155484602</v>
      </c>
      <c r="G431" s="9">
        <f t="shared" si="94"/>
        <v>1.0604733148592771</v>
      </c>
      <c r="H431" s="9">
        <f t="shared" si="95"/>
        <v>1.9862401828191274</v>
      </c>
      <c r="I431" s="9">
        <f t="shared" si="96"/>
        <v>3.4284838910277449</v>
      </c>
      <c r="J431" s="9">
        <f t="shared" si="97"/>
        <v>4.8813323323849547</v>
      </c>
      <c r="K431" s="11">
        <f t="shared" si="98"/>
        <v>0.5181347150259068</v>
      </c>
      <c r="L431" s="11">
        <f t="shared" si="99"/>
        <v>0.303951367781155</v>
      </c>
      <c r="M431" s="11">
        <f t="shared" si="100"/>
        <v>0.21459227467811159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-0.26342706468305999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0.23251411086908166</v>
      </c>
      <c r="Q431" s="11">
        <f>2*'OddsRatio_working_3-way'!K431*'OddsRatio_working_3-way'!L431*'OddsRatio_working_3-way'!M431</f>
        <v>6.7591311299151649E-2</v>
      </c>
      <c r="R431" s="11">
        <f t="shared" si="101"/>
        <v>0</v>
      </c>
      <c r="S431" s="11">
        <f t="shared" si="102"/>
        <v>-0.88265080563695697</v>
      </c>
      <c r="T431" s="11">
        <f t="shared" si="103"/>
        <v>-0.25658453652237123</v>
      </c>
      <c r="U431" s="11">
        <f>'OddsRatio_working_3-way'!S431-'OddsRatio_working_3-way'!R431^2/3</f>
        <v>-0.88265080563695697</v>
      </c>
      <c r="V431" s="11">
        <f>'OddsRatio_working_3-way'!S431*'OddsRatio_working_3-way'!R431/3-2*'OddsRatio_working_3-way'!R431^3/27-'OddsRatio_working_3-way'!T431</f>
        <v>0.25658453652237123</v>
      </c>
      <c r="W431" s="11">
        <f>'OddsRatio_working_3-way'!V431^2+4*'OddsRatio_working_3-way'!U431^3/27</f>
        <v>-3.6038289833387679E-2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0.15958846623094958</v>
      </c>
      <c r="Y431" s="11">
        <f>IF('OddsRatio_working_3-way'!W431&gt;=0,IF('OddsRatio_working_3-way'!V431+SQRT('OddsRatio_working_3-way'!W431)&gt;0,0,PI()),ACOS('OddsRatio_working_3-way'!V431/(2*'OddsRatio_working_3-way'!X431)))</f>
        <v>0.63698212779162011</v>
      </c>
      <c r="Z431" s="11">
        <f>'OddsRatio_working_3-way'!X431^(1/3)*COS('OddsRatio_working_3-way'!Y431/3)</f>
        <v>0.53023665742963855</v>
      </c>
      <c r="AA431" s="11">
        <f>'OddsRatio_working_3-way'!X431^(1/3)*COS(('OddsRatio_working_3-way'!Y431+2*PI())/3)</f>
        <v>-0.36411083725775079</v>
      </c>
      <c r="AB431" s="11">
        <f>'OddsRatio_working_3-way'!X431^(1/3)*COS(('OddsRatio_working_3-way'!Y431+4*PI())/3)</f>
        <v>-0.16612582017188787</v>
      </c>
      <c r="AC431" s="11">
        <f>'OddsRatio_working_3-way'!X431^(1/3)*SIN('OddsRatio_working_3-way'!Y431/3)</f>
        <v>0.1143067029100357</v>
      </c>
      <c r="AD431" s="11">
        <f>'OddsRatio_working_3-way'!X431^(1/3)*SIN(('OddsRatio_working_3-way'!Y431+2*PI())/3)</f>
        <v>0.40204506389679595</v>
      </c>
      <c r="AE431" s="11">
        <f>'OddsRatio_working_3-way'!X431^(1/3)*SIN(('OddsRatio_working_3-way'!Y431+4*PI())/3)</f>
        <v>-0.51635176680683159</v>
      </c>
      <c r="AF431" s="11">
        <f>-'OddsRatio_working_3-way'!U431/(3*'OddsRatio_working_3-way'!X431^(1/3))*COS(('OddsRatio_working_3-way'!Y431)/3)</f>
        <v>0.53023665742963855</v>
      </c>
      <c r="AG431" s="11">
        <f>-'OddsRatio_working_3-way'!U431/(3*'OddsRatio_working_3-way'!X431^(1/3))*COS(('OddsRatio_working_3-way'!Y431+2*PI())/3)</f>
        <v>-0.36411083725775079</v>
      </c>
      <c r="AH431" s="11">
        <f>-'OddsRatio_working_3-way'!U431/(3*'OddsRatio_working_3-way'!X431^(1/3))*COS(('OddsRatio_working_3-way'!Y431+4*PI())/3)</f>
        <v>-0.16612582017188787</v>
      </c>
      <c r="AI431" s="11">
        <f>'OddsRatio_working_3-way'!U431/(3*'OddsRatio_working_3-way'!X431^(1/3))*SIN(('OddsRatio_working_3-way'!Y431)/3)</f>
        <v>-0.1143067029100357</v>
      </c>
      <c r="AJ431" s="11">
        <f>'OddsRatio_working_3-way'!U431/(3*'OddsRatio_working_3-way'!X431^(1/3))*SIN(('OddsRatio_working_3-way'!Y431+2*PI())/3)</f>
        <v>-0.40204506389679595</v>
      </c>
      <c r="AK431" s="11">
        <f>'OddsRatio_working_3-way'!U431/(3*'OddsRatio_working_3-way'!X431^(1/3))*SIN(('OddsRatio_working_3-way'!Y431+4*PI())/3)</f>
        <v>0.51635176680683159</v>
      </c>
      <c r="AL431" s="11">
        <f>'OddsRatio_working_3-way'!Z431+'OddsRatio_working_3-way'!AF431</f>
        <v>1.0604733148592771</v>
      </c>
      <c r="AM431" s="11">
        <f>'OddsRatio_working_3-way'!AA431+'OddsRatio_working_3-way'!AG431</f>
        <v>-0.72822167451550157</v>
      </c>
      <c r="AN431" s="11">
        <f>'OddsRatio_working_3-way'!AB431+'OddsRatio_working_3-way'!AH431</f>
        <v>-0.33225164034377574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1.0604733148592771</v>
      </c>
      <c r="AS431" s="11">
        <f>IF(('OddsRatio_working_3-way'!X431=0),IF(Q431&gt;0,-Q431^(1/3),(-Q431)^(1/3)),'OddsRatio_working_3-way'!AM431-'OddsRatio_working_3-way'!R431/3)</f>
        <v>-0.72822167451550157</v>
      </c>
      <c r="AT431" s="11">
        <f>IF(('OddsRatio_working_3-way'!X431=0),IF(Q431&gt;0,-Q431^(1/3),(-Q431)^(1/3)),'OddsRatio_working_3-way'!AN431-'OddsRatio_working_3-way'!R431/3)</f>
        <v>-0.33225164034377574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9">
        <f t="shared" si="91"/>
        <v>0.47082973694178309</v>
      </c>
      <c r="E432" s="9">
        <f t="shared" si="92"/>
        <v>0.30689692700890242</v>
      </c>
      <c r="F432" s="9">
        <f t="shared" si="93"/>
        <v>0.22227333604931443</v>
      </c>
      <c r="G432" s="9">
        <f t="shared" si="94"/>
        <v>1.0602924797036166</v>
      </c>
      <c r="H432" s="9">
        <f t="shared" si="95"/>
        <v>2.1239100284858337</v>
      </c>
      <c r="I432" s="9">
        <f t="shared" si="96"/>
        <v>3.2584229817687036</v>
      </c>
      <c r="J432" s="9">
        <f t="shared" si="97"/>
        <v>4.4989651830219355</v>
      </c>
      <c r="K432" s="11">
        <f t="shared" si="98"/>
        <v>0.4854368932038835</v>
      </c>
      <c r="L432" s="11">
        <f t="shared" si="99"/>
        <v>0.31948881789137379</v>
      </c>
      <c r="M432" s="11">
        <f t="shared" si="100"/>
        <v>0.23255813953488372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-0.26873200666244912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0.23408020186441816</v>
      </c>
      <c r="Q432" s="11">
        <f>2*'OddsRatio_working_3-way'!K432*'OddsRatio_working_3-way'!L432*'OddsRatio_working_3-way'!M432</f>
        <v>7.2135655428172005E-2</v>
      </c>
      <c r="R432" s="11">
        <f t="shared" si="101"/>
        <v>0</v>
      </c>
      <c r="S432" s="11">
        <f t="shared" si="102"/>
        <v>-0.87105441875572098</v>
      </c>
      <c r="T432" s="11">
        <f t="shared" si="103"/>
        <v>-0.2684297130217938</v>
      </c>
      <c r="U432" s="11">
        <f>'OddsRatio_working_3-way'!S432-'OddsRatio_working_3-way'!R432^2/3</f>
        <v>-0.87105441875572098</v>
      </c>
      <c r="V432" s="11">
        <f>'OddsRatio_working_3-way'!S432*'OddsRatio_working_3-way'!R432/3-2*'OddsRatio_working_3-way'!R432^3/27-'OddsRatio_working_3-way'!T432</f>
        <v>0.2684297130217938</v>
      </c>
      <c r="W432" s="11">
        <f>'OddsRatio_working_3-way'!V432^2+4*'OddsRatio_working_3-way'!U432^3/27</f>
        <v>-2.5856625705715744E-2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0.15645377635157798</v>
      </c>
      <c r="Y432" s="11">
        <f>IF('OddsRatio_working_3-way'!W432&gt;=0,IF('OddsRatio_working_3-way'!V432+SQRT('OddsRatio_working_3-way'!W432)&gt;0,0,PI()),ACOS('OddsRatio_working_3-way'!V432/(2*'OddsRatio_working_3-way'!X432)))</f>
        <v>0.53971282618874583</v>
      </c>
      <c r="Z432" s="11">
        <f>'OddsRatio_working_3-way'!X432^(1/3)*COS('OddsRatio_working_3-way'!Y432/3)</f>
        <v>0.53014623985180831</v>
      </c>
      <c r="AA432" s="11">
        <f>'OddsRatio_working_3-way'!X432^(1/3)*COS(('OddsRatio_working_3-way'!Y432+2*PI())/3)</f>
        <v>-0.34857358679389211</v>
      </c>
      <c r="AB432" s="11">
        <f>'OddsRatio_working_3-way'!X432^(1/3)*COS(('OddsRatio_working_3-way'!Y432+4*PI())/3)</f>
        <v>-0.18157265305791637</v>
      </c>
      <c r="AC432" s="11">
        <f>'OddsRatio_working_3-way'!X432^(1/3)*SIN('OddsRatio_working_3-way'!Y432/3)</f>
        <v>9.6418034047384651E-2</v>
      </c>
      <c r="AD432" s="11">
        <f>'OddsRatio_working_3-way'!X432^(1/3)*SIN(('OddsRatio_working_3-way'!Y432+2*PI())/3)</f>
        <v>0.41091109440877194</v>
      </c>
      <c r="AE432" s="11">
        <f>'OddsRatio_working_3-way'!X432^(1/3)*SIN(('OddsRatio_working_3-way'!Y432+4*PI())/3)</f>
        <v>-0.5073291284561563</v>
      </c>
      <c r="AF432" s="11">
        <f>-'OddsRatio_working_3-way'!U432/(3*'OddsRatio_working_3-way'!X432^(1/3))*COS(('OddsRatio_working_3-way'!Y432)/3)</f>
        <v>0.53014623985180831</v>
      </c>
      <c r="AG432" s="11">
        <f>-'OddsRatio_working_3-way'!U432/(3*'OddsRatio_working_3-way'!X432^(1/3))*COS(('OddsRatio_working_3-way'!Y432+2*PI())/3)</f>
        <v>-0.34857358679389211</v>
      </c>
      <c r="AH432" s="11">
        <f>-'OddsRatio_working_3-way'!U432/(3*'OddsRatio_working_3-way'!X432^(1/3))*COS(('OddsRatio_working_3-way'!Y432+4*PI())/3)</f>
        <v>-0.18157265305791637</v>
      </c>
      <c r="AI432" s="11">
        <f>'OddsRatio_working_3-way'!U432/(3*'OddsRatio_working_3-way'!X432^(1/3))*SIN(('OddsRatio_working_3-way'!Y432)/3)</f>
        <v>-9.6418034047384651E-2</v>
      </c>
      <c r="AJ432" s="11">
        <f>'OddsRatio_working_3-way'!U432/(3*'OddsRatio_working_3-way'!X432^(1/3))*SIN(('OddsRatio_working_3-way'!Y432+2*PI())/3)</f>
        <v>-0.41091109440877194</v>
      </c>
      <c r="AK432" s="11">
        <f>'OddsRatio_working_3-way'!U432/(3*'OddsRatio_working_3-way'!X432^(1/3))*SIN(('OddsRatio_working_3-way'!Y432+4*PI())/3)</f>
        <v>0.5073291284561563</v>
      </c>
      <c r="AL432" s="11">
        <f>'OddsRatio_working_3-way'!Z432+'OddsRatio_working_3-way'!AF432</f>
        <v>1.0602924797036166</v>
      </c>
      <c r="AM432" s="11">
        <f>'OddsRatio_working_3-way'!AA432+'OddsRatio_working_3-way'!AG432</f>
        <v>-0.69714717358778422</v>
      </c>
      <c r="AN432" s="11">
        <f>'OddsRatio_working_3-way'!AB432+'OddsRatio_working_3-way'!AH432</f>
        <v>-0.36314530611583273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1.0602924797036166</v>
      </c>
      <c r="AS432" s="11">
        <f>IF(('OddsRatio_working_3-way'!X432=0),IF(Q432&gt;0,-Q432^(1/3),(-Q432)^(1/3)),'OddsRatio_working_3-way'!AM432-'OddsRatio_working_3-way'!R432/3)</f>
        <v>-0.69714717358778422</v>
      </c>
      <c r="AT432" s="11">
        <f>IF(('OddsRatio_working_3-way'!X432=0),IF(Q432&gt;0,-Q432^(1/3),(-Q432)^(1/3)),'OddsRatio_working_3-way'!AN432-'OddsRatio_working_3-way'!R432/3)</f>
        <v>-0.36314530611583273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9">
        <f t="shared" si="91"/>
        <v>0.57890464508728834</v>
      </c>
      <c r="E433" s="9">
        <f t="shared" si="92"/>
        <v>0.27375724807488261</v>
      </c>
      <c r="F433" s="9">
        <f t="shared" si="93"/>
        <v>0.14733810683782925</v>
      </c>
      <c r="G433" s="9">
        <f t="shared" si="94"/>
        <v>1.0697061772207095</v>
      </c>
      <c r="H433" s="9">
        <f t="shared" si="95"/>
        <v>1.7274002005100824</v>
      </c>
      <c r="I433" s="9">
        <f t="shared" si="96"/>
        <v>3.6528713195073594</v>
      </c>
      <c r="J433" s="9">
        <f t="shared" si="97"/>
        <v>6.7871104187640388</v>
      </c>
      <c r="K433" s="11">
        <f t="shared" si="98"/>
        <v>0.59523809523809523</v>
      </c>
      <c r="L433" s="11">
        <f t="shared" si="99"/>
        <v>0.28735632183908044</v>
      </c>
      <c r="M433" s="11">
        <f t="shared" si="100"/>
        <v>0.15600624024960999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-0.24345085461874971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0.22868320315735449</v>
      </c>
      <c r="Q433" s="11">
        <f>2*'OddsRatio_working_3-way'!K433*'OddsRatio_working_3-way'!L433*'OddsRatio_working_3-way'!M433</f>
        <v>5.3368308788180753E-2</v>
      </c>
      <c r="R433" s="11">
        <f t="shared" si="101"/>
        <v>0</v>
      </c>
      <c r="S433" s="11">
        <f t="shared" si="102"/>
        <v>-0.93934031784558025</v>
      </c>
      <c r="T433" s="11">
        <f t="shared" si="103"/>
        <v>-0.2192159434878834</v>
      </c>
      <c r="U433" s="11">
        <f>'OddsRatio_working_3-way'!S433-'OddsRatio_working_3-way'!R433^2/3</f>
        <v>-0.93934031784558025</v>
      </c>
      <c r="V433" s="11">
        <f>'OddsRatio_working_3-way'!S433*'OddsRatio_working_3-way'!R433/3-2*'OddsRatio_working_3-way'!R433^3/27-'OddsRatio_working_3-way'!T433</f>
        <v>0.2192159434878834</v>
      </c>
      <c r="W433" s="11">
        <f>'OddsRatio_working_3-way'!V433^2+4*'OddsRatio_working_3-way'!U433^3/27</f>
        <v>-7.4734968856586717E-2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0.17520744756992324</v>
      </c>
      <c r="Y433" s="11">
        <f>IF('OddsRatio_working_3-way'!W433&gt;=0,IF('OddsRatio_working_3-way'!V433+SQRT('OddsRatio_working_3-way'!W433)&gt;0,0,PI()),ACOS('OddsRatio_working_3-way'!V433/(2*'OddsRatio_working_3-way'!X433)))</f>
        <v>0.89490916524653541</v>
      </c>
      <c r="Z433" s="11">
        <f>'OddsRatio_working_3-way'!X433^(1/3)*COS('OddsRatio_working_3-way'!Y433/3)</f>
        <v>0.53485308861035474</v>
      </c>
      <c r="AA433" s="11">
        <f>'OddsRatio_working_3-way'!X433^(1/3)*COS(('OddsRatio_working_3-way'!Y433+2*PI())/3)</f>
        <v>-0.40984918879813714</v>
      </c>
      <c r="AB433" s="11">
        <f>'OddsRatio_working_3-way'!X433^(1/3)*COS(('OddsRatio_working_3-way'!Y433+4*PI())/3)</f>
        <v>-0.12500389981221777</v>
      </c>
      <c r="AC433" s="11">
        <f>'OddsRatio_working_3-way'!X433^(1/3)*SIN('OddsRatio_working_3-way'!Y433/3)</f>
        <v>0.16445550427341743</v>
      </c>
      <c r="AD433" s="11">
        <f>'OddsRatio_working_3-way'!X433^(1/3)*SIN(('OddsRatio_working_3-way'!Y433+2*PI())/3)</f>
        <v>0.38096860989242798</v>
      </c>
      <c r="AE433" s="11">
        <f>'OddsRatio_working_3-way'!X433^(1/3)*SIN(('OddsRatio_working_3-way'!Y433+4*PI())/3)</f>
        <v>-0.54542411416584535</v>
      </c>
      <c r="AF433" s="11">
        <f>-'OddsRatio_working_3-way'!U433/(3*'OddsRatio_working_3-way'!X433^(1/3))*COS(('OddsRatio_working_3-way'!Y433)/3)</f>
        <v>0.53485308861035474</v>
      </c>
      <c r="AG433" s="11">
        <f>-'OddsRatio_working_3-way'!U433/(3*'OddsRatio_working_3-way'!X433^(1/3))*COS(('OddsRatio_working_3-way'!Y433+2*PI())/3)</f>
        <v>-0.40984918879813714</v>
      </c>
      <c r="AH433" s="11">
        <f>-'OddsRatio_working_3-way'!U433/(3*'OddsRatio_working_3-way'!X433^(1/3))*COS(('OddsRatio_working_3-way'!Y433+4*PI())/3)</f>
        <v>-0.12500389981221777</v>
      </c>
      <c r="AI433" s="11">
        <f>'OddsRatio_working_3-way'!U433/(3*'OddsRatio_working_3-way'!X433^(1/3))*SIN(('OddsRatio_working_3-way'!Y433)/3)</f>
        <v>-0.16445550427341743</v>
      </c>
      <c r="AJ433" s="11">
        <f>'OddsRatio_working_3-way'!U433/(3*'OddsRatio_working_3-way'!X433^(1/3))*SIN(('OddsRatio_working_3-way'!Y433+2*PI())/3)</f>
        <v>-0.38096860989242798</v>
      </c>
      <c r="AK433" s="11">
        <f>'OddsRatio_working_3-way'!U433/(3*'OddsRatio_working_3-way'!X433^(1/3))*SIN(('OddsRatio_working_3-way'!Y433+4*PI())/3)</f>
        <v>0.54542411416584535</v>
      </c>
      <c r="AL433" s="11">
        <f>'OddsRatio_working_3-way'!Z433+'OddsRatio_working_3-way'!AF433</f>
        <v>1.0697061772207095</v>
      </c>
      <c r="AM433" s="11">
        <f>'OddsRatio_working_3-way'!AA433+'OddsRatio_working_3-way'!AG433</f>
        <v>-0.81969837759627429</v>
      </c>
      <c r="AN433" s="11">
        <f>'OddsRatio_working_3-way'!AB433+'OddsRatio_working_3-way'!AH433</f>
        <v>-0.25000779962443553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1.0697061772207095</v>
      </c>
      <c r="AS433" s="11">
        <f>IF(('OddsRatio_working_3-way'!X433=0),IF(Q433&gt;0,-Q433^(1/3),(-Q433)^(1/3)),'OddsRatio_working_3-way'!AM433-'OddsRatio_working_3-way'!R433/3)</f>
        <v>-0.81969837759627429</v>
      </c>
      <c r="AT433" s="11">
        <f>IF(('OddsRatio_working_3-way'!X433=0),IF(Q433&gt;0,-Q433^(1/3),(-Q433)^(1/3)),'OddsRatio_working_3-way'!AN433-'OddsRatio_working_3-way'!R433/3)</f>
        <v>-0.25000779962443553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9">
        <f t="shared" si="91"/>
        <v>0.33419191822537847</v>
      </c>
      <c r="E434" s="9">
        <f t="shared" si="92"/>
        <v>0.27806056958763758</v>
      </c>
      <c r="F434" s="9">
        <f t="shared" si="93"/>
        <v>0.38774751218698378</v>
      </c>
      <c r="G434" s="9">
        <f t="shared" si="94"/>
        <v>1.0597301001984745</v>
      </c>
      <c r="H434" s="9">
        <f t="shared" si="95"/>
        <v>2.9922925883731324</v>
      </c>
      <c r="I434" s="9">
        <f t="shared" si="96"/>
        <v>3.5963387454862619</v>
      </c>
      <c r="J434" s="9">
        <f t="shared" si="97"/>
        <v>2.5789978492957273</v>
      </c>
      <c r="K434" s="11">
        <f t="shared" si="98"/>
        <v>0.34722222222222221</v>
      </c>
      <c r="L434" s="11">
        <f t="shared" si="99"/>
        <v>0.28985507246376813</v>
      </c>
      <c r="M434" s="11">
        <f t="shared" si="100"/>
        <v>0.40160642570281119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-0.27739541095137399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0.2352404788235066</v>
      </c>
      <c r="Q434" s="11">
        <f>2*'OddsRatio_working_3-way'!K434*'OddsRatio_working_3-way'!L434*'OddsRatio_working_3-way'!M434</f>
        <v>8.0838652516668927E-2</v>
      </c>
      <c r="R434" s="11">
        <f t="shared" si="101"/>
        <v>0</v>
      </c>
      <c r="S434" s="11">
        <f t="shared" si="102"/>
        <v>-0.84803305871827517</v>
      </c>
      <c r="T434" s="11">
        <f t="shared" si="103"/>
        <v>-0.29142029509219075</v>
      </c>
      <c r="U434" s="11">
        <f>'OddsRatio_working_3-way'!S434-'OddsRatio_working_3-way'!R434^2/3</f>
        <v>-0.84803305871827517</v>
      </c>
      <c r="V434" s="11">
        <f>'OddsRatio_working_3-way'!S434*'OddsRatio_working_3-way'!R434/3-2*'OddsRatio_working_3-way'!R434^3/27-'OddsRatio_working_3-way'!T434</f>
        <v>0.29142029509219075</v>
      </c>
      <c r="W434" s="11">
        <f>'OddsRatio_working_3-way'!V434^2+4*'OddsRatio_working_3-way'!U434^3/27</f>
        <v>-5.425546830596692E-3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0.15029249417570412</v>
      </c>
      <c r="Y434" s="11">
        <f>IF('OddsRatio_working_3-way'!W434&gt;=0,IF('OddsRatio_working_3-way'!V434+SQRT('OddsRatio_working_3-way'!W434)&gt;0,0,PI()),ACOS('OddsRatio_working_3-way'!V434/(2*'OddsRatio_working_3-way'!X434)))</f>
        <v>0.24757112719517971</v>
      </c>
      <c r="Z434" s="11">
        <f>'OddsRatio_working_3-way'!X434^(1/3)*COS('OddsRatio_working_3-way'!Y434/3)</f>
        <v>0.52986505009923723</v>
      </c>
      <c r="AA434" s="11">
        <f>'OddsRatio_working_3-way'!X434^(1/3)*COS(('OddsRatio_working_3-way'!Y434+2*PI())/3)</f>
        <v>-0.30288692126492511</v>
      </c>
      <c r="AB434" s="11">
        <f>'OddsRatio_working_3-way'!X434^(1/3)*COS(('OddsRatio_working_3-way'!Y434+4*PI())/3)</f>
        <v>-0.22697812883431212</v>
      </c>
      <c r="AC434" s="11">
        <f>'OddsRatio_working_3-way'!X434^(1/3)*SIN('OddsRatio_working_3-way'!Y434/3)</f>
        <v>4.3825961743673918E-2</v>
      </c>
      <c r="AD434" s="11">
        <f>'OddsRatio_working_3-way'!X434^(1/3)*SIN(('OddsRatio_working_3-way'!Y434+2*PI())/3)</f>
        <v>0.43696361309161674</v>
      </c>
      <c r="AE434" s="11">
        <f>'OddsRatio_working_3-way'!X434^(1/3)*SIN(('OddsRatio_working_3-way'!Y434+4*PI())/3)</f>
        <v>-0.48078957483529061</v>
      </c>
      <c r="AF434" s="11">
        <f>-'OddsRatio_working_3-way'!U434/(3*'OddsRatio_working_3-way'!X434^(1/3))*COS(('OddsRatio_working_3-way'!Y434)/3)</f>
        <v>0.52986505009923712</v>
      </c>
      <c r="AG434" s="11">
        <f>-'OddsRatio_working_3-way'!U434/(3*'OddsRatio_working_3-way'!X434^(1/3))*COS(('OddsRatio_working_3-way'!Y434+2*PI())/3)</f>
        <v>-0.30288692126492506</v>
      </c>
      <c r="AH434" s="11">
        <f>-'OddsRatio_working_3-way'!U434/(3*'OddsRatio_working_3-way'!X434^(1/3))*COS(('OddsRatio_working_3-way'!Y434+4*PI())/3)</f>
        <v>-0.22697812883431209</v>
      </c>
      <c r="AI434" s="11">
        <f>'OddsRatio_working_3-way'!U434/(3*'OddsRatio_working_3-way'!X434^(1/3))*SIN(('OddsRatio_working_3-way'!Y434)/3)</f>
        <v>-4.3825961743673911E-2</v>
      </c>
      <c r="AJ434" s="11">
        <f>'OddsRatio_working_3-way'!U434/(3*'OddsRatio_working_3-way'!X434^(1/3))*SIN(('OddsRatio_working_3-way'!Y434+2*PI())/3)</f>
        <v>-0.43696361309161663</v>
      </c>
      <c r="AK434" s="11">
        <f>'OddsRatio_working_3-way'!U434/(3*'OddsRatio_working_3-way'!X434^(1/3))*SIN(('OddsRatio_working_3-way'!Y434+4*PI())/3)</f>
        <v>0.4807895748352905</v>
      </c>
      <c r="AL434" s="11">
        <f>'OddsRatio_working_3-way'!Z434+'OddsRatio_working_3-way'!AF434</f>
        <v>1.0597301001984745</v>
      </c>
      <c r="AM434" s="11">
        <f>'OddsRatio_working_3-way'!AA434+'OddsRatio_working_3-way'!AG434</f>
        <v>-0.60577384252985023</v>
      </c>
      <c r="AN434" s="11">
        <f>'OddsRatio_working_3-way'!AB434+'OddsRatio_working_3-way'!AH434</f>
        <v>-0.45395625766862424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1.0597301001984745</v>
      </c>
      <c r="AS434" s="11">
        <f>IF(('OddsRatio_working_3-way'!X434=0),IF(Q434&gt;0,-Q434^(1/3),(-Q434)^(1/3)),'OddsRatio_working_3-way'!AM434-'OddsRatio_working_3-way'!R434/3)</f>
        <v>-0.60577384252985023</v>
      </c>
      <c r="AT434" s="11">
        <f>IF(('OddsRatio_working_3-way'!X434=0),IF(Q434&gt;0,-Q434^(1/3),(-Q434)^(1/3)),'OddsRatio_working_3-way'!AN434-'OddsRatio_working_3-way'!R434/3)</f>
        <v>-0.45395625766862424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9">
        <f t="shared" si="91"/>
        <v>0.41638067974611986</v>
      </c>
      <c r="E435" s="9">
        <f t="shared" si="92"/>
        <v>0.26292978016924368</v>
      </c>
      <c r="F435" s="9">
        <f t="shared" si="93"/>
        <v>0.32068954008463646</v>
      </c>
      <c r="G435" s="9">
        <f t="shared" si="94"/>
        <v>1.0538709895363942</v>
      </c>
      <c r="H435" s="9">
        <f t="shared" si="95"/>
        <v>2.4016484160834044</v>
      </c>
      <c r="I435" s="9">
        <f t="shared" si="96"/>
        <v>3.8032968321668092</v>
      </c>
      <c r="J435" s="9">
        <f t="shared" si="97"/>
        <v>3.1182806889681522</v>
      </c>
      <c r="K435" s="11">
        <f t="shared" si="98"/>
        <v>0.42918454935622319</v>
      </c>
      <c r="L435" s="11">
        <f t="shared" si="99"/>
        <v>0.27322404371584696</v>
      </c>
      <c r="M435" s="11">
        <f t="shared" si="100"/>
        <v>0.33222591362126247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-0.27702938187934734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0.23374791642950993</v>
      </c>
      <c r="Q435" s="11">
        <f>2*'OddsRatio_working_3-way'!K435*'OddsRatio_working_3-way'!L435*'OddsRatio_working_3-way'!M435</f>
        <v>7.7915972143169976E-2</v>
      </c>
      <c r="R435" s="11">
        <f t="shared" si="101"/>
        <v>0</v>
      </c>
      <c r="S435" s="11">
        <f t="shared" si="102"/>
        <v>-0.84376579424096076</v>
      </c>
      <c r="T435" s="11">
        <f t="shared" si="103"/>
        <v>-0.28125526474698692</v>
      </c>
      <c r="U435" s="11">
        <f>'OddsRatio_working_3-way'!S435-'OddsRatio_working_3-way'!R435^2/3</f>
        <v>-0.84376579424096076</v>
      </c>
      <c r="V435" s="11">
        <f>'OddsRatio_working_3-way'!S435*'OddsRatio_working_3-way'!R435/3-2*'OddsRatio_working_3-way'!R435^3/27-'OddsRatio_working_3-way'!T435</f>
        <v>0.28125526474698692</v>
      </c>
      <c r="W435" s="11">
        <f>'OddsRatio_working_3-way'!V435^2+4*'OddsRatio_working_3-way'!U435^3/27</f>
        <v>-9.8897313547036264E-3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0.1491595247567192</v>
      </c>
      <c r="Y435" s="11">
        <f>IF('OddsRatio_working_3-way'!W435&gt;=0,IF('OddsRatio_working_3-way'!V435+SQRT('OddsRatio_working_3-way'!W435)&gt;0,0,PI()),ACOS('OddsRatio_working_3-way'!V435/(2*'OddsRatio_working_3-way'!X435)))</f>
        <v>0.33986338089713608</v>
      </c>
      <c r="Z435" s="11">
        <f>'OddsRatio_working_3-way'!X435^(1/3)*COS('OddsRatio_working_3-way'!Y435/3)</f>
        <v>0.52693549476819712</v>
      </c>
      <c r="AA435" s="11">
        <f>'OddsRatio_working_3-way'!X435^(1/3)*COS(('OddsRatio_working_3-way'!Y435+2*PI())/3)</f>
        <v>-0.31538775147969461</v>
      </c>
      <c r="AB435" s="11">
        <f>'OddsRatio_working_3-way'!X435^(1/3)*COS(('OddsRatio_working_3-way'!Y435+4*PI())/3)</f>
        <v>-0.21154774328850257</v>
      </c>
      <c r="AC435" s="11">
        <f>'OddsRatio_working_3-way'!X435^(1/3)*SIN('OddsRatio_working_3-way'!Y435/3)</f>
        <v>5.9952056681837666E-2</v>
      </c>
      <c r="AD435" s="11">
        <f>'OddsRatio_working_3-way'!X435^(1/3)*SIN(('OddsRatio_working_3-way'!Y435+2*PI())/3)</f>
        <v>0.42636349628406195</v>
      </c>
      <c r="AE435" s="11">
        <f>'OddsRatio_working_3-way'!X435^(1/3)*SIN(('OddsRatio_working_3-way'!Y435+4*PI())/3)</f>
        <v>-0.48631555296589968</v>
      </c>
      <c r="AF435" s="11">
        <f>-'OddsRatio_working_3-way'!U435/(3*'OddsRatio_working_3-way'!X435^(1/3))*COS(('OddsRatio_working_3-way'!Y435)/3)</f>
        <v>0.52693549476819712</v>
      </c>
      <c r="AG435" s="11">
        <f>-'OddsRatio_working_3-way'!U435/(3*'OddsRatio_working_3-way'!X435^(1/3))*COS(('OddsRatio_working_3-way'!Y435+2*PI())/3)</f>
        <v>-0.31538775147969461</v>
      </c>
      <c r="AH435" s="11">
        <f>-'OddsRatio_working_3-way'!U435/(3*'OddsRatio_working_3-way'!X435^(1/3))*COS(('OddsRatio_working_3-way'!Y435+4*PI())/3)</f>
        <v>-0.21154774328850257</v>
      </c>
      <c r="AI435" s="11">
        <f>'OddsRatio_working_3-way'!U435/(3*'OddsRatio_working_3-way'!X435^(1/3))*SIN(('OddsRatio_working_3-way'!Y435)/3)</f>
        <v>-5.9952056681837666E-2</v>
      </c>
      <c r="AJ435" s="11">
        <f>'OddsRatio_working_3-way'!U435/(3*'OddsRatio_working_3-way'!X435^(1/3))*SIN(('OddsRatio_working_3-way'!Y435+2*PI())/3)</f>
        <v>-0.42636349628406195</v>
      </c>
      <c r="AK435" s="11">
        <f>'OddsRatio_working_3-way'!U435/(3*'OddsRatio_working_3-way'!X435^(1/3))*SIN(('OddsRatio_working_3-way'!Y435+4*PI())/3)</f>
        <v>0.48631555296589968</v>
      </c>
      <c r="AL435" s="11">
        <f>'OddsRatio_working_3-way'!Z435+'OddsRatio_working_3-way'!AF435</f>
        <v>1.0538709895363942</v>
      </c>
      <c r="AM435" s="11">
        <f>'OddsRatio_working_3-way'!AA435+'OddsRatio_working_3-way'!AG435</f>
        <v>-0.63077550295938922</v>
      </c>
      <c r="AN435" s="11">
        <f>'OddsRatio_working_3-way'!AB435+'OddsRatio_working_3-way'!AH435</f>
        <v>-0.42309548657700513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1.0538709895363942</v>
      </c>
      <c r="AS435" s="11">
        <f>IF(('OddsRatio_working_3-way'!X435=0),IF(Q435&gt;0,-Q435^(1/3),(-Q435)^(1/3)),'OddsRatio_working_3-way'!AM435-'OddsRatio_working_3-way'!R435/3)</f>
        <v>-0.63077550295938922</v>
      </c>
      <c r="AT435" s="11">
        <f>IF(('OddsRatio_working_3-way'!X435=0),IF(Q435&gt;0,-Q435^(1/3),(-Q435)^(1/3)),'OddsRatio_working_3-way'!AN435-'OddsRatio_working_3-way'!R435/3)</f>
        <v>-0.42309548657700513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9">
        <f t="shared" si="91"/>
        <v>0.64173536721481594</v>
      </c>
      <c r="E436" s="9">
        <f t="shared" si="92"/>
        <v>0.20830892124102776</v>
      </c>
      <c r="F436" s="9">
        <f t="shared" si="93"/>
        <v>0.14995571154415638</v>
      </c>
      <c r="G436" s="9">
        <f t="shared" si="94"/>
        <v>1.073605231785812</v>
      </c>
      <c r="H436" s="9">
        <f t="shared" si="95"/>
        <v>1.558274720528622</v>
      </c>
      <c r="I436" s="9">
        <f t="shared" si="96"/>
        <v>4.8005625205217743</v>
      </c>
      <c r="J436" s="9">
        <f t="shared" si="97"/>
        <v>6.668635623829088</v>
      </c>
      <c r="K436" s="11">
        <f t="shared" si="98"/>
        <v>0.65789473684210531</v>
      </c>
      <c r="L436" s="11">
        <f t="shared" si="99"/>
        <v>0.22026431718061673</v>
      </c>
      <c r="M436" s="11">
        <f t="shared" si="100"/>
        <v>0.15923566878980891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-0.22427529864533391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0.2155201058568304</v>
      </c>
      <c r="Q436" s="11">
        <f>2*'OddsRatio_working_3-way'!K436*'OddsRatio_working_3-way'!L436*'OddsRatio_working_3-way'!M436</f>
        <v>4.6149915601034347E-2</v>
      </c>
      <c r="R436" s="11">
        <f t="shared" si="101"/>
        <v>0</v>
      </c>
      <c r="S436" s="11">
        <f t="shared" si="102"/>
        <v>-0.96096229570805813</v>
      </c>
      <c r="T436" s="11">
        <f t="shared" si="103"/>
        <v>-0.20577351085825654</v>
      </c>
      <c r="U436" s="11">
        <f>'OddsRatio_working_3-way'!S436-'OddsRatio_working_3-way'!R436^2/3</f>
        <v>-0.96096229570805813</v>
      </c>
      <c r="V436" s="11">
        <f>'OddsRatio_working_3-way'!S436*'OddsRatio_working_3-way'!R436/3-2*'OddsRatio_working_3-way'!R436^3/27-'OddsRatio_working_3-way'!T436</f>
        <v>0.20577351085825654</v>
      </c>
      <c r="W436" s="11">
        <f>'OddsRatio_working_3-way'!V436^2+4*'OddsRatio_working_3-way'!U436^3/27</f>
        <v>-8.9123813781994854E-2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0.18129158250793656</v>
      </c>
      <c r="Y436" s="11">
        <f>IF('OddsRatio_working_3-way'!W436&gt;=0,IF('OddsRatio_working_3-way'!V436+SQRT('OddsRatio_working_3-way'!W436)&gt;0,0,PI()),ACOS('OddsRatio_working_3-way'!V436/(2*'OddsRatio_working_3-way'!X436)))</f>
        <v>0.96730461036668181</v>
      </c>
      <c r="Z436" s="11">
        <f>'OddsRatio_working_3-way'!X436^(1/3)*COS('OddsRatio_working_3-way'!Y436/3)</f>
        <v>0.53680261589290601</v>
      </c>
      <c r="AA436" s="11">
        <f>'OddsRatio_working_3-way'!X436^(1/3)*COS(('OddsRatio_working_3-way'!Y436+2*PI())/3)</f>
        <v>-0.4237164315014838</v>
      </c>
      <c r="AB436" s="11">
        <f>'OddsRatio_working_3-way'!X436^(1/3)*COS(('OddsRatio_working_3-way'!Y436+4*PI())/3)</f>
        <v>-0.11308618439142207</v>
      </c>
      <c r="AC436" s="11">
        <f>'OddsRatio_working_3-way'!X436^(1/3)*SIN('OddsRatio_working_3-way'!Y436/3)</f>
        <v>0.17934245678743405</v>
      </c>
      <c r="AD436" s="11">
        <f>'OddsRatio_working_3-way'!X436^(1/3)*SIN(('OddsRatio_working_3-way'!Y436+2*PI())/3)</f>
        <v>0.37521347378747977</v>
      </c>
      <c r="AE436" s="11">
        <f>'OddsRatio_working_3-way'!X436^(1/3)*SIN(('OddsRatio_working_3-way'!Y436+4*PI())/3)</f>
        <v>-0.55455593057491392</v>
      </c>
      <c r="AF436" s="11">
        <f>-'OddsRatio_working_3-way'!U436/(3*'OddsRatio_working_3-way'!X436^(1/3))*COS(('OddsRatio_working_3-way'!Y436)/3)</f>
        <v>0.5368026158929059</v>
      </c>
      <c r="AG436" s="11">
        <f>-'OddsRatio_working_3-way'!U436/(3*'OddsRatio_working_3-way'!X436^(1/3))*COS(('OddsRatio_working_3-way'!Y436+2*PI())/3)</f>
        <v>-0.42371643150148369</v>
      </c>
      <c r="AH436" s="11">
        <f>-'OddsRatio_working_3-way'!U436/(3*'OddsRatio_working_3-way'!X436^(1/3))*COS(('OddsRatio_working_3-way'!Y436+4*PI())/3)</f>
        <v>-0.11308618439142205</v>
      </c>
      <c r="AI436" s="11">
        <f>'OddsRatio_working_3-way'!U436/(3*'OddsRatio_working_3-way'!X436^(1/3))*SIN(('OddsRatio_working_3-way'!Y436)/3)</f>
        <v>-0.17934245678743399</v>
      </c>
      <c r="AJ436" s="11">
        <f>'OddsRatio_working_3-way'!U436/(3*'OddsRatio_working_3-way'!X436^(1/3))*SIN(('OddsRatio_working_3-way'!Y436+2*PI())/3)</f>
        <v>-0.37521347378747971</v>
      </c>
      <c r="AK436" s="11">
        <f>'OddsRatio_working_3-way'!U436/(3*'OddsRatio_working_3-way'!X436^(1/3))*SIN(('OddsRatio_working_3-way'!Y436+4*PI())/3)</f>
        <v>0.55455593057491381</v>
      </c>
      <c r="AL436" s="11">
        <f>'OddsRatio_working_3-way'!Z436+'OddsRatio_working_3-way'!AF436</f>
        <v>1.073605231785812</v>
      </c>
      <c r="AM436" s="11">
        <f>'OddsRatio_working_3-way'!AA436+'OddsRatio_working_3-way'!AG436</f>
        <v>-0.8474328630029675</v>
      </c>
      <c r="AN436" s="11">
        <f>'OddsRatio_working_3-way'!AB436+'OddsRatio_working_3-way'!AH436</f>
        <v>-0.22617236878284414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1.073605231785812</v>
      </c>
      <c r="AS436" s="11">
        <f>IF(('OddsRatio_working_3-way'!X436=0),IF(Q436&gt;0,-Q436^(1/3),(-Q436)^(1/3)),'OddsRatio_working_3-way'!AM436-'OddsRatio_working_3-way'!R436/3)</f>
        <v>-0.8474328630029675</v>
      </c>
      <c r="AT436" s="11">
        <f>IF(('OddsRatio_working_3-way'!X436=0),IF(Q436&gt;0,-Q436^(1/3),(-Q436)^(1/3)),'OddsRatio_working_3-way'!AN436-'OddsRatio_working_3-way'!R436/3)</f>
        <v>-0.22617236878284414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9">
        <f t="shared" si="91"/>
        <v>0.42613948345066044</v>
      </c>
      <c r="E437" s="9">
        <f t="shared" si="92"/>
        <v>0.28125811550549912</v>
      </c>
      <c r="F437" s="9">
        <f t="shared" si="93"/>
        <v>0.29260240104384044</v>
      </c>
      <c r="G437" s="9">
        <f t="shared" si="94"/>
        <v>1.060353926346786</v>
      </c>
      <c r="H437" s="9">
        <f t="shared" si="95"/>
        <v>2.3466494864604179</v>
      </c>
      <c r="I437" s="9">
        <f t="shared" si="96"/>
        <v>3.5554529624957545</v>
      </c>
      <c r="J437" s="9">
        <f t="shared" si="97"/>
        <v>3.4176069520706722</v>
      </c>
      <c r="K437" s="11">
        <f t="shared" si="98"/>
        <v>0.44052863436123346</v>
      </c>
      <c r="L437" s="11">
        <f t="shared" si="99"/>
        <v>0.29325513196480935</v>
      </c>
      <c r="M437" s="11">
        <f t="shared" si="100"/>
        <v>0.3048780487804878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-0.27485366389313115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0.23474274558266137</v>
      </c>
      <c r="Q437" s="11">
        <f>2*'OddsRatio_working_3-way'!K437*'OddsRatio_working_3-way'!L437*'OddsRatio_working_3-way'!M437</f>
        <v>7.8772733417000459E-2</v>
      </c>
      <c r="R437" s="11">
        <f t="shared" si="101"/>
        <v>0</v>
      </c>
      <c r="S437" s="11">
        <f t="shared" si="102"/>
        <v>-0.85406445836550404</v>
      </c>
      <c r="T437" s="11">
        <f t="shared" si="103"/>
        <v>-0.28659881153204836</v>
      </c>
      <c r="U437" s="11">
        <f>'OddsRatio_working_3-way'!S437-'OddsRatio_working_3-way'!R437^2/3</f>
        <v>-0.85406445836550404</v>
      </c>
      <c r="V437" s="11">
        <f>'OddsRatio_working_3-way'!S437*'OddsRatio_working_3-way'!R437/3-2*'OddsRatio_working_3-way'!R437^3/27-'OddsRatio_working_3-way'!T437</f>
        <v>0.28659881153204836</v>
      </c>
      <c r="W437" s="11">
        <f>'OddsRatio_working_3-way'!V437^2+4*'OddsRatio_working_3-way'!U437^3/27</f>
        <v>-1.0153996220559708E-2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0.15189871213422307</v>
      </c>
      <c r="Y437" s="11">
        <f>IF('OddsRatio_working_3-way'!W437&gt;=0,IF('OddsRatio_working_3-way'!V437+SQRT('OddsRatio_working_3-way'!W437)&gt;0,0,PI()),ACOS('OddsRatio_working_3-way'!V437/(2*'OddsRatio_working_3-way'!X437)))</f>
        <v>0.33809607294928301</v>
      </c>
      <c r="Z437" s="11">
        <f>'OddsRatio_working_3-way'!X437^(1/3)*COS('OddsRatio_working_3-way'!Y437/3)</f>
        <v>0.53017696317339302</v>
      </c>
      <c r="AA437" s="11">
        <f>'OddsRatio_working_3-way'!X437^(1/3)*COS(('OddsRatio_working_3-way'!Y437+2*PI())/3)</f>
        <v>-0.31705390645318871</v>
      </c>
      <c r="AB437" s="11">
        <f>'OddsRatio_working_3-way'!X437^(1/3)*COS(('OddsRatio_working_3-way'!Y437+4*PI())/3)</f>
        <v>-0.21312305672020435</v>
      </c>
      <c r="AC437" s="11">
        <f>'OddsRatio_working_3-way'!X437^(1/3)*SIN('OddsRatio_working_3-way'!Y437/3)</f>
        <v>6.0004504070445067E-2</v>
      </c>
      <c r="AD437" s="11">
        <f>'OddsRatio_working_3-way'!X437^(1/3)*SIN(('OddsRatio_working_3-way'!Y437+2*PI())/3)</f>
        <v>0.42914446657422251</v>
      </c>
      <c r="AE437" s="11">
        <f>'OddsRatio_working_3-way'!X437^(1/3)*SIN(('OddsRatio_working_3-way'!Y437+4*PI())/3)</f>
        <v>-0.48914897064466761</v>
      </c>
      <c r="AF437" s="11">
        <f>-'OddsRatio_working_3-way'!U437/(3*'OddsRatio_working_3-way'!X437^(1/3))*COS(('OddsRatio_working_3-way'!Y437)/3)</f>
        <v>0.53017696317339302</v>
      </c>
      <c r="AG437" s="11">
        <f>-'OddsRatio_working_3-way'!U437/(3*'OddsRatio_working_3-way'!X437^(1/3))*COS(('OddsRatio_working_3-way'!Y437+2*PI())/3)</f>
        <v>-0.31705390645318871</v>
      </c>
      <c r="AH437" s="11">
        <f>-'OddsRatio_working_3-way'!U437/(3*'OddsRatio_working_3-way'!X437^(1/3))*COS(('OddsRatio_working_3-way'!Y437+4*PI())/3)</f>
        <v>-0.21312305672020435</v>
      </c>
      <c r="AI437" s="11">
        <f>'OddsRatio_working_3-way'!U437/(3*'OddsRatio_working_3-way'!X437^(1/3))*SIN(('OddsRatio_working_3-way'!Y437)/3)</f>
        <v>-6.0004504070445067E-2</v>
      </c>
      <c r="AJ437" s="11">
        <f>'OddsRatio_working_3-way'!U437/(3*'OddsRatio_working_3-way'!X437^(1/3))*SIN(('OddsRatio_working_3-way'!Y437+2*PI())/3)</f>
        <v>-0.42914446657422251</v>
      </c>
      <c r="AK437" s="11">
        <f>'OddsRatio_working_3-way'!U437/(3*'OddsRatio_working_3-way'!X437^(1/3))*SIN(('OddsRatio_working_3-way'!Y437+4*PI())/3)</f>
        <v>0.48914897064466761</v>
      </c>
      <c r="AL437" s="11">
        <f>'OddsRatio_working_3-way'!Z437+'OddsRatio_working_3-way'!AF437</f>
        <v>1.060353926346786</v>
      </c>
      <c r="AM437" s="11">
        <f>'OddsRatio_working_3-way'!AA437+'OddsRatio_working_3-way'!AG437</f>
        <v>-0.63410781290637741</v>
      </c>
      <c r="AN437" s="11">
        <f>'OddsRatio_working_3-way'!AB437+'OddsRatio_working_3-way'!AH437</f>
        <v>-0.42624611344040869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1.060353926346786</v>
      </c>
      <c r="AS437" s="11">
        <f>IF(('OddsRatio_working_3-way'!X437=0),IF(Q437&gt;0,-Q437^(1/3),(-Q437)^(1/3)),'OddsRatio_working_3-way'!AM437-'OddsRatio_working_3-way'!R437/3)</f>
        <v>-0.63410781290637741</v>
      </c>
      <c r="AT437" s="11">
        <f>IF(('OddsRatio_working_3-way'!X437=0),IF(Q437&gt;0,-Q437^(1/3),(-Q437)^(1/3)),'OddsRatio_working_3-way'!AN437-'OddsRatio_working_3-way'!R437/3)</f>
        <v>-0.42624611344040869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9">
        <f t="shared" si="91"/>
        <v>0.65082078486665007</v>
      </c>
      <c r="E438" s="9">
        <f t="shared" si="92"/>
        <v>0.20518360245275069</v>
      </c>
      <c r="F438" s="9">
        <f t="shared" si="93"/>
        <v>0.14399561268059907</v>
      </c>
      <c r="G438" s="9">
        <f t="shared" si="94"/>
        <v>1.0730426048236765</v>
      </c>
      <c r="H438" s="9">
        <f t="shared" si="95"/>
        <v>1.5365213024118383</v>
      </c>
      <c r="I438" s="9">
        <f t="shared" si="96"/>
        <v>4.8736838034134733</v>
      </c>
      <c r="J438" s="9">
        <f t="shared" si="97"/>
        <v>6.9446560307231691</v>
      </c>
      <c r="K438" s="11">
        <f t="shared" si="98"/>
        <v>0.66666666666666663</v>
      </c>
      <c r="L438" s="11">
        <f t="shared" si="99"/>
        <v>0.21691973969631234</v>
      </c>
      <c r="M438" s="11">
        <f t="shared" si="100"/>
        <v>0.1529051987767584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-0.22111440581459874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0.21338180306517979</v>
      </c>
      <c r="Q438" s="11">
        <f>2*'OddsRatio_working_3-way'!K438*'OddsRatio_working_3-way'!L438*'OddsRatio_working_3-way'!M438</f>
        <v>4.4224207889156437E-2</v>
      </c>
      <c r="R438" s="11">
        <f t="shared" si="101"/>
        <v>0</v>
      </c>
      <c r="S438" s="11">
        <f t="shared" si="102"/>
        <v>-0.96502895086852625</v>
      </c>
      <c r="T438" s="11">
        <f t="shared" si="103"/>
        <v>-0.20000600018000547</v>
      </c>
      <c r="U438" s="11">
        <f>'OddsRatio_working_3-way'!S438-'OddsRatio_working_3-way'!R438^2/3</f>
        <v>-0.96502895086852625</v>
      </c>
      <c r="V438" s="11">
        <f>'OddsRatio_working_3-way'!S438*'OddsRatio_working_3-way'!R438/3-2*'OddsRatio_working_3-way'!R438^3/27-'OddsRatio_working_3-way'!T438</f>
        <v>0.20000600018000547</v>
      </c>
      <c r="W438" s="11">
        <f>'OddsRatio_working_3-way'!V438^2+4*'OddsRatio_working_3-way'!U438^3/27</f>
        <v>-9.314026755778923E-2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0.18244359927508663</v>
      </c>
      <c r="Y438" s="11">
        <f>IF('OddsRatio_working_3-way'!W438&gt;=0,IF('OddsRatio_working_3-way'!V438+SQRT('OddsRatio_working_3-way'!W438)&gt;0,0,PI()),ACOS('OddsRatio_working_3-way'!V438/(2*'OddsRatio_working_3-way'!X438)))</f>
        <v>0.99066827657632628</v>
      </c>
      <c r="Z438" s="11">
        <f>'OddsRatio_working_3-way'!X438^(1/3)*COS('OddsRatio_working_3-way'!Y438/3)</f>
        <v>0.53652130241183826</v>
      </c>
      <c r="AA438" s="11">
        <f>'OddsRatio_working_3-way'!X438^(1/3)*COS(('OddsRatio_working_3-way'!Y438+2*PI())/3)</f>
        <v>-0.42752742979097186</v>
      </c>
      <c r="AB438" s="11">
        <f>'OddsRatio_working_3-way'!X438^(1/3)*COS(('OddsRatio_working_3-way'!Y438+4*PI())/3)</f>
        <v>-0.10899387262086653</v>
      </c>
      <c r="AC438" s="11">
        <f>'OddsRatio_working_3-way'!X438^(1/3)*SIN('OddsRatio_working_3-way'!Y438/3)</f>
        <v>0.18390543497808934</v>
      </c>
      <c r="AD438" s="11">
        <f>'OddsRatio_working_3-way'!X438^(1/3)*SIN(('OddsRatio_working_3-way'!Y438+2*PI())/3)</f>
        <v>0.37268836007112044</v>
      </c>
      <c r="AE438" s="11">
        <f>'OddsRatio_working_3-way'!X438^(1/3)*SIN(('OddsRatio_working_3-way'!Y438+4*PI())/3)</f>
        <v>-0.55659379504920981</v>
      </c>
      <c r="AF438" s="11">
        <f>-'OddsRatio_working_3-way'!U438/(3*'OddsRatio_working_3-way'!X438^(1/3))*COS(('OddsRatio_working_3-way'!Y438)/3)</f>
        <v>0.53652130241183815</v>
      </c>
      <c r="AG438" s="11">
        <f>-'OddsRatio_working_3-way'!U438/(3*'OddsRatio_working_3-way'!X438^(1/3))*COS(('OddsRatio_working_3-way'!Y438+2*PI())/3)</f>
        <v>-0.4275274297909718</v>
      </c>
      <c r="AH438" s="11">
        <f>-'OddsRatio_working_3-way'!U438/(3*'OddsRatio_working_3-way'!X438^(1/3))*COS(('OddsRatio_working_3-way'!Y438+4*PI())/3)</f>
        <v>-0.1089938726208665</v>
      </c>
      <c r="AI438" s="11">
        <f>'OddsRatio_working_3-way'!U438/(3*'OddsRatio_working_3-way'!X438^(1/3))*SIN(('OddsRatio_working_3-way'!Y438)/3)</f>
        <v>-0.18390543497808931</v>
      </c>
      <c r="AJ438" s="11">
        <f>'OddsRatio_working_3-way'!U438/(3*'OddsRatio_working_3-way'!X438^(1/3))*SIN(('OddsRatio_working_3-way'!Y438+2*PI())/3)</f>
        <v>-0.37268836007112038</v>
      </c>
      <c r="AK438" s="11">
        <f>'OddsRatio_working_3-way'!U438/(3*'OddsRatio_working_3-way'!X438^(1/3))*SIN(('OddsRatio_working_3-way'!Y438+4*PI())/3)</f>
        <v>0.55659379504920969</v>
      </c>
      <c r="AL438" s="11">
        <f>'OddsRatio_working_3-way'!Z438+'OddsRatio_working_3-way'!AF438</f>
        <v>1.0730426048236765</v>
      </c>
      <c r="AM438" s="11">
        <f>'OddsRatio_working_3-way'!AA438+'OddsRatio_working_3-way'!AG438</f>
        <v>-0.8550548595819436</v>
      </c>
      <c r="AN438" s="11">
        <f>'OddsRatio_working_3-way'!AB438+'OddsRatio_working_3-way'!AH438</f>
        <v>-0.21798774524173303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1.0730426048236765</v>
      </c>
      <c r="AS438" s="11">
        <f>IF(('OddsRatio_working_3-way'!X438=0),IF(Q438&gt;0,-Q438^(1/3),(-Q438)^(1/3)),'OddsRatio_working_3-way'!AM438-'OddsRatio_working_3-way'!R438/3)</f>
        <v>-0.8550548595819436</v>
      </c>
      <c r="AT438" s="11">
        <f>IF(('OddsRatio_working_3-way'!X438=0),IF(Q438&gt;0,-Q438^(1/3),(-Q438)^(1/3)),'OddsRatio_working_3-way'!AN438-'OddsRatio_working_3-way'!R438/3)</f>
        <v>-0.21798774524173303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9">
        <f t="shared" si="91"/>
        <v>0.23945407204954128</v>
      </c>
      <c r="E439" s="9">
        <f t="shared" si="92"/>
        <v>0.24568249953589866</v>
      </c>
      <c r="F439" s="9">
        <f t="shared" si="93"/>
        <v>0.5148634284145599</v>
      </c>
      <c r="G439" s="9">
        <f t="shared" si="94"/>
        <v>1.0587220636797903</v>
      </c>
      <c r="H439" s="9">
        <f t="shared" si="95"/>
        <v>4.1761661910393713</v>
      </c>
      <c r="I439" s="9">
        <f t="shared" si="96"/>
        <v>4.0702939846713901</v>
      </c>
      <c r="J439" s="9">
        <f t="shared" si="97"/>
        <v>1.9422626366750131</v>
      </c>
      <c r="K439" s="11">
        <f t="shared" si="98"/>
        <v>0.25</v>
      </c>
      <c r="L439" s="11">
        <f t="shared" si="99"/>
        <v>0.25641025641025644</v>
      </c>
      <c r="M439" s="11">
        <f t="shared" si="100"/>
        <v>0.52910052910052918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-0.26261701261701254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0.23029439696106369</v>
      </c>
      <c r="Q439" s="11">
        <f>2*'OddsRatio_working_3-way'!K439*'OddsRatio_working_3-way'!L439*'OddsRatio_working_3-way'!M439</f>
        <v>6.7833401166734517E-2</v>
      </c>
      <c r="R439" s="11">
        <f t="shared" si="101"/>
        <v>0</v>
      </c>
      <c r="S439" s="11">
        <f t="shared" si="102"/>
        <v>-0.87692109001678986</v>
      </c>
      <c r="T439" s="11">
        <f t="shared" si="103"/>
        <v>-0.25829781738344326</v>
      </c>
      <c r="U439" s="11">
        <f>'OddsRatio_working_3-way'!S439-'OddsRatio_working_3-way'!R439^2/3</f>
        <v>-0.87692109001678986</v>
      </c>
      <c r="V439" s="11">
        <f>'OddsRatio_working_3-way'!S439*'OddsRatio_working_3-way'!R439/3-2*'OddsRatio_working_3-way'!R439^3/27-'OddsRatio_working_3-way'!T439</f>
        <v>0.25829781738344326</v>
      </c>
      <c r="W439" s="11">
        <f>'OddsRatio_working_3-way'!V439^2+4*'OddsRatio_working_3-way'!U439^3/27</f>
        <v>-3.3185063240542254E-2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0.15803704131120089</v>
      </c>
      <c r="Y439" s="11">
        <f>IF('OddsRatio_working_3-way'!W439&gt;=0,IF('OddsRatio_working_3-way'!V439+SQRT('OddsRatio_working_3-way'!W439)&gt;0,0,PI()),ACOS('OddsRatio_working_3-way'!V439/(2*'OddsRatio_working_3-way'!X439)))</f>
        <v>0.61424889751234635</v>
      </c>
      <c r="Z439" s="11">
        <f>'OddsRatio_working_3-way'!X439^(1/3)*COS('OddsRatio_working_3-way'!Y439/3)</f>
        <v>0.52936103183989514</v>
      </c>
      <c r="AA439" s="11">
        <f>'OddsRatio_working_3-way'!X439^(1/3)*COS(('OddsRatio_working_3-way'!Y439+2*PI())/3)</f>
        <v>-0.35988002212270392</v>
      </c>
      <c r="AB439" s="11">
        <f>'OddsRatio_working_3-way'!X439^(1/3)*COS(('OddsRatio_working_3-way'!Y439+4*PI())/3)</f>
        <v>-0.16948100971719085</v>
      </c>
      <c r="AC439" s="11">
        <f>'OddsRatio_working_3-way'!X439^(1/3)*SIN('OddsRatio_working_3-way'!Y439/3)</f>
        <v>0.10992692106576184</v>
      </c>
      <c r="AD439" s="11">
        <f>'OddsRatio_working_3-way'!X439^(1/3)*SIN(('OddsRatio_working_3-way'!Y439+2*PI())/3)</f>
        <v>0.40347664081401141</v>
      </c>
      <c r="AE439" s="11">
        <f>'OddsRatio_working_3-way'!X439^(1/3)*SIN(('OddsRatio_working_3-way'!Y439+4*PI())/3)</f>
        <v>-0.51340356187977321</v>
      </c>
      <c r="AF439" s="11">
        <f>-'OddsRatio_working_3-way'!U439/(3*'OddsRatio_working_3-way'!X439^(1/3))*COS(('OddsRatio_working_3-way'!Y439)/3)</f>
        <v>0.52936103183989514</v>
      </c>
      <c r="AG439" s="11">
        <f>-'OddsRatio_working_3-way'!U439/(3*'OddsRatio_working_3-way'!X439^(1/3))*COS(('OddsRatio_working_3-way'!Y439+2*PI())/3)</f>
        <v>-0.35988002212270392</v>
      </c>
      <c r="AH439" s="11">
        <f>-'OddsRatio_working_3-way'!U439/(3*'OddsRatio_working_3-way'!X439^(1/3))*COS(('OddsRatio_working_3-way'!Y439+4*PI())/3)</f>
        <v>-0.16948100971719085</v>
      </c>
      <c r="AI439" s="11">
        <f>'OddsRatio_working_3-way'!U439/(3*'OddsRatio_working_3-way'!X439^(1/3))*SIN(('OddsRatio_working_3-way'!Y439)/3)</f>
        <v>-0.10992692106576184</v>
      </c>
      <c r="AJ439" s="11">
        <f>'OddsRatio_working_3-way'!U439/(3*'OddsRatio_working_3-way'!X439^(1/3))*SIN(('OddsRatio_working_3-way'!Y439+2*PI())/3)</f>
        <v>-0.40347664081401141</v>
      </c>
      <c r="AK439" s="11">
        <f>'OddsRatio_working_3-way'!U439/(3*'OddsRatio_working_3-way'!X439^(1/3))*SIN(('OddsRatio_working_3-way'!Y439+4*PI())/3)</f>
        <v>0.51340356187977321</v>
      </c>
      <c r="AL439" s="11">
        <f>'OddsRatio_working_3-way'!Z439+'OddsRatio_working_3-way'!AF439</f>
        <v>1.0587220636797903</v>
      </c>
      <c r="AM439" s="11">
        <f>'OddsRatio_working_3-way'!AA439+'OddsRatio_working_3-way'!AG439</f>
        <v>-0.71976004424540785</v>
      </c>
      <c r="AN439" s="11">
        <f>'OddsRatio_working_3-way'!AB439+'OddsRatio_working_3-way'!AH439</f>
        <v>-0.3389620194343817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1.0587220636797903</v>
      </c>
      <c r="AS439" s="11">
        <f>IF(('OddsRatio_working_3-way'!X439=0),IF(Q439&gt;0,-Q439^(1/3),(-Q439)^(1/3)),'OddsRatio_working_3-way'!AM439-'OddsRatio_working_3-way'!R439/3)</f>
        <v>-0.71976004424540785</v>
      </c>
      <c r="AT439" s="11">
        <f>IF(('OddsRatio_working_3-way'!X439=0),IF(Q439&gt;0,-Q439^(1/3),(-Q439)^(1/3)),'OddsRatio_working_3-way'!AN439-'OddsRatio_working_3-way'!R439/3)</f>
        <v>-0.3389620194343817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9">
        <f t="shared" si="91"/>
        <v>0.2595210365308056</v>
      </c>
      <c r="E440" s="9">
        <f t="shared" si="92"/>
        <v>0.27936796903078598</v>
      </c>
      <c r="F440" s="9">
        <f t="shared" si="93"/>
        <v>0.46111099443840831</v>
      </c>
      <c r="G440" s="9">
        <f t="shared" si="94"/>
        <v>1.0528605833554376</v>
      </c>
      <c r="H440" s="9">
        <f t="shared" si="95"/>
        <v>3.8532521808932367</v>
      </c>
      <c r="I440" s="9">
        <f t="shared" si="96"/>
        <v>3.5795084292208221</v>
      </c>
      <c r="J440" s="9">
        <f t="shared" si="97"/>
        <v>2.1686752475245359</v>
      </c>
      <c r="K440" s="11">
        <f t="shared" si="98"/>
        <v>0.26954177897574122</v>
      </c>
      <c r="L440" s="11">
        <f t="shared" si="99"/>
        <v>0.28985507246376813</v>
      </c>
      <c r="M440" s="11">
        <f t="shared" si="100"/>
        <v>0.47393364928909953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-0.2728870296140492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0.23216250486680368</v>
      </c>
      <c r="Q440" s="11">
        <f>2*'OddsRatio_working_3-way'!K440*'OddsRatio_working_3-way'!L440*'OddsRatio_working_3-way'!M440</f>
        <v>7.405502547585445E-2</v>
      </c>
      <c r="R440" s="11">
        <f t="shared" si="101"/>
        <v>0</v>
      </c>
      <c r="S440" s="11">
        <f t="shared" si="102"/>
        <v>-0.85076416125440912</v>
      </c>
      <c r="T440" s="11">
        <f t="shared" si="103"/>
        <v>-0.27137612799183708</v>
      </c>
      <c r="U440" s="11">
        <f>'OddsRatio_working_3-way'!S440-'OddsRatio_working_3-way'!R440^2/3</f>
        <v>-0.85076416125440912</v>
      </c>
      <c r="V440" s="11">
        <f>'OddsRatio_working_3-way'!S440*'OddsRatio_working_3-way'!R440/3-2*'OddsRatio_working_3-way'!R440^3/27-'OddsRatio_working_3-way'!T440</f>
        <v>0.27137612799183708</v>
      </c>
      <c r="W440" s="11">
        <f>'OddsRatio_working_3-way'!V440^2+4*'OddsRatio_working_3-way'!U440^3/27</f>
        <v>-1.758207997368931E-2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0.15101910708378199</v>
      </c>
      <c r="Y440" s="11">
        <f>IF('OddsRatio_working_3-way'!W440&gt;=0,IF('OddsRatio_working_3-way'!V440+SQRT('OddsRatio_working_3-way'!W440)&gt;0,0,PI()),ACOS('OddsRatio_working_3-way'!V440/(2*'OddsRatio_working_3-way'!X440)))</f>
        <v>0.45449518926213095</v>
      </c>
      <c r="Z440" s="11">
        <f>'OddsRatio_working_3-way'!X440^(1/3)*COS('OddsRatio_working_3-way'!Y440/3)</f>
        <v>0.52643029167771882</v>
      </c>
      <c r="AA440" s="11">
        <f>'OddsRatio_working_3-way'!X440^(1/3)*COS(('OddsRatio_working_3-way'!Y440+2*PI())/3)</f>
        <v>-0.33281687941415355</v>
      </c>
      <c r="AB440" s="11">
        <f>'OddsRatio_working_3-way'!X440^(1/3)*COS(('OddsRatio_working_3-way'!Y440+4*PI())/3)</f>
        <v>-0.19361341226356549</v>
      </c>
      <c r="AC440" s="11">
        <f>'OddsRatio_working_3-way'!X440^(1/3)*SIN('OddsRatio_working_3-way'!Y440/3)</f>
        <v>8.0369159231521256E-2</v>
      </c>
      <c r="AD440" s="11">
        <f>'OddsRatio_working_3-way'!X440^(1/3)*SIN(('OddsRatio_working_3-way'!Y440+2*PI())/3)</f>
        <v>0.41571742629879566</v>
      </c>
      <c r="AE440" s="11">
        <f>'OddsRatio_working_3-way'!X440^(1/3)*SIN(('OddsRatio_working_3-way'!Y440+4*PI())/3)</f>
        <v>-0.49608658553031693</v>
      </c>
      <c r="AF440" s="11">
        <f>-'OddsRatio_working_3-way'!U440/(3*'OddsRatio_working_3-way'!X440^(1/3))*COS(('OddsRatio_working_3-way'!Y440)/3)</f>
        <v>0.52643029167771871</v>
      </c>
      <c r="AG440" s="11">
        <f>-'OddsRatio_working_3-way'!U440/(3*'OddsRatio_working_3-way'!X440^(1/3))*COS(('OddsRatio_working_3-way'!Y440+2*PI())/3)</f>
        <v>-0.3328168794141535</v>
      </c>
      <c r="AH440" s="11">
        <f>-'OddsRatio_working_3-way'!U440/(3*'OddsRatio_working_3-way'!X440^(1/3))*COS(('OddsRatio_working_3-way'!Y440+4*PI())/3)</f>
        <v>-0.19361341226356546</v>
      </c>
      <c r="AI440" s="11">
        <f>'OddsRatio_working_3-way'!U440/(3*'OddsRatio_working_3-way'!X440^(1/3))*SIN(('OddsRatio_working_3-way'!Y440)/3)</f>
        <v>-8.0369159231521242E-2</v>
      </c>
      <c r="AJ440" s="11">
        <f>'OddsRatio_working_3-way'!U440/(3*'OddsRatio_working_3-way'!X440^(1/3))*SIN(('OddsRatio_working_3-way'!Y440+2*PI())/3)</f>
        <v>-0.41571742629879554</v>
      </c>
      <c r="AK440" s="11">
        <f>'OddsRatio_working_3-way'!U440/(3*'OddsRatio_working_3-way'!X440^(1/3))*SIN(('OddsRatio_working_3-way'!Y440+4*PI())/3)</f>
        <v>0.49608658553031681</v>
      </c>
      <c r="AL440" s="11">
        <f>'OddsRatio_working_3-way'!Z440+'OddsRatio_working_3-way'!AF440</f>
        <v>1.0528605833554376</v>
      </c>
      <c r="AM440" s="11">
        <f>'OddsRatio_working_3-way'!AA440+'OddsRatio_working_3-way'!AG440</f>
        <v>-0.665633758828307</v>
      </c>
      <c r="AN440" s="11">
        <f>'OddsRatio_working_3-way'!AB440+'OddsRatio_working_3-way'!AH440</f>
        <v>-0.38722682452713098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1.0528605833554376</v>
      </c>
      <c r="AS440" s="11">
        <f>IF(('OddsRatio_working_3-way'!X440=0),IF(Q440&gt;0,-Q440^(1/3),(-Q440)^(1/3)),'OddsRatio_working_3-way'!AM440-'OddsRatio_working_3-way'!R440/3)</f>
        <v>-0.665633758828307</v>
      </c>
      <c r="AT440" s="11">
        <f>IF(('OddsRatio_working_3-way'!X440=0),IF(Q440&gt;0,-Q440^(1/3),(-Q440)^(1/3)),'OddsRatio_working_3-way'!AN440-'OddsRatio_working_3-way'!R440/3)</f>
        <v>-0.38722682452713098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9">
        <f t="shared" si="91"/>
        <v>0.52546628153546793</v>
      </c>
      <c r="E441" s="9">
        <f t="shared" si="92"/>
        <v>0.24503389258587235</v>
      </c>
      <c r="F441" s="9">
        <f t="shared" si="93"/>
        <v>0.22949982587865977</v>
      </c>
      <c r="G441" s="9">
        <f t="shared" si="94"/>
        <v>1.0624372724128204</v>
      </c>
      <c r="H441" s="9">
        <f t="shared" si="95"/>
        <v>1.903071681550897</v>
      </c>
      <c r="I441" s="9">
        <f t="shared" si="96"/>
        <v>4.0810680899971787</v>
      </c>
      <c r="J441" s="9">
        <f t="shared" si="97"/>
        <v>4.3573017808245131</v>
      </c>
      <c r="K441" s="11">
        <f t="shared" si="98"/>
        <v>0.54054054054054046</v>
      </c>
      <c r="L441" s="11">
        <f t="shared" si="99"/>
        <v>0.25641025641025644</v>
      </c>
      <c r="M441" s="11">
        <f t="shared" si="100"/>
        <v>0.24038461538461536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-0.25952209606055754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0.23022282637667249</v>
      </c>
      <c r="Q441" s="11">
        <f>2*'OddsRatio_working_3-way'!K441*'OddsRatio_working_3-way'!L441*'OddsRatio_working_3-way'!M441</f>
        <v>6.6634682019297398E-2</v>
      </c>
      <c r="R441" s="11">
        <f t="shared" si="101"/>
        <v>0</v>
      </c>
      <c r="S441" s="11">
        <f t="shared" si="102"/>
        <v>-0.88710298610932814</v>
      </c>
      <c r="T441" s="11">
        <f t="shared" si="103"/>
        <v>-0.25675918555986343</v>
      </c>
      <c r="U441" s="11">
        <f>'OddsRatio_working_3-way'!S441-'OddsRatio_working_3-way'!R441^2/3</f>
        <v>-0.88710298610932814</v>
      </c>
      <c r="V441" s="11">
        <f>'OddsRatio_working_3-way'!S441*'OddsRatio_working_3-way'!R441/3-2*'OddsRatio_working_3-way'!R441^3/27-'OddsRatio_working_3-way'!T441</f>
        <v>0.25675918555986343</v>
      </c>
      <c r="W441" s="11">
        <f>'OddsRatio_working_3-way'!V441^2+4*'OddsRatio_working_3-way'!U441^3/27</f>
        <v>-3.7498011009713741E-2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0.16079745829698158</v>
      </c>
      <c r="Y441" s="11">
        <f>IF('OddsRatio_working_3-way'!W441&gt;=0,IF('OddsRatio_working_3-way'!V441+SQRT('OddsRatio_working_3-way'!W441)&gt;0,0,PI()),ACOS('OddsRatio_working_3-way'!V441/(2*'OddsRatio_working_3-way'!X441)))</f>
        <v>0.64617439433623169</v>
      </c>
      <c r="Z441" s="11">
        <f>'OddsRatio_working_3-way'!X441^(1/3)*COS('OddsRatio_working_3-way'!Y441/3)</f>
        <v>0.5312186362064103</v>
      </c>
      <c r="AA441" s="11">
        <f>'OddsRatio_working_3-way'!X441^(1/3)*COS(('OddsRatio_working_3-way'!Y441+2*PI())/3)</f>
        <v>-0.36626127753561361</v>
      </c>
      <c r="AB441" s="11">
        <f>'OddsRatio_working_3-way'!X441^(1/3)*COS(('OddsRatio_working_3-way'!Y441+4*PI())/3)</f>
        <v>-0.16495735867079681</v>
      </c>
      <c r="AC441" s="11">
        <f>'OddsRatio_working_3-way'!X441^(1/3)*SIN('OddsRatio_working_3-way'!Y441/3)</f>
        <v>0.1162228717455288</v>
      </c>
      <c r="AD441" s="11">
        <f>'OddsRatio_working_3-way'!X441^(1/3)*SIN(('OddsRatio_working_3-way'!Y441+2*PI())/3)</f>
        <v>0.40193739804571099</v>
      </c>
      <c r="AE441" s="11">
        <f>'OddsRatio_working_3-way'!X441^(1/3)*SIN(('OddsRatio_working_3-way'!Y441+4*PI())/3)</f>
        <v>-0.51816026979123953</v>
      </c>
      <c r="AF441" s="11">
        <f>-'OddsRatio_working_3-way'!U441/(3*'OddsRatio_working_3-way'!X441^(1/3))*COS(('OddsRatio_working_3-way'!Y441)/3)</f>
        <v>0.53121863620641019</v>
      </c>
      <c r="AG441" s="11">
        <f>-'OddsRatio_working_3-way'!U441/(3*'OddsRatio_working_3-way'!X441^(1/3))*COS(('OddsRatio_working_3-way'!Y441+2*PI())/3)</f>
        <v>-0.36626127753561355</v>
      </c>
      <c r="AH441" s="11">
        <f>-'OddsRatio_working_3-way'!U441/(3*'OddsRatio_working_3-way'!X441^(1/3))*COS(('OddsRatio_working_3-way'!Y441+4*PI())/3)</f>
        <v>-0.16495735867079678</v>
      </c>
      <c r="AI441" s="11">
        <f>'OddsRatio_working_3-way'!U441/(3*'OddsRatio_working_3-way'!X441^(1/3))*SIN(('OddsRatio_working_3-way'!Y441)/3)</f>
        <v>-0.11622287174552877</v>
      </c>
      <c r="AJ441" s="11">
        <f>'OddsRatio_working_3-way'!U441/(3*'OddsRatio_working_3-way'!X441^(1/3))*SIN(('OddsRatio_working_3-way'!Y441+2*PI())/3)</f>
        <v>-0.40193739804571088</v>
      </c>
      <c r="AK441" s="11">
        <f>'OddsRatio_working_3-way'!U441/(3*'OddsRatio_working_3-way'!X441^(1/3))*SIN(('OddsRatio_working_3-way'!Y441+4*PI())/3)</f>
        <v>0.51816026979123953</v>
      </c>
      <c r="AL441" s="11">
        <f>'OddsRatio_working_3-way'!Z441+'OddsRatio_working_3-way'!AF441</f>
        <v>1.0624372724128204</v>
      </c>
      <c r="AM441" s="11">
        <f>'OddsRatio_working_3-way'!AA441+'OddsRatio_working_3-way'!AG441</f>
        <v>-0.7325225550712271</v>
      </c>
      <c r="AN441" s="11">
        <f>'OddsRatio_working_3-way'!AB441+'OddsRatio_working_3-way'!AH441</f>
        <v>-0.32991471734159361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1.0624372724128204</v>
      </c>
      <c r="AS441" s="11">
        <f>IF(('OddsRatio_working_3-way'!X441=0),IF(Q441&gt;0,-Q441^(1/3),(-Q441)^(1/3)),'OddsRatio_working_3-way'!AM441-'OddsRatio_working_3-way'!R441/3)</f>
        <v>-0.7325225550712271</v>
      </c>
      <c r="AT441" s="11">
        <f>IF(('OddsRatio_working_3-way'!X441=0),IF(Q441&gt;0,-Q441^(1/3),(-Q441)^(1/3)),'OddsRatio_working_3-way'!AN441-'OddsRatio_working_3-way'!R441/3)</f>
        <v>-0.32991471734159361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9">
        <f t="shared" si="91"/>
        <v>0.24165523145151216</v>
      </c>
      <c r="E442" s="9">
        <f t="shared" si="92"/>
        <v>0.26959631535165152</v>
      </c>
      <c r="F442" s="9">
        <f t="shared" si="93"/>
        <v>0.48874845319683635</v>
      </c>
      <c r="G442" s="9">
        <f t="shared" si="94"/>
        <v>1.0460422809711982</v>
      </c>
      <c r="H442" s="9">
        <f t="shared" si="95"/>
        <v>4.1381268429135947</v>
      </c>
      <c r="I442" s="9">
        <f t="shared" si="96"/>
        <v>3.7092495077154033</v>
      </c>
      <c r="J442" s="9">
        <f t="shared" si="97"/>
        <v>2.0460422809711982</v>
      </c>
      <c r="K442" s="11">
        <f t="shared" si="98"/>
        <v>0.25</v>
      </c>
      <c r="L442" s="11">
        <f t="shared" si="99"/>
        <v>0.2785515320334262</v>
      </c>
      <c r="M442" s="11">
        <f t="shared" si="100"/>
        <v>0.5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-0.2705431754874652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0.22945682451253482</v>
      </c>
      <c r="Q442" s="11">
        <f>2*'OddsRatio_working_3-way'!K442*'OddsRatio_working_3-way'!L442*'OddsRatio_working_3-way'!M442</f>
        <v>6.9637883008356549E-2</v>
      </c>
      <c r="R442" s="11">
        <f t="shared" si="101"/>
        <v>0</v>
      </c>
      <c r="S442" s="11">
        <f t="shared" si="102"/>
        <v>-0.84813384813384807</v>
      </c>
      <c r="T442" s="11">
        <f t="shared" si="103"/>
        <v>-0.2574002574002574</v>
      </c>
      <c r="U442" s="11">
        <f>'OddsRatio_working_3-way'!S442-'OddsRatio_working_3-way'!R442^2/3</f>
        <v>-0.84813384813384807</v>
      </c>
      <c r="V442" s="11">
        <f>'OddsRatio_working_3-way'!S442*'OddsRatio_working_3-way'!R442/3-2*'OddsRatio_working_3-way'!R442^3/27-'OddsRatio_working_3-way'!T442</f>
        <v>0.2574002574002574</v>
      </c>
      <c r="W442" s="11">
        <f>'OddsRatio_working_3-way'!V442^2+4*'OddsRatio_working_3-way'!U442^3/27</f>
        <v>-2.4128661529437906E-2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0.1503192885487061</v>
      </c>
      <c r="Y442" s="11">
        <f>IF('OddsRatio_working_3-way'!W442&gt;=0,IF('OddsRatio_working_3-way'!V442+SQRT('OddsRatio_working_3-way'!W442)&gt;0,0,PI()),ACOS('OddsRatio_working_3-way'!V442/(2*'OddsRatio_working_3-way'!X442)))</f>
        <v>0.54296905532207673</v>
      </c>
      <c r="Z442" s="11">
        <f>'OddsRatio_working_3-way'!X442^(1/3)*COS('OddsRatio_working_3-way'!Y442/3)</f>
        <v>0.52302114048559911</v>
      </c>
      <c r="AA442" s="11">
        <f>'OddsRatio_working_3-way'!X442^(1/3)*COS(('OddsRatio_working_3-way'!Y442+2*PI())/3)</f>
        <v>-0.34439679942062745</v>
      </c>
      <c r="AB442" s="11">
        <f>'OddsRatio_working_3-way'!X442^(1/3)*COS(('OddsRatio_working_3-way'!Y442+4*PI())/3)</f>
        <v>-0.17862434106497158</v>
      </c>
      <c r="AC442" s="11">
        <f>'OddsRatio_working_3-way'!X442^(1/3)*SIN('OddsRatio_working_3-way'!Y442/3)</f>
        <v>9.5708773455863899E-2</v>
      </c>
      <c r="AD442" s="11">
        <f>'OddsRatio_working_3-way'!X442^(1/3)*SIN(('OddsRatio_working_3-way'!Y442+2*PI())/3)</f>
        <v>0.40509520764890666</v>
      </c>
      <c r="AE442" s="11">
        <f>'OddsRatio_working_3-way'!X442^(1/3)*SIN(('OddsRatio_working_3-way'!Y442+4*PI())/3)</f>
        <v>-0.50080398110477053</v>
      </c>
      <c r="AF442" s="11">
        <f>-'OddsRatio_working_3-way'!U442/(3*'OddsRatio_working_3-way'!X442^(1/3))*COS(('OddsRatio_working_3-way'!Y442)/3)</f>
        <v>0.52302114048559911</v>
      </c>
      <c r="AG442" s="11">
        <f>-'OddsRatio_working_3-way'!U442/(3*'OddsRatio_working_3-way'!X442^(1/3))*COS(('OddsRatio_working_3-way'!Y442+2*PI())/3)</f>
        <v>-0.34439679942062745</v>
      </c>
      <c r="AH442" s="11">
        <f>-'OddsRatio_working_3-way'!U442/(3*'OddsRatio_working_3-way'!X442^(1/3))*COS(('OddsRatio_working_3-way'!Y442+4*PI())/3)</f>
        <v>-0.17862434106497158</v>
      </c>
      <c r="AI442" s="11">
        <f>'OddsRatio_working_3-way'!U442/(3*'OddsRatio_working_3-way'!X442^(1/3))*SIN(('OddsRatio_working_3-way'!Y442)/3)</f>
        <v>-9.5708773455863899E-2</v>
      </c>
      <c r="AJ442" s="11">
        <f>'OddsRatio_working_3-way'!U442/(3*'OddsRatio_working_3-way'!X442^(1/3))*SIN(('OddsRatio_working_3-way'!Y442+2*PI())/3)</f>
        <v>-0.40509520764890666</v>
      </c>
      <c r="AK442" s="11">
        <f>'OddsRatio_working_3-way'!U442/(3*'OddsRatio_working_3-way'!X442^(1/3))*SIN(('OddsRatio_working_3-way'!Y442+4*PI())/3)</f>
        <v>0.50080398110477053</v>
      </c>
      <c r="AL442" s="11">
        <f>'OddsRatio_working_3-way'!Z442+'OddsRatio_working_3-way'!AF442</f>
        <v>1.0460422809711982</v>
      </c>
      <c r="AM442" s="11">
        <f>'OddsRatio_working_3-way'!AA442+'OddsRatio_working_3-way'!AG442</f>
        <v>-0.68879359884125491</v>
      </c>
      <c r="AN442" s="11">
        <f>'OddsRatio_working_3-way'!AB442+'OddsRatio_working_3-way'!AH442</f>
        <v>-0.35724868212994315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1.0460422809711982</v>
      </c>
      <c r="AS442" s="11">
        <f>IF(('OddsRatio_working_3-way'!X442=0),IF(Q442&gt;0,-Q442^(1/3),(-Q442)^(1/3)),'OddsRatio_working_3-way'!AM442-'OddsRatio_working_3-way'!R442/3)</f>
        <v>-0.68879359884125491</v>
      </c>
      <c r="AT442" s="11">
        <f>IF(('OddsRatio_working_3-way'!X442=0),IF(Q442&gt;0,-Q442^(1/3),(-Q442)^(1/3)),'OddsRatio_working_3-way'!AN442-'OddsRatio_working_3-way'!R442/3)</f>
        <v>-0.35724868212994315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9">
        <f t="shared" si="91"/>
        <v>0.50423057526021287</v>
      </c>
      <c r="E443" s="9">
        <f t="shared" si="92"/>
        <v>0.27113758491025725</v>
      </c>
      <c r="F443" s="9">
        <f t="shared" si="93"/>
        <v>0.22463183982953011</v>
      </c>
      <c r="G443" s="9">
        <f t="shared" si="94"/>
        <v>1.0459783827386797</v>
      </c>
      <c r="H443" s="9">
        <f t="shared" si="95"/>
        <v>1.9832196797743586</v>
      </c>
      <c r="I443" s="9">
        <f t="shared" si="96"/>
        <v>3.688164443638406</v>
      </c>
      <c r="J443" s="9">
        <f t="shared" si="97"/>
        <v>4.4517286630376427</v>
      </c>
      <c r="K443" s="11">
        <f t="shared" si="98"/>
        <v>0.51546391752577325</v>
      </c>
      <c r="L443" s="11">
        <f t="shared" si="99"/>
        <v>0.28011204481792717</v>
      </c>
      <c r="M443" s="11">
        <f t="shared" si="100"/>
        <v>0.23255813953488372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-0.26769269203725599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0.22866974648886162</v>
      </c>
      <c r="Q443" s="11">
        <f>2*'OddsRatio_working_3-way'!K443*'OddsRatio_working_3-way'!L443*'OddsRatio_working_3-way'!M443</f>
        <v>6.7157047426978464E-2</v>
      </c>
      <c r="R443" s="11">
        <f t="shared" si="101"/>
        <v>0</v>
      </c>
      <c r="S443" s="11">
        <f t="shared" si="102"/>
        <v>-0.85422483799832916</v>
      </c>
      <c r="T443" s="11">
        <f t="shared" si="103"/>
        <v>-0.25087366754723328</v>
      </c>
      <c r="U443" s="11">
        <f>'OddsRatio_working_3-way'!S443-'OddsRatio_working_3-way'!R443^2/3</f>
        <v>-0.85422483799832916</v>
      </c>
      <c r="V443" s="11">
        <f>'OddsRatio_working_3-way'!S443*'OddsRatio_working_3-way'!R443/3-2*'OddsRatio_working_3-way'!R443^3/27-'OddsRatio_working_3-way'!T443</f>
        <v>0.25087366754723328</v>
      </c>
      <c r="W443" s="11">
        <f>'OddsRatio_working_3-way'!V443^2+4*'OddsRatio_working_3-way'!U443^3/27</f>
        <v>-2.9407281060982476E-2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0.1519415003624604</v>
      </c>
      <c r="Y443" s="11">
        <f>IF('OddsRatio_working_3-way'!W443&gt;=0,IF('OddsRatio_working_3-way'!V443+SQRT('OddsRatio_working_3-way'!W443)&gt;0,0,PI()),ACOS('OddsRatio_working_3-way'!V443/(2*'OddsRatio_working_3-way'!X443)))</f>
        <v>0.59960238941920496</v>
      </c>
      <c r="Z443" s="11">
        <f>'OddsRatio_working_3-way'!X443^(1/3)*COS('OddsRatio_working_3-way'!Y443/3)</f>
        <v>0.52298919136933997</v>
      </c>
      <c r="AA443" s="11">
        <f>'OddsRatio_working_3-way'!X443^(1/3)*COS(('OddsRatio_working_3-way'!Y443+2*PI())/3)</f>
        <v>-0.3532439214735566</v>
      </c>
      <c r="AB443" s="11">
        <f>'OddsRatio_working_3-way'!X443^(1/3)*COS(('OddsRatio_working_3-way'!Y443+4*PI())/3)</f>
        <v>-0.16974526989578326</v>
      </c>
      <c r="AC443" s="11">
        <f>'OddsRatio_working_3-way'!X443^(1/3)*SIN('OddsRatio_working_3-way'!Y443/3)</f>
        <v>0.10594299588436071</v>
      </c>
      <c r="AD443" s="11">
        <f>'OddsRatio_working_3-way'!X443^(1/3)*SIN(('OddsRatio_working_3-way'!Y443+2*PI())/3)</f>
        <v>0.39995042768834932</v>
      </c>
      <c r="AE443" s="11">
        <f>'OddsRatio_working_3-way'!X443^(1/3)*SIN(('OddsRatio_working_3-way'!Y443+4*PI())/3)</f>
        <v>-0.50589342357271005</v>
      </c>
      <c r="AF443" s="11">
        <f>-'OddsRatio_working_3-way'!U443/(3*'OddsRatio_working_3-way'!X443^(1/3))*COS(('OddsRatio_working_3-way'!Y443)/3)</f>
        <v>0.52298919136933986</v>
      </c>
      <c r="AG443" s="11">
        <f>-'OddsRatio_working_3-way'!U443/(3*'OddsRatio_working_3-way'!X443^(1/3))*COS(('OddsRatio_working_3-way'!Y443+2*PI())/3)</f>
        <v>-0.35324392147355649</v>
      </c>
      <c r="AH443" s="11">
        <f>-'OddsRatio_working_3-way'!U443/(3*'OddsRatio_working_3-way'!X443^(1/3))*COS(('OddsRatio_working_3-way'!Y443+4*PI())/3)</f>
        <v>-0.16974526989578323</v>
      </c>
      <c r="AI443" s="11">
        <f>'OddsRatio_working_3-way'!U443/(3*'OddsRatio_working_3-way'!X443^(1/3))*SIN(('OddsRatio_working_3-way'!Y443)/3)</f>
        <v>-0.10594299588436069</v>
      </c>
      <c r="AJ443" s="11">
        <f>'OddsRatio_working_3-way'!U443/(3*'OddsRatio_working_3-way'!X443^(1/3))*SIN(('OddsRatio_working_3-way'!Y443+2*PI())/3)</f>
        <v>-0.39995042768834926</v>
      </c>
      <c r="AK443" s="11">
        <f>'OddsRatio_working_3-way'!U443/(3*'OddsRatio_working_3-way'!X443^(1/3))*SIN(('OddsRatio_working_3-way'!Y443+4*PI())/3)</f>
        <v>0.50589342357270994</v>
      </c>
      <c r="AL443" s="11">
        <f>'OddsRatio_working_3-way'!Z443+'OddsRatio_working_3-way'!AF443</f>
        <v>1.0459783827386797</v>
      </c>
      <c r="AM443" s="11">
        <f>'OddsRatio_working_3-way'!AA443+'OddsRatio_working_3-way'!AG443</f>
        <v>-0.70648784294711309</v>
      </c>
      <c r="AN443" s="11">
        <f>'OddsRatio_working_3-way'!AB443+'OddsRatio_working_3-way'!AH443</f>
        <v>-0.33949053979156651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1.0459783827386797</v>
      </c>
      <c r="AS443" s="11">
        <f>IF(('OddsRatio_working_3-way'!X443=0),IF(Q443&gt;0,-Q443^(1/3),(-Q443)^(1/3)),'OddsRatio_working_3-way'!AM443-'OddsRatio_working_3-way'!R443/3)</f>
        <v>-0.70648784294711309</v>
      </c>
      <c r="AT443" s="11">
        <f>IF(('OddsRatio_working_3-way'!X443=0),IF(Q443&gt;0,-Q443^(1/3),(-Q443)^(1/3)),'OddsRatio_working_3-way'!AN443-'OddsRatio_working_3-way'!R443/3)</f>
        <v>-0.33949053979156651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9">
        <f t="shared" si="91"/>
        <v>0.62632003485837739</v>
      </c>
      <c r="E445" s="9">
        <f t="shared" si="92"/>
        <v>0.24013880051007347</v>
      </c>
      <c r="F445" s="9">
        <f t="shared" si="93"/>
        <v>0.13354116463154914</v>
      </c>
      <c r="G445" s="9">
        <f t="shared" si="94"/>
        <v>1.0654068445846496</v>
      </c>
      <c r="H445" s="9">
        <f t="shared" si="95"/>
        <v>1.596627832967404</v>
      </c>
      <c r="I445" s="9">
        <f t="shared" si="96"/>
        <v>4.164258328416409</v>
      </c>
      <c r="J445" s="9">
        <f t="shared" si="97"/>
        <v>7.4883276835205148</v>
      </c>
      <c r="K445" s="11">
        <f t="shared" si="98"/>
        <v>0.64102564102564097</v>
      </c>
      <c r="L445" s="11">
        <f t="shared" si="99"/>
        <v>0.25188916876574308</v>
      </c>
      <c r="M445" s="11">
        <f t="shared" si="100"/>
        <v>0.14104372355430184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-0.23067494655178022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0.21908554876192976</v>
      </c>
      <c r="Q445" s="11">
        <f>2*'OddsRatio_working_3-way'!K445*'OddsRatio_working_3-way'!L445*'OddsRatio_working_3-way'!M445</f>
        <v>4.5547931135536332E-2</v>
      </c>
      <c r="R445" s="11">
        <f t="shared" si="101"/>
        <v>0</v>
      </c>
      <c r="S445" s="11">
        <f t="shared" si="102"/>
        <v>-0.949758749430342</v>
      </c>
      <c r="T445" s="11">
        <f t="shared" si="103"/>
        <v>-0.19745504146160955</v>
      </c>
      <c r="U445" s="11">
        <f>'OddsRatio_working_3-way'!S445-'OddsRatio_working_3-way'!R445^2/3</f>
        <v>-0.949758749430342</v>
      </c>
      <c r="V445" s="11">
        <f>'OddsRatio_working_3-way'!S445*'OddsRatio_working_3-way'!R445/3-2*'OddsRatio_working_3-way'!R445^3/27-'OddsRatio_working_3-way'!T445</f>
        <v>0.19745504146160955</v>
      </c>
      <c r="W445" s="11">
        <f>'OddsRatio_working_3-way'!V445^2+4*'OddsRatio_working_3-way'!U445^3/27</f>
        <v>-8.7933281407889807E-2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0.17813041206269056</v>
      </c>
      <c r="Y445" s="11">
        <f>IF('OddsRatio_working_3-way'!W445&gt;=0,IF('OddsRatio_working_3-way'!V445+SQRT('OddsRatio_working_3-way'!W445)&gt;0,0,PI()),ACOS('OddsRatio_working_3-way'!V445/(2*'OddsRatio_working_3-way'!X445)))</f>
        <v>0.98334319345797649</v>
      </c>
      <c r="Z445" s="11">
        <f>'OddsRatio_working_3-way'!X445^(1/3)*COS('OddsRatio_working_3-way'!Y445/3)</f>
        <v>0.53270342229232481</v>
      </c>
      <c r="AA445" s="11">
        <f>'OddsRatio_working_3-way'!X445^(1/3)*COS(('OddsRatio_working_3-way'!Y445+2*PI())/3)</f>
        <v>-0.42322741119597679</v>
      </c>
      <c r="AB445" s="11">
        <f>'OddsRatio_working_3-way'!X445^(1/3)*COS(('OddsRatio_working_3-way'!Y445+4*PI())/3)</f>
        <v>-0.10947601109634808</v>
      </c>
      <c r="AC445" s="11">
        <f>'OddsRatio_working_3-way'!X445^(1/3)*SIN('OddsRatio_working_3-way'!Y445/3)</f>
        <v>0.18114445530614268</v>
      </c>
      <c r="AD445" s="11">
        <f>'OddsRatio_working_3-way'!X445^(1/3)*SIN(('OddsRatio_working_3-way'!Y445+2*PI())/3)</f>
        <v>0.37076246873499158</v>
      </c>
      <c r="AE445" s="11">
        <f>'OddsRatio_working_3-way'!X445^(1/3)*SIN(('OddsRatio_working_3-way'!Y445+4*PI())/3)</f>
        <v>-0.55190692404113417</v>
      </c>
      <c r="AF445" s="11">
        <f>-'OddsRatio_working_3-way'!U445/(3*'OddsRatio_working_3-way'!X445^(1/3))*COS(('OddsRatio_working_3-way'!Y445)/3)</f>
        <v>0.5327034222923247</v>
      </c>
      <c r="AG445" s="11">
        <f>-'OddsRatio_working_3-way'!U445/(3*'OddsRatio_working_3-way'!X445^(1/3))*COS(('OddsRatio_working_3-way'!Y445+2*PI())/3)</f>
        <v>-0.42322741119597673</v>
      </c>
      <c r="AH445" s="11">
        <f>-'OddsRatio_working_3-way'!U445/(3*'OddsRatio_working_3-way'!X445^(1/3))*COS(('OddsRatio_working_3-way'!Y445+4*PI())/3)</f>
        <v>-0.10947601109634807</v>
      </c>
      <c r="AI445" s="11">
        <f>'OddsRatio_working_3-way'!U445/(3*'OddsRatio_working_3-way'!X445^(1/3))*SIN(('OddsRatio_working_3-way'!Y445)/3)</f>
        <v>-0.18114445530614265</v>
      </c>
      <c r="AJ445" s="11">
        <f>'OddsRatio_working_3-way'!U445/(3*'OddsRatio_working_3-way'!X445^(1/3))*SIN(('OddsRatio_working_3-way'!Y445+2*PI())/3)</f>
        <v>-0.37076246873499152</v>
      </c>
      <c r="AK445" s="11">
        <f>'OddsRatio_working_3-way'!U445/(3*'OddsRatio_working_3-way'!X445^(1/3))*SIN(('OddsRatio_working_3-way'!Y445+4*PI())/3)</f>
        <v>0.55190692404113406</v>
      </c>
      <c r="AL445" s="11">
        <f>'OddsRatio_working_3-way'!Z445+'OddsRatio_working_3-way'!AF445</f>
        <v>1.0654068445846496</v>
      </c>
      <c r="AM445" s="11">
        <f>'OddsRatio_working_3-way'!AA445+'OddsRatio_working_3-way'!AG445</f>
        <v>-0.84645482239195347</v>
      </c>
      <c r="AN445" s="11">
        <f>'OddsRatio_working_3-way'!AB445+'OddsRatio_working_3-way'!AH445</f>
        <v>-0.21895202219269616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1.0654068445846496</v>
      </c>
      <c r="AS445" s="11">
        <f>IF(('OddsRatio_working_3-way'!X445=0),IF(Q445&gt;0,-Q445^(1/3),(-Q445)^(1/3)),'OddsRatio_working_3-way'!AM445-'OddsRatio_working_3-way'!R445/3)</f>
        <v>-0.84645482239195347</v>
      </c>
      <c r="AT445" s="11">
        <f>IF(('OddsRatio_working_3-way'!X445=0),IF(Q445&gt;0,-Q445^(1/3),(-Q445)^(1/3)),'OddsRatio_working_3-way'!AN445-'OddsRatio_working_3-way'!R445/3)</f>
        <v>-0.21895202219269616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9">
        <f t="shared" si="91"/>
        <v>0.4029502942608279</v>
      </c>
      <c r="E446" s="9">
        <f t="shared" si="92"/>
        <v>0.31751049748636756</v>
      </c>
      <c r="F446" s="9">
        <f t="shared" si="93"/>
        <v>0.27953920825280459</v>
      </c>
      <c r="G446" s="9">
        <f t="shared" si="94"/>
        <v>1.0434476540691591</v>
      </c>
      <c r="H446" s="9">
        <f t="shared" si="95"/>
        <v>2.4816956687782055</v>
      </c>
      <c r="I446" s="9">
        <f t="shared" si="96"/>
        <v>3.149502167382467</v>
      </c>
      <c r="J446" s="9">
        <f t="shared" si="97"/>
        <v>3.5773157055508227</v>
      </c>
      <c r="K446" s="11">
        <f t="shared" si="98"/>
        <v>0.41322314049586778</v>
      </c>
      <c r="L446" s="11">
        <f t="shared" si="99"/>
        <v>0.32679738562091504</v>
      </c>
      <c r="M446" s="11">
        <f t="shared" si="100"/>
        <v>0.28818443804034583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-0.28118118104094147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0.23155315269541099</v>
      </c>
      <c r="Q446" s="11">
        <f>2*'OddsRatio_working_3-way'!K446*'OddsRatio_working_3-way'!L446*'OddsRatio_working_3-way'!M446</f>
        <v>7.7832992502659168E-2</v>
      </c>
      <c r="R446" s="11">
        <f t="shared" si="101"/>
        <v>0</v>
      </c>
      <c r="S446" s="11">
        <f t="shared" si="102"/>
        <v>-0.82350160077638912</v>
      </c>
      <c r="T446" s="11">
        <f t="shared" si="103"/>
        <v>-0.27680726076517287</v>
      </c>
      <c r="U446" s="11">
        <f>'OddsRatio_working_3-way'!S446-'OddsRatio_working_3-way'!R446^2/3</f>
        <v>-0.82350160077638912</v>
      </c>
      <c r="V446" s="11">
        <f>'OddsRatio_working_3-way'!S446*'OddsRatio_working_3-way'!R446/3-2*'OddsRatio_working_3-way'!R446^3/27-'OddsRatio_working_3-way'!T446</f>
        <v>0.27680726076517287</v>
      </c>
      <c r="W446" s="11">
        <f>'OddsRatio_working_3-way'!V446^2+4*'OddsRatio_working_3-way'!U446^3/27</f>
        <v>-6.1127973642239181E-3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0.14381851147934879</v>
      </c>
      <c r="Y446" s="11">
        <f>IF('OddsRatio_working_3-way'!W446&gt;=0,IF('OddsRatio_working_3-way'!V446+SQRT('OddsRatio_working_3-way'!W446)&gt;0,0,PI()),ACOS('OddsRatio_working_3-way'!V446/(2*'OddsRatio_working_3-way'!X446)))</f>
        <v>0.27527970714016026</v>
      </c>
      <c r="Z446" s="11">
        <f>'OddsRatio_working_3-way'!X446^(1/3)*COS('OddsRatio_working_3-way'!Y446/3)</f>
        <v>0.52172382703457953</v>
      </c>
      <c r="AA446" s="11">
        <f>'OddsRatio_working_3-way'!X446^(1/3)*COS(('OddsRatio_working_3-way'!Y446+2*PI())/3)</f>
        <v>-0.30243818586572663</v>
      </c>
      <c r="AB446" s="11">
        <f>'OddsRatio_working_3-way'!X446^(1/3)*COS(('OddsRatio_working_3-way'!Y446+4*PI())/3)</f>
        <v>-0.2192856411688528</v>
      </c>
      <c r="AC446" s="11">
        <f>'OddsRatio_working_3-way'!X446^(1/3)*SIN('OddsRatio_working_3-way'!Y446/3)</f>
        <v>4.800814406454252E-2</v>
      </c>
      <c r="AD446" s="11">
        <f>'OddsRatio_working_3-way'!X446^(1/3)*SIN(('OddsRatio_working_3-way'!Y446+2*PI())/3)</f>
        <v>0.42782201593931318</v>
      </c>
      <c r="AE446" s="11">
        <f>'OddsRatio_working_3-way'!X446^(1/3)*SIN(('OddsRatio_working_3-way'!Y446+4*PI())/3)</f>
        <v>-0.47583016000385564</v>
      </c>
      <c r="AF446" s="11">
        <f>-'OddsRatio_working_3-way'!U446/(3*'OddsRatio_working_3-way'!X446^(1/3))*COS(('OddsRatio_working_3-way'!Y446)/3)</f>
        <v>0.52172382703457953</v>
      </c>
      <c r="AG446" s="11">
        <f>-'OddsRatio_working_3-way'!U446/(3*'OddsRatio_working_3-way'!X446^(1/3))*COS(('OddsRatio_working_3-way'!Y446+2*PI())/3)</f>
        <v>-0.30243818586572663</v>
      </c>
      <c r="AH446" s="11">
        <f>-'OddsRatio_working_3-way'!U446/(3*'OddsRatio_working_3-way'!X446^(1/3))*COS(('OddsRatio_working_3-way'!Y446+4*PI())/3)</f>
        <v>-0.2192856411688528</v>
      </c>
      <c r="AI446" s="11">
        <f>'OddsRatio_working_3-way'!U446/(3*'OddsRatio_working_3-way'!X446^(1/3))*SIN(('OddsRatio_working_3-way'!Y446)/3)</f>
        <v>-4.800814406454252E-2</v>
      </c>
      <c r="AJ446" s="11">
        <f>'OddsRatio_working_3-way'!U446/(3*'OddsRatio_working_3-way'!X446^(1/3))*SIN(('OddsRatio_working_3-way'!Y446+2*PI())/3)</f>
        <v>-0.42782201593931318</v>
      </c>
      <c r="AK446" s="11">
        <f>'OddsRatio_working_3-way'!U446/(3*'OddsRatio_working_3-way'!X446^(1/3))*SIN(('OddsRatio_working_3-way'!Y446+4*PI())/3)</f>
        <v>0.47583016000385564</v>
      </c>
      <c r="AL446" s="11">
        <f>'OddsRatio_working_3-way'!Z446+'OddsRatio_working_3-way'!AF446</f>
        <v>1.0434476540691591</v>
      </c>
      <c r="AM446" s="11">
        <f>'OddsRatio_working_3-way'!AA446+'OddsRatio_working_3-way'!AG446</f>
        <v>-0.60487637173145326</v>
      </c>
      <c r="AN446" s="11">
        <f>'OddsRatio_working_3-way'!AB446+'OddsRatio_working_3-way'!AH446</f>
        <v>-0.43857128233770559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1.0434476540691591</v>
      </c>
      <c r="AS446" s="11">
        <f>IF(('OddsRatio_working_3-way'!X446=0),IF(Q446&gt;0,-Q446^(1/3),(-Q446)^(1/3)),'OddsRatio_working_3-way'!AM446-'OddsRatio_working_3-way'!R446/3)</f>
        <v>-0.60487637173145326</v>
      </c>
      <c r="AT446" s="11">
        <f>IF(('OddsRatio_working_3-way'!X446=0),IF(Q446&gt;0,-Q446^(1/3),(-Q446)^(1/3)),'OddsRatio_working_3-way'!AN446-'OddsRatio_working_3-way'!R446/3)</f>
        <v>-0.43857128233770559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9">
        <f t="shared" si="91"/>
        <v>0.37667309317477471</v>
      </c>
      <c r="E447" s="9">
        <f t="shared" si="92"/>
        <v>0.30206861407833874</v>
      </c>
      <c r="F447" s="9">
        <f t="shared" si="93"/>
        <v>0.32125829274688633</v>
      </c>
      <c r="G447" s="9">
        <f t="shared" si="94"/>
        <v>1.0407685291342017</v>
      </c>
      <c r="H447" s="9">
        <f t="shared" si="95"/>
        <v>2.654821961323381</v>
      </c>
      <c r="I447" s="9">
        <f t="shared" si="96"/>
        <v>3.3105061346779281</v>
      </c>
      <c r="J447" s="9">
        <f t="shared" si="97"/>
        <v>3.1127601141424299</v>
      </c>
      <c r="K447" s="11">
        <f t="shared" si="98"/>
        <v>0.38610038610038611</v>
      </c>
      <c r="L447" s="11">
        <f t="shared" si="99"/>
        <v>0.3105590062111801</v>
      </c>
      <c r="M447" s="11">
        <f t="shared" si="100"/>
        <v>0.33003300330033003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-0.28356189656232689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0.23110778906855409</v>
      </c>
      <c r="Q447" s="11">
        <f>2*'OddsRatio_working_3-way'!K447*'OddsRatio_working_3-way'!L447*'OddsRatio_working_3-way'!M447</f>
        <v>7.9146503105669203E-2</v>
      </c>
      <c r="R447" s="11">
        <f t="shared" si="101"/>
        <v>0</v>
      </c>
      <c r="S447" s="11">
        <f t="shared" si="102"/>
        <v>-0.81501708046926047</v>
      </c>
      <c r="T447" s="11">
        <f t="shared" si="103"/>
        <v>-0.27911543851686998</v>
      </c>
      <c r="U447" s="11">
        <f>'OddsRatio_working_3-way'!S447-'OddsRatio_working_3-way'!R447^2/3</f>
        <v>-0.81501708046926047</v>
      </c>
      <c r="V447" s="11">
        <f>'OddsRatio_working_3-way'!S447*'OddsRatio_working_3-way'!R447/3-2*'OddsRatio_working_3-way'!R447^3/27-'OddsRatio_working_3-way'!T447</f>
        <v>0.27911543851686998</v>
      </c>
      <c r="W447" s="11">
        <f>'OddsRatio_working_3-way'!V447^2+4*'OddsRatio_working_3-way'!U447^3/27</f>
        <v>-2.2986329500389036E-3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0.14160160748425804</v>
      </c>
      <c r="Y447" s="11">
        <f>IF('OddsRatio_working_3-way'!W447&gt;=0,IF('OddsRatio_working_3-way'!V447+SQRT('OddsRatio_working_3-way'!W447)&gt;0,0,PI()),ACOS('OddsRatio_working_3-way'!V447/(2*'OddsRatio_working_3-way'!X447)))</f>
        <v>0.17011133445356696</v>
      </c>
      <c r="Z447" s="11">
        <f>'OddsRatio_working_3-way'!X447^(1/3)*COS('OddsRatio_working_3-way'!Y447/3)</f>
        <v>0.52038426456710085</v>
      </c>
      <c r="AA447" s="11">
        <f>'OddsRatio_working_3-way'!X447^(1/3)*COS(('OddsRatio_working_3-way'!Y447+2*PI())/3)</f>
        <v>-0.28577402061364238</v>
      </c>
      <c r="AB447" s="11">
        <f>'OddsRatio_working_3-way'!X447^(1/3)*COS(('OddsRatio_working_3-way'!Y447+4*PI())/3)</f>
        <v>-0.23461024395345856</v>
      </c>
      <c r="AC447" s="11">
        <f>'OddsRatio_working_3-way'!X447^(1/3)*SIN('OddsRatio_working_3-way'!Y447/3)</f>
        <v>2.9539420227514969E-2</v>
      </c>
      <c r="AD447" s="11">
        <f>'OddsRatio_working_3-way'!X447^(1/3)*SIN(('OddsRatio_working_3-way'!Y447+2*PI())/3)</f>
        <v>0.43589628273103409</v>
      </c>
      <c r="AE447" s="11">
        <f>'OddsRatio_working_3-way'!X447^(1/3)*SIN(('OddsRatio_working_3-way'!Y447+4*PI())/3)</f>
        <v>-0.46543570295854914</v>
      </c>
      <c r="AF447" s="11">
        <f>-'OddsRatio_working_3-way'!U447/(3*'OddsRatio_working_3-way'!X447^(1/3))*COS(('OddsRatio_working_3-way'!Y447)/3)</f>
        <v>0.52038426456710096</v>
      </c>
      <c r="AG447" s="11">
        <f>-'OddsRatio_working_3-way'!U447/(3*'OddsRatio_working_3-way'!X447^(1/3))*COS(('OddsRatio_working_3-way'!Y447+2*PI())/3)</f>
        <v>-0.28577402061364243</v>
      </c>
      <c r="AH447" s="11">
        <f>-'OddsRatio_working_3-way'!U447/(3*'OddsRatio_working_3-way'!X447^(1/3))*COS(('OddsRatio_working_3-way'!Y447+4*PI())/3)</f>
        <v>-0.23461024395345861</v>
      </c>
      <c r="AI447" s="11">
        <f>'OddsRatio_working_3-way'!U447/(3*'OddsRatio_working_3-way'!X447^(1/3))*SIN(('OddsRatio_working_3-way'!Y447)/3)</f>
        <v>-2.9539420227514976E-2</v>
      </c>
      <c r="AJ447" s="11">
        <f>'OddsRatio_working_3-way'!U447/(3*'OddsRatio_working_3-way'!X447^(1/3))*SIN(('OddsRatio_working_3-way'!Y447+2*PI())/3)</f>
        <v>-0.4358962827310342</v>
      </c>
      <c r="AK447" s="11">
        <f>'OddsRatio_working_3-way'!U447/(3*'OddsRatio_working_3-way'!X447^(1/3))*SIN(('OddsRatio_working_3-way'!Y447+4*PI())/3)</f>
        <v>0.46543570295854925</v>
      </c>
      <c r="AL447" s="11">
        <f>'OddsRatio_working_3-way'!Z447+'OddsRatio_working_3-way'!AF447</f>
        <v>1.0407685291342017</v>
      </c>
      <c r="AM447" s="11">
        <f>'OddsRatio_working_3-way'!AA447+'OddsRatio_working_3-way'!AG447</f>
        <v>-0.57154804122728486</v>
      </c>
      <c r="AN447" s="11">
        <f>'OddsRatio_working_3-way'!AB447+'OddsRatio_working_3-way'!AH447</f>
        <v>-0.46922048790691717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1.0407685291342017</v>
      </c>
      <c r="AS447" s="11">
        <f>IF(('OddsRatio_working_3-way'!X447=0),IF(Q447&gt;0,-Q447^(1/3),(-Q447)^(1/3)),'OddsRatio_working_3-way'!AM447-'OddsRatio_working_3-way'!R447/3)</f>
        <v>-0.57154804122728486</v>
      </c>
      <c r="AT447" s="11">
        <f>IF(('OddsRatio_working_3-way'!X447=0),IF(Q447&gt;0,-Q447^(1/3),(-Q447)^(1/3)),'OddsRatio_working_3-way'!AN447-'OddsRatio_working_3-way'!R447/3)</f>
        <v>-0.46922048790691717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9">
        <f t="shared" si="91"/>
        <v>0.44396257479608658</v>
      </c>
      <c r="E448" s="9">
        <f t="shared" si="92"/>
        <v>0.28446902310961125</v>
      </c>
      <c r="F448" s="9">
        <f t="shared" si="93"/>
        <v>0.27156840209430194</v>
      </c>
      <c r="G448" s="9">
        <f t="shared" si="94"/>
        <v>1.0437017607082892</v>
      </c>
      <c r="H448" s="9">
        <f t="shared" si="95"/>
        <v>2.2524421128499474</v>
      </c>
      <c r="I448" s="9">
        <f t="shared" si="96"/>
        <v>3.5153212433069778</v>
      </c>
      <c r="J448" s="9">
        <f t="shared" si="97"/>
        <v>3.682313525020303</v>
      </c>
      <c r="K448" s="11">
        <f t="shared" si="98"/>
        <v>0.45454545454545453</v>
      </c>
      <c r="L448" s="11">
        <f t="shared" si="99"/>
        <v>0.29325513196480935</v>
      </c>
      <c r="M448" s="11">
        <f t="shared" si="100"/>
        <v>0.28011204481792717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-0.27751479157378744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0.23075079138560245</v>
      </c>
      <c r="Q448" s="11">
        <f>2*'OddsRatio_working_3-way'!K448*'OddsRatio_working_3-way'!L448*'OddsRatio_working_3-way'!M448</f>
        <v>7.4676631516376213E-2</v>
      </c>
      <c r="R448" s="11">
        <f t="shared" si="101"/>
        <v>0</v>
      </c>
      <c r="S448" s="11">
        <f t="shared" si="102"/>
        <v>-0.83149006248284574</v>
      </c>
      <c r="T448" s="11">
        <f t="shared" si="103"/>
        <v>-0.26909063510771714</v>
      </c>
      <c r="U448" s="11">
        <f>'OddsRatio_working_3-way'!S448-'OddsRatio_working_3-way'!R448^2/3</f>
        <v>-0.83149006248284574</v>
      </c>
      <c r="V448" s="11">
        <f>'OddsRatio_working_3-way'!S448*'OddsRatio_working_3-way'!R448/3-2*'OddsRatio_working_3-way'!R448^3/27-'OddsRatio_working_3-way'!T448</f>
        <v>0.26909063510771714</v>
      </c>
      <c r="W448" s="11">
        <f>'OddsRatio_working_3-way'!V448^2+4*'OddsRatio_working_3-way'!U448^3/27</f>
        <v>-1.2756458831296905E-2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0.14591626771368868</v>
      </c>
      <c r="Y448" s="11">
        <f>IF('OddsRatio_working_3-way'!W448&gt;=0,IF('OddsRatio_working_3-way'!V448+SQRT('OddsRatio_working_3-way'!W448)&gt;0,0,PI()),ACOS('OddsRatio_working_3-way'!V448/(2*'OddsRatio_working_3-way'!X448)))</f>
        <v>0.39739555574904739</v>
      </c>
      <c r="Z448" s="11">
        <f>'OddsRatio_working_3-way'!X448^(1/3)*COS('OddsRatio_working_3-way'!Y448/3)</f>
        <v>0.52185088035414462</v>
      </c>
      <c r="AA448" s="11">
        <f>'OddsRatio_working_3-way'!X448^(1/3)*COS(('OddsRatio_working_3-way'!Y448+2*PI())/3)</f>
        <v>-0.32114387278632106</v>
      </c>
      <c r="AB448" s="11">
        <f>'OddsRatio_working_3-way'!X448^(1/3)*COS(('OddsRatio_working_3-way'!Y448+4*PI())/3)</f>
        <v>-0.20070700756782339</v>
      </c>
      <c r="AC448" s="11">
        <f>'OddsRatio_working_3-way'!X448^(1/3)*SIN('OddsRatio_working_3-way'!Y448/3)</f>
        <v>6.9534256554254339E-2</v>
      </c>
      <c r="AD448" s="11">
        <f>'OddsRatio_working_3-way'!X448^(1/3)*SIN(('OddsRatio_working_3-way'!Y448+2*PI())/3)</f>
        <v>0.41716899109683575</v>
      </c>
      <c r="AE448" s="11">
        <f>'OddsRatio_working_3-way'!X448^(1/3)*SIN(('OddsRatio_working_3-way'!Y448+4*PI())/3)</f>
        <v>-0.48670324765109002</v>
      </c>
      <c r="AF448" s="11">
        <f>-'OddsRatio_working_3-way'!U448/(3*'OddsRatio_working_3-way'!X448^(1/3))*COS(('OddsRatio_working_3-way'!Y448)/3)</f>
        <v>0.52185088035414462</v>
      </c>
      <c r="AG448" s="11">
        <f>-'OddsRatio_working_3-way'!U448/(3*'OddsRatio_working_3-way'!X448^(1/3))*COS(('OddsRatio_working_3-way'!Y448+2*PI())/3)</f>
        <v>-0.32114387278632106</v>
      </c>
      <c r="AH448" s="11">
        <f>-'OddsRatio_working_3-way'!U448/(3*'OddsRatio_working_3-way'!X448^(1/3))*COS(('OddsRatio_working_3-way'!Y448+4*PI())/3)</f>
        <v>-0.20070700756782339</v>
      </c>
      <c r="AI448" s="11">
        <f>'OddsRatio_working_3-way'!U448/(3*'OddsRatio_working_3-way'!X448^(1/3))*SIN(('OddsRatio_working_3-way'!Y448)/3)</f>
        <v>-6.9534256554254339E-2</v>
      </c>
      <c r="AJ448" s="11">
        <f>'OddsRatio_working_3-way'!U448/(3*'OddsRatio_working_3-way'!X448^(1/3))*SIN(('OddsRatio_working_3-way'!Y448+2*PI())/3)</f>
        <v>-0.41716899109683575</v>
      </c>
      <c r="AK448" s="11">
        <f>'OddsRatio_working_3-way'!U448/(3*'OddsRatio_working_3-way'!X448^(1/3))*SIN(('OddsRatio_working_3-way'!Y448+4*PI())/3)</f>
        <v>0.48670324765109002</v>
      </c>
      <c r="AL448" s="11">
        <f>'OddsRatio_working_3-way'!Z448+'OddsRatio_working_3-way'!AF448</f>
        <v>1.0437017607082892</v>
      </c>
      <c r="AM448" s="11">
        <f>'OddsRatio_working_3-way'!AA448+'OddsRatio_working_3-way'!AG448</f>
        <v>-0.64228774557264212</v>
      </c>
      <c r="AN448" s="11">
        <f>'OddsRatio_working_3-way'!AB448+'OddsRatio_working_3-way'!AH448</f>
        <v>-0.40141401513564678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1.0437017607082892</v>
      </c>
      <c r="AS448" s="11">
        <f>IF(('OddsRatio_working_3-way'!X448=0),IF(Q448&gt;0,-Q448^(1/3),(-Q448)^(1/3)),'OddsRatio_working_3-way'!AM448-'OddsRatio_working_3-way'!R448/3)</f>
        <v>-0.64228774557264212</v>
      </c>
      <c r="AT448" s="11">
        <f>IF(('OddsRatio_working_3-way'!X448=0),IF(Q448&gt;0,-Q448^(1/3),(-Q448)^(1/3)),'OddsRatio_working_3-way'!AN448-'OddsRatio_working_3-way'!R448/3)</f>
        <v>-0.40141401513564678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9">
        <f t="shared" si="91"/>
        <v>0.28263095206835459</v>
      </c>
      <c r="E449" s="9">
        <f t="shared" si="92"/>
        <v>0.28946732741232495</v>
      </c>
      <c r="F449" s="9">
        <f t="shared" si="93"/>
        <v>0.42790172051932024</v>
      </c>
      <c r="G449" s="9">
        <f t="shared" si="94"/>
        <v>1.0445197095768646</v>
      </c>
      <c r="H449" s="9">
        <f t="shared" si="95"/>
        <v>3.5381828942717815</v>
      </c>
      <c r="I449" s="9">
        <f t="shared" si="96"/>
        <v>3.4546213175056315</v>
      </c>
      <c r="J449" s="9">
        <f t="shared" si="97"/>
        <v>2.3369852282583867</v>
      </c>
      <c r="K449" s="11">
        <f t="shared" si="98"/>
        <v>0.29154518950437314</v>
      </c>
      <c r="L449" s="11">
        <f t="shared" si="99"/>
        <v>0.29850746268656714</v>
      </c>
      <c r="M449" s="11">
        <f t="shared" si="100"/>
        <v>0.43859649122807021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-0.27900393689065783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0.23131236559262916</v>
      </c>
      <c r="Q449" s="11">
        <f>2*'OddsRatio_working_3-way'!K449*'OddsRatio_working_3-way'!L449*'OddsRatio_working_3-way'!M449</f>
        <v>7.6340714717039307E-2</v>
      </c>
      <c r="R449" s="11">
        <f t="shared" si="101"/>
        <v>0</v>
      </c>
      <c r="S449" s="11">
        <f t="shared" si="102"/>
        <v>-0.82906488048332061</v>
      </c>
      <c r="T449" s="11">
        <f t="shared" si="103"/>
        <v>-0.27361877243673938</v>
      </c>
      <c r="U449" s="11">
        <f>'OddsRatio_working_3-way'!S449-'OddsRatio_working_3-way'!R449^2/3</f>
        <v>-0.82906488048332061</v>
      </c>
      <c r="V449" s="11">
        <f>'OddsRatio_working_3-way'!S449*'OddsRatio_working_3-way'!R449/3-2*'OddsRatio_working_3-way'!R449^3/27-'OddsRatio_working_3-way'!T449</f>
        <v>0.27361877243673938</v>
      </c>
      <c r="W449" s="11">
        <f>'OddsRatio_working_3-way'!V449^2+4*'OddsRatio_working_3-way'!U449^3/27</f>
        <v>-9.5559621930201011E-3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0.14527834906035403</v>
      </c>
      <c r="Y449" s="11">
        <f>IF('OddsRatio_working_3-way'!W449&gt;=0,IF('OddsRatio_working_3-way'!V449+SQRT('OddsRatio_working_3-way'!W449)&gt;0,0,PI()),ACOS('OddsRatio_working_3-way'!V449/(2*'OddsRatio_working_3-way'!X449)))</f>
        <v>0.34313288160232314</v>
      </c>
      <c r="Z449" s="11">
        <f>'OddsRatio_working_3-way'!X449^(1/3)*COS('OddsRatio_working_3-way'!Y449/3)</f>
        <v>0.52225985478843229</v>
      </c>
      <c r="AA449" s="11">
        <f>'OddsRatio_working_3-way'!X449^(1/3)*COS(('OddsRatio_working_3-way'!Y449+2*PI())/3)</f>
        <v>-0.31308859537275852</v>
      </c>
      <c r="AB449" s="11">
        <f>'OddsRatio_working_3-way'!X449^(1/3)*COS(('OddsRatio_working_3-way'!Y449+4*PI())/3)</f>
        <v>-0.20917125941567402</v>
      </c>
      <c r="AC449" s="11">
        <f>'OddsRatio_working_3-way'!X449^(1/3)*SIN('OddsRatio_working_3-way'!Y449/3)</f>
        <v>5.9996701888291717E-2</v>
      </c>
      <c r="AD449" s="11">
        <f>'OddsRatio_working_3-way'!X449^(1/3)*SIN(('OddsRatio_working_3-way'!Y449+2*PI())/3)</f>
        <v>0.4222919506794085</v>
      </c>
      <c r="AE449" s="11">
        <f>'OddsRatio_working_3-way'!X449^(1/3)*SIN(('OddsRatio_working_3-way'!Y449+4*PI())/3)</f>
        <v>-0.48228865256770004</v>
      </c>
      <c r="AF449" s="11">
        <f>-'OddsRatio_working_3-way'!U449/(3*'OddsRatio_working_3-way'!X449^(1/3))*COS(('OddsRatio_working_3-way'!Y449)/3)</f>
        <v>0.52225985478843229</v>
      </c>
      <c r="AG449" s="11">
        <f>-'OddsRatio_working_3-way'!U449/(3*'OddsRatio_working_3-way'!X449^(1/3))*COS(('OddsRatio_working_3-way'!Y449+2*PI())/3)</f>
        <v>-0.31308859537275852</v>
      </c>
      <c r="AH449" s="11">
        <f>-'OddsRatio_working_3-way'!U449/(3*'OddsRatio_working_3-way'!X449^(1/3))*COS(('OddsRatio_working_3-way'!Y449+4*PI())/3)</f>
        <v>-0.20917125941567402</v>
      </c>
      <c r="AI449" s="11">
        <f>'OddsRatio_working_3-way'!U449/(3*'OddsRatio_working_3-way'!X449^(1/3))*SIN(('OddsRatio_working_3-way'!Y449)/3)</f>
        <v>-5.9996701888291717E-2</v>
      </c>
      <c r="AJ449" s="11">
        <f>'OddsRatio_working_3-way'!U449/(3*'OddsRatio_working_3-way'!X449^(1/3))*SIN(('OddsRatio_working_3-way'!Y449+2*PI())/3)</f>
        <v>-0.4222919506794085</v>
      </c>
      <c r="AK449" s="11">
        <f>'OddsRatio_working_3-way'!U449/(3*'OddsRatio_working_3-way'!X449^(1/3))*SIN(('OddsRatio_working_3-way'!Y449+4*PI())/3)</f>
        <v>0.48228865256770004</v>
      </c>
      <c r="AL449" s="11">
        <f>'OddsRatio_working_3-way'!Z449+'OddsRatio_working_3-way'!AF449</f>
        <v>1.0445197095768646</v>
      </c>
      <c r="AM449" s="11">
        <f>'OddsRatio_working_3-way'!AA449+'OddsRatio_working_3-way'!AG449</f>
        <v>-0.62617719074551703</v>
      </c>
      <c r="AN449" s="11">
        <f>'OddsRatio_working_3-way'!AB449+'OddsRatio_working_3-way'!AH449</f>
        <v>-0.41834251883134804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1.0445197095768646</v>
      </c>
      <c r="AS449" s="11">
        <f>IF(('OddsRatio_working_3-way'!X449=0),IF(Q449&gt;0,-Q449^(1/3),(-Q449)^(1/3)),'OddsRatio_working_3-way'!AM449-'OddsRatio_working_3-way'!R449/3)</f>
        <v>-0.62617719074551703</v>
      </c>
      <c r="AT449" s="11">
        <f>IF(('OddsRatio_working_3-way'!X449=0),IF(Q449&gt;0,-Q449^(1/3),(-Q449)^(1/3)),'OddsRatio_working_3-way'!AN449-'OddsRatio_working_3-way'!R449/3)</f>
        <v>-0.41834251883134804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9">
        <f t="shared" si="91"/>
        <v>0.50101542840364943</v>
      </c>
      <c r="E450" s="9">
        <f t="shared" si="92"/>
        <v>0.26541511362659825</v>
      </c>
      <c r="F450" s="9">
        <f t="shared" si="93"/>
        <v>0.23356945796975218</v>
      </c>
      <c r="G450" s="9">
        <f t="shared" si="94"/>
        <v>1.0483647562379474</v>
      </c>
      <c r="H450" s="9">
        <f t="shared" si="95"/>
        <v>1.9959465184260501</v>
      </c>
      <c r="I450" s="9">
        <f t="shared" si="96"/>
        <v>3.7676829564681813</v>
      </c>
      <c r="J450" s="9">
        <f t="shared" si="97"/>
        <v>4.2813816870247754</v>
      </c>
      <c r="K450" s="11">
        <f t="shared" si="98"/>
        <v>0.51282051282051289</v>
      </c>
      <c r="L450" s="11">
        <f t="shared" si="99"/>
        <v>0.27472527472527469</v>
      </c>
      <c r="M450" s="11">
        <f t="shared" si="100"/>
        <v>0.24213075060532688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-0.26778473900843047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0.22923621359084206</v>
      </c>
      <c r="Q450" s="11">
        <f>2*'OddsRatio_working_3-way'!K450*'OddsRatio_working_3-way'!L450*'OddsRatio_working_3-way'!M450</f>
        <v>6.822506356870299E-2</v>
      </c>
      <c r="R450" s="11">
        <f t="shared" si="101"/>
        <v>0</v>
      </c>
      <c r="S450" s="11">
        <f t="shared" si="102"/>
        <v>-0.85604659339315514</v>
      </c>
      <c r="T450" s="11">
        <f t="shared" si="103"/>
        <v>-0.25477577184320094</v>
      </c>
      <c r="U450" s="11">
        <f>'OddsRatio_working_3-way'!S450-'OddsRatio_working_3-way'!R450^2/3</f>
        <v>-0.85604659339315514</v>
      </c>
      <c r="V450" s="11">
        <f>'OddsRatio_working_3-way'!S450*'OddsRatio_working_3-way'!R450/3-2*'OddsRatio_working_3-way'!R450^3/27-'OddsRatio_working_3-way'!T450</f>
        <v>0.25477577184320094</v>
      </c>
      <c r="W450" s="11">
        <f>'OddsRatio_working_3-way'!V450^2+4*'OddsRatio_working_3-way'!U450^3/27</f>
        <v>-2.802626068091113E-2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0.1524278145543079</v>
      </c>
      <c r="Y450" s="11">
        <f>IF('OddsRatio_working_3-way'!W450&gt;=0,IF('OddsRatio_working_3-way'!V450+SQRT('OddsRatio_working_3-way'!W450)&gt;0,0,PI()),ACOS('OddsRatio_working_3-way'!V450/(2*'OddsRatio_working_3-way'!X450)))</f>
        <v>0.5813428390544334</v>
      </c>
      <c r="Z450" s="11">
        <f>'OddsRatio_working_3-way'!X450^(1/3)*COS('OddsRatio_working_3-way'!Y450/3)</f>
        <v>0.52418237811897372</v>
      </c>
      <c r="AA450" s="11">
        <f>'OddsRatio_working_3-way'!X450^(1/3)*COS(('OddsRatio_working_3-way'!Y450+2*PI())/3)</f>
        <v>-0.3511769578468848</v>
      </c>
      <c r="AB450" s="11">
        <f>'OddsRatio_working_3-way'!X450^(1/3)*COS(('OddsRatio_working_3-way'!Y450+4*PI())/3)</f>
        <v>-0.17300542027208887</v>
      </c>
      <c r="AC450" s="11">
        <f>'OddsRatio_working_3-way'!X450^(1/3)*SIN('OddsRatio_working_3-way'!Y450/3)</f>
        <v>0.10286738518073793</v>
      </c>
      <c r="AD450" s="11">
        <f>'OddsRatio_working_3-way'!X450^(1/3)*SIN(('OddsRatio_working_3-way'!Y450+2*PI())/3)</f>
        <v>0.40252156307680259</v>
      </c>
      <c r="AE450" s="11">
        <f>'OddsRatio_working_3-way'!X450^(1/3)*SIN(('OddsRatio_working_3-way'!Y450+4*PI())/3)</f>
        <v>-0.50538894825754055</v>
      </c>
      <c r="AF450" s="11">
        <f>-'OddsRatio_working_3-way'!U450/(3*'OddsRatio_working_3-way'!X450^(1/3))*COS(('OddsRatio_working_3-way'!Y450)/3)</f>
        <v>0.52418237811897372</v>
      </c>
      <c r="AG450" s="11">
        <f>-'OddsRatio_working_3-way'!U450/(3*'OddsRatio_working_3-way'!X450^(1/3))*COS(('OddsRatio_working_3-way'!Y450+2*PI())/3)</f>
        <v>-0.3511769578468848</v>
      </c>
      <c r="AH450" s="11">
        <f>-'OddsRatio_working_3-way'!U450/(3*'OddsRatio_working_3-way'!X450^(1/3))*COS(('OddsRatio_working_3-way'!Y450+4*PI())/3)</f>
        <v>-0.17300542027208887</v>
      </c>
      <c r="AI450" s="11">
        <f>'OddsRatio_working_3-way'!U450/(3*'OddsRatio_working_3-way'!X450^(1/3))*SIN(('OddsRatio_working_3-way'!Y450)/3)</f>
        <v>-0.10286738518073793</v>
      </c>
      <c r="AJ450" s="11">
        <f>'OddsRatio_working_3-way'!U450/(3*'OddsRatio_working_3-way'!X450^(1/3))*SIN(('OddsRatio_working_3-way'!Y450+2*PI())/3)</f>
        <v>-0.40252156307680259</v>
      </c>
      <c r="AK450" s="11">
        <f>'OddsRatio_working_3-way'!U450/(3*'OddsRatio_working_3-way'!X450^(1/3))*SIN(('OddsRatio_working_3-way'!Y450+4*PI())/3)</f>
        <v>0.50538894825754055</v>
      </c>
      <c r="AL450" s="11">
        <f>'OddsRatio_working_3-way'!Z450+'OddsRatio_working_3-way'!AF450</f>
        <v>1.0483647562379474</v>
      </c>
      <c r="AM450" s="11">
        <f>'OddsRatio_working_3-way'!AA450+'OddsRatio_working_3-way'!AG450</f>
        <v>-0.70235391569376959</v>
      </c>
      <c r="AN450" s="11">
        <f>'OddsRatio_working_3-way'!AB450+'OddsRatio_working_3-way'!AH450</f>
        <v>-0.34601084054417774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1.0483647562379474</v>
      </c>
      <c r="AS450" s="11">
        <f>IF(('OddsRatio_working_3-way'!X450=0),IF(Q450&gt;0,-Q450^(1/3),(-Q450)^(1/3)),'OddsRatio_working_3-way'!AM450-'OddsRatio_working_3-way'!R450/3)</f>
        <v>-0.70235391569376959</v>
      </c>
      <c r="AT450" s="11">
        <f>IF(('OddsRatio_working_3-way'!X450=0),IF(Q450&gt;0,-Q450^(1/3),(-Q450)^(1/3)),'OddsRatio_working_3-way'!AN450-'OddsRatio_working_3-way'!R450/3)</f>
        <v>-0.34601084054417774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9">
        <f t="shared" si="104"/>
        <v>0.5094229254523932</v>
      </c>
      <c r="E454" s="9">
        <f t="shared" si="105"/>
        <v>0.25925077812435093</v>
      </c>
      <c r="F454" s="9">
        <f t="shared" si="106"/>
        <v>0.23132629642325578</v>
      </c>
      <c r="G454" s="9">
        <f t="shared" si="107"/>
        <v>1.0582477925140639</v>
      </c>
      <c r="H454" s="9">
        <f t="shared" si="108"/>
        <v>1.9630054911877977</v>
      </c>
      <c r="I454" s="9">
        <f t="shared" si="109"/>
        <v>3.857269039787973</v>
      </c>
      <c r="J454" s="9">
        <f t="shared" si="110"/>
        <v>4.32289806849416</v>
      </c>
      <c r="K454" s="11">
        <f t="shared" si="111"/>
        <v>0.52356020942408377</v>
      </c>
      <c r="L454" s="11">
        <f t="shared" si="112"/>
        <v>0.27027027027027023</v>
      </c>
      <c r="M454" s="11">
        <f t="shared" si="113"/>
        <v>0.24154589371980678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-0.26369346810958461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0.23071102060403217</v>
      </c>
      <c r="Q454" s="11">
        <f>2*'OddsRatio_working_3-way'!K454*'OddsRatio_working_3-way'!L454*'OddsRatio_working_3-way'!M454</f>
        <v>6.8358820919713237E-2</v>
      </c>
      <c r="R454" s="11">
        <f t="shared" si="114"/>
        <v>0</v>
      </c>
      <c r="S454" s="11">
        <f t="shared" si="115"/>
        <v>-0.87492125708686219</v>
      </c>
      <c r="T454" s="11">
        <f t="shared" si="116"/>
        <v>-0.25923592802573697</v>
      </c>
      <c r="U454" s="11">
        <f>'OddsRatio_working_3-way'!S454-'OddsRatio_working_3-way'!R454^2/3</f>
        <v>-0.87492125708686219</v>
      </c>
      <c r="V454" s="11">
        <f>'OddsRatio_working_3-way'!S454*'OddsRatio_working_3-way'!R454/3-2*'OddsRatio_working_3-way'!R454^3/27-'OddsRatio_working_3-way'!T454</f>
        <v>0.25923592802573697</v>
      </c>
      <c r="W454" s="11">
        <f>'OddsRatio_working_3-way'!V454^2+4*'OddsRatio_working_3-way'!U454^3/27</f>
        <v>-3.2017626753534187E-2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0.15749674054793902</v>
      </c>
      <c r="Y454" s="11">
        <f>IF('OddsRatio_working_3-way'!W454&gt;=0,IF('OddsRatio_working_3-way'!V454+SQRT('OddsRatio_working_3-way'!W454)&gt;0,0,PI()),ACOS('OddsRatio_working_3-way'!V454/(2*'OddsRatio_working_3-way'!X454)))</f>
        <v>0.6041447478163704</v>
      </c>
      <c r="Z454" s="11">
        <f>'OddsRatio_working_3-way'!X454^(1/3)*COS('OddsRatio_working_3-way'!Y454/3)</f>
        <v>0.52912389625703193</v>
      </c>
      <c r="AA454" s="11">
        <f>'OddsRatio_working_3-way'!X454^(1/3)*COS(('OddsRatio_working_3-way'!Y454+2*PI())/3)</f>
        <v>-0.35811001640920737</v>
      </c>
      <c r="AB454" s="11">
        <f>'OddsRatio_working_3-way'!X454^(1/3)*COS(('OddsRatio_working_3-way'!Y454+4*PI())/3)</f>
        <v>-0.17101387984782468</v>
      </c>
      <c r="AC454" s="11">
        <f>'OddsRatio_working_3-way'!X454^(1/3)*SIN('OddsRatio_working_3-way'!Y454/3)</f>
        <v>0.10802000480805345</v>
      </c>
      <c r="AD454" s="11">
        <f>'OddsRatio_working_3-way'!X454^(1/3)*SIN(('OddsRatio_working_3-way'!Y454+2*PI())/3)</f>
        <v>0.40422473350396482</v>
      </c>
      <c r="AE454" s="11">
        <f>'OddsRatio_working_3-way'!X454^(1/3)*SIN(('OddsRatio_working_3-way'!Y454+4*PI())/3)</f>
        <v>-0.51224473831201811</v>
      </c>
      <c r="AF454" s="11">
        <f>-'OddsRatio_working_3-way'!U454/(3*'OddsRatio_working_3-way'!X454^(1/3))*COS(('OddsRatio_working_3-way'!Y454)/3)</f>
        <v>0.52912389625703182</v>
      </c>
      <c r="AG454" s="11">
        <f>-'OddsRatio_working_3-way'!U454/(3*'OddsRatio_working_3-way'!X454^(1/3))*COS(('OddsRatio_working_3-way'!Y454+2*PI())/3)</f>
        <v>-0.35811001640920725</v>
      </c>
      <c r="AH454" s="11">
        <f>-'OddsRatio_working_3-way'!U454/(3*'OddsRatio_working_3-way'!X454^(1/3))*COS(('OddsRatio_working_3-way'!Y454+4*PI())/3)</f>
        <v>-0.17101387984782465</v>
      </c>
      <c r="AI454" s="11">
        <f>'OddsRatio_working_3-way'!U454/(3*'OddsRatio_working_3-way'!X454^(1/3))*SIN(('OddsRatio_working_3-way'!Y454)/3)</f>
        <v>-0.10802000480805343</v>
      </c>
      <c r="AJ454" s="11">
        <f>'OddsRatio_working_3-way'!U454/(3*'OddsRatio_working_3-way'!X454^(1/3))*SIN(('OddsRatio_working_3-way'!Y454+2*PI())/3)</f>
        <v>-0.40422473350396471</v>
      </c>
      <c r="AK454" s="11">
        <f>'OddsRatio_working_3-way'!U454/(3*'OddsRatio_working_3-way'!X454^(1/3))*SIN(('OddsRatio_working_3-way'!Y454+4*PI())/3)</f>
        <v>0.512244738312018</v>
      </c>
      <c r="AL454" s="11">
        <f>'OddsRatio_working_3-way'!Z454+'OddsRatio_working_3-way'!AF454</f>
        <v>1.0582477925140639</v>
      </c>
      <c r="AM454" s="11">
        <f>'OddsRatio_working_3-way'!AA454+'OddsRatio_working_3-way'!AG454</f>
        <v>-0.71622003281841462</v>
      </c>
      <c r="AN454" s="11">
        <f>'OddsRatio_working_3-way'!AB454+'OddsRatio_working_3-way'!AH454</f>
        <v>-0.34202775969564936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1.0582477925140639</v>
      </c>
      <c r="AS454" s="11">
        <f>IF(('OddsRatio_working_3-way'!X454=0),IF(Q454&gt;0,-Q454^(1/3),(-Q454)^(1/3)),'OddsRatio_working_3-way'!AM454-'OddsRatio_working_3-way'!R454/3)</f>
        <v>-0.71622003281841462</v>
      </c>
      <c r="AT454" s="11">
        <f>IF(('OddsRatio_working_3-way'!X454=0),IF(Q454&gt;0,-Q454^(1/3),(-Q454)^(1/3)),'OddsRatio_working_3-way'!AN454-'OddsRatio_working_3-way'!R454/3)</f>
        <v>-0.34202775969564936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9">
        <f t="shared" si="104"/>
        <v>0.56269641438894269</v>
      </c>
      <c r="E455" s="9">
        <f t="shared" si="105"/>
        <v>0.23784364387136944</v>
      </c>
      <c r="F455" s="9">
        <f t="shared" si="106"/>
        <v>0.1994599417396879</v>
      </c>
      <c r="G455" s="9">
        <f t="shared" si="107"/>
        <v>1.0645989424633373</v>
      </c>
      <c r="H455" s="9">
        <f t="shared" si="108"/>
        <v>1.7771572279982357</v>
      </c>
      <c r="I455" s="9">
        <f t="shared" si="109"/>
        <v>4.2044428168146455</v>
      </c>
      <c r="J455" s="9">
        <f t="shared" si="110"/>
        <v>5.013538013086781</v>
      </c>
      <c r="K455" s="11">
        <f t="shared" si="111"/>
        <v>0.5780346820809249</v>
      </c>
      <c r="L455" s="11">
        <f t="shared" si="112"/>
        <v>0.24937655860349128</v>
      </c>
      <c r="M455" s="11">
        <f t="shared" si="113"/>
        <v>0.20964360587002098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-0.25033515990685185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0.2269504677733207</v>
      </c>
      <c r="Q455" s="11">
        <f>2*'OddsRatio_working_3-way'!K455*'OddsRatio_working_3-way'!L455*'OddsRatio_working_3-way'!M455</f>
        <v>6.0439538687968239E-2</v>
      </c>
      <c r="R455" s="11">
        <f t="shared" si="114"/>
        <v>0</v>
      </c>
      <c r="S455" s="11">
        <f t="shared" si="115"/>
        <v>-0.90658646535216048</v>
      </c>
      <c r="T455" s="11">
        <f t="shared" si="116"/>
        <v>-0.24143447812307875</v>
      </c>
      <c r="U455" s="11">
        <f>'OddsRatio_working_3-way'!S455-'OddsRatio_working_3-way'!R455^2/3</f>
        <v>-0.90658646535216048</v>
      </c>
      <c r="V455" s="11">
        <f>'OddsRatio_working_3-way'!S455*'OddsRatio_working_3-way'!R455/3-2*'OddsRatio_working_3-way'!R455^3/27-'OddsRatio_working_3-way'!T455</f>
        <v>0.24143447812307875</v>
      </c>
      <c r="W455" s="11">
        <f>'OddsRatio_working_3-way'!V455^2+4*'OddsRatio_working_3-way'!U455^3/27</f>
        <v>-5.2097915241054664E-2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0.16612384120560333</v>
      </c>
      <c r="Y455" s="11">
        <f>IF('OddsRatio_working_3-way'!W455&gt;=0,IF('OddsRatio_working_3-way'!V455+SQRT('OddsRatio_working_3-way'!W455)&gt;0,0,PI()),ACOS('OddsRatio_working_3-way'!V455/(2*'OddsRatio_working_3-way'!X455)))</f>
        <v>0.75733390168728942</v>
      </c>
      <c r="Z455" s="11">
        <f>'OddsRatio_working_3-way'!X455^(1/3)*COS('OddsRatio_working_3-way'!Y455/3)</f>
        <v>0.53229947123166865</v>
      </c>
      <c r="AA455" s="11">
        <f>'OddsRatio_working_3-way'!X455^(1/3)*COS(('OddsRatio_working_3-way'!Y455+2*PI())/3)</f>
        <v>-0.38505966385105206</v>
      </c>
      <c r="AB455" s="11">
        <f>'OddsRatio_working_3-way'!X455^(1/3)*COS(('OddsRatio_working_3-way'!Y455+4*PI())/3)</f>
        <v>-0.14723980738061671</v>
      </c>
      <c r="AC455" s="11">
        <f>'OddsRatio_working_3-way'!X455^(1/3)*SIN('OddsRatio_working_3-way'!Y455/3)</f>
        <v>0.13730535815184425</v>
      </c>
      <c r="AD455" s="11">
        <f>'OddsRatio_working_3-way'!X455^(1/3)*SIN(('OddsRatio_working_3-way'!Y455+2*PI())/3)</f>
        <v>0.39233218543172699</v>
      </c>
      <c r="AE455" s="11">
        <f>'OddsRatio_working_3-way'!X455^(1/3)*SIN(('OddsRatio_working_3-way'!Y455+4*PI())/3)</f>
        <v>-0.52963754358357107</v>
      </c>
      <c r="AF455" s="11">
        <f>-'OddsRatio_working_3-way'!U455/(3*'OddsRatio_working_3-way'!X455^(1/3))*COS(('OddsRatio_working_3-way'!Y455)/3)</f>
        <v>0.53229947123166854</v>
      </c>
      <c r="AG455" s="11">
        <f>-'OddsRatio_working_3-way'!U455/(3*'OddsRatio_working_3-way'!X455^(1/3))*COS(('OddsRatio_working_3-way'!Y455+2*PI())/3)</f>
        <v>-0.385059663851052</v>
      </c>
      <c r="AH455" s="11">
        <f>-'OddsRatio_working_3-way'!U455/(3*'OddsRatio_working_3-way'!X455^(1/3))*COS(('OddsRatio_working_3-way'!Y455+4*PI())/3)</f>
        <v>-0.14723980738061668</v>
      </c>
      <c r="AI455" s="11">
        <f>'OddsRatio_working_3-way'!U455/(3*'OddsRatio_working_3-way'!X455^(1/3))*SIN(('OddsRatio_working_3-way'!Y455)/3)</f>
        <v>-0.13730535815184422</v>
      </c>
      <c r="AJ455" s="11">
        <f>'OddsRatio_working_3-way'!U455/(3*'OddsRatio_working_3-way'!X455^(1/3))*SIN(('OddsRatio_working_3-way'!Y455+2*PI())/3)</f>
        <v>-0.39233218543172693</v>
      </c>
      <c r="AK455" s="11">
        <f>'OddsRatio_working_3-way'!U455/(3*'OddsRatio_working_3-way'!X455^(1/3))*SIN(('OddsRatio_working_3-way'!Y455+4*PI())/3)</f>
        <v>0.52963754358357096</v>
      </c>
      <c r="AL455" s="11">
        <f>'OddsRatio_working_3-way'!Z455+'OddsRatio_working_3-way'!AF455</f>
        <v>1.0645989424633373</v>
      </c>
      <c r="AM455" s="11">
        <f>'OddsRatio_working_3-way'!AA455+'OddsRatio_working_3-way'!AG455</f>
        <v>-0.77011932770210412</v>
      </c>
      <c r="AN455" s="11">
        <f>'OddsRatio_working_3-way'!AB455+'OddsRatio_working_3-way'!AH455</f>
        <v>-0.29447961476123341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1.0645989424633373</v>
      </c>
      <c r="AS455" s="11">
        <f>IF(('OddsRatio_working_3-way'!X455=0),IF(Q455&gt;0,-Q455^(1/3),(-Q455)^(1/3)),'OddsRatio_working_3-way'!AM455-'OddsRatio_working_3-way'!R455/3)</f>
        <v>-0.77011932770210412</v>
      </c>
      <c r="AT455" s="11">
        <f>IF(('OddsRatio_working_3-way'!X455=0),IF(Q455&gt;0,-Q455^(1/3),(-Q455)^(1/3)),'OddsRatio_working_3-way'!AN455-'OddsRatio_working_3-way'!R455/3)</f>
        <v>-0.29447961476123341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9">
        <f t="shared" si="104"/>
        <v>9.5462851733444529E-2</v>
      </c>
      <c r="E456" s="9">
        <f t="shared" si="105"/>
        <v>0.1396749429556953</v>
      </c>
      <c r="F456" s="9">
        <f t="shared" si="106"/>
        <v>0.76486220531086024</v>
      </c>
      <c r="G456" s="9">
        <f t="shared" si="107"/>
        <v>1.0979465743560852</v>
      </c>
      <c r="H456" s="9">
        <f t="shared" si="108"/>
        <v>10.475278936693018</v>
      </c>
      <c r="I456" s="9">
        <f t="shared" si="109"/>
        <v>7.1594802821376389</v>
      </c>
      <c r="J456" s="9">
        <f t="shared" si="110"/>
        <v>1.3074250408197037</v>
      </c>
      <c r="K456" s="11">
        <f t="shared" si="111"/>
        <v>0.10384215991692626</v>
      </c>
      <c r="L456" s="11">
        <f t="shared" si="112"/>
        <v>0.15128593040847199</v>
      </c>
      <c r="M456" s="11">
        <f t="shared" si="113"/>
        <v>0.78125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-0.16637726163040045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0.17820869917664633</v>
      </c>
      <c r="Q456" s="11">
        <f>2*'OddsRatio_working_3-way'!K456*'OddsRatio_working_3-way'!L456*'OddsRatio_working_3-way'!M456</f>
        <v>2.4546652779152384E-2</v>
      </c>
      <c r="R456" s="11">
        <f t="shared" si="114"/>
        <v>0</v>
      </c>
      <c r="S456" s="11">
        <f t="shared" si="115"/>
        <v>-1.071112106488018</v>
      </c>
      <c r="T456" s="11">
        <f t="shared" si="116"/>
        <v>-0.14753610282204102</v>
      </c>
      <c r="U456" s="11">
        <f>'OddsRatio_working_3-way'!S456-'OddsRatio_working_3-way'!R456^2/3</f>
        <v>-1.071112106488018</v>
      </c>
      <c r="V456" s="11">
        <f>'OddsRatio_working_3-way'!S456*'OddsRatio_working_3-way'!R456/3-2*'OddsRatio_working_3-way'!R456^3/27-'OddsRatio_working_3-way'!T456</f>
        <v>0.14753610282204102</v>
      </c>
      <c r="W456" s="11">
        <f>'OddsRatio_working_3-way'!V456^2+4*'OddsRatio_working_3-way'!U456^3/27</f>
        <v>-0.1602874277857621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0.21333912523355741</v>
      </c>
      <c r="Y456" s="11">
        <f>IF('OddsRatio_working_3-way'!W456&gt;=0,IF('OddsRatio_working_3-way'!V456+SQRT('OddsRatio_working_3-way'!W456)&gt;0,0,PI()),ACOS('OddsRatio_working_3-way'!V456/(2*'OddsRatio_working_3-way'!X456)))</f>
        <v>1.2177281470749906</v>
      </c>
      <c r="Z456" s="11">
        <f>'OddsRatio_working_3-way'!X456^(1/3)*COS('OddsRatio_working_3-way'!Y456/3)</f>
        <v>0.54897328717804261</v>
      </c>
      <c r="AA456" s="11">
        <f>'OddsRatio_working_3-way'!X456^(1/3)*COS(('OddsRatio_working_3-way'!Y456+2*PI())/3)</f>
        <v>-0.47881303467863384</v>
      </c>
      <c r="AB456" s="11">
        <f>'OddsRatio_working_3-way'!X456^(1/3)*COS(('OddsRatio_working_3-way'!Y456+4*PI())/3)</f>
        <v>-7.0160252499408896E-2</v>
      </c>
      <c r="AC456" s="11">
        <f>'OddsRatio_working_3-way'!X456^(1/3)*SIN('OddsRatio_working_3-way'!Y456/3)</f>
        <v>0.23593579379626523</v>
      </c>
      <c r="AD456" s="11">
        <f>'OddsRatio_working_3-way'!X456^(1/3)*SIN(('OddsRatio_working_3-way'!Y456+2*PI())/3)</f>
        <v>0.35745691579710237</v>
      </c>
      <c r="AE456" s="11">
        <f>'OddsRatio_working_3-way'!X456^(1/3)*SIN(('OddsRatio_working_3-way'!Y456+4*PI())/3)</f>
        <v>-0.59339270959336743</v>
      </c>
      <c r="AF456" s="11">
        <f>-'OddsRatio_working_3-way'!U456/(3*'OddsRatio_working_3-way'!X456^(1/3))*COS(('OddsRatio_working_3-way'!Y456)/3)</f>
        <v>0.5489732871780425</v>
      </c>
      <c r="AG456" s="11">
        <f>-'OddsRatio_working_3-way'!U456/(3*'OddsRatio_working_3-way'!X456^(1/3))*COS(('OddsRatio_working_3-way'!Y456+2*PI())/3)</f>
        <v>-0.47881303467863379</v>
      </c>
      <c r="AH456" s="11">
        <f>-'OddsRatio_working_3-way'!U456/(3*'OddsRatio_working_3-way'!X456^(1/3))*COS(('OddsRatio_working_3-way'!Y456+4*PI())/3)</f>
        <v>-7.0160252499408882E-2</v>
      </c>
      <c r="AI456" s="11">
        <f>'OddsRatio_working_3-way'!U456/(3*'OddsRatio_working_3-way'!X456^(1/3))*SIN(('OddsRatio_working_3-way'!Y456)/3)</f>
        <v>-0.23593579379626517</v>
      </c>
      <c r="AJ456" s="11">
        <f>'OddsRatio_working_3-way'!U456/(3*'OddsRatio_working_3-way'!X456^(1/3))*SIN(('OddsRatio_working_3-way'!Y456+2*PI())/3)</f>
        <v>-0.35745691579710231</v>
      </c>
      <c r="AK456" s="11">
        <f>'OddsRatio_working_3-way'!U456/(3*'OddsRatio_working_3-way'!X456^(1/3))*SIN(('OddsRatio_working_3-way'!Y456+4*PI())/3)</f>
        <v>0.59339270959336732</v>
      </c>
      <c r="AL456" s="11">
        <f>'OddsRatio_working_3-way'!Z456+'OddsRatio_working_3-way'!AF456</f>
        <v>1.0979465743560852</v>
      </c>
      <c r="AM456" s="11">
        <f>'OddsRatio_working_3-way'!AA456+'OddsRatio_working_3-way'!AG456</f>
        <v>-0.95762606935726757</v>
      </c>
      <c r="AN456" s="11">
        <f>'OddsRatio_working_3-way'!AB456+'OddsRatio_working_3-way'!AH456</f>
        <v>-0.14032050499881776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1.0979465743560852</v>
      </c>
      <c r="AS456" s="11">
        <f>IF(('OddsRatio_working_3-way'!X456=0),IF(Q456&gt;0,-Q456^(1/3),(-Q456)^(1/3)),'OddsRatio_working_3-way'!AM456-'OddsRatio_working_3-way'!R456/3)</f>
        <v>-0.95762606935726757</v>
      </c>
      <c r="AT456" s="11">
        <f>IF(('OddsRatio_working_3-way'!X456=0),IF(Q456&gt;0,-Q456^(1/3),(-Q456)^(1/3)),'OddsRatio_working_3-way'!AN456-'OddsRatio_working_3-way'!R456/3)</f>
        <v>-0.14032050499881776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9">
        <f t="shared" si="104"/>
        <v>0.26978691250488102</v>
      </c>
      <c r="E457" s="9">
        <f t="shared" si="105"/>
        <v>0.28432841415847848</v>
      </c>
      <c r="F457" s="9">
        <f t="shared" si="106"/>
        <v>0.44588467333664061</v>
      </c>
      <c r="G457" s="9">
        <f t="shared" si="107"/>
        <v>1.0531630440898008</v>
      </c>
      <c r="H457" s="9">
        <f t="shared" si="108"/>
        <v>3.7066290233107875</v>
      </c>
      <c r="I457" s="9">
        <f t="shared" si="109"/>
        <v>3.5170596753746239</v>
      </c>
      <c r="J457" s="9">
        <f t="shared" si="110"/>
        <v>2.2427323920259647</v>
      </c>
      <c r="K457" s="11">
        <f t="shared" si="111"/>
        <v>0.28011204481792717</v>
      </c>
      <c r="L457" s="11">
        <f t="shared" si="112"/>
        <v>0.29498525073746312</v>
      </c>
      <c r="M457" s="11">
        <f t="shared" si="113"/>
        <v>0.4587155963302752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-0.27471895364191523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0.23272549527510389</v>
      </c>
      <c r="Q457" s="11">
        <f>2*'OddsRatio_working_3-way'!K457*'OddsRatio_working_3-way'!L457*'OddsRatio_working_3-way'!M457</f>
        <v>7.580635025247684E-2</v>
      </c>
      <c r="R457" s="11">
        <f t="shared" si="114"/>
        <v>0</v>
      </c>
      <c r="S457" s="11">
        <f t="shared" si="115"/>
        <v>-0.84714029443506078</v>
      </c>
      <c r="T457" s="11">
        <f t="shared" si="116"/>
        <v>-0.27594146398536185</v>
      </c>
      <c r="U457" s="11">
        <f>'OddsRatio_working_3-way'!S457-'OddsRatio_working_3-way'!R457^2/3</f>
        <v>-0.84714029443506078</v>
      </c>
      <c r="V457" s="11">
        <f>'OddsRatio_working_3-way'!S457*'OddsRatio_working_3-way'!R457/3-2*'OddsRatio_working_3-way'!R457^3/27-'OddsRatio_working_3-way'!T457</f>
        <v>0.27594146398536185</v>
      </c>
      <c r="W457" s="11">
        <f>'OddsRatio_working_3-way'!V457^2+4*'OddsRatio_working_3-way'!U457^3/27</f>
        <v>-1.392259267393435E-2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0.15005522668364396</v>
      </c>
      <c r="Y457" s="11">
        <f>IF('OddsRatio_working_3-way'!W457&gt;=0,IF('OddsRatio_working_3-way'!V457+SQRT('OddsRatio_working_3-way'!W457)&gt;0,0,PI()),ACOS('OddsRatio_working_3-way'!V457/(2*'OddsRatio_working_3-way'!X457)))</f>
        <v>0.40407530138483438</v>
      </c>
      <c r="Z457" s="11">
        <f>'OddsRatio_working_3-way'!X457^(1/3)*COS('OddsRatio_working_3-way'!Y457/3)</f>
        <v>0.5265815220449005</v>
      </c>
      <c r="AA457" s="11">
        <f>'OddsRatio_working_3-way'!X457^(1/3)*COS(('OddsRatio_working_3-way'!Y457+2*PI())/3)</f>
        <v>-0.32508881187700572</v>
      </c>
      <c r="AB457" s="11">
        <f>'OddsRatio_working_3-way'!X457^(1/3)*COS(('OddsRatio_working_3-way'!Y457+4*PI())/3)</f>
        <v>-0.20149271016789491</v>
      </c>
      <c r="AC457" s="11">
        <f>'OddsRatio_working_3-way'!X457^(1/3)*SIN('OddsRatio_working_3-way'!Y457/3)</f>
        <v>7.1358242592543544E-2</v>
      </c>
      <c r="AD457" s="11">
        <f>'OddsRatio_working_3-way'!X457^(1/3)*SIN(('OddsRatio_working_3-way'!Y457+2*PI())/3)</f>
        <v>0.42035385395808739</v>
      </c>
      <c r="AE457" s="11">
        <f>'OddsRatio_working_3-way'!X457^(1/3)*SIN(('OddsRatio_working_3-way'!Y457+4*PI())/3)</f>
        <v>-0.49171209655063092</v>
      </c>
      <c r="AF457" s="11">
        <f>-'OddsRatio_working_3-way'!U457/(3*'OddsRatio_working_3-way'!X457^(1/3))*COS(('OddsRatio_working_3-way'!Y457)/3)</f>
        <v>0.52658152204490039</v>
      </c>
      <c r="AG457" s="11">
        <f>-'OddsRatio_working_3-way'!U457/(3*'OddsRatio_working_3-way'!X457^(1/3))*COS(('OddsRatio_working_3-way'!Y457+2*PI())/3)</f>
        <v>-0.32508881187700561</v>
      </c>
      <c r="AH457" s="11">
        <f>-'OddsRatio_working_3-way'!U457/(3*'OddsRatio_working_3-way'!X457^(1/3))*COS(('OddsRatio_working_3-way'!Y457+4*PI())/3)</f>
        <v>-0.20149271016789486</v>
      </c>
      <c r="AI457" s="11">
        <f>'OddsRatio_working_3-way'!U457/(3*'OddsRatio_working_3-way'!X457^(1/3))*SIN(('OddsRatio_working_3-way'!Y457)/3)</f>
        <v>-7.135824259254353E-2</v>
      </c>
      <c r="AJ457" s="11">
        <f>'OddsRatio_working_3-way'!U457/(3*'OddsRatio_working_3-way'!X457^(1/3))*SIN(('OddsRatio_working_3-way'!Y457+2*PI())/3)</f>
        <v>-0.42035385395808733</v>
      </c>
      <c r="AK457" s="11">
        <f>'OddsRatio_working_3-way'!U457/(3*'OddsRatio_working_3-way'!X457^(1/3))*SIN(('OddsRatio_working_3-way'!Y457+4*PI())/3)</f>
        <v>0.49171209655063081</v>
      </c>
      <c r="AL457" s="11">
        <f>'OddsRatio_working_3-way'!Z457+'OddsRatio_working_3-way'!AF457</f>
        <v>1.0531630440898008</v>
      </c>
      <c r="AM457" s="11">
        <f>'OddsRatio_working_3-way'!AA457+'OddsRatio_working_3-way'!AG457</f>
        <v>-0.65017762375401134</v>
      </c>
      <c r="AN457" s="11">
        <f>'OddsRatio_working_3-way'!AB457+'OddsRatio_working_3-way'!AH457</f>
        <v>-0.40298542033578977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1.0531630440898008</v>
      </c>
      <c r="AS457" s="11">
        <f>IF(('OddsRatio_working_3-way'!X457=0),IF(Q457&gt;0,-Q457^(1/3),(-Q457)^(1/3)),'OddsRatio_working_3-way'!AM457-'OddsRatio_working_3-way'!R457/3)</f>
        <v>-0.65017762375401134</v>
      </c>
      <c r="AT457" s="11">
        <f>IF(('OddsRatio_working_3-way'!X457=0),IF(Q457&gt;0,-Q457^(1/3),(-Q457)^(1/3)),'OddsRatio_working_3-way'!AN457-'OddsRatio_working_3-way'!R457/3)</f>
        <v>-0.40298542033578977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9">
        <f t="shared" si="104"/>
        <v>0.19722712738006418</v>
      </c>
      <c r="E458" s="9">
        <f t="shared" si="105"/>
        <v>0.22547987467032232</v>
      </c>
      <c r="F458" s="9">
        <f t="shared" si="106"/>
        <v>0.57729299794961364</v>
      </c>
      <c r="G458" s="9">
        <f t="shared" si="107"/>
        <v>1.0767979975499389</v>
      </c>
      <c r="H458" s="9">
        <f t="shared" si="108"/>
        <v>5.070296430738769</v>
      </c>
      <c r="I458" s="9">
        <f t="shared" si="109"/>
        <v>4.4349856121843061</v>
      </c>
      <c r="J458" s="9">
        <f t="shared" si="110"/>
        <v>1.7322226383339581</v>
      </c>
      <c r="K458" s="11">
        <f t="shared" si="111"/>
        <v>0.20920502092050208</v>
      </c>
      <c r="L458" s="11">
        <f t="shared" si="112"/>
        <v>0.2386634844868735</v>
      </c>
      <c r="M458" s="11">
        <f t="shared" si="113"/>
        <v>0.59523809523809523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-0.24369139513286275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0.22735799665329032</v>
      </c>
      <c r="Q458" s="11">
        <f>2*'OddsRatio_working_3-way'!K458*'OddsRatio_working_3-way'!L458*'OddsRatio_working_3-way'!M458</f>
        <v>5.9439999125043212E-2</v>
      </c>
      <c r="R458" s="11">
        <f t="shared" si="114"/>
        <v>0</v>
      </c>
      <c r="S458" s="11">
        <f t="shared" si="115"/>
        <v>-0.93297507090610521</v>
      </c>
      <c r="T458" s="11">
        <f t="shared" si="116"/>
        <v>-0.24391505121728235</v>
      </c>
      <c r="U458" s="11">
        <f>'OddsRatio_working_3-way'!S458-'OddsRatio_working_3-way'!R458^2/3</f>
        <v>-0.93297507090610521</v>
      </c>
      <c r="V458" s="11">
        <f>'OddsRatio_working_3-way'!S458*'OddsRatio_working_3-way'!R458/3-2*'OddsRatio_working_3-way'!R458^3/27-'OddsRatio_working_3-way'!T458</f>
        <v>0.24391505121728235</v>
      </c>
      <c r="W458" s="11">
        <f>'OddsRatio_working_3-way'!V458^2+4*'OddsRatio_working_3-way'!U458^3/27</f>
        <v>-6.081672737980446E-2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0.17342958195628994</v>
      </c>
      <c r="Y458" s="11">
        <f>IF('OddsRatio_working_3-way'!W458&gt;=0,IF('OddsRatio_working_3-way'!V458+SQRT('OddsRatio_working_3-way'!W458)&gt;0,0,PI()),ACOS('OddsRatio_working_3-way'!V458/(2*'OddsRatio_working_3-way'!X458)))</f>
        <v>0.79089308369499012</v>
      </c>
      <c r="Z458" s="11">
        <f>'OddsRatio_working_3-way'!X458^(1/3)*COS('OddsRatio_working_3-way'!Y458/3)</f>
        <v>0.53839899877496944</v>
      </c>
      <c r="AA458" s="11">
        <f>'OddsRatio_working_3-way'!X458^(1/3)*COS(('OddsRatio_working_3-way'!Y458+2*PI())/3)</f>
        <v>-0.39505122291604472</v>
      </c>
      <c r="AB458" s="11">
        <f>'OddsRatio_working_3-way'!X458^(1/3)*COS(('OddsRatio_working_3-way'!Y458+4*PI())/3)</f>
        <v>-0.14334777585892486</v>
      </c>
      <c r="AC458" s="11">
        <f>'OddsRatio_working_3-way'!X458^(1/3)*SIN('OddsRatio_working_3-way'!Y458/3)</f>
        <v>0.14532105291438505</v>
      </c>
      <c r="AD458" s="11">
        <f>'OddsRatio_working_3-way'!X458^(1/3)*SIN(('OddsRatio_working_3-way'!Y458+2*PI())/3)</f>
        <v>0.39360668385403796</v>
      </c>
      <c r="AE458" s="11">
        <f>'OddsRatio_working_3-way'!X458^(1/3)*SIN(('OddsRatio_working_3-way'!Y458+4*PI())/3)</f>
        <v>-0.53892773676842287</v>
      </c>
      <c r="AF458" s="11">
        <f>-'OddsRatio_working_3-way'!U458/(3*'OddsRatio_working_3-way'!X458^(1/3))*COS(('OddsRatio_working_3-way'!Y458)/3)</f>
        <v>0.53839899877496944</v>
      </c>
      <c r="AG458" s="11">
        <f>-'OddsRatio_working_3-way'!U458/(3*'OddsRatio_working_3-way'!X458^(1/3))*COS(('OddsRatio_working_3-way'!Y458+2*PI())/3)</f>
        <v>-0.39505122291604472</v>
      </c>
      <c r="AH458" s="11">
        <f>-'OddsRatio_working_3-way'!U458/(3*'OddsRatio_working_3-way'!X458^(1/3))*COS(('OddsRatio_working_3-way'!Y458+4*PI())/3)</f>
        <v>-0.14334777585892486</v>
      </c>
      <c r="AI458" s="11">
        <f>'OddsRatio_working_3-way'!U458/(3*'OddsRatio_working_3-way'!X458^(1/3))*SIN(('OddsRatio_working_3-way'!Y458)/3)</f>
        <v>-0.14532105291438505</v>
      </c>
      <c r="AJ458" s="11">
        <f>'OddsRatio_working_3-way'!U458/(3*'OddsRatio_working_3-way'!X458^(1/3))*SIN(('OddsRatio_working_3-way'!Y458+2*PI())/3)</f>
        <v>-0.39360668385403796</v>
      </c>
      <c r="AK458" s="11">
        <f>'OddsRatio_working_3-way'!U458/(3*'OddsRatio_working_3-way'!X458^(1/3))*SIN(('OddsRatio_working_3-way'!Y458+4*PI())/3)</f>
        <v>0.53892773676842287</v>
      </c>
      <c r="AL458" s="11">
        <f>'OddsRatio_working_3-way'!Z458+'OddsRatio_working_3-way'!AF458</f>
        <v>1.0767979975499389</v>
      </c>
      <c r="AM458" s="11">
        <f>'OddsRatio_working_3-way'!AA458+'OddsRatio_working_3-way'!AG458</f>
        <v>-0.79010244583208944</v>
      </c>
      <c r="AN458" s="11">
        <f>'OddsRatio_working_3-way'!AB458+'OddsRatio_working_3-way'!AH458</f>
        <v>-0.28669555171784972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1.0767979975499389</v>
      </c>
      <c r="AS458" s="11">
        <f>IF(('OddsRatio_working_3-way'!X458=0),IF(Q458&gt;0,-Q458^(1/3),(-Q458)^(1/3)),'OddsRatio_working_3-way'!AM458-'OddsRatio_working_3-way'!R458/3)</f>
        <v>-0.79010244583208944</v>
      </c>
      <c r="AT458" s="11">
        <f>IF(('OddsRatio_working_3-way'!X458=0),IF(Q458&gt;0,-Q458^(1/3),(-Q458)^(1/3)),'OddsRatio_working_3-way'!AN458-'OddsRatio_working_3-way'!R458/3)</f>
        <v>-0.28669555171784972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9">
        <f t="shared" si="104"/>
        <v>0.33804776955007654</v>
      </c>
      <c r="E459" s="9">
        <f t="shared" si="105"/>
        <v>0.29270106062840917</v>
      </c>
      <c r="F459" s="9">
        <f t="shared" si="106"/>
        <v>0.36925116982151418</v>
      </c>
      <c r="G459" s="9">
        <f t="shared" si="107"/>
        <v>1.0415754279578597</v>
      </c>
      <c r="H459" s="9">
        <f t="shared" si="108"/>
        <v>2.9581618045607767</v>
      </c>
      <c r="I459" s="9">
        <f t="shared" si="109"/>
        <v>3.4164549928622341</v>
      </c>
      <c r="J459" s="9">
        <f t="shared" si="110"/>
        <v>2.7081837018508903</v>
      </c>
      <c r="K459" s="11">
        <f t="shared" si="111"/>
        <v>0.34722222222222221</v>
      </c>
      <c r="L459" s="11">
        <f t="shared" si="112"/>
        <v>0.30120481927710846</v>
      </c>
      <c r="M459" s="11">
        <f t="shared" si="113"/>
        <v>0.37878787878787878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-0.28337085716603783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0.23135471177639855</v>
      </c>
      <c r="Q459" s="11">
        <f>2*'OddsRatio_working_3-way'!K459*'OddsRatio_working_3-way'!L459*'OddsRatio_working_3-way'!M459</f>
        <v>7.9231065676848816E-2</v>
      </c>
      <c r="R459" s="11">
        <f t="shared" si="114"/>
        <v>0</v>
      </c>
      <c r="S459" s="11">
        <f t="shared" si="115"/>
        <v>-0.81643791492940632</v>
      </c>
      <c r="T459" s="11">
        <f t="shared" si="116"/>
        <v>-0.27960202566075559</v>
      </c>
      <c r="U459" s="11">
        <f>'OddsRatio_working_3-way'!S459-'OddsRatio_working_3-way'!R459^2/3</f>
        <v>-0.81643791492940632</v>
      </c>
      <c r="V459" s="11">
        <f>'OddsRatio_working_3-way'!S459*'OddsRatio_working_3-way'!R459/3-2*'OddsRatio_working_3-way'!R459^3/27-'OddsRatio_working_3-way'!T459</f>
        <v>0.27960202566075559</v>
      </c>
      <c r="W459" s="11">
        <f>'OddsRatio_working_3-way'!V459^2+4*'OddsRatio_working_3-way'!U459^3/27</f>
        <v>-2.4469635997922956E-3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0.14197205389916542</v>
      </c>
      <c r="Y459" s="11">
        <f>IF('OddsRatio_working_3-way'!W459&gt;=0,IF('OddsRatio_working_3-way'!V459+SQRT('OddsRatio_working_3-way'!W459)&gt;0,0,PI()),ACOS('OddsRatio_working_3-way'!V459/(2*'OddsRatio_working_3-way'!X459)))</f>
        <v>0.17510662594147242</v>
      </c>
      <c r="Z459" s="11">
        <f>'OddsRatio_working_3-way'!X459^(1/3)*COS('OddsRatio_working_3-way'!Y459/3)</f>
        <v>0.52078771397892998</v>
      </c>
      <c r="AA459" s="11">
        <f>'OddsRatio_working_3-way'!X459^(1/3)*COS(('OddsRatio_working_3-way'!Y459+2*PI())/3)</f>
        <v>-0.28674905493601477</v>
      </c>
      <c r="AB459" s="11">
        <f>'OddsRatio_working_3-way'!X459^(1/3)*COS(('OddsRatio_working_3-way'!Y459+4*PI())/3)</f>
        <v>-0.2340386590429151</v>
      </c>
      <c r="AC459" s="11">
        <f>'OddsRatio_working_3-way'!X459^(1/3)*SIN('OddsRatio_working_3-way'!Y459/3)</f>
        <v>3.0432361257972825E-2</v>
      </c>
      <c r="AD459" s="11">
        <f>'OddsRatio_working_3-way'!X459^(1/3)*SIN(('OddsRatio_working_3-way'!Y459+2*PI())/3)</f>
        <v>0.43579920965559116</v>
      </c>
      <c r="AE459" s="11">
        <f>'OddsRatio_working_3-way'!X459^(1/3)*SIN(('OddsRatio_working_3-way'!Y459+4*PI())/3)</f>
        <v>-0.46623157091356399</v>
      </c>
      <c r="AF459" s="11">
        <f>-'OddsRatio_working_3-way'!U459/(3*'OddsRatio_working_3-way'!X459^(1/3))*COS(('OddsRatio_working_3-way'!Y459)/3)</f>
        <v>0.52078771397892987</v>
      </c>
      <c r="AG459" s="11">
        <f>-'OddsRatio_working_3-way'!U459/(3*'OddsRatio_working_3-way'!X459^(1/3))*COS(('OddsRatio_working_3-way'!Y459+2*PI())/3)</f>
        <v>-0.28674905493601471</v>
      </c>
      <c r="AH459" s="11">
        <f>-'OddsRatio_working_3-way'!U459/(3*'OddsRatio_working_3-way'!X459^(1/3))*COS(('OddsRatio_working_3-way'!Y459+4*PI())/3)</f>
        <v>-0.23403865904291504</v>
      </c>
      <c r="AI459" s="11">
        <f>'OddsRatio_working_3-way'!U459/(3*'OddsRatio_working_3-way'!X459^(1/3))*SIN(('OddsRatio_working_3-way'!Y459)/3)</f>
        <v>-3.0432361257972818E-2</v>
      </c>
      <c r="AJ459" s="11">
        <f>'OddsRatio_working_3-way'!U459/(3*'OddsRatio_working_3-way'!X459^(1/3))*SIN(('OddsRatio_working_3-way'!Y459+2*PI())/3)</f>
        <v>-0.43579920965559105</v>
      </c>
      <c r="AK459" s="11">
        <f>'OddsRatio_working_3-way'!U459/(3*'OddsRatio_working_3-way'!X459^(1/3))*SIN(('OddsRatio_working_3-way'!Y459+4*PI())/3)</f>
        <v>0.46623157091356388</v>
      </c>
      <c r="AL459" s="11">
        <f>'OddsRatio_working_3-way'!Z459+'OddsRatio_working_3-way'!AF459</f>
        <v>1.0415754279578597</v>
      </c>
      <c r="AM459" s="11">
        <f>'OddsRatio_working_3-way'!AA459+'OddsRatio_working_3-way'!AG459</f>
        <v>-0.57349810987202954</v>
      </c>
      <c r="AN459" s="11">
        <f>'OddsRatio_working_3-way'!AB459+'OddsRatio_working_3-way'!AH459</f>
        <v>-0.46807731808583014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1.0415754279578597</v>
      </c>
      <c r="AS459" s="11">
        <f>IF(('OddsRatio_working_3-way'!X459=0),IF(Q459&gt;0,-Q459^(1/3),(-Q459)^(1/3)),'OddsRatio_working_3-way'!AM459-'OddsRatio_working_3-way'!R459/3)</f>
        <v>-0.57349810987202954</v>
      </c>
      <c r="AT459" s="11">
        <f>IF(('OddsRatio_working_3-way'!X459=0),IF(Q459&gt;0,-Q459^(1/3),(-Q459)^(1/3)),'OddsRatio_working_3-way'!AN459-'OddsRatio_working_3-way'!R459/3)</f>
        <v>-0.46807731808583014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9">
        <f t="shared" si="104"/>
        <v>0.32637946791818923</v>
      </c>
      <c r="E460" s="9">
        <f t="shared" si="105"/>
        <v>0.29433573543868996</v>
      </c>
      <c r="F460" s="9">
        <f t="shared" si="106"/>
        <v>0.37928479664312104</v>
      </c>
      <c r="G460" s="9">
        <f t="shared" si="107"/>
        <v>1.0423829418877131</v>
      </c>
      <c r="H460" s="9">
        <f t="shared" si="108"/>
        <v>3.0639182249376713</v>
      </c>
      <c r="I460" s="9">
        <f t="shared" si="109"/>
        <v>3.3974807663417401</v>
      </c>
      <c r="J460" s="9">
        <f t="shared" si="110"/>
        <v>2.6365412187637092</v>
      </c>
      <c r="K460" s="11">
        <f t="shared" si="111"/>
        <v>0.33557046979865773</v>
      </c>
      <c r="L460" s="11">
        <f t="shared" si="112"/>
        <v>0.30303030303030304</v>
      </c>
      <c r="M460" s="11">
        <f t="shared" si="113"/>
        <v>0.38910505836575876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-0.28289765753531981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0.23146884191983819</v>
      </c>
      <c r="Q460" s="11">
        <f>2*'OddsRatio_working_3-way'!K460*'OddsRatio_working_3-way'!L460*'OddsRatio_working_3-way'!M460</f>
        <v>7.913464681020109E-2</v>
      </c>
      <c r="R460" s="11">
        <f t="shared" si="114"/>
        <v>0</v>
      </c>
      <c r="S460" s="11">
        <f t="shared" si="115"/>
        <v>-0.81820699378162676</v>
      </c>
      <c r="T460" s="11">
        <f t="shared" si="116"/>
        <v>-0.27972888676294932</v>
      </c>
      <c r="U460" s="11">
        <f>'OddsRatio_working_3-way'!S460-'OddsRatio_working_3-way'!R460^2/3</f>
        <v>-0.81820699378162676</v>
      </c>
      <c r="V460" s="11">
        <f>'OddsRatio_working_3-way'!S460*'OddsRatio_working_3-way'!R460/3-2*'OddsRatio_working_3-way'!R460^3/27-'OddsRatio_working_3-way'!T460</f>
        <v>0.27972888676294932</v>
      </c>
      <c r="W460" s="11">
        <f>'OddsRatio_working_3-way'!V460^2+4*'OddsRatio_working_3-way'!U460^3/27</f>
        <v>-2.9012388993105848E-3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0.14243374686933352</v>
      </c>
      <c r="Y460" s="11">
        <f>IF('OddsRatio_working_3-way'!W460&gt;=0,IF('OddsRatio_working_3-way'!V460+SQRT('OddsRatio_working_3-way'!W460)&gt;0,0,PI()),ACOS('OddsRatio_working_3-way'!V460/(2*'OddsRatio_working_3-way'!X460)))</f>
        <v>0.19022660609178721</v>
      </c>
      <c r="Z460" s="11">
        <f>'OddsRatio_working_3-way'!X460^(1/3)*COS('OddsRatio_working_3-way'!Y460/3)</f>
        <v>0.52119147094385665</v>
      </c>
      <c r="AA460" s="11">
        <f>'OddsRatio_working_3-way'!X460^(1/3)*COS(('OddsRatio_working_3-way'!Y460+2*PI())/3)</f>
        <v>-0.28925470277608956</v>
      </c>
      <c r="AB460" s="11">
        <f>'OddsRatio_working_3-way'!X460^(1/3)*COS(('OddsRatio_working_3-way'!Y460+4*PI())/3)</f>
        <v>-0.23193676816776723</v>
      </c>
      <c r="AC460" s="11">
        <f>'OddsRatio_working_3-way'!X460^(1/3)*SIN('OddsRatio_working_3-way'!Y460/3)</f>
        <v>3.3092524975508394E-2</v>
      </c>
      <c r="AD460" s="11">
        <f>'OddsRatio_working_3-way'!X460^(1/3)*SIN(('OddsRatio_working_3-way'!Y460+2*PI())/3)</f>
        <v>0.43481879158540482</v>
      </c>
      <c r="AE460" s="11">
        <f>'OddsRatio_working_3-way'!X460^(1/3)*SIN(('OddsRatio_working_3-way'!Y460+4*PI())/3)</f>
        <v>-0.46791131656091312</v>
      </c>
      <c r="AF460" s="11">
        <f>-'OddsRatio_working_3-way'!U460/(3*'OddsRatio_working_3-way'!X460^(1/3))*COS(('OddsRatio_working_3-way'!Y460)/3)</f>
        <v>0.52119147094385654</v>
      </c>
      <c r="AG460" s="11">
        <f>-'OddsRatio_working_3-way'!U460/(3*'OddsRatio_working_3-way'!X460^(1/3))*COS(('OddsRatio_working_3-way'!Y460+2*PI())/3)</f>
        <v>-0.2892547027760895</v>
      </c>
      <c r="AH460" s="11">
        <f>-'OddsRatio_working_3-way'!U460/(3*'OddsRatio_working_3-way'!X460^(1/3))*COS(('OddsRatio_working_3-way'!Y460+4*PI())/3)</f>
        <v>-0.23193676816776718</v>
      </c>
      <c r="AI460" s="11">
        <f>'OddsRatio_working_3-way'!U460/(3*'OddsRatio_working_3-way'!X460^(1/3))*SIN(('OddsRatio_working_3-way'!Y460)/3)</f>
        <v>-3.3092524975508388E-2</v>
      </c>
      <c r="AJ460" s="11">
        <f>'OddsRatio_working_3-way'!U460/(3*'OddsRatio_working_3-way'!X460^(1/3))*SIN(('OddsRatio_working_3-way'!Y460+2*PI())/3)</f>
        <v>-0.43481879158540476</v>
      </c>
      <c r="AK460" s="11">
        <f>'OddsRatio_working_3-way'!U460/(3*'OddsRatio_working_3-way'!X460^(1/3))*SIN(('OddsRatio_working_3-way'!Y460+4*PI())/3)</f>
        <v>0.467911316560913</v>
      </c>
      <c r="AL460" s="11">
        <f>'OddsRatio_working_3-way'!Z460+'OddsRatio_working_3-way'!AF460</f>
        <v>1.0423829418877131</v>
      </c>
      <c r="AM460" s="11">
        <f>'OddsRatio_working_3-way'!AA460+'OddsRatio_working_3-way'!AG460</f>
        <v>-0.57850940555217911</v>
      </c>
      <c r="AN460" s="11">
        <f>'OddsRatio_working_3-way'!AB460+'OddsRatio_working_3-way'!AH460</f>
        <v>-0.46387353633553441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1.0423829418877131</v>
      </c>
      <c r="AS460" s="11">
        <f>IF(('OddsRatio_working_3-way'!X460=0),IF(Q460&gt;0,-Q460^(1/3),(-Q460)^(1/3)),'OddsRatio_working_3-way'!AM460-'OddsRatio_working_3-way'!R460/3)</f>
        <v>-0.57850940555217911</v>
      </c>
      <c r="AT460" s="11">
        <f>IF(('OddsRatio_working_3-way'!X460=0),IF(Q460&gt;0,-Q460^(1/3),(-Q460)^(1/3)),'OddsRatio_working_3-way'!AN460-'OddsRatio_working_3-way'!R460/3)</f>
        <v>-0.46387353633553441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9">
        <f t="shared" si="104"/>
        <v>0.62329076191326016</v>
      </c>
      <c r="E461" s="9">
        <f t="shared" si="105"/>
        <v>0.22708400194904096</v>
      </c>
      <c r="F461" s="9">
        <f t="shared" si="106"/>
        <v>0.14962523613769912</v>
      </c>
      <c r="G461" s="9">
        <f t="shared" si="107"/>
        <v>1.0603292083513152</v>
      </c>
      <c r="H461" s="9">
        <f t="shared" si="108"/>
        <v>1.6043876487602495</v>
      </c>
      <c r="I461" s="9">
        <f t="shared" si="109"/>
        <v>4.4036567588077213</v>
      </c>
      <c r="J461" s="9">
        <f t="shared" si="110"/>
        <v>6.6833645567630491</v>
      </c>
      <c r="K461" s="11">
        <f t="shared" si="111"/>
        <v>0.63694267515923564</v>
      </c>
      <c r="L461" s="11">
        <f t="shared" si="112"/>
        <v>0.23752969121140144</v>
      </c>
      <c r="M461" s="11">
        <f t="shared" si="113"/>
        <v>0.15723270440251572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-0.23329520564544803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0.2174239251764821</v>
      </c>
      <c r="Q461" s="11">
        <f>2*'OddsRatio_working_3-way'!K461*'OddsRatio_working_3-way'!L461*'OddsRatio_working_3-way'!M461</f>
        <v>4.757635124211862E-2</v>
      </c>
      <c r="R461" s="11">
        <f t="shared" si="114"/>
        <v>0</v>
      </c>
      <c r="S461" s="11">
        <f t="shared" si="115"/>
        <v>-0.9319691100164037</v>
      </c>
      <c r="T461" s="11">
        <f t="shared" si="116"/>
        <v>-0.20393197155719994</v>
      </c>
      <c r="U461" s="11">
        <f>'OddsRatio_working_3-way'!S461-'OddsRatio_working_3-way'!R461^2/3</f>
        <v>-0.9319691100164037</v>
      </c>
      <c r="V461" s="11">
        <f>'OddsRatio_working_3-way'!S461*'OddsRatio_working_3-way'!R461/3-2*'OddsRatio_working_3-way'!R461^3/27-'OddsRatio_working_3-way'!T461</f>
        <v>0.20393197155719994</v>
      </c>
      <c r="W461" s="11">
        <f>'OddsRatio_working_3-way'!V461^2+4*'OddsRatio_working_3-way'!U461^3/27</f>
        <v>-7.8334280654505234E-2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0.17314916234110969</v>
      </c>
      <c r="Y461" s="11">
        <f>IF('OddsRatio_working_3-way'!W461&gt;=0,IF('OddsRatio_working_3-way'!V461+SQRT('OddsRatio_working_3-way'!W461)&gt;0,0,PI()),ACOS('OddsRatio_working_3-way'!V461/(2*'OddsRatio_working_3-way'!X461)))</f>
        <v>0.94111031973998083</v>
      </c>
      <c r="Z461" s="11">
        <f>'OddsRatio_working_3-way'!X461^(1/3)*COS('OddsRatio_working_3-way'!Y461/3)</f>
        <v>0.53016460417565769</v>
      </c>
      <c r="AA461" s="11">
        <f>'OddsRatio_working_3-way'!X461^(1/3)*COS(('OddsRatio_working_3-way'!Y461+2*PI())/3)</f>
        <v>-0.41403329021329283</v>
      </c>
      <c r="AB461" s="11">
        <f>'OddsRatio_working_3-way'!X461^(1/3)*COS(('OddsRatio_working_3-way'!Y461+4*PI())/3)</f>
        <v>-0.1161313139623648</v>
      </c>
      <c r="AC461" s="11">
        <f>'OddsRatio_working_3-way'!X461^(1/3)*SIN('OddsRatio_working_3-way'!Y461/3)</f>
        <v>0.17199378618059483</v>
      </c>
      <c r="AD461" s="11">
        <f>'OddsRatio_working_3-way'!X461^(1/3)*SIN(('OddsRatio_working_3-way'!Y461+2*PI())/3)</f>
        <v>0.37313912231314372</v>
      </c>
      <c r="AE461" s="11">
        <f>'OddsRatio_working_3-way'!X461^(1/3)*SIN(('OddsRatio_working_3-way'!Y461+4*PI())/3)</f>
        <v>-0.54513290849373841</v>
      </c>
      <c r="AF461" s="11">
        <f>-'OddsRatio_working_3-way'!U461/(3*'OddsRatio_working_3-way'!X461^(1/3))*COS(('OddsRatio_working_3-way'!Y461)/3)</f>
        <v>0.53016460417565758</v>
      </c>
      <c r="AG461" s="11">
        <f>-'OddsRatio_working_3-way'!U461/(3*'OddsRatio_working_3-way'!X461^(1/3))*COS(('OddsRatio_working_3-way'!Y461+2*PI())/3)</f>
        <v>-0.41403329021329272</v>
      </c>
      <c r="AH461" s="11">
        <f>-'OddsRatio_working_3-way'!U461/(3*'OddsRatio_working_3-way'!X461^(1/3))*COS(('OddsRatio_working_3-way'!Y461+4*PI())/3)</f>
        <v>-0.11613131396236477</v>
      </c>
      <c r="AI461" s="11">
        <f>'OddsRatio_working_3-way'!U461/(3*'OddsRatio_working_3-way'!X461^(1/3))*SIN(('OddsRatio_working_3-way'!Y461)/3)</f>
        <v>-0.1719937861805948</v>
      </c>
      <c r="AJ461" s="11">
        <f>'OddsRatio_working_3-way'!U461/(3*'OddsRatio_working_3-way'!X461^(1/3))*SIN(('OddsRatio_working_3-way'!Y461+2*PI())/3)</f>
        <v>-0.37313912231314367</v>
      </c>
      <c r="AK461" s="11">
        <f>'OddsRatio_working_3-way'!U461/(3*'OddsRatio_working_3-way'!X461^(1/3))*SIN(('OddsRatio_working_3-way'!Y461+4*PI())/3)</f>
        <v>0.5451329084937383</v>
      </c>
      <c r="AL461" s="11">
        <f>'OddsRatio_working_3-way'!Z461+'OddsRatio_working_3-way'!AF461</f>
        <v>1.0603292083513152</v>
      </c>
      <c r="AM461" s="11">
        <f>'OddsRatio_working_3-way'!AA461+'OddsRatio_working_3-way'!AG461</f>
        <v>-0.82806658042658554</v>
      </c>
      <c r="AN461" s="11">
        <f>'OddsRatio_working_3-way'!AB461+'OddsRatio_working_3-way'!AH461</f>
        <v>-0.23226262792472957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1.0603292083513152</v>
      </c>
      <c r="AS461" s="11">
        <f>IF(('OddsRatio_working_3-way'!X461=0),IF(Q461&gt;0,-Q461^(1/3),(-Q461)^(1/3)),'OddsRatio_working_3-way'!AM461-'OddsRatio_working_3-way'!R461/3)</f>
        <v>-0.82806658042658554</v>
      </c>
      <c r="AT461" s="11">
        <f>IF(('OddsRatio_working_3-way'!X461=0),IF(Q461&gt;0,-Q461^(1/3),(-Q461)^(1/3)),'OddsRatio_working_3-way'!AN461-'OddsRatio_working_3-way'!R461/3)</f>
        <v>-0.23226262792472957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9">
        <f t="shared" si="104"/>
        <v>0.45660111147958637</v>
      </c>
      <c r="E462" s="9">
        <f t="shared" si="105"/>
        <v>0.2786307364451962</v>
      </c>
      <c r="F462" s="9">
        <f t="shared" si="106"/>
        <v>0.2647681520752172</v>
      </c>
      <c r="G462" s="9">
        <f t="shared" si="107"/>
        <v>1.0439433450785278</v>
      </c>
      <c r="H462" s="9">
        <f t="shared" si="108"/>
        <v>2.1900954133895221</v>
      </c>
      <c r="I462" s="9">
        <f t="shared" si="109"/>
        <v>3.5889794957947494</v>
      </c>
      <c r="J462" s="9">
        <f t="shared" si="110"/>
        <v>3.7768892979088853</v>
      </c>
      <c r="K462" s="11">
        <f t="shared" si="111"/>
        <v>0.46728971962616822</v>
      </c>
      <c r="L462" s="11">
        <f t="shared" si="112"/>
        <v>0.28735632183908044</v>
      </c>
      <c r="M462" s="11">
        <f t="shared" si="113"/>
        <v>0.27322404371584696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-0.27590785578560495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0.23040162672353623</v>
      </c>
      <c r="Q462" s="11">
        <f>2*'OddsRatio_working_3-way'!K462*'OddsRatio_working_3-way'!L462*'OddsRatio_working_3-way'!M462</f>
        <v>7.3376314243164403E-2</v>
      </c>
      <c r="R462" s="11">
        <f t="shared" si="114"/>
        <v>0</v>
      </c>
      <c r="S462" s="11">
        <f t="shared" si="115"/>
        <v>-0.83506729472237473</v>
      </c>
      <c r="T462" s="11">
        <f t="shared" si="116"/>
        <v>-0.26594499831922763</v>
      </c>
      <c r="U462" s="11">
        <f>'OddsRatio_working_3-way'!S462-'OddsRatio_working_3-way'!R462^2/3</f>
        <v>-0.83506729472237473</v>
      </c>
      <c r="V462" s="11">
        <f>'OddsRatio_working_3-way'!S462*'OddsRatio_working_3-way'!R462/3-2*'OddsRatio_working_3-way'!R462^3/27-'OddsRatio_working_3-way'!T462</f>
        <v>0.26594499831922763</v>
      </c>
      <c r="W462" s="11">
        <f>'OddsRatio_working_3-way'!V462^2+4*'OddsRatio_working_3-way'!U462^3/27</f>
        <v>-1.5543427503477855E-2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0.14685892008530826</v>
      </c>
      <c r="Y462" s="11">
        <f>IF('OddsRatio_working_3-way'!W462&gt;=0,IF('OddsRatio_working_3-way'!V462+SQRT('OddsRatio_working_3-way'!W462)&gt;0,0,PI()),ACOS('OddsRatio_working_3-way'!V462/(2*'OddsRatio_working_3-way'!X462)))</f>
        <v>0.43837221210603761</v>
      </c>
      <c r="Z462" s="11">
        <f>'OddsRatio_working_3-way'!X462^(1/3)*COS('OddsRatio_working_3-way'!Y462/3)</f>
        <v>0.52197167253926391</v>
      </c>
      <c r="AA462" s="11">
        <f>'OddsRatio_working_3-way'!X462^(1/3)*COS(('OddsRatio_working_3-way'!Y462+2*PI())/3)</f>
        <v>-0.32751405194175309</v>
      </c>
      <c r="AB462" s="11">
        <f>'OddsRatio_working_3-way'!X462^(1/3)*COS(('OddsRatio_working_3-way'!Y462+4*PI())/3)</f>
        <v>-0.19445762059751096</v>
      </c>
      <c r="AC462" s="11">
        <f>'OddsRatio_working_3-way'!X462^(1/3)*SIN('OddsRatio_working_3-way'!Y462/3)</f>
        <v>7.6820166454009298E-2</v>
      </c>
      <c r="AD462" s="11">
        <f>'OddsRatio_working_3-way'!X462^(1/3)*SIN(('OddsRatio_working_3-way'!Y462+2*PI())/3)</f>
        <v>0.4136306452478502</v>
      </c>
      <c r="AE462" s="11">
        <f>'OddsRatio_working_3-way'!X462^(1/3)*SIN(('OddsRatio_working_3-way'!Y462+4*PI())/3)</f>
        <v>-0.49045081170185933</v>
      </c>
      <c r="AF462" s="11">
        <f>-'OddsRatio_working_3-way'!U462/(3*'OddsRatio_working_3-way'!X462^(1/3))*COS(('OddsRatio_working_3-way'!Y462)/3)</f>
        <v>0.52197167253926391</v>
      </c>
      <c r="AG462" s="11">
        <f>-'OddsRatio_working_3-way'!U462/(3*'OddsRatio_working_3-way'!X462^(1/3))*COS(('OddsRatio_working_3-way'!Y462+2*PI())/3)</f>
        <v>-0.32751405194175309</v>
      </c>
      <c r="AH462" s="11">
        <f>-'OddsRatio_working_3-way'!U462/(3*'OddsRatio_working_3-way'!X462^(1/3))*COS(('OddsRatio_working_3-way'!Y462+4*PI())/3)</f>
        <v>-0.19445762059751096</v>
      </c>
      <c r="AI462" s="11">
        <f>'OddsRatio_working_3-way'!U462/(3*'OddsRatio_working_3-way'!X462^(1/3))*SIN(('OddsRatio_working_3-way'!Y462)/3)</f>
        <v>-7.6820166454009298E-2</v>
      </c>
      <c r="AJ462" s="11">
        <f>'OddsRatio_working_3-way'!U462/(3*'OddsRatio_working_3-way'!X462^(1/3))*SIN(('OddsRatio_working_3-way'!Y462+2*PI())/3)</f>
        <v>-0.4136306452478502</v>
      </c>
      <c r="AK462" s="11">
        <f>'OddsRatio_working_3-way'!U462/(3*'OddsRatio_working_3-way'!X462^(1/3))*SIN(('OddsRatio_working_3-way'!Y462+4*PI())/3)</f>
        <v>0.49045081170185933</v>
      </c>
      <c r="AL462" s="11">
        <f>'OddsRatio_working_3-way'!Z462+'OddsRatio_working_3-way'!AF462</f>
        <v>1.0439433450785278</v>
      </c>
      <c r="AM462" s="11">
        <f>'OddsRatio_working_3-way'!AA462+'OddsRatio_working_3-way'!AG462</f>
        <v>-0.65502810388350619</v>
      </c>
      <c r="AN462" s="11">
        <f>'OddsRatio_working_3-way'!AB462+'OddsRatio_working_3-way'!AH462</f>
        <v>-0.38891524119502191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1.0439433450785278</v>
      </c>
      <c r="AS462" s="11">
        <f>IF(('OddsRatio_working_3-way'!X462=0),IF(Q462&gt;0,-Q462^(1/3),(-Q462)^(1/3)),'OddsRatio_working_3-way'!AM462-'OddsRatio_working_3-way'!R462/3)</f>
        <v>-0.65502810388350619</v>
      </c>
      <c r="AT462" s="11">
        <f>IF(('OddsRatio_working_3-way'!X462=0),IF(Q462&gt;0,-Q462^(1/3),(-Q462)^(1/3)),'OddsRatio_working_3-way'!AN462-'OddsRatio_working_3-way'!R462/3)</f>
        <v>-0.38891524119502191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9">
        <f t="shared" si="104"/>
        <v>0.43741405795428295</v>
      </c>
      <c r="E463" s="9">
        <f t="shared" si="105"/>
        <v>0.30837416346620444</v>
      </c>
      <c r="F463" s="9">
        <f t="shared" si="106"/>
        <v>0.2542117785795126</v>
      </c>
      <c r="G463" s="9">
        <f t="shared" si="107"/>
        <v>1.062944939896078</v>
      </c>
      <c r="H463" s="9">
        <f t="shared" si="108"/>
        <v>2.2861633772742547</v>
      </c>
      <c r="I463" s="9">
        <f t="shared" si="109"/>
        <v>3.242813823180724</v>
      </c>
      <c r="J463" s="9">
        <f t="shared" si="110"/>
        <v>3.9337280341131757</v>
      </c>
      <c r="K463" s="11">
        <f t="shared" si="111"/>
        <v>0.45248868778280543</v>
      </c>
      <c r="L463" s="11">
        <f t="shared" si="112"/>
        <v>0.32154340836012862</v>
      </c>
      <c r="M463" s="11">
        <f t="shared" si="113"/>
        <v>0.26595744680851063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-0.27266939845967486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0.23526811432915928</v>
      </c>
      <c r="Q463" s="11">
        <f>2*'OddsRatio_working_3-way'!K463*'OddsRatio_working_3-way'!L463*'OddsRatio_working_3-way'!M463</f>
        <v>7.7390827081960281E-2</v>
      </c>
      <c r="R463" s="11">
        <f t="shared" si="114"/>
        <v>0</v>
      </c>
      <c r="S463" s="11">
        <f t="shared" si="115"/>
        <v>-0.86283285054429437</v>
      </c>
      <c r="T463" s="11">
        <f t="shared" si="116"/>
        <v>-0.28382659557378098</v>
      </c>
      <c r="U463" s="11">
        <f>'OddsRatio_working_3-way'!S463-'OddsRatio_working_3-way'!R463^2/3</f>
        <v>-0.86283285054429437</v>
      </c>
      <c r="V463" s="11">
        <f>'OddsRatio_working_3-way'!S463*'OddsRatio_working_3-way'!R463/3-2*'OddsRatio_working_3-way'!R463^3/27-'OddsRatio_working_3-way'!T463</f>
        <v>0.28382659557378098</v>
      </c>
      <c r="W463" s="11">
        <f>'OddsRatio_working_3-way'!V463^2+4*'OddsRatio_working_3-way'!U463^3/27</f>
        <v>-1.4607242330970382E-2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0.15424394533171554</v>
      </c>
      <c r="Y463" s="11">
        <f>IF('OddsRatio_working_3-way'!W463&gt;=0,IF('OddsRatio_working_3-way'!V463+SQRT('OddsRatio_working_3-way'!W463)&gt;0,0,PI()),ACOS('OddsRatio_working_3-way'!V463/(2*'OddsRatio_working_3-way'!X463)))</f>
        <v>0.4025691177180406</v>
      </c>
      <c r="Z463" s="11">
        <f>'OddsRatio_working_3-way'!X463^(1/3)*COS('OddsRatio_working_3-way'!Y463/3)</f>
        <v>0.53147246994803898</v>
      </c>
      <c r="AA463" s="11">
        <f>'OddsRatio_working_3-way'!X463^(1/3)*COS(('OddsRatio_working_3-way'!Y463+2*PI())/3)</f>
        <v>-0.32787296245118608</v>
      </c>
      <c r="AB463" s="11">
        <f>'OddsRatio_working_3-way'!X463^(1/3)*COS(('OddsRatio_working_3-way'!Y463+4*PI())/3)</f>
        <v>-0.20359950749685304</v>
      </c>
      <c r="AC463" s="11">
        <f>'OddsRatio_working_3-way'!X463^(1/3)*SIN('OddsRatio_working_3-way'!Y463/3)</f>
        <v>7.1749312671009077E-2</v>
      </c>
      <c r="AD463" s="11">
        <f>'OddsRatio_working_3-way'!X463^(1/3)*SIN(('OddsRatio_working_3-way'!Y463+2*PI())/3)</f>
        <v>0.42439400405155892</v>
      </c>
      <c r="AE463" s="11">
        <f>'OddsRatio_working_3-way'!X463^(1/3)*SIN(('OddsRatio_working_3-way'!Y463+4*PI())/3)</f>
        <v>-0.4961433167225679</v>
      </c>
      <c r="AF463" s="11">
        <f>-'OddsRatio_working_3-way'!U463/(3*'OddsRatio_working_3-way'!X463^(1/3))*COS(('OddsRatio_working_3-way'!Y463)/3)</f>
        <v>0.53147246994803898</v>
      </c>
      <c r="AG463" s="11">
        <f>-'OddsRatio_working_3-way'!U463/(3*'OddsRatio_working_3-way'!X463^(1/3))*COS(('OddsRatio_working_3-way'!Y463+2*PI())/3)</f>
        <v>-0.32787296245118608</v>
      </c>
      <c r="AH463" s="11">
        <f>-'OddsRatio_working_3-way'!U463/(3*'OddsRatio_working_3-way'!X463^(1/3))*COS(('OddsRatio_working_3-way'!Y463+4*PI())/3)</f>
        <v>-0.20359950749685304</v>
      </c>
      <c r="AI463" s="11">
        <f>'OddsRatio_working_3-way'!U463/(3*'OddsRatio_working_3-way'!X463^(1/3))*SIN(('OddsRatio_working_3-way'!Y463)/3)</f>
        <v>-7.1749312671009077E-2</v>
      </c>
      <c r="AJ463" s="11">
        <f>'OddsRatio_working_3-way'!U463/(3*'OddsRatio_working_3-way'!X463^(1/3))*SIN(('OddsRatio_working_3-way'!Y463+2*PI())/3)</f>
        <v>-0.42439400405155892</v>
      </c>
      <c r="AK463" s="11">
        <f>'OddsRatio_working_3-way'!U463/(3*'OddsRatio_working_3-way'!X463^(1/3))*SIN(('OddsRatio_working_3-way'!Y463+4*PI())/3)</f>
        <v>0.4961433167225679</v>
      </c>
      <c r="AL463" s="11">
        <f>'OddsRatio_working_3-way'!Z463+'OddsRatio_working_3-way'!AF463</f>
        <v>1.062944939896078</v>
      </c>
      <c r="AM463" s="11">
        <f>'OddsRatio_working_3-way'!AA463+'OddsRatio_working_3-way'!AG463</f>
        <v>-0.65574592490237216</v>
      </c>
      <c r="AN463" s="11">
        <f>'OddsRatio_working_3-way'!AB463+'OddsRatio_working_3-way'!AH463</f>
        <v>-0.40719901499370609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1.062944939896078</v>
      </c>
      <c r="AS463" s="11">
        <f>IF(('OddsRatio_working_3-way'!X463=0),IF(Q463&gt;0,-Q463^(1/3),(-Q463)^(1/3)),'OddsRatio_working_3-way'!AM463-'OddsRatio_working_3-way'!R463/3)</f>
        <v>-0.65574592490237216</v>
      </c>
      <c r="AT463" s="11">
        <f>IF(('OddsRatio_working_3-way'!X463=0),IF(Q463&gt;0,-Q463^(1/3),(-Q463)^(1/3)),'OddsRatio_working_3-way'!AN463-'OddsRatio_working_3-way'!R463/3)</f>
        <v>-0.40719901499370609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9">
        <f t="shared" si="104"/>
        <v>0.39390724692151957</v>
      </c>
      <c r="E464" s="9">
        <f t="shared" si="105"/>
        <v>0.28797850149790216</v>
      </c>
      <c r="F464" s="9">
        <f t="shared" si="106"/>
        <v>0.31811425158057854</v>
      </c>
      <c r="G464" s="9">
        <f t="shared" si="107"/>
        <v>1.0611508302774877</v>
      </c>
      <c r="H464" s="9">
        <f t="shared" si="108"/>
        <v>2.5386687039023577</v>
      </c>
      <c r="I464" s="9">
        <f t="shared" si="109"/>
        <v>3.472481434546546</v>
      </c>
      <c r="J464" s="9">
        <f t="shared" si="110"/>
        <v>3.1435246771605243</v>
      </c>
      <c r="K464" s="11">
        <f t="shared" si="111"/>
        <v>0.4081632653061224</v>
      </c>
      <c r="L464" s="11">
        <f t="shared" si="112"/>
        <v>0.3003003003003003</v>
      </c>
      <c r="M464" s="11">
        <f t="shared" si="113"/>
        <v>0.33112582781456956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-0.27698613602114097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0.235402316764663</v>
      </c>
      <c r="Q464" s="11">
        <f>2*'OddsRatio_working_3-way'!K464*'OddsRatio_working_3-way'!L464*'OddsRatio_working_3-way'!M464</f>
        <v>8.1173212677470005E-2</v>
      </c>
      <c r="R464" s="11">
        <f t="shared" si="114"/>
        <v>0</v>
      </c>
      <c r="S464" s="11">
        <f t="shared" si="115"/>
        <v>-0.84987039476479764</v>
      </c>
      <c r="T464" s="11">
        <f t="shared" si="116"/>
        <v>-0.29305875681544746</v>
      </c>
      <c r="U464" s="11">
        <f>'OddsRatio_working_3-way'!S464-'OddsRatio_working_3-way'!R464^2/3</f>
        <v>-0.84987039476479764</v>
      </c>
      <c r="V464" s="11">
        <f>'OddsRatio_working_3-way'!S464*'OddsRatio_working_3-way'!R464/3-2*'OddsRatio_working_3-way'!R464^3/27-'OddsRatio_working_3-way'!T464</f>
        <v>0.29305875681544746</v>
      </c>
      <c r="W464" s="11">
        <f>'OddsRatio_working_3-way'!V464^2+4*'OddsRatio_working_3-way'!U464^3/27</f>
        <v>-5.05643519959037E-3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0.15078119092397263</v>
      </c>
      <c r="Y464" s="11">
        <f>IF('OddsRatio_working_3-way'!W464&gt;=0,IF('OddsRatio_working_3-way'!V464+SQRT('OddsRatio_working_3-way'!W464)&gt;0,0,PI()),ACOS('OddsRatio_working_3-way'!V464/(2*'OddsRatio_working_3-way'!X464)))</f>
        <v>0.23804240176443225</v>
      </c>
      <c r="Z464" s="11">
        <f>'OddsRatio_working_3-way'!X464^(1/3)*COS('OddsRatio_working_3-way'!Y464/3)</f>
        <v>0.53057541513874384</v>
      </c>
      <c r="AA464" s="11">
        <f>'OddsRatio_working_3-way'!X464^(1/3)*COS(('OddsRatio_working_3-way'!Y464+2*PI())/3)</f>
        <v>-0.30182392698191707</v>
      </c>
      <c r="AB464" s="11">
        <f>'OddsRatio_working_3-way'!X464^(1/3)*COS(('OddsRatio_working_3-way'!Y464+4*PI())/3)</f>
        <v>-0.22875148815682694</v>
      </c>
      <c r="AC464" s="11">
        <f>'OddsRatio_working_3-way'!X464^(1/3)*SIN('OddsRatio_working_3-way'!Y464/3)</f>
        <v>4.2188392226008245E-2</v>
      </c>
      <c r="AD464" s="11">
        <f>'OddsRatio_working_3-way'!X464^(1/3)*SIN(('OddsRatio_working_3-way'!Y464+2*PI())/3)</f>
        <v>0.43839759202062267</v>
      </c>
      <c r="AE464" s="11">
        <f>'OddsRatio_working_3-way'!X464^(1/3)*SIN(('OddsRatio_working_3-way'!Y464+4*PI())/3)</f>
        <v>-0.4805859842466309</v>
      </c>
      <c r="AF464" s="11">
        <f>-'OddsRatio_working_3-way'!U464/(3*'OddsRatio_working_3-way'!X464^(1/3))*COS(('OddsRatio_working_3-way'!Y464)/3)</f>
        <v>0.53057541513874373</v>
      </c>
      <c r="AG464" s="11">
        <f>-'OddsRatio_working_3-way'!U464/(3*'OddsRatio_working_3-way'!X464^(1/3))*COS(('OddsRatio_working_3-way'!Y464+2*PI())/3)</f>
        <v>-0.30182392698191701</v>
      </c>
      <c r="AH464" s="11">
        <f>-'OddsRatio_working_3-way'!U464/(3*'OddsRatio_working_3-way'!X464^(1/3))*COS(('OddsRatio_working_3-way'!Y464+4*PI())/3)</f>
        <v>-0.22875148815682689</v>
      </c>
      <c r="AI464" s="11">
        <f>'OddsRatio_working_3-way'!U464/(3*'OddsRatio_working_3-way'!X464^(1/3))*SIN(('OddsRatio_working_3-way'!Y464)/3)</f>
        <v>-4.2188392226008231E-2</v>
      </c>
      <c r="AJ464" s="11">
        <f>'OddsRatio_working_3-way'!U464/(3*'OddsRatio_working_3-way'!X464^(1/3))*SIN(('OddsRatio_working_3-way'!Y464+2*PI())/3)</f>
        <v>-0.43839759202062262</v>
      </c>
      <c r="AK464" s="11">
        <f>'OddsRatio_working_3-way'!U464/(3*'OddsRatio_working_3-way'!X464^(1/3))*SIN(('OddsRatio_working_3-way'!Y464+4*PI())/3)</f>
        <v>0.48058598424663085</v>
      </c>
      <c r="AL464" s="11">
        <f>'OddsRatio_working_3-way'!Z464+'OddsRatio_working_3-way'!AF464</f>
        <v>1.0611508302774877</v>
      </c>
      <c r="AM464" s="11">
        <f>'OddsRatio_working_3-way'!AA464+'OddsRatio_working_3-way'!AG464</f>
        <v>-0.60364785396383414</v>
      </c>
      <c r="AN464" s="11">
        <f>'OddsRatio_working_3-way'!AB464+'OddsRatio_working_3-way'!AH464</f>
        <v>-0.45750297631365383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1.0611508302774877</v>
      </c>
      <c r="AS464" s="11">
        <f>IF(('OddsRatio_working_3-way'!X464=0),IF(Q464&gt;0,-Q464^(1/3),(-Q464)^(1/3)),'OddsRatio_working_3-way'!AM464-'OddsRatio_working_3-way'!R464/3)</f>
        <v>-0.60364785396383414</v>
      </c>
      <c r="AT464" s="11">
        <f>IF(('OddsRatio_working_3-way'!X464=0),IF(Q464&gt;0,-Q464^(1/3),(-Q464)^(1/3)),'OddsRatio_working_3-way'!AN464-'OddsRatio_working_3-way'!R464/3)</f>
        <v>-0.45750297631365383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9">
        <f t="shared" si="104"/>
        <v>0.43545094968504194</v>
      </c>
      <c r="E465" s="9">
        <f t="shared" si="105"/>
        <v>0.31566974786307828</v>
      </c>
      <c r="F465" s="9">
        <f t="shared" si="106"/>
        <v>0.24887930245187978</v>
      </c>
      <c r="G465" s="9">
        <f t="shared" si="107"/>
        <v>1.0626802480134252</v>
      </c>
      <c r="H465" s="9">
        <f t="shared" si="108"/>
        <v>2.2964699025763791</v>
      </c>
      <c r="I465" s="9">
        <f t="shared" si="109"/>
        <v>3.1678677059473874</v>
      </c>
      <c r="J465" s="9">
        <f t="shared" si="110"/>
        <v>4.0180119043581284</v>
      </c>
      <c r="K465" s="11">
        <f t="shared" si="111"/>
        <v>0.4504504504504504</v>
      </c>
      <c r="L465" s="11">
        <f t="shared" si="112"/>
        <v>0.32894736842105265</v>
      </c>
      <c r="M465" s="11">
        <f t="shared" si="113"/>
        <v>0.26041666666666669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-0.27274107989568519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0.23538135174648331</v>
      </c>
      <c r="Q465" s="11">
        <f>2*'OddsRatio_working_3-way'!K465*'OddsRatio_working_3-way'!L465*'OddsRatio_working_3-way'!M465</f>
        <v>7.7174213687371582E-2</v>
      </c>
      <c r="R465" s="11">
        <f t="shared" si="114"/>
        <v>0</v>
      </c>
      <c r="S465" s="11">
        <f t="shared" si="115"/>
        <v>-0.86302126484396557</v>
      </c>
      <c r="T465" s="11">
        <f t="shared" si="116"/>
        <v>-0.28295779175211988</v>
      </c>
      <c r="U465" s="11">
        <f>'OddsRatio_working_3-way'!S465-'OddsRatio_working_3-way'!R465^2/3</f>
        <v>-0.86302126484396557</v>
      </c>
      <c r="V465" s="11">
        <f>'OddsRatio_working_3-way'!S465*'OddsRatio_working_3-way'!R465/3-2*'OddsRatio_working_3-way'!R465^3/27-'OddsRatio_working_3-way'!T465</f>
        <v>0.28295779175211988</v>
      </c>
      <c r="W465" s="11">
        <f>'OddsRatio_working_3-way'!V465^2+4*'OddsRatio_working_3-way'!U465^3/27</f>
        <v>-1.5162022954981008E-2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0.15429447079222983</v>
      </c>
      <c r="Y465" s="11">
        <f>IF('OddsRatio_working_3-way'!W465&gt;=0,IF('OddsRatio_working_3-way'!V465+SQRT('OddsRatio_working_3-way'!W465)&gt;0,0,PI()),ACOS('OddsRatio_working_3-way'!V465/(2*'OddsRatio_working_3-way'!X465)))</f>
        <v>0.41045138644851109</v>
      </c>
      <c r="Z465" s="11">
        <f>'OddsRatio_working_3-way'!X465^(1/3)*COS('OddsRatio_working_3-way'!Y465/3)</f>
        <v>0.5313401240067126</v>
      </c>
      <c r="AA465" s="11">
        <f>'OddsRatio_working_3-way'!X465^(1/3)*COS(('OddsRatio_working_3-way'!Y465+2*PI())/3)</f>
        <v>-0.32902280998156025</v>
      </c>
      <c r="AB465" s="11">
        <f>'OddsRatio_working_3-way'!X465^(1/3)*COS(('OddsRatio_working_3-way'!Y465+4*PI())/3)</f>
        <v>-0.2023173140251523</v>
      </c>
      <c r="AC465" s="11">
        <f>'OddsRatio_working_3-way'!X465^(1/3)*SIN('OddsRatio_working_3-way'!Y465/3)</f>
        <v>7.3153452198237198E-2</v>
      </c>
      <c r="AD465" s="11">
        <f>'OddsRatio_working_3-way'!X465^(1/3)*SIN(('OddsRatio_working_3-way'!Y465+2*PI())/3)</f>
        <v>0.42357731934066845</v>
      </c>
      <c r="AE465" s="11">
        <f>'OddsRatio_working_3-way'!X465^(1/3)*SIN(('OddsRatio_working_3-way'!Y465+4*PI())/3)</f>
        <v>-0.4967307715389056</v>
      </c>
      <c r="AF465" s="11">
        <f>-'OddsRatio_working_3-way'!U465/(3*'OddsRatio_working_3-way'!X465^(1/3))*COS(('OddsRatio_working_3-way'!Y465)/3)</f>
        <v>0.5313401240067126</v>
      </c>
      <c r="AG465" s="11">
        <f>-'OddsRatio_working_3-way'!U465/(3*'OddsRatio_working_3-way'!X465^(1/3))*COS(('OddsRatio_working_3-way'!Y465+2*PI())/3)</f>
        <v>-0.32902280998156025</v>
      </c>
      <c r="AH465" s="11">
        <f>-'OddsRatio_working_3-way'!U465/(3*'OddsRatio_working_3-way'!X465^(1/3))*COS(('OddsRatio_working_3-way'!Y465+4*PI())/3)</f>
        <v>-0.2023173140251523</v>
      </c>
      <c r="AI465" s="11">
        <f>'OddsRatio_working_3-way'!U465/(3*'OddsRatio_working_3-way'!X465^(1/3))*SIN(('OddsRatio_working_3-way'!Y465)/3)</f>
        <v>-7.3153452198237198E-2</v>
      </c>
      <c r="AJ465" s="11">
        <f>'OddsRatio_working_3-way'!U465/(3*'OddsRatio_working_3-way'!X465^(1/3))*SIN(('OddsRatio_working_3-way'!Y465+2*PI())/3)</f>
        <v>-0.42357731934066845</v>
      </c>
      <c r="AK465" s="11">
        <f>'OddsRatio_working_3-way'!U465/(3*'OddsRatio_working_3-way'!X465^(1/3))*SIN(('OddsRatio_working_3-way'!Y465+4*PI())/3)</f>
        <v>0.4967307715389056</v>
      </c>
      <c r="AL465" s="11">
        <f>'OddsRatio_working_3-way'!Z465+'OddsRatio_working_3-way'!AF465</f>
        <v>1.0626802480134252</v>
      </c>
      <c r="AM465" s="11">
        <f>'OddsRatio_working_3-way'!AA465+'OddsRatio_working_3-way'!AG465</f>
        <v>-0.6580456199631205</v>
      </c>
      <c r="AN465" s="11">
        <f>'OddsRatio_working_3-way'!AB465+'OddsRatio_working_3-way'!AH465</f>
        <v>-0.40463462805030459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1.0626802480134252</v>
      </c>
      <c r="AS465" s="11">
        <f>IF(('OddsRatio_working_3-way'!X465=0),IF(Q465&gt;0,-Q465^(1/3),(-Q465)^(1/3)),'OddsRatio_working_3-way'!AM465-'OddsRatio_working_3-way'!R465/3)</f>
        <v>-0.6580456199631205</v>
      </c>
      <c r="AT465" s="11">
        <f>IF(('OddsRatio_working_3-way'!X465=0),IF(Q465&gt;0,-Q465^(1/3),(-Q465)^(1/3)),'OddsRatio_working_3-way'!AN465-'OddsRatio_working_3-way'!R465/3)</f>
        <v>-0.40463462805030459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9">
        <f t="shared" si="104"/>
        <v>0.32382551913531832</v>
      </c>
      <c r="E466" s="9">
        <f t="shared" si="105"/>
        <v>0.32719466660486002</v>
      </c>
      <c r="F466" s="9">
        <f t="shared" si="106"/>
        <v>0.34897981425982172</v>
      </c>
      <c r="G466" s="9">
        <f t="shared" si="107"/>
        <v>1.059940482779683</v>
      </c>
      <c r="H466" s="9">
        <f t="shared" si="108"/>
        <v>3.0880827510759765</v>
      </c>
      <c r="I466" s="9">
        <f t="shared" si="109"/>
        <v>3.0562845365925853</v>
      </c>
      <c r="J466" s="9">
        <f t="shared" si="110"/>
        <v>2.8654952496922417</v>
      </c>
      <c r="K466" s="11">
        <f t="shared" si="111"/>
        <v>0.33670033670033667</v>
      </c>
      <c r="L466" s="11">
        <f t="shared" si="112"/>
        <v>0.3401360544217687</v>
      </c>
      <c r="M466" s="11">
        <f t="shared" si="113"/>
        <v>0.3623188405797102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-0.27910509345982082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0.23527197440240918</v>
      </c>
      <c r="Q466" s="11">
        <f>2*'OddsRatio_working_3-way'!K466*'OddsRatio_working_3-way'!L466*'OddsRatio_working_3-way'!M466</f>
        <v>8.2988350759227225E-2</v>
      </c>
      <c r="R466" s="11">
        <f t="shared" si="114"/>
        <v>0</v>
      </c>
      <c r="S466" s="11">
        <f t="shared" si="115"/>
        <v>-0.84295120338346052</v>
      </c>
      <c r="T466" s="11">
        <f t="shared" si="116"/>
        <v>-0.29733728514407781</v>
      </c>
      <c r="U466" s="11">
        <f>'OddsRatio_working_3-way'!S466-'OddsRatio_working_3-way'!R466^2/3</f>
        <v>-0.84295120338346052</v>
      </c>
      <c r="V466" s="11">
        <f>'OddsRatio_working_3-way'!S466*'OddsRatio_working_3-way'!R466/3-2*'OddsRatio_working_3-way'!R466^3/27-'OddsRatio_working_3-way'!T466</f>
        <v>0.29733728514407781</v>
      </c>
      <c r="W466" s="11">
        <f>'OddsRatio_working_3-way'!V466^2+4*'OddsRatio_working_3-way'!U466^3/27</f>
        <v>-3.272916367003248E-4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0.14894357385730927</v>
      </c>
      <c r="Y466" s="11">
        <f>IF('OddsRatio_working_3-way'!W466&gt;=0,IF('OddsRatio_working_3-way'!V466+SQRT('OddsRatio_working_3-way'!W466)&gt;0,0,PI()),ACOS('OddsRatio_working_3-way'!V466/(2*'OddsRatio_working_3-way'!X466)))</f>
        <v>6.0769130288494733E-2</v>
      </c>
      <c r="Z466" s="11">
        <f>'OddsRatio_working_3-way'!X466^(1/3)*COS('OddsRatio_working_3-way'!Y466/3)</f>
        <v>0.52997024138984161</v>
      </c>
      <c r="AA466" s="11">
        <f>'OddsRatio_working_3-way'!X466^(1/3)*COS(('OddsRatio_working_3-way'!Y466+2*PI())/3)</f>
        <v>-0.27428341498795578</v>
      </c>
      <c r="AB466" s="11">
        <f>'OddsRatio_working_3-way'!X466^(1/3)*COS(('OddsRatio_working_3-way'!Y466+4*PI())/3)</f>
        <v>-0.25568682640188578</v>
      </c>
      <c r="AC466" s="11">
        <f>'OddsRatio_working_3-way'!X466^(1/3)*SIN('OddsRatio_working_3-way'!Y466/3)</f>
        <v>1.0736745426176137E-2</v>
      </c>
      <c r="AD466" s="11">
        <f>'OddsRatio_working_3-way'!X466^(1/3)*SIN(('OddsRatio_working_3-way'!Y466+2*PI())/3)</f>
        <v>0.45359931958028593</v>
      </c>
      <c r="AE466" s="11">
        <f>'OddsRatio_working_3-way'!X466^(1/3)*SIN(('OddsRatio_working_3-way'!Y466+4*PI())/3)</f>
        <v>-0.46433606500646213</v>
      </c>
      <c r="AF466" s="11">
        <f>-'OddsRatio_working_3-way'!U466/(3*'OddsRatio_working_3-way'!X466^(1/3))*COS(('OddsRatio_working_3-way'!Y466)/3)</f>
        <v>0.5299702413898415</v>
      </c>
      <c r="AG466" s="11">
        <f>-'OddsRatio_working_3-way'!U466/(3*'OddsRatio_working_3-way'!X466^(1/3))*COS(('OddsRatio_working_3-way'!Y466+2*PI())/3)</f>
        <v>-0.27428341498795572</v>
      </c>
      <c r="AH466" s="11">
        <f>-'OddsRatio_working_3-way'!U466/(3*'OddsRatio_working_3-way'!X466^(1/3))*COS(('OddsRatio_working_3-way'!Y466+4*PI())/3)</f>
        <v>-0.25568682640188573</v>
      </c>
      <c r="AI466" s="11">
        <f>'OddsRatio_working_3-way'!U466/(3*'OddsRatio_working_3-way'!X466^(1/3))*SIN(('OddsRatio_working_3-way'!Y466)/3)</f>
        <v>-1.0736745426176133E-2</v>
      </c>
      <c r="AJ466" s="11">
        <f>'OddsRatio_working_3-way'!U466/(3*'OddsRatio_working_3-way'!X466^(1/3))*SIN(('OddsRatio_working_3-way'!Y466+2*PI())/3)</f>
        <v>-0.45359931958028582</v>
      </c>
      <c r="AK466" s="11">
        <f>'OddsRatio_working_3-way'!U466/(3*'OddsRatio_working_3-way'!X466^(1/3))*SIN(('OddsRatio_working_3-way'!Y466+4*PI())/3)</f>
        <v>0.46433606500646207</v>
      </c>
      <c r="AL466" s="11">
        <f>'OddsRatio_working_3-way'!Z466+'OddsRatio_working_3-way'!AF466</f>
        <v>1.059940482779683</v>
      </c>
      <c r="AM466" s="11">
        <f>'OddsRatio_working_3-way'!AA466+'OddsRatio_working_3-way'!AG466</f>
        <v>-0.54856682997591144</v>
      </c>
      <c r="AN466" s="11">
        <f>'OddsRatio_working_3-way'!AB466+'OddsRatio_working_3-way'!AH466</f>
        <v>-0.51137365280377156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1.059940482779683</v>
      </c>
      <c r="AS466" s="11">
        <f>IF(('OddsRatio_working_3-way'!X466=0),IF(Q466&gt;0,-Q466^(1/3),(-Q466)^(1/3)),'OddsRatio_working_3-way'!AM466-'OddsRatio_working_3-way'!R466/3)</f>
        <v>-0.54856682997591144</v>
      </c>
      <c r="AT466" s="11">
        <f>IF(('OddsRatio_working_3-way'!X466=0),IF(Q466&gt;0,-Q466^(1/3),(-Q466)^(1/3)),'OddsRatio_working_3-way'!AN466-'OddsRatio_working_3-way'!R466/3)</f>
        <v>-0.51137365280377156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9">
        <f t="shared" si="104"/>
        <v>0.53624267193959119</v>
      </c>
      <c r="E467" s="9">
        <f t="shared" si="105"/>
        <v>0.28070558359620695</v>
      </c>
      <c r="F467" s="9">
        <f t="shared" si="106"/>
        <v>0.18305174446420178</v>
      </c>
      <c r="G467" s="9">
        <f t="shared" si="107"/>
        <v>1.0676880844167278</v>
      </c>
      <c r="H467" s="9">
        <f t="shared" si="108"/>
        <v>1.8648273483775495</v>
      </c>
      <c r="I467" s="9">
        <f t="shared" si="109"/>
        <v>3.5624514026001459</v>
      </c>
      <c r="J467" s="9">
        <f t="shared" si="110"/>
        <v>5.4629361928619229</v>
      </c>
      <c r="K467" s="11">
        <f t="shared" si="111"/>
        <v>0.5524861878453039</v>
      </c>
      <c r="L467" s="11">
        <f t="shared" si="112"/>
        <v>0.29411764705882354</v>
      </c>
      <c r="M467" s="11">
        <f t="shared" si="113"/>
        <v>0.19305019305019305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-0.2549090712886618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0.23182335499527573</v>
      </c>
      <c r="Q467" s="11">
        <f>2*'OddsRatio_working_3-way'!K467*'OddsRatio_working_3-way'!L467*'OddsRatio_working_3-way'!M467</f>
        <v>6.273974424770655E-2</v>
      </c>
      <c r="R467" s="11">
        <f t="shared" si="114"/>
        <v>0</v>
      </c>
      <c r="S467" s="11">
        <f t="shared" si="115"/>
        <v>-0.90943548545887742</v>
      </c>
      <c r="T467" s="11">
        <f t="shared" si="116"/>
        <v>-0.24612597712012918</v>
      </c>
      <c r="U467" s="11">
        <f>'OddsRatio_working_3-way'!S467-'OddsRatio_working_3-way'!R467^2/3</f>
        <v>-0.90943548545887742</v>
      </c>
      <c r="V467" s="11">
        <f>'OddsRatio_working_3-way'!S467*'OddsRatio_working_3-way'!R467/3-2*'OddsRatio_working_3-way'!R467^3/27-'OddsRatio_working_3-way'!T467</f>
        <v>0.24612597712012918</v>
      </c>
      <c r="W467" s="11">
        <f>'OddsRatio_working_3-way'!V467^2+4*'OddsRatio_working_3-way'!U467^3/27</f>
        <v>-5.0854513954497617E-2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0.1669075421961482</v>
      </c>
      <c r="Y467" s="11">
        <f>IF('OddsRatio_working_3-way'!W467&gt;=0,IF('OddsRatio_working_3-way'!V467+SQRT('OddsRatio_working_3-way'!W467)&gt;0,0,PI()),ACOS('OddsRatio_working_3-way'!V467/(2*'OddsRatio_working_3-way'!X467)))</f>
        <v>0.74171313656545246</v>
      </c>
      <c r="Z467" s="11">
        <f>'OddsRatio_working_3-way'!X467^(1/3)*COS('OddsRatio_working_3-way'!Y467/3)</f>
        <v>0.5338440422083639</v>
      </c>
      <c r="AA467" s="11">
        <f>'OddsRatio_working_3-way'!X467^(1/3)*COS(('OddsRatio_working_3-way'!Y467+2*PI())/3)</f>
        <v>-0.38361296039980741</v>
      </c>
      <c r="AB467" s="11">
        <f>'OddsRatio_working_3-way'!X467^(1/3)*COS(('OddsRatio_working_3-way'!Y467+4*PI())/3)</f>
        <v>-0.1502310818085566</v>
      </c>
      <c r="AC467" s="11">
        <f>'OddsRatio_working_3-way'!X467^(1/3)*SIN('OddsRatio_working_3-way'!Y467/3)</f>
        <v>0.1347430904286393</v>
      </c>
      <c r="AD467" s="11">
        <f>'OddsRatio_working_3-way'!X467^(1/3)*SIN(('OddsRatio_working_3-way'!Y467+2*PI())/3)</f>
        <v>0.39495095699709565</v>
      </c>
      <c r="AE467" s="11">
        <f>'OddsRatio_working_3-way'!X467^(1/3)*SIN(('OddsRatio_working_3-way'!Y467+4*PI())/3)</f>
        <v>-0.52969404742573489</v>
      </c>
      <c r="AF467" s="11">
        <f>-'OddsRatio_working_3-way'!U467/(3*'OddsRatio_working_3-way'!X467^(1/3))*COS(('OddsRatio_working_3-way'!Y467)/3)</f>
        <v>0.53384404220836379</v>
      </c>
      <c r="AG467" s="11">
        <f>-'OddsRatio_working_3-way'!U467/(3*'OddsRatio_working_3-way'!X467^(1/3))*COS(('OddsRatio_working_3-way'!Y467+2*PI())/3)</f>
        <v>-0.38361296039980736</v>
      </c>
      <c r="AH467" s="11">
        <f>-'OddsRatio_working_3-way'!U467/(3*'OddsRatio_working_3-way'!X467^(1/3))*COS(('OddsRatio_working_3-way'!Y467+4*PI())/3)</f>
        <v>-0.15023108180855657</v>
      </c>
      <c r="AI467" s="11">
        <f>'OddsRatio_working_3-way'!U467/(3*'OddsRatio_working_3-way'!X467^(1/3))*SIN(('OddsRatio_working_3-way'!Y467)/3)</f>
        <v>-0.13474309042863927</v>
      </c>
      <c r="AJ467" s="11">
        <f>'OddsRatio_working_3-way'!U467/(3*'OddsRatio_working_3-way'!X467^(1/3))*SIN(('OddsRatio_working_3-way'!Y467+2*PI())/3)</f>
        <v>-0.39495095699709554</v>
      </c>
      <c r="AK467" s="11">
        <f>'OddsRatio_working_3-way'!U467/(3*'OddsRatio_working_3-way'!X467^(1/3))*SIN(('OddsRatio_working_3-way'!Y467+4*PI())/3)</f>
        <v>0.52969404742573478</v>
      </c>
      <c r="AL467" s="11">
        <f>'OddsRatio_working_3-way'!Z467+'OddsRatio_working_3-way'!AF467</f>
        <v>1.0676880844167278</v>
      </c>
      <c r="AM467" s="11">
        <f>'OddsRatio_working_3-way'!AA467+'OddsRatio_working_3-way'!AG467</f>
        <v>-0.76722592079961482</v>
      </c>
      <c r="AN467" s="11">
        <f>'OddsRatio_working_3-way'!AB467+'OddsRatio_working_3-way'!AH467</f>
        <v>-0.3004621636171132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1.0676880844167278</v>
      </c>
      <c r="AS467" s="11">
        <f>IF(('OddsRatio_working_3-way'!X467=0),IF(Q467&gt;0,-Q467^(1/3),(-Q467)^(1/3)),'OddsRatio_working_3-way'!AM467-'OddsRatio_working_3-way'!R467/3)</f>
        <v>-0.76722592079961482</v>
      </c>
      <c r="AT467" s="11">
        <f>IF(('OddsRatio_working_3-way'!X467=0),IF(Q467&gt;0,-Q467^(1/3),(-Q467)^(1/3)),'OddsRatio_working_3-way'!AN467-'OddsRatio_working_3-way'!R467/3)</f>
        <v>-0.3004621636171132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9">
        <f t="shared" si="104"/>
        <v>0.37670564481398916</v>
      </c>
      <c r="E468" s="9">
        <f t="shared" si="105"/>
        <v>0.29164237364929735</v>
      </c>
      <c r="F468" s="9">
        <f t="shared" si="106"/>
        <v>0.33165198153671344</v>
      </c>
      <c r="G468" s="9">
        <f t="shared" si="107"/>
        <v>1.0606362529504065</v>
      </c>
      <c r="H468" s="9">
        <f t="shared" si="108"/>
        <v>2.6545925546026341</v>
      </c>
      <c r="I468" s="9">
        <f t="shared" si="109"/>
        <v>3.4288570192564309</v>
      </c>
      <c r="J468" s="9">
        <f t="shared" si="110"/>
        <v>3.0152088806057722</v>
      </c>
      <c r="K468" s="11">
        <f t="shared" si="111"/>
        <v>0.390625</v>
      </c>
      <c r="L468" s="11">
        <f t="shared" si="112"/>
        <v>0.303951367781155</v>
      </c>
      <c r="M468" s="11">
        <f t="shared" si="113"/>
        <v>0.34482758620689657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-0.27789441620375221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0.23541491981972534</v>
      </c>
      <c r="Q468" s="11">
        <f>2*'OddsRatio_working_3-way'!K468*'OddsRatio_working_3-way'!L468*'OddsRatio_working_3-way'!M468</f>
        <v>8.1883450372078406E-2</v>
      </c>
      <c r="R468" s="11">
        <f t="shared" si="114"/>
        <v>0</v>
      </c>
      <c r="S468" s="11">
        <f t="shared" si="115"/>
        <v>-0.84713799951676283</v>
      </c>
      <c r="T468" s="11">
        <f t="shared" si="116"/>
        <v>-0.29465669548409151</v>
      </c>
      <c r="U468" s="11">
        <f>'OddsRatio_working_3-way'!S468-'OddsRatio_working_3-way'!R468^2/3</f>
        <v>-0.84713799951676283</v>
      </c>
      <c r="V468" s="11">
        <f>'OddsRatio_working_3-way'!S468*'OddsRatio_working_3-way'!R468/3-2*'OddsRatio_working_3-way'!R468^3/27-'OddsRatio_working_3-way'!T468</f>
        <v>0.29465669548409151</v>
      </c>
      <c r="W468" s="11">
        <f>'OddsRatio_working_3-way'!V468^2+4*'OddsRatio_working_3-way'!U468^3/27</f>
        <v>-3.2429840551445599E-3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0.15005461693059396</v>
      </c>
      <c r="Y468" s="11">
        <f>IF('OddsRatio_working_3-way'!W468&gt;=0,IF('OddsRatio_working_3-way'!V468+SQRT('OddsRatio_working_3-way'!W468)&gt;0,0,PI()),ACOS('OddsRatio_working_3-way'!V468/(2*'OddsRatio_working_3-way'!X468)))</f>
        <v>0.19091252686606253</v>
      </c>
      <c r="Z468" s="11">
        <f>'OddsRatio_working_3-way'!X468^(1/3)*COS('OddsRatio_working_3-way'!Y468/3)</f>
        <v>0.53031812647520327</v>
      </c>
      <c r="AA468" s="11">
        <f>'OddsRatio_working_3-way'!X468^(1/3)*COS(('OddsRatio_working_3-way'!Y468+2*PI())/3)</f>
        <v>-0.2944253139039153</v>
      </c>
      <c r="AB468" s="11">
        <f>'OddsRatio_working_3-way'!X468^(1/3)*COS(('OddsRatio_working_3-way'!Y468+4*PI())/3)</f>
        <v>-0.23589281257128802</v>
      </c>
      <c r="AC468" s="11">
        <f>'OddsRatio_working_3-way'!X468^(1/3)*SIN('OddsRatio_working_3-way'!Y468/3)</f>
        <v>3.3793755400734669E-2</v>
      </c>
      <c r="AD468" s="11">
        <f>'OddsRatio_working_3-way'!X468^(1/3)*SIN(('OddsRatio_working_3-way'!Y468+2*PI())/3)</f>
        <v>0.44237209191452759</v>
      </c>
      <c r="AE468" s="11">
        <f>'OddsRatio_working_3-way'!X468^(1/3)*SIN(('OddsRatio_working_3-way'!Y468+4*PI())/3)</f>
        <v>-0.47616584731526213</v>
      </c>
      <c r="AF468" s="11">
        <f>-'OddsRatio_working_3-way'!U468/(3*'OddsRatio_working_3-way'!X468^(1/3))*COS(('OddsRatio_working_3-way'!Y468)/3)</f>
        <v>0.53031812647520316</v>
      </c>
      <c r="AG468" s="11">
        <f>-'OddsRatio_working_3-way'!U468/(3*'OddsRatio_working_3-way'!X468^(1/3))*COS(('OddsRatio_working_3-way'!Y468+2*PI())/3)</f>
        <v>-0.29442531390391524</v>
      </c>
      <c r="AH468" s="11">
        <f>-'OddsRatio_working_3-way'!U468/(3*'OddsRatio_working_3-way'!X468^(1/3))*COS(('OddsRatio_working_3-way'!Y468+4*PI())/3)</f>
        <v>-0.23589281257128797</v>
      </c>
      <c r="AI468" s="11">
        <f>'OddsRatio_working_3-way'!U468/(3*'OddsRatio_working_3-way'!X468^(1/3))*SIN(('OddsRatio_working_3-way'!Y468)/3)</f>
        <v>-3.3793755400734662E-2</v>
      </c>
      <c r="AJ468" s="11">
        <f>'OddsRatio_working_3-way'!U468/(3*'OddsRatio_working_3-way'!X468^(1/3))*SIN(('OddsRatio_working_3-way'!Y468+2*PI())/3)</f>
        <v>-0.44237209191452748</v>
      </c>
      <c r="AK468" s="11">
        <f>'OddsRatio_working_3-way'!U468/(3*'OddsRatio_working_3-way'!X468^(1/3))*SIN(('OddsRatio_working_3-way'!Y468+4*PI())/3)</f>
        <v>0.47616584731526201</v>
      </c>
      <c r="AL468" s="11">
        <f>'OddsRatio_working_3-way'!Z468+'OddsRatio_working_3-way'!AF468</f>
        <v>1.0606362529504065</v>
      </c>
      <c r="AM468" s="11">
        <f>'OddsRatio_working_3-way'!AA468+'OddsRatio_working_3-way'!AG468</f>
        <v>-0.58885062780783048</v>
      </c>
      <c r="AN468" s="11">
        <f>'OddsRatio_working_3-way'!AB468+'OddsRatio_working_3-way'!AH468</f>
        <v>-0.47178562514257599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1.0606362529504065</v>
      </c>
      <c r="AS468" s="11">
        <f>IF(('OddsRatio_working_3-way'!X468=0),IF(Q468&gt;0,-Q468^(1/3),(-Q468)^(1/3)),'OddsRatio_working_3-way'!AM468-'OddsRatio_working_3-way'!R468/3)</f>
        <v>-0.58885062780783048</v>
      </c>
      <c r="AT468" s="11">
        <f>IF(('OddsRatio_working_3-way'!X468=0),IF(Q468&gt;0,-Q468^(1/3),(-Q468)^(1/3)),'OddsRatio_working_3-way'!AN468-'OddsRatio_working_3-way'!R468/3)</f>
        <v>-0.47178562514257599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9">
        <f t="shared" si="104"/>
        <v>0.35244089039139076</v>
      </c>
      <c r="E469" s="9">
        <f t="shared" si="105"/>
        <v>0.26813379083469985</v>
      </c>
      <c r="F469" s="9">
        <f t="shared" si="106"/>
        <v>0.37942531877390934</v>
      </c>
      <c r="G469" s="9">
        <f t="shared" si="107"/>
        <v>1.062055040309144</v>
      </c>
      <c r="H469" s="9">
        <f t="shared" si="108"/>
        <v>2.8373552197348197</v>
      </c>
      <c r="I469" s="9">
        <f t="shared" si="109"/>
        <v>3.7294814535945</v>
      </c>
      <c r="J469" s="9">
        <f t="shared" si="110"/>
        <v>2.6355647620760823</v>
      </c>
      <c r="K469" s="11">
        <f t="shared" si="111"/>
        <v>0.36630036630036628</v>
      </c>
      <c r="L469" s="11">
        <f t="shared" si="112"/>
        <v>0.28011204481792717</v>
      </c>
      <c r="M469" s="11">
        <f t="shared" si="113"/>
        <v>0.39370078740157477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-0.27658929511639108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0.23591104117802986</v>
      </c>
      <c r="Q469" s="11">
        <f>2*'OddsRatio_working_3-way'!K469*'OddsRatio_working_3-way'!L469*'OddsRatio_working_3-way'!M469</f>
        <v>8.0791452458229385E-2</v>
      </c>
      <c r="R469" s="11">
        <f t="shared" si="114"/>
        <v>0</v>
      </c>
      <c r="S469" s="11">
        <f t="shared" si="115"/>
        <v>-0.85292903718040325</v>
      </c>
      <c r="T469" s="11">
        <f t="shared" si="116"/>
        <v>-0.29209898533575446</v>
      </c>
      <c r="U469" s="11">
        <f>'OddsRatio_working_3-way'!S469-'OddsRatio_working_3-way'!R469^2/3</f>
        <v>-0.85292903718040325</v>
      </c>
      <c r="V469" s="11">
        <f>'OddsRatio_working_3-way'!S469*'OddsRatio_working_3-way'!R469/3-2*'OddsRatio_working_3-way'!R469^3/27-'OddsRatio_working_3-way'!T469</f>
        <v>0.29209898533575446</v>
      </c>
      <c r="W469" s="11">
        <f>'OddsRatio_working_3-way'!V469^2+4*'OddsRatio_working_3-way'!U469^3/27</f>
        <v>-6.6034554069253348E-3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0.15159590416721574</v>
      </c>
      <c r="Y469" s="11">
        <f>IF('OddsRatio_working_3-way'!W469&gt;=0,IF('OddsRatio_working_3-way'!V469+SQRT('OddsRatio_working_3-way'!W469)&gt;0,0,PI()),ACOS('OddsRatio_working_3-way'!V469/(2*'OddsRatio_working_3-way'!X469)))</f>
        <v>0.2713378635521666</v>
      </c>
      <c r="Z469" s="11">
        <f>'OddsRatio_working_3-way'!X469^(1/3)*COS('OddsRatio_working_3-way'!Y469/3)</f>
        <v>0.531027520154572</v>
      </c>
      <c r="AA469" s="11">
        <f>'OddsRatio_working_3-way'!X469^(1/3)*COS(('OddsRatio_working_3-way'!Y469+2*PI())/3)</f>
        <v>-0.30722213961863321</v>
      </c>
      <c r="AB469" s="11">
        <f>'OddsRatio_working_3-way'!X469^(1/3)*COS(('OddsRatio_working_3-way'!Y469+4*PI())/3)</f>
        <v>-0.22380538053593907</v>
      </c>
      <c r="AC469" s="11">
        <f>'OddsRatio_working_3-way'!X469^(1/3)*SIN('OddsRatio_working_3-way'!Y469/3)</f>
        <v>4.8160688311319845E-2</v>
      </c>
      <c r="AD469" s="11">
        <f>'OddsRatio_working_3-way'!X469^(1/3)*SIN(('OddsRatio_working_3-way'!Y469+2*PI())/3)</f>
        <v>0.43580297840685239</v>
      </c>
      <c r="AE469" s="11">
        <f>'OddsRatio_working_3-way'!X469^(1/3)*SIN(('OddsRatio_working_3-way'!Y469+4*PI())/3)</f>
        <v>-0.48396366671817204</v>
      </c>
      <c r="AF469" s="11">
        <f>-'OddsRatio_working_3-way'!U469/(3*'OddsRatio_working_3-way'!X469^(1/3))*COS(('OddsRatio_working_3-way'!Y469)/3)</f>
        <v>0.531027520154572</v>
      </c>
      <c r="AG469" s="11">
        <f>-'OddsRatio_working_3-way'!U469/(3*'OddsRatio_working_3-way'!X469^(1/3))*COS(('OddsRatio_working_3-way'!Y469+2*PI())/3)</f>
        <v>-0.30722213961863321</v>
      </c>
      <c r="AH469" s="11">
        <f>-'OddsRatio_working_3-way'!U469/(3*'OddsRatio_working_3-way'!X469^(1/3))*COS(('OddsRatio_working_3-way'!Y469+4*PI())/3)</f>
        <v>-0.22380538053593907</v>
      </c>
      <c r="AI469" s="11">
        <f>'OddsRatio_working_3-way'!U469/(3*'OddsRatio_working_3-way'!X469^(1/3))*SIN(('OddsRatio_working_3-way'!Y469)/3)</f>
        <v>-4.8160688311319845E-2</v>
      </c>
      <c r="AJ469" s="11">
        <f>'OddsRatio_working_3-way'!U469/(3*'OddsRatio_working_3-way'!X469^(1/3))*SIN(('OddsRatio_working_3-way'!Y469+2*PI())/3)</f>
        <v>-0.43580297840685239</v>
      </c>
      <c r="AK469" s="11">
        <f>'OddsRatio_working_3-way'!U469/(3*'OddsRatio_working_3-way'!X469^(1/3))*SIN(('OddsRatio_working_3-way'!Y469+4*PI())/3)</f>
        <v>0.48396366671817204</v>
      </c>
      <c r="AL469" s="11">
        <f>'OddsRatio_working_3-way'!Z469+'OddsRatio_working_3-way'!AF469</f>
        <v>1.062055040309144</v>
      </c>
      <c r="AM469" s="11">
        <f>'OddsRatio_working_3-way'!AA469+'OddsRatio_working_3-way'!AG469</f>
        <v>-0.61444427923726641</v>
      </c>
      <c r="AN469" s="11">
        <f>'OddsRatio_working_3-way'!AB469+'OddsRatio_working_3-way'!AH469</f>
        <v>-0.44761076107187814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1.062055040309144</v>
      </c>
      <c r="AS469" s="11">
        <f>IF(('OddsRatio_working_3-way'!X469=0),IF(Q469&gt;0,-Q469^(1/3),(-Q469)^(1/3)),'OddsRatio_working_3-way'!AM469-'OddsRatio_working_3-way'!R469/3)</f>
        <v>-0.61444427923726641</v>
      </c>
      <c r="AT469" s="11">
        <f>IF(('OddsRatio_working_3-way'!X469=0),IF(Q469&gt;0,-Q469^(1/3),(-Q469)^(1/3)),'OddsRatio_working_3-way'!AN469-'OddsRatio_working_3-way'!R469/3)</f>
        <v>-0.44761076107187814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9">
        <f t="shared" si="104"/>
        <v>0.43150544327027013</v>
      </c>
      <c r="E470" s="9">
        <f t="shared" si="105"/>
        <v>0.28424727836486485</v>
      </c>
      <c r="F470" s="9">
        <f t="shared" si="106"/>
        <v>0.28424727836486485</v>
      </c>
      <c r="G470" s="9">
        <f t="shared" si="107"/>
        <v>1.0624740877584711</v>
      </c>
      <c r="H470" s="9">
        <f t="shared" si="108"/>
        <v>2.3174678688205046</v>
      </c>
      <c r="I470" s="9">
        <f t="shared" si="109"/>
        <v>3.518063587987577</v>
      </c>
      <c r="J470" s="9">
        <f t="shared" si="110"/>
        <v>3.518063587987577</v>
      </c>
      <c r="K470" s="11">
        <f t="shared" si="111"/>
        <v>0.4464285714285714</v>
      </c>
      <c r="L470" s="11">
        <f t="shared" si="112"/>
        <v>0.29673590504451036</v>
      </c>
      <c r="M470" s="11">
        <f t="shared" si="113"/>
        <v>0.29673590504451036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-0.27378557151536564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0.23506791969136442</v>
      </c>
      <c r="Q470" s="11">
        <f>2*'OddsRatio_working_3-way'!K470*'OddsRatio_working_3-way'!L470*'OddsRatio_working_3-way'!M470</f>
        <v>7.8618033341593438E-2</v>
      </c>
      <c r="R470" s="11">
        <f t="shared" si="114"/>
        <v>0</v>
      </c>
      <c r="S470" s="11">
        <f t="shared" si="115"/>
        <v>-0.85858403125590466</v>
      </c>
      <c r="T470" s="11">
        <f t="shared" si="116"/>
        <v>-0.28715184991836273</v>
      </c>
      <c r="U470" s="11">
        <f>'OddsRatio_working_3-way'!S470-'OddsRatio_working_3-way'!R470^2/3</f>
        <v>-0.85858403125590466</v>
      </c>
      <c r="V470" s="11">
        <f>'OddsRatio_working_3-way'!S470*'OddsRatio_working_3-way'!R470/3-2*'OddsRatio_working_3-way'!R470^3/27-'OddsRatio_working_3-way'!T470</f>
        <v>0.28715184991836273</v>
      </c>
      <c r="W470" s="11">
        <f>'OddsRatio_working_3-way'!V470^2+4*'OddsRatio_working_3-way'!U470^3/27</f>
        <v>-1.1309654870349392E-2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0.15310604150546062</v>
      </c>
      <c r="Y470" s="11">
        <f>IF('OddsRatio_working_3-way'!W470&gt;=0,IF('OddsRatio_working_3-way'!V470+SQRT('OddsRatio_working_3-way'!W470)&gt;0,0,PI()),ACOS('OddsRatio_working_3-way'!V470/(2*'OddsRatio_working_3-way'!X470)))</f>
        <v>0.35468827008871595</v>
      </c>
      <c r="Z470" s="11">
        <f>'OddsRatio_working_3-way'!X470^(1/3)*COS('OddsRatio_working_3-way'!Y470/3)</f>
        <v>0.53123704387923554</v>
      </c>
      <c r="AA470" s="11">
        <f>'OddsRatio_working_3-way'!X470^(1/3)*COS(('OddsRatio_working_3-way'!Y470+2*PI())/3)</f>
        <v>-0.32026657974421452</v>
      </c>
      <c r="AB470" s="11">
        <f>'OddsRatio_working_3-way'!X470^(1/3)*COS(('OddsRatio_working_3-way'!Y470+4*PI())/3)</f>
        <v>-0.21097046413502138</v>
      </c>
      <c r="AC470" s="11">
        <f>'OddsRatio_working_3-way'!X470^(1/3)*SIN('OddsRatio_working_3-way'!Y470/3)</f>
        <v>6.3102141768348302E-2</v>
      </c>
      <c r="AD470" s="11">
        <f>'OddsRatio_working_3-way'!X470^(1/3)*SIN(('OddsRatio_working_3-way'!Y470+2*PI())/3)</f>
        <v>0.42851370454659238</v>
      </c>
      <c r="AE470" s="11">
        <f>'OddsRatio_working_3-way'!X470^(1/3)*SIN(('OddsRatio_working_3-way'!Y470+4*PI())/3)</f>
        <v>-0.49161584631494054</v>
      </c>
      <c r="AF470" s="11">
        <f>-'OddsRatio_working_3-way'!U470/(3*'OddsRatio_working_3-way'!X470^(1/3))*COS(('OddsRatio_working_3-way'!Y470)/3)</f>
        <v>0.53123704387923554</v>
      </c>
      <c r="AG470" s="11">
        <f>-'OddsRatio_working_3-way'!U470/(3*'OddsRatio_working_3-way'!X470^(1/3))*COS(('OddsRatio_working_3-way'!Y470+2*PI())/3)</f>
        <v>-0.32026657974421452</v>
      </c>
      <c r="AH470" s="11">
        <f>-'OddsRatio_working_3-way'!U470/(3*'OddsRatio_working_3-way'!X470^(1/3))*COS(('OddsRatio_working_3-way'!Y470+4*PI())/3)</f>
        <v>-0.21097046413502138</v>
      </c>
      <c r="AI470" s="11">
        <f>'OddsRatio_working_3-way'!U470/(3*'OddsRatio_working_3-way'!X470^(1/3))*SIN(('OddsRatio_working_3-way'!Y470)/3)</f>
        <v>-6.3102141768348302E-2</v>
      </c>
      <c r="AJ470" s="11">
        <f>'OddsRatio_working_3-way'!U470/(3*'OddsRatio_working_3-way'!X470^(1/3))*SIN(('OddsRatio_working_3-way'!Y470+2*PI())/3)</f>
        <v>-0.42851370454659238</v>
      </c>
      <c r="AK470" s="11">
        <f>'OddsRatio_working_3-way'!U470/(3*'OddsRatio_working_3-way'!X470^(1/3))*SIN(('OddsRatio_working_3-way'!Y470+4*PI())/3)</f>
        <v>0.49161584631494054</v>
      </c>
      <c r="AL470" s="11">
        <f>'OddsRatio_working_3-way'!Z470+'OddsRatio_working_3-way'!AF470</f>
        <v>1.0624740877584711</v>
      </c>
      <c r="AM470" s="11">
        <f>'OddsRatio_working_3-way'!AA470+'OddsRatio_working_3-way'!AG470</f>
        <v>-0.64053315948842904</v>
      </c>
      <c r="AN470" s="11">
        <f>'OddsRatio_working_3-way'!AB470+'OddsRatio_working_3-way'!AH470</f>
        <v>-0.42194092827004276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1.0624740877584711</v>
      </c>
      <c r="AS470" s="11">
        <f>IF(('OddsRatio_working_3-way'!X470=0),IF(Q470&gt;0,-Q470^(1/3),(-Q470)^(1/3)),'OddsRatio_working_3-way'!AM470-'OddsRatio_working_3-way'!R470/3)</f>
        <v>-0.64053315948842904</v>
      </c>
      <c r="AT470" s="11">
        <f>IF(('OddsRatio_working_3-way'!X470=0),IF(Q470&gt;0,-Q470^(1/3),(-Q470)^(1/3)),'OddsRatio_working_3-way'!AN470-'OddsRatio_working_3-way'!R470/3)</f>
        <v>-0.42194092827004276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9">
        <f t="shared" si="104"/>
        <v>0.45658987888657443</v>
      </c>
      <c r="E471" s="9">
        <f t="shared" si="105"/>
        <v>0.27131629518979122</v>
      </c>
      <c r="F471" s="9">
        <f t="shared" si="106"/>
        <v>0.2720938259236344</v>
      </c>
      <c r="G471" s="9">
        <f t="shared" si="107"/>
        <v>1.0532294619899365</v>
      </c>
      <c r="H471" s="9">
        <f t="shared" si="108"/>
        <v>2.1901492920486283</v>
      </c>
      <c r="I471" s="9">
        <f t="shared" si="109"/>
        <v>3.685735128074338</v>
      </c>
      <c r="J471" s="9">
        <f t="shared" si="110"/>
        <v>3.6752028334544389</v>
      </c>
      <c r="K471" s="11">
        <f t="shared" si="111"/>
        <v>0.46948356807511737</v>
      </c>
      <c r="L471" s="11">
        <f t="shared" si="112"/>
        <v>0.28169014084507044</v>
      </c>
      <c r="M471" s="11">
        <f t="shared" si="113"/>
        <v>0.2824858757062147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-0.27342682657575124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0.23236952283179996</v>
      </c>
      <c r="Q471" s="11">
        <f>2*'OddsRatio_working_3-way'!K471*'OddsRatio_working_3-way'!L471*'OddsRatio_working_3-way'!M471</f>
        <v>7.4716888370353701E-2</v>
      </c>
      <c r="R471" s="11">
        <f t="shared" si="114"/>
        <v>0</v>
      </c>
      <c r="S471" s="11">
        <f t="shared" si="115"/>
        <v>-0.84984171356508575</v>
      </c>
      <c r="T471" s="11">
        <f t="shared" si="116"/>
        <v>-0.2732610011463299</v>
      </c>
      <c r="U471" s="11">
        <f>'OddsRatio_working_3-way'!S471-'OddsRatio_working_3-way'!R471^2/3</f>
        <v>-0.84984171356508575</v>
      </c>
      <c r="V471" s="11">
        <f>'OddsRatio_working_3-way'!S471*'OddsRatio_working_3-way'!R471/3-2*'OddsRatio_working_3-way'!R471^3/27-'OddsRatio_working_3-way'!T471</f>
        <v>0.2732610011463299</v>
      </c>
      <c r="W471" s="11">
        <f>'OddsRatio_working_3-way'!V471^2+4*'OddsRatio_working_3-way'!U471^3/27</f>
        <v>-1.6259088665479718E-2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0.15077355820316624</v>
      </c>
      <c r="Y471" s="11">
        <f>IF('OddsRatio_working_3-way'!W471&gt;=0,IF('OddsRatio_working_3-way'!V471+SQRT('OddsRatio_working_3-way'!W471)&gt;0,0,PI()),ACOS('OddsRatio_working_3-way'!V471/(2*'OddsRatio_working_3-way'!X471)))</f>
        <v>0.43659509826546428</v>
      </c>
      <c r="Z471" s="11">
        <f>'OddsRatio_working_3-way'!X471^(1/3)*COS('OddsRatio_working_3-way'!Y471/3)</f>
        <v>0.52661473099496825</v>
      </c>
      <c r="AA471" s="11">
        <f>'OddsRatio_working_3-way'!X471^(1/3)*COS(('OddsRatio_working_3-way'!Y471+2*PI())/3)</f>
        <v>-0.3301513795570416</v>
      </c>
      <c r="AB471" s="11">
        <f>'OddsRatio_working_3-way'!X471^(1/3)*COS(('OddsRatio_working_3-way'!Y471+4*PI())/3)</f>
        <v>-0.19646335143792654</v>
      </c>
      <c r="AC471" s="11">
        <f>'OddsRatio_working_3-way'!X471^(1/3)*SIN('OddsRatio_working_3-way'!Y471/3)</f>
        <v>7.7184819022001416E-2</v>
      </c>
      <c r="AD471" s="11">
        <f>'OddsRatio_working_3-way'!X471^(1/3)*SIN(('OddsRatio_working_3-way'!Y471+2*PI())/3)</f>
        <v>0.41746932553775024</v>
      </c>
      <c r="AE471" s="11">
        <f>'OddsRatio_working_3-way'!X471^(1/3)*SIN(('OddsRatio_working_3-way'!Y471+4*PI())/3)</f>
        <v>-0.4946541445597516</v>
      </c>
      <c r="AF471" s="11">
        <f>-'OddsRatio_working_3-way'!U471/(3*'OddsRatio_working_3-way'!X471^(1/3))*COS(('OddsRatio_working_3-way'!Y471)/3)</f>
        <v>0.52661473099496836</v>
      </c>
      <c r="AG471" s="11">
        <f>-'OddsRatio_working_3-way'!U471/(3*'OddsRatio_working_3-way'!X471^(1/3))*COS(('OddsRatio_working_3-way'!Y471+2*PI())/3)</f>
        <v>-0.33015137955704166</v>
      </c>
      <c r="AH471" s="11">
        <f>-'OddsRatio_working_3-way'!U471/(3*'OddsRatio_working_3-way'!X471^(1/3))*COS(('OddsRatio_working_3-way'!Y471+4*PI())/3)</f>
        <v>-0.19646335143792656</v>
      </c>
      <c r="AI471" s="11">
        <f>'OddsRatio_working_3-way'!U471/(3*'OddsRatio_working_3-way'!X471^(1/3))*SIN(('OddsRatio_working_3-way'!Y471)/3)</f>
        <v>-7.718481902200143E-2</v>
      </c>
      <c r="AJ471" s="11">
        <f>'OddsRatio_working_3-way'!U471/(3*'OddsRatio_working_3-way'!X471^(1/3))*SIN(('OddsRatio_working_3-way'!Y471+2*PI())/3)</f>
        <v>-0.41746932553775035</v>
      </c>
      <c r="AK471" s="11">
        <f>'OddsRatio_working_3-way'!U471/(3*'OddsRatio_working_3-way'!X471^(1/3))*SIN(('OddsRatio_working_3-way'!Y471+4*PI())/3)</f>
        <v>0.49465414455975171</v>
      </c>
      <c r="AL471" s="11">
        <f>'OddsRatio_working_3-way'!Z471+'OddsRatio_working_3-way'!AF471</f>
        <v>1.0532294619899365</v>
      </c>
      <c r="AM471" s="11">
        <f>'OddsRatio_working_3-way'!AA471+'OddsRatio_working_3-way'!AG471</f>
        <v>-0.66030275911408332</v>
      </c>
      <c r="AN471" s="11">
        <f>'OddsRatio_working_3-way'!AB471+'OddsRatio_working_3-way'!AH471</f>
        <v>-0.39292670287585307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1.0532294619899365</v>
      </c>
      <c r="AS471" s="11">
        <f>IF(('OddsRatio_working_3-way'!X471=0),IF(Q471&gt;0,-Q471^(1/3),(-Q471)^(1/3)),'OddsRatio_working_3-way'!AM471-'OddsRatio_working_3-way'!R471/3)</f>
        <v>-0.66030275911408332</v>
      </c>
      <c r="AT471" s="11">
        <f>IF(('OddsRatio_working_3-way'!X471=0),IF(Q471&gt;0,-Q471^(1/3),(-Q471)^(1/3)),'OddsRatio_working_3-way'!AN471-'OddsRatio_working_3-way'!R471/3)</f>
        <v>-0.39292670287585307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9">
        <f t="shared" si="104"/>
        <v>0.28405583596278133</v>
      </c>
      <c r="E472" s="9">
        <f t="shared" si="105"/>
        <v>0.32020270670383627</v>
      </c>
      <c r="F472" s="9">
        <f t="shared" si="106"/>
        <v>0.39574145733338217</v>
      </c>
      <c r="G472" s="9">
        <f t="shared" si="107"/>
        <v>1.0458234953295751</v>
      </c>
      <c r="H472" s="9">
        <f t="shared" si="108"/>
        <v>3.5204346237442765</v>
      </c>
      <c r="I472" s="9">
        <f t="shared" si="109"/>
        <v>3.123021695519038</v>
      </c>
      <c r="J472" s="9">
        <f t="shared" si="110"/>
        <v>2.5269023031811799</v>
      </c>
      <c r="K472" s="11">
        <f t="shared" si="111"/>
        <v>0.29325513196480935</v>
      </c>
      <c r="L472" s="11">
        <f t="shared" si="112"/>
        <v>0.33003300330033003</v>
      </c>
      <c r="M472" s="11">
        <f t="shared" si="113"/>
        <v>0.4065040650406504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-0.28101779493448953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0.2321239204959048</v>
      </c>
      <c r="Q472" s="11">
        <f>2*'OddsRatio_working_3-way'!K472*'OddsRatio_working_3-way'!L472*'OddsRatio_working_3-way'!M472</f>
        <v>7.8686074744374515E-2</v>
      </c>
      <c r="R472" s="11">
        <f t="shared" si="114"/>
        <v>0</v>
      </c>
      <c r="S472" s="11">
        <f t="shared" si="115"/>
        <v>-0.82601146503913458</v>
      </c>
      <c r="T472" s="11">
        <f t="shared" si="116"/>
        <v>-0.28000388645394397</v>
      </c>
      <c r="U472" s="11">
        <f>'OddsRatio_working_3-way'!S472-'OddsRatio_working_3-way'!R472^2/3</f>
        <v>-0.82601146503913458</v>
      </c>
      <c r="V472" s="11">
        <f>'OddsRatio_working_3-way'!S472*'OddsRatio_working_3-way'!R472/3-2*'OddsRatio_working_3-way'!R472^3/27-'OddsRatio_working_3-way'!T472</f>
        <v>0.28000388645394397</v>
      </c>
      <c r="W472" s="11">
        <f>'OddsRatio_working_3-way'!V472^2+4*'OddsRatio_working_3-way'!U472^3/27</f>
        <v>-5.0916670208867448E-3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0.1444765062650325</v>
      </c>
      <c r="Y472" s="11">
        <f>IF('OddsRatio_working_3-way'!W472&gt;=0,IF('OddsRatio_working_3-way'!V472+SQRT('OddsRatio_working_3-way'!W472)&gt;0,0,PI()),ACOS('OddsRatio_working_3-way'!V472/(2*'OddsRatio_working_3-way'!X472)))</f>
        <v>0.24952783017232938</v>
      </c>
      <c r="Z472" s="11">
        <f>'OddsRatio_working_3-way'!X472^(1/3)*COS('OddsRatio_working_3-way'!Y472/3)</f>
        <v>0.52291174766478754</v>
      </c>
      <c r="AA472" s="11">
        <f>'OddsRatio_working_3-way'!X472^(1/3)*COS(('OddsRatio_working_3-way'!Y472+2*PI())/3)</f>
        <v>-0.2992096070968262</v>
      </c>
      <c r="AB472" s="11">
        <f>'OddsRatio_working_3-way'!X472^(1/3)*COS(('OddsRatio_working_3-way'!Y472+4*PI())/3)</f>
        <v>-0.22370214056796139</v>
      </c>
      <c r="AC472" s="11">
        <f>'OddsRatio_working_3-way'!X472^(1/3)*SIN('OddsRatio_working_3-way'!Y472/3)</f>
        <v>4.3594256126266759E-2</v>
      </c>
      <c r="AD472" s="11">
        <f>'OddsRatio_working_3-way'!X472^(1/3)*SIN(('OddsRatio_working_3-way'!Y472+2*PI())/3)</f>
        <v>0.43105772935189063</v>
      </c>
      <c r="AE472" s="11">
        <f>'OddsRatio_working_3-way'!X472^(1/3)*SIN(('OddsRatio_working_3-way'!Y472+4*PI())/3)</f>
        <v>-0.47465198547815746</v>
      </c>
      <c r="AF472" s="11">
        <f>-'OddsRatio_working_3-way'!U472/(3*'OddsRatio_working_3-way'!X472^(1/3))*COS(('OddsRatio_working_3-way'!Y472)/3)</f>
        <v>0.52291174766478743</v>
      </c>
      <c r="AG472" s="11">
        <f>-'OddsRatio_working_3-way'!U472/(3*'OddsRatio_working_3-way'!X472^(1/3))*COS(('OddsRatio_working_3-way'!Y472+2*PI())/3)</f>
        <v>-0.29920960709682615</v>
      </c>
      <c r="AH472" s="11">
        <f>-'OddsRatio_working_3-way'!U472/(3*'OddsRatio_working_3-way'!X472^(1/3))*COS(('OddsRatio_working_3-way'!Y472+4*PI())/3)</f>
        <v>-0.22370214056796134</v>
      </c>
      <c r="AI472" s="11">
        <f>'OddsRatio_working_3-way'!U472/(3*'OddsRatio_working_3-way'!X472^(1/3))*SIN(('OddsRatio_working_3-way'!Y472)/3)</f>
        <v>-4.3594256126266752E-2</v>
      </c>
      <c r="AJ472" s="11">
        <f>'OddsRatio_working_3-way'!U472/(3*'OddsRatio_working_3-way'!X472^(1/3))*SIN(('OddsRatio_working_3-way'!Y472+2*PI())/3)</f>
        <v>-0.43105772935189057</v>
      </c>
      <c r="AK472" s="11">
        <f>'OddsRatio_working_3-way'!U472/(3*'OddsRatio_working_3-way'!X472^(1/3))*SIN(('OddsRatio_working_3-way'!Y472+4*PI())/3)</f>
        <v>0.47465198547815735</v>
      </c>
      <c r="AL472" s="11">
        <f>'OddsRatio_working_3-way'!Z472+'OddsRatio_working_3-way'!AF472</f>
        <v>1.0458234953295751</v>
      </c>
      <c r="AM472" s="11">
        <f>'OddsRatio_working_3-way'!AA472+'OddsRatio_working_3-way'!AG472</f>
        <v>-0.5984192141936524</v>
      </c>
      <c r="AN472" s="11">
        <f>'OddsRatio_working_3-way'!AB472+'OddsRatio_working_3-way'!AH472</f>
        <v>-0.44740428113592273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1.0458234953295751</v>
      </c>
      <c r="AS472" s="11">
        <f>IF(('OddsRatio_working_3-way'!X472=0),IF(Q472&gt;0,-Q472^(1/3),(-Q472)^(1/3)),'OddsRatio_working_3-way'!AM472-'OddsRatio_working_3-way'!R472/3)</f>
        <v>-0.5984192141936524</v>
      </c>
      <c r="AT472" s="11">
        <f>IF(('OddsRatio_working_3-way'!X472=0),IF(Q472&gt;0,-Q472^(1/3),(-Q472)^(1/3)),'OddsRatio_working_3-way'!AN472-'OddsRatio_working_3-way'!R472/3)</f>
        <v>-0.44740428113592273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9">
        <f t="shared" si="104"/>
        <v>0.18045632899216443</v>
      </c>
      <c r="E473" s="9">
        <f t="shared" si="105"/>
        <v>0.22326191278933824</v>
      </c>
      <c r="F473" s="9">
        <f t="shared" si="106"/>
        <v>0.59628175821849727</v>
      </c>
      <c r="G473" s="9">
        <f t="shared" si="107"/>
        <v>1.0416300327748151</v>
      </c>
      <c r="H473" s="9">
        <f t="shared" si="108"/>
        <v>5.5415069428981951</v>
      </c>
      <c r="I473" s="9">
        <f t="shared" si="109"/>
        <v>4.4790443094678825</v>
      </c>
      <c r="J473" s="9">
        <f t="shared" si="110"/>
        <v>1.6770595213036301</v>
      </c>
      <c r="K473" s="11">
        <f t="shared" si="111"/>
        <v>0.18656716417910446</v>
      </c>
      <c r="L473" s="11">
        <f t="shared" si="112"/>
        <v>0.2304147465437788</v>
      </c>
      <c r="M473" s="11">
        <f t="shared" si="113"/>
        <v>0.60606060606060608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-0.2466083908067539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0.21754445201724937</v>
      </c>
      <c r="Q473" s="11">
        <f>2*'OddsRatio_working_3-way'!K473*'OddsRatio_working_3-way'!L473*'OddsRatio_working_3-way'!M473</f>
        <v>5.210645557299385E-2</v>
      </c>
      <c r="R473" s="11">
        <f t="shared" si="114"/>
        <v>0</v>
      </c>
      <c r="S473" s="11">
        <f t="shared" si="115"/>
        <v>-0.88214537755822153</v>
      </c>
      <c r="T473" s="11">
        <f t="shared" si="116"/>
        <v>-0.21129230600196919</v>
      </c>
      <c r="U473" s="11">
        <f>'OddsRatio_working_3-way'!S473-'OddsRatio_working_3-way'!R473^2/3</f>
        <v>-0.88214537755822153</v>
      </c>
      <c r="V473" s="11">
        <f>'OddsRatio_working_3-way'!S473*'OddsRatio_working_3-way'!R473/3-2*'OddsRatio_working_3-way'!R473^3/27-'OddsRatio_working_3-way'!T473</f>
        <v>0.21129230600196919</v>
      </c>
      <c r="W473" s="11">
        <f>'OddsRatio_working_3-way'!V473^2+4*'OddsRatio_working_3-way'!U473^3/27</f>
        <v>-5.7054569128091849E-2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0.15945140929427501</v>
      </c>
      <c r="Y473" s="11">
        <f>IF('OddsRatio_working_3-way'!W473&gt;=0,IF('OddsRatio_working_3-way'!V473+SQRT('OddsRatio_working_3-way'!W473)&gt;0,0,PI()),ACOS('OddsRatio_working_3-way'!V473/(2*'OddsRatio_working_3-way'!X473)))</f>
        <v>0.8465646320550636</v>
      </c>
      <c r="Z473" s="11">
        <f>'OddsRatio_working_3-way'!X473^(1/3)*COS('OddsRatio_working_3-way'!Y473/3)</f>
        <v>0.52081501638740768</v>
      </c>
      <c r="AA473" s="11">
        <f>'OddsRatio_working_3-way'!X473^(1/3)*COS(('OddsRatio_working_3-way'!Y473+2*PI())/3)</f>
        <v>-0.3911749866376717</v>
      </c>
      <c r="AB473" s="11">
        <f>'OddsRatio_working_3-way'!X473^(1/3)*COS(('OddsRatio_working_3-way'!Y473+4*PI())/3)</f>
        <v>-0.12964002974973612</v>
      </c>
      <c r="AC473" s="11">
        <f>'OddsRatio_working_3-way'!X473^(1/3)*SIN('OddsRatio_working_3-way'!Y473/3)</f>
        <v>0.15099727776174704</v>
      </c>
      <c r="AD473" s="11">
        <f>'OddsRatio_working_3-way'!X473^(1/3)*SIN(('OddsRatio_working_3-way'!Y473+2*PI())/3)</f>
        <v>0.37554039598303035</v>
      </c>
      <c r="AE473" s="11">
        <f>'OddsRatio_working_3-way'!X473^(1/3)*SIN(('OddsRatio_working_3-way'!Y473+4*PI())/3)</f>
        <v>-0.52653767374477722</v>
      </c>
      <c r="AF473" s="11">
        <f>-'OddsRatio_working_3-way'!U473/(3*'OddsRatio_working_3-way'!X473^(1/3))*COS(('OddsRatio_working_3-way'!Y473)/3)</f>
        <v>0.52081501638740746</v>
      </c>
      <c r="AG473" s="11">
        <f>-'OddsRatio_working_3-way'!U473/(3*'OddsRatio_working_3-way'!X473^(1/3))*COS(('OddsRatio_working_3-way'!Y473+2*PI())/3)</f>
        <v>-0.39117498663767153</v>
      </c>
      <c r="AH473" s="11">
        <f>-'OddsRatio_working_3-way'!U473/(3*'OddsRatio_working_3-way'!X473^(1/3))*COS(('OddsRatio_working_3-way'!Y473+4*PI())/3)</f>
        <v>-0.12964002974973607</v>
      </c>
      <c r="AI473" s="11">
        <f>'OddsRatio_working_3-way'!U473/(3*'OddsRatio_working_3-way'!X473^(1/3))*SIN(('OddsRatio_working_3-way'!Y473)/3)</f>
        <v>-0.15099727776174696</v>
      </c>
      <c r="AJ473" s="11">
        <f>'OddsRatio_working_3-way'!U473/(3*'OddsRatio_working_3-way'!X473^(1/3))*SIN(('OddsRatio_working_3-way'!Y473+2*PI())/3)</f>
        <v>-0.37554039598303024</v>
      </c>
      <c r="AK473" s="11">
        <f>'OddsRatio_working_3-way'!U473/(3*'OddsRatio_working_3-way'!X473^(1/3))*SIN(('OddsRatio_working_3-way'!Y473+4*PI())/3)</f>
        <v>0.526537673744777</v>
      </c>
      <c r="AL473" s="11">
        <f>'OddsRatio_working_3-way'!Z473+'OddsRatio_working_3-way'!AF473</f>
        <v>1.0416300327748151</v>
      </c>
      <c r="AM473" s="11">
        <f>'OddsRatio_working_3-way'!AA473+'OddsRatio_working_3-way'!AG473</f>
        <v>-0.78234997327534317</v>
      </c>
      <c r="AN473" s="11">
        <f>'OddsRatio_working_3-way'!AB473+'OddsRatio_working_3-way'!AH473</f>
        <v>-0.25928005949947219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1.0416300327748151</v>
      </c>
      <c r="AS473" s="11">
        <f>IF(('OddsRatio_working_3-way'!X473=0),IF(Q473&gt;0,-Q473^(1/3),(-Q473)^(1/3)),'OddsRatio_working_3-way'!AM473-'OddsRatio_working_3-way'!R473/3)</f>
        <v>-0.78234997327534317</v>
      </c>
      <c r="AT473" s="11">
        <f>IF(('OddsRatio_working_3-way'!X473=0),IF(Q473&gt;0,-Q473^(1/3),(-Q473)^(1/3)),'OddsRatio_working_3-way'!AN473-'OddsRatio_working_3-way'!R473/3)</f>
        <v>-0.25928005949947219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9">
        <f t="shared" si="104"/>
        <v>0.39666672640910966</v>
      </c>
      <c r="E474" s="9">
        <f t="shared" si="105"/>
        <v>0.33063969365348211</v>
      </c>
      <c r="F474" s="9">
        <f t="shared" si="106"/>
        <v>0.27269357993740839</v>
      </c>
      <c r="G474" s="9">
        <f t="shared" si="107"/>
        <v>1.0711324110347178</v>
      </c>
      <c r="H474" s="9">
        <f t="shared" si="108"/>
        <v>2.5210080236692987</v>
      </c>
      <c r="I474" s="9">
        <f t="shared" si="109"/>
        <v>3.024440256855617</v>
      </c>
      <c r="J474" s="9">
        <f t="shared" si="110"/>
        <v>3.6671197034764473</v>
      </c>
      <c r="K474" s="11">
        <f t="shared" si="111"/>
        <v>0.41322314049586778</v>
      </c>
      <c r="L474" s="11">
        <f t="shared" si="112"/>
        <v>0.34602076124567471</v>
      </c>
      <c r="M474" s="11">
        <f t="shared" si="113"/>
        <v>0.28653295128939826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-0.27378576243666031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0.23762348329642113</v>
      </c>
      <c r="Q474" s="11">
        <f>2*'OddsRatio_working_3-way'!K474*'OddsRatio_working_3-way'!L474*'OddsRatio_working_3-way'!M474</f>
        <v>8.1939132171179679E-2</v>
      </c>
      <c r="R474" s="11">
        <f t="shared" si="114"/>
        <v>0</v>
      </c>
      <c r="S474" s="11">
        <f t="shared" si="115"/>
        <v>-0.8679176052896278</v>
      </c>
      <c r="T474" s="11">
        <f t="shared" si="116"/>
        <v>-0.29928193285849225</v>
      </c>
      <c r="U474" s="11">
        <f>'OddsRatio_working_3-way'!S474-'OddsRatio_working_3-way'!R474^2/3</f>
        <v>-0.8679176052896278</v>
      </c>
      <c r="V474" s="11">
        <f>'OddsRatio_working_3-way'!S474*'OddsRatio_working_3-way'!R474/3-2*'OddsRatio_working_3-way'!R474^3/27-'OddsRatio_working_3-way'!T474</f>
        <v>0.29928193285849225</v>
      </c>
      <c r="W474" s="11">
        <f>'OddsRatio_working_3-way'!V474^2+4*'OddsRatio_working_3-way'!U474^3/27</f>
        <v>-7.2874824749891293E-3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0.15560941312345486</v>
      </c>
      <c r="Y474" s="11">
        <f>IF('OddsRatio_working_3-way'!W474&gt;=0,IF('OddsRatio_working_3-way'!V474+SQRT('OddsRatio_working_3-way'!W474)&gt;0,0,PI()),ACOS('OddsRatio_working_3-way'!V474/(2*'OddsRatio_working_3-way'!X474)))</f>
        <v>0.27785979789738491</v>
      </c>
      <c r="Z474" s="11">
        <f>'OddsRatio_working_3-way'!X474^(1/3)*COS('OddsRatio_working_3-way'!Y474/3)</f>
        <v>0.53556620551735878</v>
      </c>
      <c r="AA474" s="11">
        <f>'OddsRatio_working_3-way'!X474^(1/3)*COS(('OddsRatio_working_3-way'!Y474+2*PI())/3)</f>
        <v>-0.31086478045593952</v>
      </c>
      <c r="AB474" s="11">
        <f>'OddsRatio_working_3-way'!X474^(1/3)*COS(('OddsRatio_working_3-way'!Y474+4*PI())/3)</f>
        <v>-0.22470142506141932</v>
      </c>
      <c r="AC474" s="11">
        <f>'OddsRatio_working_3-way'!X474^(1/3)*SIN('OddsRatio_working_3-way'!Y474/3)</f>
        <v>4.9746436431307654E-2</v>
      </c>
      <c r="AD474" s="11">
        <f>'OddsRatio_working_3-way'!X474^(1/3)*SIN(('OddsRatio_working_3-way'!Y474+2*PI())/3)</f>
        <v>0.43894072117081639</v>
      </c>
      <c r="AE474" s="11">
        <f>'OddsRatio_working_3-way'!X474^(1/3)*SIN(('OddsRatio_working_3-way'!Y474+4*PI())/3)</f>
        <v>-0.48868715760212406</v>
      </c>
      <c r="AF474" s="11">
        <f>-'OddsRatio_working_3-way'!U474/(3*'OddsRatio_working_3-way'!X474^(1/3))*COS(('OddsRatio_working_3-way'!Y474)/3)</f>
        <v>0.5355662055173589</v>
      </c>
      <c r="AG474" s="11">
        <f>-'OddsRatio_working_3-way'!U474/(3*'OddsRatio_working_3-way'!X474^(1/3))*COS(('OddsRatio_working_3-way'!Y474+2*PI())/3)</f>
        <v>-0.31086478045593957</v>
      </c>
      <c r="AH474" s="11">
        <f>-'OddsRatio_working_3-way'!U474/(3*'OddsRatio_working_3-way'!X474^(1/3))*COS(('OddsRatio_working_3-way'!Y474+4*PI())/3)</f>
        <v>-0.22470142506141938</v>
      </c>
      <c r="AI474" s="11">
        <f>'OddsRatio_working_3-way'!U474/(3*'OddsRatio_working_3-way'!X474^(1/3))*SIN(('OddsRatio_working_3-way'!Y474)/3)</f>
        <v>-4.9746436431307661E-2</v>
      </c>
      <c r="AJ474" s="11">
        <f>'OddsRatio_working_3-way'!U474/(3*'OddsRatio_working_3-way'!X474^(1/3))*SIN(('OddsRatio_working_3-way'!Y474+2*PI())/3)</f>
        <v>-0.43894072117081651</v>
      </c>
      <c r="AK474" s="11">
        <f>'OddsRatio_working_3-way'!U474/(3*'OddsRatio_working_3-way'!X474^(1/3))*SIN(('OddsRatio_working_3-way'!Y474+4*PI())/3)</f>
        <v>0.48868715760212417</v>
      </c>
      <c r="AL474" s="11">
        <f>'OddsRatio_working_3-way'!Z474+'OddsRatio_working_3-way'!AF474</f>
        <v>1.0711324110347178</v>
      </c>
      <c r="AM474" s="11">
        <f>'OddsRatio_working_3-way'!AA474+'OddsRatio_working_3-way'!AG474</f>
        <v>-0.62172956091187914</v>
      </c>
      <c r="AN474" s="11">
        <f>'OddsRatio_working_3-way'!AB474+'OddsRatio_working_3-way'!AH474</f>
        <v>-0.4494028501228387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1.0711324110347178</v>
      </c>
      <c r="AS474" s="11">
        <f>IF(('OddsRatio_working_3-way'!X474=0),IF(Q474&gt;0,-Q474^(1/3),(-Q474)^(1/3)),'OddsRatio_working_3-way'!AM474-'OddsRatio_working_3-way'!R474/3)</f>
        <v>-0.62172956091187914</v>
      </c>
      <c r="AT474" s="11">
        <f>IF(('OddsRatio_working_3-way'!X474=0),IF(Q474&gt;0,-Q474^(1/3),(-Q474)^(1/3)),'OddsRatio_working_3-way'!AN474-'OddsRatio_working_3-way'!R474/3)</f>
        <v>-0.4494028501228387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9">
        <f t="shared" si="104"/>
        <v>0.19073485111979768</v>
      </c>
      <c r="E475" s="9">
        <f t="shared" si="105"/>
        <v>0.26389402590635591</v>
      </c>
      <c r="F475" s="9">
        <f t="shared" si="106"/>
        <v>0.54537112297384649</v>
      </c>
      <c r="G475" s="9">
        <f t="shared" si="107"/>
        <v>1.0687356005771984</v>
      </c>
      <c r="H475" s="9">
        <f t="shared" si="108"/>
        <v>5.2428803342914776</v>
      </c>
      <c r="I475" s="9">
        <f t="shared" si="109"/>
        <v>3.7893999175064876</v>
      </c>
      <c r="J475" s="9">
        <f t="shared" si="110"/>
        <v>1.8336137684502145</v>
      </c>
      <c r="K475" s="11">
        <f t="shared" si="111"/>
        <v>0.2012072434607646</v>
      </c>
      <c r="L475" s="11">
        <f t="shared" si="112"/>
        <v>0.2770083102493075</v>
      </c>
      <c r="M475" s="11">
        <f t="shared" si="113"/>
        <v>0.5617977528089888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-0.25307079177107517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0.23045929096318393</v>
      </c>
      <c r="Q475" s="11">
        <f>2*'OddsRatio_working_3-way'!K475*'OddsRatio_working_3-way'!L475*'OddsRatio_working_3-way'!M475</f>
        <v>6.2624807326952164E-2</v>
      </c>
      <c r="R475" s="11">
        <f t="shared" si="114"/>
        <v>0</v>
      </c>
      <c r="S475" s="11">
        <f t="shared" si="115"/>
        <v>-0.91065147957356796</v>
      </c>
      <c r="T475" s="11">
        <f t="shared" si="116"/>
        <v>-0.24745964118846961</v>
      </c>
      <c r="U475" s="11">
        <f>'OddsRatio_working_3-way'!S475-'OddsRatio_working_3-way'!R475^2/3</f>
        <v>-0.91065147957356796</v>
      </c>
      <c r="V475" s="11">
        <f>'OddsRatio_working_3-way'!S475*'OddsRatio_working_3-way'!R475/3-2*'OddsRatio_working_3-way'!R475^3/27-'OddsRatio_working_3-way'!T475</f>
        <v>0.24745964118846961</v>
      </c>
      <c r="W475" s="11">
        <f>'OddsRatio_working_3-way'!V475^2+4*'OddsRatio_working_3-way'!U475^3/27</f>
        <v>-5.0643819266296464E-2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0.16724240885868527</v>
      </c>
      <c r="Y475" s="11">
        <f>IF('OddsRatio_working_3-way'!W475&gt;=0,IF('OddsRatio_working_3-way'!V475+SQRT('OddsRatio_working_3-way'!W475)&gt;0,0,PI()),ACOS('OddsRatio_working_3-way'!V475/(2*'OddsRatio_working_3-way'!X475)))</f>
        <v>0.73798873057774694</v>
      </c>
      <c r="Z475" s="11">
        <f>'OddsRatio_working_3-way'!X475^(1/3)*COS('OddsRatio_working_3-way'!Y475/3)</f>
        <v>0.5343678002885992</v>
      </c>
      <c r="AA475" s="11">
        <f>'OddsRatio_working_3-way'!X475^(1/3)*COS(('OddsRatio_working_3-way'!Y475+2*PI())/3)</f>
        <v>-0.3833783940088315</v>
      </c>
      <c r="AB475" s="11">
        <f>'OddsRatio_working_3-way'!X475^(1/3)*COS(('OddsRatio_working_3-way'!Y475+4*PI())/3)</f>
        <v>-0.15098940627976784</v>
      </c>
      <c r="AC475" s="11">
        <f>'OddsRatio_working_3-way'!X475^(1/3)*SIN('OddsRatio_working_3-way'!Y475/3)</f>
        <v>0.1341698446220797</v>
      </c>
      <c r="AD475" s="11">
        <f>'OddsRatio_working_3-way'!X475^(1/3)*SIN(('OddsRatio_working_3-way'!Y475+2*PI())/3)</f>
        <v>0.3956911677032966</v>
      </c>
      <c r="AE475" s="11">
        <f>'OddsRatio_working_3-way'!X475^(1/3)*SIN(('OddsRatio_working_3-way'!Y475+4*PI())/3)</f>
        <v>-0.52986101232537619</v>
      </c>
      <c r="AF475" s="11">
        <f>-'OddsRatio_working_3-way'!U475/(3*'OddsRatio_working_3-way'!X475^(1/3))*COS(('OddsRatio_working_3-way'!Y475)/3)</f>
        <v>0.53436780028859932</v>
      </c>
      <c r="AG475" s="11">
        <f>-'OddsRatio_working_3-way'!U475/(3*'OddsRatio_working_3-way'!X475^(1/3))*COS(('OddsRatio_working_3-way'!Y475+2*PI())/3)</f>
        <v>-0.38337839400883161</v>
      </c>
      <c r="AH475" s="11">
        <f>-'OddsRatio_working_3-way'!U475/(3*'OddsRatio_working_3-way'!X475^(1/3))*COS(('OddsRatio_working_3-way'!Y475+4*PI())/3)</f>
        <v>-0.1509894062797679</v>
      </c>
      <c r="AI475" s="11">
        <f>'OddsRatio_working_3-way'!U475/(3*'OddsRatio_working_3-way'!X475^(1/3))*SIN(('OddsRatio_working_3-way'!Y475)/3)</f>
        <v>-0.13416984462207973</v>
      </c>
      <c r="AJ475" s="11">
        <f>'OddsRatio_working_3-way'!U475/(3*'OddsRatio_working_3-way'!X475^(1/3))*SIN(('OddsRatio_working_3-way'!Y475+2*PI())/3)</f>
        <v>-0.39569116770329671</v>
      </c>
      <c r="AK475" s="11">
        <f>'OddsRatio_working_3-way'!U475/(3*'OddsRatio_working_3-way'!X475^(1/3))*SIN(('OddsRatio_working_3-way'!Y475+4*PI())/3)</f>
        <v>0.5298610123253763</v>
      </c>
      <c r="AL475" s="11">
        <f>'OddsRatio_working_3-way'!Z475+'OddsRatio_working_3-way'!AF475</f>
        <v>1.0687356005771984</v>
      </c>
      <c r="AM475" s="11">
        <f>'OddsRatio_working_3-way'!AA475+'OddsRatio_working_3-way'!AG475</f>
        <v>-0.76675678801766312</v>
      </c>
      <c r="AN475" s="11">
        <f>'OddsRatio_working_3-way'!AB475+'OddsRatio_working_3-way'!AH475</f>
        <v>-0.30197881255953574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1.0687356005771984</v>
      </c>
      <c r="AS475" s="11">
        <f>IF(('OddsRatio_working_3-way'!X475=0),IF(Q475&gt;0,-Q475^(1/3),(-Q475)^(1/3)),'OddsRatio_working_3-way'!AM475-'OddsRatio_working_3-way'!R475/3)</f>
        <v>-0.76675678801766312</v>
      </c>
      <c r="AT475" s="11">
        <f>IF(('OddsRatio_working_3-way'!X475=0),IF(Q475&gt;0,-Q475^(1/3),(-Q475)^(1/3)),'OddsRatio_working_3-way'!AN475-'OddsRatio_working_3-way'!R475/3)</f>
        <v>-0.30197881255953574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1.75</v>
      </c>
      <c r="B476" s="4">
        <f>IF('True_Odds_Calculator_3-way'!B477="","",'True_Odds_Calculator_3-way'!B477)</f>
        <v>3.76</v>
      </c>
      <c r="C476" s="4">
        <f>IF('True_Odds_Calculator_3-way'!C477="","",'True_Odds_Calculator_3-way'!C477)</f>
        <v>5.19</v>
      </c>
      <c r="D476" s="9">
        <f t="shared" si="104"/>
        <v>0.5589438630898852</v>
      </c>
      <c r="E476" s="9">
        <f t="shared" si="105"/>
        <v>0.25615768280368384</v>
      </c>
      <c r="F476" s="9">
        <f t="shared" si="106"/>
        <v>0.18489845410643083</v>
      </c>
      <c r="G476" s="9">
        <f t="shared" si="107"/>
        <v>1.0521179103077771</v>
      </c>
      <c r="H476" s="9">
        <f t="shared" si="108"/>
        <v>1.789088432730833</v>
      </c>
      <c r="I476" s="9">
        <f t="shared" si="109"/>
        <v>3.9038454324494651</v>
      </c>
      <c r="J476" s="9">
        <f t="shared" si="110"/>
        <v>5.4083740441895864</v>
      </c>
      <c r="K476" s="11">
        <f t="shared" si="111"/>
        <v>0.5714285714285714</v>
      </c>
      <c r="L476" s="11">
        <f t="shared" si="112"/>
        <v>0.26595744680851063</v>
      </c>
      <c r="M476" s="11">
        <f t="shared" si="113"/>
        <v>0.19267822736030826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-0.25397508652950784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0.22547452137908419</v>
      </c>
      <c r="Q476" s="11">
        <f>2*'OddsRatio_working_3-way'!K476*'OddsRatio_working_3-way'!L476*'OddsRatio_working_3-way'!M476</f>
        <v>5.8564810747814063E-2</v>
      </c>
      <c r="R476" s="11">
        <f t="shared" si="114"/>
        <v>0</v>
      </c>
      <c r="S476" s="11">
        <f t="shared" si="115"/>
        <v>-0.88778204374344272</v>
      </c>
      <c r="T476" s="11">
        <f t="shared" si="116"/>
        <v>-0.2305927386346604</v>
      </c>
      <c r="U476" s="11">
        <f>'OddsRatio_working_3-way'!S476-'OddsRatio_working_3-way'!R476^2/3</f>
        <v>-0.88778204374344272</v>
      </c>
      <c r="V476" s="11">
        <f>'OddsRatio_working_3-way'!S476*'OddsRatio_working_3-way'!R476/3-2*'OddsRatio_working_3-way'!R476^3/27-'OddsRatio_working_3-way'!T476</f>
        <v>0.2305927386346604</v>
      </c>
      <c r="W476" s="11">
        <f>'OddsRatio_working_3-way'!V476^2+4*'OddsRatio_working_3-way'!U476^3/27</f>
        <v>-5.0487965814547467E-2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0.16098212394981956</v>
      </c>
      <c r="Y476" s="11">
        <f>IF('OddsRatio_working_3-way'!W476&gt;=0,IF('OddsRatio_working_3-way'!V476+SQRT('OddsRatio_working_3-way'!W476)&gt;0,0,PI()),ACOS('OddsRatio_working_3-way'!V476/(2*'OddsRatio_working_3-way'!X476)))</f>
        <v>0.77244562469922617</v>
      </c>
      <c r="Z476" s="11">
        <f>'OddsRatio_working_3-way'!X476^(1/3)*COS('OddsRatio_working_3-way'!Y476/3)</f>
        <v>0.52605895515388856</v>
      </c>
      <c r="AA476" s="11">
        <f>'OddsRatio_working_3-way'!X476^(1/3)*COS(('OddsRatio_working_3-way'!Y476+2*PI())/3)</f>
        <v>-0.38299610924033639</v>
      </c>
      <c r="AB476" s="11">
        <f>'OddsRatio_working_3-way'!X476^(1/3)*COS(('OddsRatio_working_3-way'!Y476+4*PI())/3)</f>
        <v>-0.14306284591355234</v>
      </c>
      <c r="AC476" s="11">
        <f>'OddsRatio_working_3-way'!X476^(1/3)*SIN('OddsRatio_working_3-way'!Y476/3)</f>
        <v>0.13852553416926419</v>
      </c>
      <c r="AD476" s="11">
        <f>'OddsRatio_working_3-way'!X476^(1/3)*SIN(('OddsRatio_working_3-way'!Y476+2*PI())/3)</f>
        <v>0.38631765196693418</v>
      </c>
      <c r="AE476" s="11">
        <f>'OddsRatio_working_3-way'!X476^(1/3)*SIN(('OddsRatio_working_3-way'!Y476+4*PI())/3)</f>
        <v>-0.5248431861361984</v>
      </c>
      <c r="AF476" s="11">
        <f>-'OddsRatio_working_3-way'!U476/(3*'OddsRatio_working_3-way'!X476^(1/3))*COS(('OddsRatio_working_3-way'!Y476)/3)</f>
        <v>0.52605895515388845</v>
      </c>
      <c r="AG476" s="11">
        <f>-'OddsRatio_working_3-way'!U476/(3*'OddsRatio_working_3-way'!X476^(1/3))*COS(('OddsRatio_working_3-way'!Y476+2*PI())/3)</f>
        <v>-0.38299610924033628</v>
      </c>
      <c r="AH476" s="11">
        <f>-'OddsRatio_working_3-way'!U476/(3*'OddsRatio_working_3-way'!X476^(1/3))*COS(('OddsRatio_working_3-way'!Y476+4*PI())/3)</f>
        <v>-0.14306284591355226</v>
      </c>
      <c r="AI476" s="11">
        <f>'OddsRatio_working_3-way'!U476/(3*'OddsRatio_working_3-way'!X476^(1/3))*SIN(('OddsRatio_working_3-way'!Y476)/3)</f>
        <v>-0.13852553416926414</v>
      </c>
      <c r="AJ476" s="11">
        <f>'OddsRatio_working_3-way'!U476/(3*'OddsRatio_working_3-way'!X476^(1/3))*SIN(('OddsRatio_working_3-way'!Y476+2*PI())/3)</f>
        <v>-0.38631765196693402</v>
      </c>
      <c r="AK476" s="11">
        <f>'OddsRatio_working_3-way'!U476/(3*'OddsRatio_working_3-way'!X476^(1/3))*SIN(('OddsRatio_working_3-way'!Y476+4*PI())/3)</f>
        <v>0.52484318613619818</v>
      </c>
      <c r="AL476" s="11">
        <f>'OddsRatio_working_3-way'!Z476+'OddsRatio_working_3-way'!AF476</f>
        <v>1.0521179103077771</v>
      </c>
      <c r="AM476" s="11">
        <f>'OddsRatio_working_3-way'!AA476+'OddsRatio_working_3-way'!AG476</f>
        <v>-0.76599221848067267</v>
      </c>
      <c r="AN476" s="11">
        <f>'OddsRatio_working_3-way'!AB476+'OddsRatio_working_3-way'!AH476</f>
        <v>-0.28612569182710457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1.0521179103077771</v>
      </c>
      <c r="AS476" s="11">
        <f>IF(('OddsRatio_working_3-way'!X476=0),IF(Q476&gt;0,-Q476^(1/3),(-Q476)^(1/3)),'OddsRatio_working_3-way'!AM476-'OddsRatio_working_3-way'!R476/3)</f>
        <v>-0.76599221848067267</v>
      </c>
      <c r="AT476" s="11">
        <f>IF(('OddsRatio_working_3-way'!X476=0),IF(Q476&gt;0,-Q476^(1/3),(-Q476)^(1/3)),'OddsRatio_working_3-way'!AN476-'OddsRatio_working_3-way'!R476/3)</f>
        <v>-0.28612569182710457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1.1000000000000001</v>
      </c>
      <c r="B477" s="4">
        <f>IF('True_Odds_Calculator_3-way'!B478="","",'True_Odds_Calculator_3-way'!B478)</f>
        <v>12.11</v>
      </c>
      <c r="C477" s="4">
        <f>IF('True_Odds_Calculator_3-way'!C478="","",'True_Odds_Calculator_3-way'!C478)</f>
        <v>27.06</v>
      </c>
      <c r="D477" s="9">
        <f t="shared" si="104"/>
        <v>0.89601591370000988</v>
      </c>
      <c r="E477" s="9">
        <f t="shared" si="105"/>
        <v>7.1976966557369446E-2</v>
      </c>
      <c r="F477" s="9">
        <f t="shared" si="106"/>
        <v>3.2007119742620639E-2</v>
      </c>
      <c r="G477" s="9">
        <f t="shared" si="107"/>
        <v>1.1605160657314424</v>
      </c>
      <c r="H477" s="9">
        <f t="shared" si="108"/>
        <v>1.1160516065731445</v>
      </c>
      <c r="I477" s="9">
        <f t="shared" si="109"/>
        <v>13.893333490276326</v>
      </c>
      <c r="J477" s="9">
        <f t="shared" si="110"/>
        <v>31.24304867296139</v>
      </c>
      <c r="K477" s="11">
        <f t="shared" si="111"/>
        <v>0.90909090909090906</v>
      </c>
      <c r="L477" s="11">
        <f t="shared" si="112"/>
        <v>8.2576383154417843E-2</v>
      </c>
      <c r="M477" s="11">
        <f t="shared" si="113"/>
        <v>3.6954915003695493E-2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-8.0320027732970201E-2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0.10339386548965775</v>
      </c>
      <c r="Q477" s="11">
        <f>2*'OddsRatio_working_3-way'!K477*'OddsRatio_working_3-way'!L477*'OddsRatio_working_3-way'!M477</f>
        <v>5.5483694923347338E-3</v>
      </c>
      <c r="R477" s="11">
        <f t="shared" si="114"/>
        <v>0</v>
      </c>
      <c r="S477" s="11">
        <f t="shared" si="115"/>
        <v>-1.2872737772626051</v>
      </c>
      <c r="T477" s="11">
        <f t="shared" si="116"/>
        <v>-6.9078281581035975E-2</v>
      </c>
      <c r="U477" s="11">
        <f>'OddsRatio_working_3-way'!S477-'OddsRatio_working_3-way'!R477^2/3</f>
        <v>-1.2872737772626051</v>
      </c>
      <c r="V477" s="11">
        <f>'OddsRatio_working_3-way'!S477*'OddsRatio_working_3-way'!R477/3-2*'OddsRatio_working_3-way'!R477^3/27-'OddsRatio_working_3-way'!T477</f>
        <v>6.9078281581035975E-2</v>
      </c>
      <c r="W477" s="11">
        <f>'OddsRatio_working_3-way'!V477^2+4*'OddsRatio_working_3-way'!U477^3/27</f>
        <v>-0.31124413485528163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0.28107647706694994</v>
      </c>
      <c r="Y477" s="11">
        <f>IF('OddsRatio_working_3-way'!W477&gt;=0,IF('OddsRatio_working_3-way'!V477+SQRT('OddsRatio_working_3-way'!W477)&gt;0,0,PI()),ACOS('OddsRatio_working_3-way'!V477/(2*'OddsRatio_working_3-way'!X477)))</f>
        <v>1.4476033080168289</v>
      </c>
      <c r="Z477" s="11">
        <f>'OddsRatio_working_3-way'!X477^(1/3)*COS('OddsRatio_working_3-way'!Y477/3)</f>
        <v>0.5802580328657212</v>
      </c>
      <c r="AA477" s="11">
        <f>'OddsRatio_working_3-way'!X477^(1/3)*COS(('OddsRatio_working_3-way'!Y477+2*PI())/3)</f>
        <v>-0.55336637279922807</v>
      </c>
      <c r="AB477" s="11">
        <f>'OddsRatio_working_3-way'!X477^(1/3)*COS(('OddsRatio_working_3-way'!Y477+4*PI())/3)</f>
        <v>-2.6891660066493347E-2</v>
      </c>
      <c r="AC477" s="11">
        <f>'OddsRatio_working_3-way'!X477^(1/3)*SIN('OddsRatio_working_3-way'!Y477/3)</f>
        <v>0.30396031711777555</v>
      </c>
      <c r="AD477" s="11">
        <f>'OddsRatio_working_3-way'!X477^(1/3)*SIN(('OddsRatio_working_3-way'!Y477+2*PI())/3)</f>
        <v>0.35053803865281269</v>
      </c>
      <c r="AE477" s="11">
        <f>'OddsRatio_working_3-way'!X477^(1/3)*SIN(('OddsRatio_working_3-way'!Y477+4*PI())/3)</f>
        <v>-0.65449835577058812</v>
      </c>
      <c r="AF477" s="11">
        <f>-'OddsRatio_working_3-way'!U477/(3*'OddsRatio_working_3-way'!X477^(1/3))*COS(('OddsRatio_working_3-way'!Y477)/3)</f>
        <v>0.58025803286572109</v>
      </c>
      <c r="AG477" s="11">
        <f>-'OddsRatio_working_3-way'!U477/(3*'OddsRatio_working_3-way'!X477^(1/3))*COS(('OddsRatio_working_3-way'!Y477+2*PI())/3)</f>
        <v>-0.55336637279922807</v>
      </c>
      <c r="AH477" s="11">
        <f>-'OddsRatio_working_3-way'!U477/(3*'OddsRatio_working_3-way'!X477^(1/3))*COS(('OddsRatio_working_3-way'!Y477+4*PI())/3)</f>
        <v>-2.6891660066493343E-2</v>
      </c>
      <c r="AI477" s="11">
        <f>'OddsRatio_working_3-way'!U477/(3*'OddsRatio_working_3-way'!X477^(1/3))*SIN(('OddsRatio_working_3-way'!Y477)/3)</f>
        <v>-0.30396031711777549</v>
      </c>
      <c r="AJ477" s="11">
        <f>'OddsRatio_working_3-way'!U477/(3*'OddsRatio_working_3-way'!X477^(1/3))*SIN(('OddsRatio_working_3-way'!Y477+2*PI())/3)</f>
        <v>-0.35053803865281263</v>
      </c>
      <c r="AK477" s="11">
        <f>'OddsRatio_working_3-way'!U477/(3*'OddsRatio_working_3-way'!X477^(1/3))*SIN(('OddsRatio_working_3-way'!Y477+4*PI())/3)</f>
        <v>0.65449835577058801</v>
      </c>
      <c r="AL477" s="11">
        <f>'OddsRatio_working_3-way'!Z477+'OddsRatio_working_3-way'!AF477</f>
        <v>1.1605160657314424</v>
      </c>
      <c r="AM477" s="11">
        <f>'OddsRatio_working_3-way'!AA477+'OddsRatio_working_3-way'!AG477</f>
        <v>-1.1067327455984561</v>
      </c>
      <c r="AN477" s="11">
        <f>'OddsRatio_working_3-way'!AB477+'OddsRatio_working_3-way'!AH477</f>
        <v>-5.3783320132986687E-2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1.1605160657314424</v>
      </c>
      <c r="AS477" s="11">
        <f>IF(('OddsRatio_working_3-way'!X477=0),IF(Q477&gt;0,-Q477^(1/3),(-Q477)^(1/3)),'OddsRatio_working_3-way'!AM477-'OddsRatio_working_3-way'!R477/3)</f>
        <v>-1.1067327455984561</v>
      </c>
      <c r="AT477" s="11">
        <f>IF(('OddsRatio_working_3-way'!X477=0),IF(Q477&gt;0,-Q477^(1/3),(-Q477)^(1/3)),'OddsRatio_working_3-way'!AN477-'OddsRatio_working_3-way'!R477/3)</f>
        <v>-5.3783320132986687E-2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2.31</v>
      </c>
      <c r="B478" s="4">
        <f>IF('True_Odds_Calculator_3-way'!B479="","",'True_Odds_Calculator_3-way'!B479)</f>
        <v>3.67</v>
      </c>
      <c r="C478" s="4">
        <f>IF('True_Odds_Calculator_3-way'!C479="","",'True_Odds_Calculator_3-way'!C479)</f>
        <v>3.11</v>
      </c>
      <c r="D478" s="9">
        <f t="shared" si="104"/>
        <v>0.42287989665481029</v>
      </c>
      <c r="E478" s="9">
        <f t="shared" si="105"/>
        <v>0.26444081820446497</v>
      </c>
      <c r="F478" s="9">
        <f t="shared" si="106"/>
        <v>0.31267928514072474</v>
      </c>
      <c r="G478" s="9">
        <f t="shared" si="107"/>
        <v>1.0417844420958176</v>
      </c>
      <c r="H478" s="9">
        <f t="shared" si="108"/>
        <v>2.3647376191455209</v>
      </c>
      <c r="I478" s="9">
        <f t="shared" si="109"/>
        <v>3.7815644603958325</v>
      </c>
      <c r="J478" s="9">
        <f t="shared" si="110"/>
        <v>3.1981651728221747</v>
      </c>
      <c r="K478" s="11">
        <f t="shared" si="111"/>
        <v>0.4329004329004329</v>
      </c>
      <c r="L478" s="11">
        <f t="shared" si="112"/>
        <v>0.27247956403269757</v>
      </c>
      <c r="M478" s="11">
        <f t="shared" si="113"/>
        <v>0.32154340836012862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-0.27991526246255216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0.23098238400900994</v>
      </c>
      <c r="Q478" s="11">
        <f>2*'OddsRatio_working_3-way'!K478*'OddsRatio_working_3-way'!L478*'OddsRatio_working_3-way'!M478</f>
        <v>7.5856283746801298E-2</v>
      </c>
      <c r="R478" s="11">
        <f t="shared" si="114"/>
        <v>0</v>
      </c>
      <c r="S478" s="11">
        <f t="shared" si="115"/>
        <v>-0.82518681538457161</v>
      </c>
      <c r="T478" s="11">
        <f t="shared" si="116"/>
        <v>-0.27099731211315981</v>
      </c>
      <c r="U478" s="11">
        <f>'OddsRatio_working_3-way'!S478-'OddsRatio_working_3-way'!R478^2/3</f>
        <v>-0.82518681538457161</v>
      </c>
      <c r="V478" s="11">
        <f>'OddsRatio_working_3-way'!S478*'OddsRatio_working_3-way'!R478/3-2*'OddsRatio_working_3-way'!R478^3/27-'OddsRatio_working_3-way'!T478</f>
        <v>0.27099731211315981</v>
      </c>
      <c r="W478" s="11">
        <f>'OddsRatio_working_3-way'!V478^2+4*'OddsRatio_working_3-way'!U478^3/27</f>
        <v>-9.8044812789036956E-3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0.14426020280335553</v>
      </c>
      <c r="Y478" s="11">
        <f>IF('OddsRatio_working_3-way'!W478&gt;=0,IF('OddsRatio_working_3-way'!V478+SQRT('OddsRatio_working_3-way'!W478)&gt;0,0,PI()),ACOS('OddsRatio_working_3-way'!V478/(2*'OddsRatio_working_3-way'!X478)))</f>
        <v>0.35031203758866569</v>
      </c>
      <c r="Z478" s="11">
        <f>'OddsRatio_working_3-way'!X478^(1/3)*COS('OddsRatio_working_3-way'!Y478/3)</f>
        <v>0.52089222104790867</v>
      </c>
      <c r="AA478" s="11">
        <f>'OddsRatio_working_3-way'!X478^(1/3)*COS(('OddsRatio_working_3-way'!Y478+2*PI())/3)</f>
        <v>-0.31336278450272348</v>
      </c>
      <c r="AB478" s="11">
        <f>'OddsRatio_working_3-way'!X478^(1/3)*COS(('OddsRatio_working_3-way'!Y478+4*PI())/3)</f>
        <v>-0.20752943654518533</v>
      </c>
      <c r="AC478" s="11">
        <f>'OddsRatio_working_3-way'!X478^(1/3)*SIN('OddsRatio_working_3-way'!Y478/3)</f>
        <v>6.1102911932524269E-2</v>
      </c>
      <c r="AD478" s="11">
        <f>'OddsRatio_working_3-way'!X478^(1/3)*SIN(('OddsRatio_working_3-way'!Y478+2*PI())/3)</f>
        <v>0.42055444009492615</v>
      </c>
      <c r="AE478" s="11">
        <f>'OddsRatio_working_3-way'!X478^(1/3)*SIN(('OddsRatio_working_3-way'!Y478+4*PI())/3)</f>
        <v>-0.48165735202745019</v>
      </c>
      <c r="AF478" s="11">
        <f>-'OddsRatio_working_3-way'!U478/(3*'OddsRatio_working_3-way'!X478^(1/3))*COS(('OddsRatio_working_3-way'!Y478)/3)</f>
        <v>0.52089222104790878</v>
      </c>
      <c r="AG478" s="11">
        <f>-'OddsRatio_working_3-way'!U478/(3*'OddsRatio_working_3-way'!X478^(1/3))*COS(('OddsRatio_working_3-way'!Y478+2*PI())/3)</f>
        <v>-0.31336278450272353</v>
      </c>
      <c r="AH478" s="11">
        <f>-'OddsRatio_working_3-way'!U478/(3*'OddsRatio_working_3-way'!X478^(1/3))*COS(('OddsRatio_working_3-way'!Y478+4*PI())/3)</f>
        <v>-0.20752943654518538</v>
      </c>
      <c r="AI478" s="11">
        <f>'OddsRatio_working_3-way'!U478/(3*'OddsRatio_working_3-way'!X478^(1/3))*SIN(('OddsRatio_working_3-way'!Y478)/3)</f>
        <v>-6.1102911932524283E-2</v>
      </c>
      <c r="AJ478" s="11">
        <f>'OddsRatio_working_3-way'!U478/(3*'OddsRatio_working_3-way'!X478^(1/3))*SIN(('OddsRatio_working_3-way'!Y478+2*PI())/3)</f>
        <v>-0.42055444009492626</v>
      </c>
      <c r="AK478" s="11">
        <f>'OddsRatio_working_3-way'!U478/(3*'OddsRatio_working_3-way'!X478^(1/3))*SIN(('OddsRatio_working_3-way'!Y478+4*PI())/3)</f>
        <v>0.4816573520274503</v>
      </c>
      <c r="AL478" s="11">
        <f>'OddsRatio_working_3-way'!Z478+'OddsRatio_working_3-way'!AF478</f>
        <v>1.0417844420958176</v>
      </c>
      <c r="AM478" s="11">
        <f>'OddsRatio_working_3-way'!AA478+'OddsRatio_working_3-way'!AG478</f>
        <v>-0.62672556900544696</v>
      </c>
      <c r="AN478" s="11">
        <f>'OddsRatio_working_3-way'!AB478+'OddsRatio_working_3-way'!AH478</f>
        <v>-0.41505887309037071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1.0417844420958176</v>
      </c>
      <c r="AS478" s="11">
        <f>IF(('OddsRatio_working_3-way'!X478=0),IF(Q478&gt;0,-Q478^(1/3),(-Q478)^(1/3)),'OddsRatio_working_3-way'!AM478-'OddsRatio_working_3-way'!R478/3)</f>
        <v>-0.62672556900544696</v>
      </c>
      <c r="AT478" s="11">
        <f>IF(('OddsRatio_working_3-way'!X478=0),IF(Q478&gt;0,-Q478^(1/3),(-Q478)^(1/3)),'OddsRatio_working_3-way'!AN478-'OddsRatio_working_3-way'!R478/3)</f>
        <v>-0.41505887309037071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3.31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2.2200000000000002</v>
      </c>
      <c r="D479" s="9">
        <f t="shared" si="104"/>
        <v>0.29338266229842641</v>
      </c>
      <c r="E479" s="9">
        <f t="shared" si="105"/>
        <v>0.26648249758583126</v>
      </c>
      <c r="F479" s="9">
        <f t="shared" si="106"/>
        <v>0.44013484011574244</v>
      </c>
      <c r="G479" s="9">
        <f t="shared" si="107"/>
        <v>1.0426483589367963</v>
      </c>
      <c r="H479" s="9">
        <f t="shared" si="108"/>
        <v>3.4085177091439993</v>
      </c>
      <c r="I479" s="9">
        <f t="shared" si="109"/>
        <v>3.7525916675931423</v>
      </c>
      <c r="J479" s="9">
        <f t="shared" si="110"/>
        <v>2.2720309979028919</v>
      </c>
      <c r="K479" s="11">
        <f t="shared" si="111"/>
        <v>0.30211480362537763</v>
      </c>
      <c r="L479" s="11">
        <f t="shared" si="112"/>
        <v>0.27472527472527469</v>
      </c>
      <c r="M479" s="11">
        <f t="shared" si="113"/>
        <v>0.4504504504504504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-0.27815917241899124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0.23067621254932427</v>
      </c>
      <c r="Q479" s="11">
        <f>2*'OddsRatio_working_3-way'!K479*'OddsRatio_working_3-way'!L479*'OddsRatio_working_3-way'!M479</f>
        <v>7.4773488670769619E-2</v>
      </c>
      <c r="R479" s="11">
        <f t="shared" si="114"/>
        <v>0</v>
      </c>
      <c r="S479" s="11">
        <f t="shared" si="115"/>
        <v>-0.82929572497381687</v>
      </c>
      <c r="T479" s="11">
        <f t="shared" si="116"/>
        <v>-0.26881547000772021</v>
      </c>
      <c r="U479" s="11">
        <f>'OddsRatio_working_3-way'!S479-'OddsRatio_working_3-way'!R479^2/3</f>
        <v>-0.82929572497381687</v>
      </c>
      <c r="V479" s="11">
        <f>'OddsRatio_working_3-way'!S479*'OddsRatio_working_3-way'!R479/3-2*'OddsRatio_working_3-way'!R479^3/27-'OddsRatio_working_3-way'!T479</f>
        <v>0.26881547000772021</v>
      </c>
      <c r="W479" s="11">
        <f>'OddsRatio_working_3-way'!V479^2+4*'OddsRatio_working_3-way'!U479^3/27</f>
        <v>-1.2231977825611834E-2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0.1453390301511292</v>
      </c>
      <c r="Y479" s="11">
        <f>IF('OddsRatio_working_3-way'!W479&gt;=0,IF('OddsRatio_working_3-way'!V479+SQRT('OddsRatio_working_3-way'!W479)&gt;0,0,PI()),ACOS('OddsRatio_working_3-way'!V479/(2*'OddsRatio_working_3-way'!X479)))</f>
        <v>0.39031931034328315</v>
      </c>
      <c r="Z479" s="11">
        <f>'OddsRatio_working_3-way'!X479^(1/3)*COS('OddsRatio_working_3-way'!Y479/3)</f>
        <v>0.52132417946839815</v>
      </c>
      <c r="AA479" s="11">
        <f>'OddsRatio_working_3-way'!X479^(1/3)*COS(('OddsRatio_working_3-way'!Y479+2*PI())/3)</f>
        <v>-0.3197362479563462</v>
      </c>
      <c r="AB479" s="11">
        <f>'OddsRatio_working_3-way'!X479^(1/3)*COS(('OddsRatio_working_3-way'!Y479+4*PI())/3)</f>
        <v>-0.20158793151205207</v>
      </c>
      <c r="AC479" s="11">
        <f>'OddsRatio_working_3-way'!X479^(1/3)*SIN('OddsRatio_working_3-way'!Y479/3)</f>
        <v>6.8212962303414462E-2</v>
      </c>
      <c r="AD479" s="11">
        <f>'OddsRatio_working_3-way'!X479^(1/3)*SIN(('OddsRatio_working_3-way'!Y479+2*PI())/3)</f>
        <v>0.41737350187500349</v>
      </c>
      <c r="AE479" s="11">
        <f>'OddsRatio_working_3-way'!X479^(1/3)*SIN(('OddsRatio_working_3-way'!Y479+4*PI())/3)</f>
        <v>-0.48558646417841778</v>
      </c>
      <c r="AF479" s="11">
        <f>-'OddsRatio_working_3-way'!U479/(3*'OddsRatio_working_3-way'!X479^(1/3))*COS(('OddsRatio_working_3-way'!Y479)/3)</f>
        <v>0.52132417946839815</v>
      </c>
      <c r="AG479" s="11">
        <f>-'OddsRatio_working_3-way'!U479/(3*'OddsRatio_working_3-way'!X479^(1/3))*COS(('OddsRatio_working_3-way'!Y479+2*PI())/3)</f>
        <v>-0.3197362479563462</v>
      </c>
      <c r="AH479" s="11">
        <f>-'OddsRatio_working_3-way'!U479/(3*'OddsRatio_working_3-way'!X479^(1/3))*COS(('OddsRatio_working_3-way'!Y479+4*PI())/3)</f>
        <v>-0.20158793151205207</v>
      </c>
      <c r="AI479" s="11">
        <f>'OddsRatio_working_3-way'!U479/(3*'OddsRatio_working_3-way'!X479^(1/3))*SIN(('OddsRatio_working_3-way'!Y479)/3)</f>
        <v>-6.8212962303414462E-2</v>
      </c>
      <c r="AJ479" s="11">
        <f>'OddsRatio_working_3-way'!U479/(3*'OddsRatio_working_3-way'!X479^(1/3))*SIN(('OddsRatio_working_3-way'!Y479+2*PI())/3)</f>
        <v>-0.41737350187500349</v>
      </c>
      <c r="AK479" s="11">
        <f>'OddsRatio_working_3-way'!U479/(3*'OddsRatio_working_3-way'!X479^(1/3))*SIN(('OddsRatio_working_3-way'!Y479+4*PI())/3)</f>
        <v>0.48558646417841778</v>
      </c>
      <c r="AL479" s="11">
        <f>'OddsRatio_working_3-way'!Z479+'OddsRatio_working_3-way'!AF479</f>
        <v>1.0426483589367963</v>
      </c>
      <c r="AM479" s="11">
        <f>'OddsRatio_working_3-way'!AA479+'OddsRatio_working_3-way'!AG479</f>
        <v>-0.6394724959126924</v>
      </c>
      <c r="AN479" s="11">
        <f>'OddsRatio_working_3-way'!AB479+'OddsRatio_working_3-way'!AH479</f>
        <v>-0.40317586302410413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1.0426483589367963</v>
      </c>
      <c r="AS479" s="11">
        <f>IF(('OddsRatio_working_3-way'!X479=0),IF(Q479&gt;0,-Q479^(1/3),(-Q479)^(1/3)),'OddsRatio_working_3-way'!AM479-'OddsRatio_working_3-way'!R479/3)</f>
        <v>-0.6394724959126924</v>
      </c>
      <c r="AT479" s="11">
        <f>IF(('OddsRatio_working_3-way'!X479=0),IF(Q479&gt;0,-Q479^(1/3),(-Q479)^(1/3)),'OddsRatio_working_3-way'!AN479-'OddsRatio_working_3-way'!R479/3)</f>
        <v>-0.40317586302410413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2.4900000000000002</v>
      </c>
      <c r="B480" s="4">
        <f>IF('True_Odds_Calculator_3-way'!B481="","",'True_Odds_Calculator_3-way'!B481)</f>
        <v>3.33</v>
      </c>
      <c r="C480" s="4">
        <f>IF('True_Odds_Calculator_3-way'!C481="","",'True_Odds_Calculator_3-way'!C481)</f>
        <v>3.08</v>
      </c>
      <c r="D480" s="9">
        <f t="shared" si="104"/>
        <v>0.39204599042655403</v>
      </c>
      <c r="E480" s="9">
        <f t="shared" si="105"/>
        <v>0.291974791721753</v>
      </c>
      <c r="F480" s="9">
        <f t="shared" si="106"/>
        <v>0.31597921785169314</v>
      </c>
      <c r="G480" s="9">
        <f t="shared" si="107"/>
        <v>1.0407524504284322</v>
      </c>
      <c r="H480" s="9">
        <f t="shared" si="108"/>
        <v>2.5507211511383643</v>
      </c>
      <c r="I480" s="9">
        <f t="shared" si="109"/>
        <v>3.4249532094982467</v>
      </c>
      <c r="J480" s="9">
        <f t="shared" si="110"/>
        <v>3.1647650968911392</v>
      </c>
      <c r="K480" s="11">
        <f t="shared" si="111"/>
        <v>0.40160642570281119</v>
      </c>
      <c r="L480" s="11">
        <f t="shared" si="112"/>
        <v>0.3003003003003003</v>
      </c>
      <c r="M480" s="11">
        <f t="shared" si="113"/>
        <v>0.32467532467532467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-0.28275560805681288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0.23102432740986956</v>
      </c>
      <c r="Q480" s="11">
        <f>2*'OddsRatio_working_3-way'!K480*'OddsRatio_working_3-way'!L480*'OddsRatio_working_3-way'!M480</f>
        <v>7.8313331325379515E-2</v>
      </c>
      <c r="R480" s="11">
        <f t="shared" si="114"/>
        <v>0</v>
      </c>
      <c r="S480" s="11">
        <f t="shared" si="115"/>
        <v>-0.81704596063555646</v>
      </c>
      <c r="T480" s="11">
        <f t="shared" si="116"/>
        <v>-0.27696473241883268</v>
      </c>
      <c r="U480" s="11">
        <f>'OddsRatio_working_3-way'!S480-'OddsRatio_working_3-way'!R480^2/3</f>
        <v>-0.81704596063555646</v>
      </c>
      <c r="V480" s="11">
        <f>'OddsRatio_working_3-way'!S480*'OddsRatio_working_3-way'!R480/3-2*'OddsRatio_working_3-way'!R480^3/27-'OddsRatio_working_3-way'!T480</f>
        <v>0.27696473241883268</v>
      </c>
      <c r="W480" s="11">
        <f>'OddsRatio_working_3-way'!V480^2+4*'OddsRatio_working_3-way'!U480^3/27</f>
        <v>-4.0950633418742194E-3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0.14213068488692882</v>
      </c>
      <c r="Y480" s="11">
        <f>IF('OddsRatio_working_3-way'!W480&gt;=0,IF('OddsRatio_working_3-way'!V480+SQRT('OddsRatio_working_3-way'!W480)&gt;0,0,PI()),ACOS('OddsRatio_working_3-way'!V480/(2*'OddsRatio_working_3-way'!X480)))</f>
        <v>0.22706533789571148</v>
      </c>
      <c r="Z480" s="11">
        <f>'OddsRatio_working_3-way'!X480^(1/3)*COS('OddsRatio_working_3-way'!Y480/3)</f>
        <v>0.52037622521421623</v>
      </c>
      <c r="AA480" s="11">
        <f>'OddsRatio_working_3-way'!X480^(1/3)*COS(('OddsRatio_working_3-way'!Y480+2*PI())/3)</f>
        <v>-0.29436307907002646</v>
      </c>
      <c r="AB480" s="11">
        <f>'OddsRatio_working_3-way'!X480^(1/3)*COS(('OddsRatio_working_3-way'!Y480+4*PI())/3)</f>
        <v>-0.22601314614418966</v>
      </c>
      <c r="AC480" s="11">
        <f>'OddsRatio_working_3-way'!X480^(1/3)*SIN('OddsRatio_working_3-way'!Y480/3)</f>
        <v>3.9461852173824828E-2</v>
      </c>
      <c r="AD480" s="11">
        <f>'OddsRatio_working_3-way'!X480^(1/3)*SIN(('OddsRatio_working_3-way'!Y480+2*PI())/3)</f>
        <v>0.43092810447405128</v>
      </c>
      <c r="AE480" s="11">
        <f>'OddsRatio_working_3-way'!X480^(1/3)*SIN(('OddsRatio_working_3-way'!Y480+4*PI())/3)</f>
        <v>-0.47038995664787603</v>
      </c>
      <c r="AF480" s="11">
        <f>-'OddsRatio_working_3-way'!U480/(3*'OddsRatio_working_3-way'!X480^(1/3))*COS(('OddsRatio_working_3-way'!Y480)/3)</f>
        <v>0.52037622521421611</v>
      </c>
      <c r="AG480" s="11">
        <f>-'OddsRatio_working_3-way'!U480/(3*'OddsRatio_working_3-way'!X480^(1/3))*COS(('OddsRatio_working_3-way'!Y480+2*PI())/3)</f>
        <v>-0.2943630790700264</v>
      </c>
      <c r="AH480" s="11">
        <f>-'OddsRatio_working_3-way'!U480/(3*'OddsRatio_working_3-way'!X480^(1/3))*COS(('OddsRatio_working_3-way'!Y480+4*PI())/3)</f>
        <v>-0.2260131461441896</v>
      </c>
      <c r="AI480" s="11">
        <f>'OddsRatio_working_3-way'!U480/(3*'OddsRatio_working_3-way'!X480^(1/3))*SIN(('OddsRatio_working_3-way'!Y480)/3)</f>
        <v>-3.9461852173824821E-2</v>
      </c>
      <c r="AJ480" s="11">
        <f>'OddsRatio_working_3-way'!U480/(3*'OddsRatio_working_3-way'!X480^(1/3))*SIN(('OddsRatio_working_3-way'!Y480+2*PI())/3)</f>
        <v>-0.43092810447405122</v>
      </c>
      <c r="AK480" s="11">
        <f>'OddsRatio_working_3-way'!U480/(3*'OddsRatio_working_3-way'!X480^(1/3))*SIN(('OddsRatio_working_3-way'!Y480+4*PI())/3)</f>
        <v>0.47038995664787592</v>
      </c>
      <c r="AL480" s="11">
        <f>'OddsRatio_working_3-way'!Z480+'OddsRatio_working_3-way'!AF480</f>
        <v>1.0407524504284322</v>
      </c>
      <c r="AM480" s="11">
        <f>'OddsRatio_working_3-way'!AA480+'OddsRatio_working_3-way'!AG480</f>
        <v>-0.58872615814005291</v>
      </c>
      <c r="AN480" s="11">
        <f>'OddsRatio_working_3-way'!AB480+'OddsRatio_working_3-way'!AH480</f>
        <v>-0.45202629228837926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1.0407524504284322</v>
      </c>
      <c r="AS480" s="11">
        <f>IF(('OddsRatio_working_3-way'!X480=0),IF(Q480&gt;0,-Q480^(1/3),(-Q480)^(1/3)),'OddsRatio_working_3-way'!AM480-'OddsRatio_working_3-way'!R480/3)</f>
        <v>-0.58872615814005291</v>
      </c>
      <c r="AT480" s="11">
        <f>IF(('OddsRatio_working_3-way'!X480=0),IF(Q480&gt;0,-Q480^(1/3),(-Q480)^(1/3)),'OddsRatio_working_3-way'!AN480-'OddsRatio_working_3-way'!R480/3)</f>
        <v>-0.45202629228837926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1.33</v>
      </c>
      <c r="B481" s="4">
        <f>IF('True_Odds_Calculator_3-way'!B482="","",'True_Odds_Calculator_3-way'!B482)</f>
        <v>5.82</v>
      </c>
      <c r="C481" s="4">
        <f>IF('True_Odds_Calculator_3-way'!C482="","",'True_Odds_Calculator_3-way'!C482)</f>
        <v>9.99</v>
      </c>
      <c r="D481" s="9">
        <f t="shared" si="104"/>
        <v>0.7410770835581425</v>
      </c>
      <c r="E481" s="9">
        <f t="shared" si="105"/>
        <v>0.16384922509668129</v>
      </c>
      <c r="F481" s="9">
        <f t="shared" si="106"/>
        <v>9.5073691345176251E-2</v>
      </c>
      <c r="G481" s="9">
        <f t="shared" si="107"/>
        <v>1.0587493740077316</v>
      </c>
      <c r="H481" s="9">
        <f t="shared" si="108"/>
        <v>1.3493872934225515</v>
      </c>
      <c r="I481" s="9">
        <f t="shared" si="109"/>
        <v>6.1031719827172664</v>
      </c>
      <c r="J481" s="9">
        <f t="shared" si="110"/>
        <v>10.518156872329508</v>
      </c>
      <c r="K481" s="11">
        <f t="shared" si="111"/>
        <v>0.75187969924812026</v>
      </c>
      <c r="L481" s="11">
        <f t="shared" si="112"/>
        <v>0.1718213058419244</v>
      </c>
      <c r="M481" s="11">
        <f t="shared" si="113"/>
        <v>0.10010010010010009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-0.18491858263968963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0.18285603382365906</v>
      </c>
      <c r="Q481" s="11">
        <f>2*'OddsRatio_working_3-way'!K481*'OddsRatio_working_3-way'!L481*'OddsRatio_working_3-way'!M481</f>
        <v>2.5863654006175255E-2</v>
      </c>
      <c r="R481" s="11">
        <f t="shared" si="114"/>
        <v>0</v>
      </c>
      <c r="S481" s="11">
        <f t="shared" si="115"/>
        <v>-0.98884617875289793</v>
      </c>
      <c r="T481" s="11">
        <f t="shared" si="116"/>
        <v>-0.13986508893251737</v>
      </c>
      <c r="U481" s="11">
        <f>'OddsRatio_working_3-way'!S481-'OddsRatio_working_3-way'!R481^2/3</f>
        <v>-0.98884617875289793</v>
      </c>
      <c r="V481" s="11">
        <f>'OddsRatio_working_3-way'!S481*'OddsRatio_working_3-way'!R481/3-2*'OddsRatio_working_3-way'!R481^3/27-'OddsRatio_working_3-way'!T481</f>
        <v>0.13986508893251737</v>
      </c>
      <c r="W481" s="11">
        <f>'OddsRatio_working_3-way'!V481^2+4*'OddsRatio_working_3-way'!U481^3/27</f>
        <v>-0.12368373790861993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0.18923925399525393</v>
      </c>
      <c r="Y481" s="11">
        <f>IF('OddsRatio_working_3-way'!W481&gt;=0,IF('OddsRatio_working_3-way'!V481+SQRT('OddsRatio_working_3-way'!W481)&gt;0,0,PI()),ACOS('OddsRatio_working_3-way'!V481/(2*'OddsRatio_working_3-way'!X481)))</f>
        <v>1.1922763084189818</v>
      </c>
      <c r="Z481" s="11">
        <f>'OddsRatio_working_3-way'!X481^(1/3)*COS('OddsRatio_working_3-way'!Y481/3)</f>
        <v>0.52937468700386581</v>
      </c>
      <c r="AA481" s="11">
        <f>'OddsRatio_working_3-way'!X481^(1/3)*COS(('OddsRatio_working_3-way'!Y481+2*PI())/3)</f>
        <v>-0.4571279194153659</v>
      </c>
      <c r="AB481" s="11">
        <f>'OddsRatio_working_3-way'!X481^(1/3)*COS(('OddsRatio_working_3-way'!Y481+4*PI())/3)</f>
        <v>-7.2246767588499558E-2</v>
      </c>
      <c r="AC481" s="11">
        <f>'OddsRatio_working_3-way'!X481^(1/3)*SIN('OddsRatio_working_3-way'!Y481/3)</f>
        <v>0.22221123661325445</v>
      </c>
      <c r="AD481" s="11">
        <f>'OddsRatio_working_3-way'!X481^(1/3)*SIN(('OddsRatio_working_3-way'!Y481+2*PI())/3)</f>
        <v>0.34734630875915662</v>
      </c>
      <c r="AE481" s="11">
        <f>'OddsRatio_working_3-way'!X481^(1/3)*SIN(('OddsRatio_working_3-way'!Y481+4*PI())/3)</f>
        <v>-0.56955754537241099</v>
      </c>
      <c r="AF481" s="11">
        <f>-'OddsRatio_working_3-way'!U481/(3*'OddsRatio_working_3-way'!X481^(1/3))*COS(('OddsRatio_working_3-way'!Y481)/3)</f>
        <v>0.52937468700386581</v>
      </c>
      <c r="AG481" s="11">
        <f>-'OddsRatio_working_3-way'!U481/(3*'OddsRatio_working_3-way'!X481^(1/3))*COS(('OddsRatio_working_3-way'!Y481+2*PI())/3)</f>
        <v>-0.4571279194153659</v>
      </c>
      <c r="AH481" s="11">
        <f>-'OddsRatio_working_3-way'!U481/(3*'OddsRatio_working_3-way'!X481^(1/3))*COS(('OddsRatio_working_3-way'!Y481+4*PI())/3)</f>
        <v>-7.2246767588499558E-2</v>
      </c>
      <c r="AI481" s="11">
        <f>'OddsRatio_working_3-way'!U481/(3*'OddsRatio_working_3-way'!X481^(1/3))*SIN(('OddsRatio_working_3-way'!Y481)/3)</f>
        <v>-0.22221123661325445</v>
      </c>
      <c r="AJ481" s="11">
        <f>'OddsRatio_working_3-way'!U481/(3*'OddsRatio_working_3-way'!X481^(1/3))*SIN(('OddsRatio_working_3-way'!Y481+2*PI())/3)</f>
        <v>-0.34734630875915662</v>
      </c>
      <c r="AK481" s="11">
        <f>'OddsRatio_working_3-way'!U481/(3*'OddsRatio_working_3-way'!X481^(1/3))*SIN(('OddsRatio_working_3-way'!Y481+4*PI())/3)</f>
        <v>0.56955754537241099</v>
      </c>
      <c r="AL481" s="11">
        <f>'OddsRatio_working_3-way'!Z481+'OddsRatio_working_3-way'!AF481</f>
        <v>1.0587493740077316</v>
      </c>
      <c r="AM481" s="11">
        <f>'OddsRatio_working_3-way'!AA481+'OddsRatio_working_3-way'!AG481</f>
        <v>-0.9142558388307318</v>
      </c>
      <c r="AN481" s="11">
        <f>'OddsRatio_working_3-way'!AB481+'OddsRatio_working_3-way'!AH481</f>
        <v>-0.14449353517699912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1.0587493740077316</v>
      </c>
      <c r="AS481" s="11">
        <f>IF(('OddsRatio_working_3-way'!X481=0),IF(Q481&gt;0,-Q481^(1/3),(-Q481)^(1/3)),'OddsRatio_working_3-way'!AM481-'OddsRatio_working_3-way'!R481/3)</f>
        <v>-0.9142558388307318</v>
      </c>
      <c r="AT481" s="11">
        <f>IF(('OddsRatio_working_3-way'!X481=0),IF(Q481&gt;0,-Q481^(1/3),(-Q481)^(1/3)),'OddsRatio_working_3-way'!AN481-'OddsRatio_working_3-way'!R481/3)</f>
        <v>-0.14449353517699912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1.44</v>
      </c>
      <c r="B482" s="4">
        <f>IF('True_Odds_Calculator_3-way'!B483="","",'True_Odds_Calculator_3-way'!B483)</f>
        <v>4.32</v>
      </c>
      <c r="C482" s="4">
        <f>IF('True_Odds_Calculator_3-way'!C483="","",'True_Odds_Calculator_3-way'!C483)</f>
        <v>8.1199999999999992</v>
      </c>
      <c r="D482" s="9">
        <f t="shared" si="104"/>
        <v>0.6729362461498577</v>
      </c>
      <c r="E482" s="9">
        <f t="shared" si="105"/>
        <v>0.21425761943552626</v>
      </c>
      <c r="F482" s="9">
        <f t="shared" si="106"/>
        <v>0.11280613441461602</v>
      </c>
      <c r="G482" s="9">
        <f t="shared" si="107"/>
        <v>1.1046019850300122</v>
      </c>
      <c r="H482" s="9">
        <f t="shared" si="108"/>
        <v>1.4860248734132055</v>
      </c>
      <c r="I482" s="9">
        <f t="shared" si="109"/>
        <v>4.6672785902996408</v>
      </c>
      <c r="J482" s="9">
        <f t="shared" si="110"/>
        <v>8.8647661334136831</v>
      </c>
      <c r="K482" s="11">
        <f t="shared" si="111"/>
        <v>0.69444444444444442</v>
      </c>
      <c r="L482" s="11">
        <f t="shared" si="112"/>
        <v>0.23148148148148145</v>
      </c>
      <c r="M482" s="11">
        <f t="shared" si="113"/>
        <v>0.12315270935960593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-0.20590575523525723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0.21539054106103916</v>
      </c>
      <c r="Q482" s="11">
        <f>2*'OddsRatio_working_3-way'!K482*'OddsRatio_working_3-way'!L482*'OddsRatio_working_3-way'!M482</f>
        <v>3.9593849459749843E-2</v>
      </c>
      <c r="R482" s="11">
        <f t="shared" si="114"/>
        <v>0</v>
      </c>
      <c r="S482" s="11">
        <f t="shared" si="115"/>
        <v>-1.0460637237407235</v>
      </c>
      <c r="T482" s="11">
        <f t="shared" si="116"/>
        <v>-0.19229112568763299</v>
      </c>
      <c r="U482" s="11">
        <f>'OddsRatio_working_3-way'!S482-'OddsRatio_working_3-way'!R482^2/3</f>
        <v>-1.0460637237407235</v>
      </c>
      <c r="V482" s="11">
        <f>'OddsRatio_working_3-way'!S482*'OddsRatio_working_3-way'!R482/3-2*'OddsRatio_working_3-way'!R482^3/27-'OddsRatio_working_3-way'!T482</f>
        <v>0.19229112568763299</v>
      </c>
      <c r="W482" s="11">
        <f>'OddsRatio_working_3-way'!V482^2+4*'OddsRatio_working_3-way'!U482^3/27</f>
        <v>-0.13260256923892358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0.20589951812543214</v>
      </c>
      <c r="Y482" s="11">
        <f>IF('OddsRatio_working_3-way'!W482&gt;=0,IF('OddsRatio_working_3-way'!V482+SQRT('OddsRatio_working_3-way'!W482)&gt;0,0,PI()),ACOS('OddsRatio_working_3-way'!V482/(2*'OddsRatio_working_3-way'!X482)))</f>
        <v>1.0849535219418964</v>
      </c>
      <c r="Z482" s="11">
        <f>'OddsRatio_working_3-way'!X482^(1/3)*COS('OddsRatio_working_3-way'!Y482/3)</f>
        <v>0.55230099251500619</v>
      </c>
      <c r="AA482" s="11">
        <f>'OddsRatio_working_3-way'!X482^(1/3)*COS(('OddsRatio_working_3-way'!Y482+2*PI())/3)</f>
        <v>-0.45708872103431825</v>
      </c>
      <c r="AB482" s="11">
        <f>'OddsRatio_working_3-way'!X482^(1/3)*COS(('OddsRatio_working_3-way'!Y482+4*PI())/3)</f>
        <v>-9.5212271480687782E-2</v>
      </c>
      <c r="AC482" s="11">
        <f>'OddsRatio_working_3-way'!X482^(1/3)*SIN('OddsRatio_working_3-way'!Y482/3)</f>
        <v>0.20892946556317454</v>
      </c>
      <c r="AD482" s="11">
        <f>'OddsRatio_working_3-way'!X482^(1/3)*SIN(('OddsRatio_working_3-way'!Y482+2*PI())/3)</f>
        <v>0.37384195727176717</v>
      </c>
      <c r="AE482" s="11">
        <f>'OddsRatio_working_3-way'!X482^(1/3)*SIN(('OddsRatio_working_3-way'!Y482+4*PI())/3)</f>
        <v>-0.58277142283494177</v>
      </c>
      <c r="AF482" s="11">
        <f>-'OddsRatio_working_3-way'!U482/(3*'OddsRatio_working_3-way'!X482^(1/3))*COS(('OddsRatio_working_3-way'!Y482)/3)</f>
        <v>0.55230099251500597</v>
      </c>
      <c r="AG482" s="11">
        <f>-'OddsRatio_working_3-way'!U482/(3*'OddsRatio_working_3-way'!X482^(1/3))*COS(('OddsRatio_working_3-way'!Y482+2*PI())/3)</f>
        <v>-0.45708872103431808</v>
      </c>
      <c r="AH482" s="11">
        <f>-'OddsRatio_working_3-way'!U482/(3*'OddsRatio_working_3-way'!X482^(1/3))*COS(('OddsRatio_working_3-way'!Y482+4*PI())/3)</f>
        <v>-9.5212271480687755E-2</v>
      </c>
      <c r="AI482" s="11">
        <f>'OddsRatio_working_3-way'!U482/(3*'OddsRatio_working_3-way'!X482^(1/3))*SIN(('OddsRatio_working_3-way'!Y482)/3)</f>
        <v>-0.20892946556317446</v>
      </c>
      <c r="AJ482" s="11">
        <f>'OddsRatio_working_3-way'!U482/(3*'OddsRatio_working_3-way'!X482^(1/3))*SIN(('OddsRatio_working_3-way'!Y482+2*PI())/3)</f>
        <v>-0.37384195727176706</v>
      </c>
      <c r="AK482" s="11">
        <f>'OddsRatio_working_3-way'!U482/(3*'OddsRatio_working_3-way'!X482^(1/3))*SIN(('OddsRatio_working_3-way'!Y482+4*PI())/3)</f>
        <v>0.58277142283494154</v>
      </c>
      <c r="AL482" s="11">
        <f>'OddsRatio_working_3-way'!Z482+'OddsRatio_working_3-way'!AF482</f>
        <v>1.1046019850300122</v>
      </c>
      <c r="AM482" s="11">
        <f>'OddsRatio_working_3-way'!AA482+'OddsRatio_working_3-way'!AG482</f>
        <v>-0.91417744206863638</v>
      </c>
      <c r="AN482" s="11">
        <f>'OddsRatio_working_3-way'!AB482+'OddsRatio_working_3-way'!AH482</f>
        <v>-0.19042454296137554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1.1046019850300122</v>
      </c>
      <c r="AS482" s="11">
        <f>IF(('OddsRatio_working_3-way'!X482=0),IF(Q482&gt;0,-Q482^(1/3),(-Q482)^(1/3)),'OddsRatio_working_3-way'!AM482-'OddsRatio_working_3-way'!R482/3)</f>
        <v>-0.91417744206863638</v>
      </c>
      <c r="AT482" s="11">
        <f>IF(('OddsRatio_working_3-way'!X482=0),IF(Q482&gt;0,-Q482^(1/3),(-Q482)^(1/3)),'OddsRatio_working_3-way'!AN482-'OddsRatio_working_3-way'!R482/3)</f>
        <v>-0.19042454296137554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1.21</v>
      </c>
      <c r="B483" s="4">
        <f>IF('True_Odds_Calculator_3-way'!B484="","",'True_Odds_Calculator_3-way'!B484)</f>
        <v>6.53</v>
      </c>
      <c r="C483" s="4">
        <f>IF('True_Odds_Calculator_3-way'!C484="","",'True_Odds_Calculator_3-way'!C484)</f>
        <v>14.94</v>
      </c>
      <c r="D483" s="9">
        <f t="shared" si="104"/>
        <v>0.80544275374186758</v>
      </c>
      <c r="E483" s="9">
        <f t="shared" si="105"/>
        <v>0.13585295262978497</v>
      </c>
      <c r="F483" s="9">
        <f t="shared" si="106"/>
        <v>5.8704293628347434E-2</v>
      </c>
      <c r="G483" s="9">
        <f t="shared" si="107"/>
        <v>1.1502531658712964</v>
      </c>
      <c r="H483" s="9">
        <f t="shared" si="108"/>
        <v>1.2415531648329723</v>
      </c>
      <c r="I483" s="9">
        <f t="shared" si="109"/>
        <v>7.3609000072682687</v>
      </c>
      <c r="J483" s="9">
        <f t="shared" si="110"/>
        <v>17.034529132245872</v>
      </c>
      <c r="K483" s="11">
        <f t="shared" si="111"/>
        <v>0.82644628099173556</v>
      </c>
      <c r="L483" s="11">
        <f t="shared" si="112"/>
        <v>0.15313935681470137</v>
      </c>
      <c r="M483" s="11">
        <f t="shared" si="113"/>
        <v>6.6934404283801874E-2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-0.13713807554519142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0.16671548685725396</v>
      </c>
      <c r="Q483" s="11">
        <f>2*'OddsRatio_working_3-way'!K483*'OddsRatio_working_3-way'!L483*'OddsRatio_working_3-way'!M483</f>
        <v>1.6942630778176218E-2</v>
      </c>
      <c r="R483" s="11">
        <f t="shared" si="114"/>
        <v>0</v>
      </c>
      <c r="S483" s="11">
        <f t="shared" si="115"/>
        <v>-1.2156761438752715</v>
      </c>
      <c r="T483" s="11">
        <f t="shared" si="116"/>
        <v>-0.12354432356456012</v>
      </c>
      <c r="U483" s="11">
        <f>'OddsRatio_working_3-way'!S483-'OddsRatio_working_3-way'!R483^2/3</f>
        <v>-1.2156761438752715</v>
      </c>
      <c r="V483" s="11">
        <f>'OddsRatio_working_3-way'!S483*'OddsRatio_working_3-way'!R483/3-2*'OddsRatio_working_3-way'!R483^3/27-'OddsRatio_working_3-way'!T483</f>
        <v>0.12354432356456012</v>
      </c>
      <c r="W483" s="11">
        <f>'OddsRatio_working_3-way'!V483^2+4*'OddsRatio_working_3-way'!U483^3/27</f>
        <v>-0.25090116502942705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0.25795559933564721</v>
      </c>
      <c r="Y483" s="11">
        <f>IF('OddsRatio_working_3-way'!W483&gt;=0,IF('OddsRatio_working_3-way'!V483+SQRT('OddsRatio_working_3-way'!W483)&gt;0,0,PI()),ACOS('OddsRatio_working_3-way'!V483/(2*'OddsRatio_working_3-way'!X483)))</f>
        <v>1.3289782546970552</v>
      </c>
      <c r="Z483" s="11">
        <f>'OddsRatio_working_3-way'!X483^(1/3)*COS('OddsRatio_working_3-way'!Y483/3)</f>
        <v>0.57512658293564822</v>
      </c>
      <c r="AA483" s="11">
        <f>'OddsRatio_working_3-way'!X483^(1/3)*COS(('OddsRatio_working_3-way'!Y483+2*PI())/3)</f>
        <v>-0.52387049865666901</v>
      </c>
      <c r="AB483" s="11">
        <f>'OddsRatio_working_3-way'!X483^(1/3)*COS(('OddsRatio_working_3-way'!Y483+4*PI())/3)</f>
        <v>-5.1256084278979264E-2</v>
      </c>
      <c r="AC483" s="11">
        <f>'OddsRatio_working_3-way'!X483^(1/3)*SIN('OddsRatio_working_3-way'!Y483/3)</f>
        <v>0.27286405936385649</v>
      </c>
      <c r="AD483" s="11">
        <f>'OddsRatio_working_3-way'!X483^(1/3)*SIN(('OddsRatio_working_3-way'!Y483+2*PI())/3)</f>
        <v>0.36164220153208088</v>
      </c>
      <c r="AE483" s="11">
        <f>'OddsRatio_working_3-way'!X483^(1/3)*SIN(('OddsRatio_working_3-way'!Y483+4*PI())/3)</f>
        <v>-0.63450626089593742</v>
      </c>
      <c r="AF483" s="11">
        <f>-'OddsRatio_working_3-way'!U483/(3*'OddsRatio_working_3-way'!X483^(1/3))*COS(('OddsRatio_working_3-way'!Y483)/3)</f>
        <v>0.57512658293564811</v>
      </c>
      <c r="AG483" s="11">
        <f>-'OddsRatio_working_3-way'!U483/(3*'OddsRatio_working_3-way'!X483^(1/3))*COS(('OddsRatio_working_3-way'!Y483+2*PI())/3)</f>
        <v>-0.5238704986566689</v>
      </c>
      <c r="AH483" s="11">
        <f>-'OddsRatio_working_3-way'!U483/(3*'OddsRatio_working_3-way'!X483^(1/3))*COS(('OddsRatio_working_3-way'!Y483+4*PI())/3)</f>
        <v>-5.1256084278979257E-2</v>
      </c>
      <c r="AI483" s="11">
        <f>'OddsRatio_working_3-way'!U483/(3*'OddsRatio_working_3-way'!X483^(1/3))*SIN(('OddsRatio_working_3-way'!Y483)/3)</f>
        <v>-0.27286405936385644</v>
      </c>
      <c r="AJ483" s="11">
        <f>'OddsRatio_working_3-way'!U483/(3*'OddsRatio_working_3-way'!X483^(1/3))*SIN(('OddsRatio_working_3-way'!Y483+2*PI())/3)</f>
        <v>-0.36164220153208076</v>
      </c>
      <c r="AK483" s="11">
        <f>'OddsRatio_working_3-way'!U483/(3*'OddsRatio_working_3-way'!X483^(1/3))*SIN(('OddsRatio_working_3-way'!Y483+4*PI())/3)</f>
        <v>0.63450626089593731</v>
      </c>
      <c r="AL483" s="11">
        <f>'OddsRatio_working_3-way'!Z483+'OddsRatio_working_3-way'!AF483</f>
        <v>1.1502531658712964</v>
      </c>
      <c r="AM483" s="11">
        <f>'OddsRatio_working_3-way'!AA483+'OddsRatio_working_3-way'!AG483</f>
        <v>-1.0477409973133378</v>
      </c>
      <c r="AN483" s="11">
        <f>'OddsRatio_working_3-way'!AB483+'OddsRatio_working_3-way'!AH483</f>
        <v>-0.10251216855795853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1.1502531658712964</v>
      </c>
      <c r="AS483" s="11">
        <f>IF(('OddsRatio_working_3-way'!X483=0),IF(Q483&gt;0,-Q483^(1/3),(-Q483)^(1/3)),'OddsRatio_working_3-way'!AM483-'OddsRatio_working_3-way'!R483/3)</f>
        <v>-1.0477409973133378</v>
      </c>
      <c r="AT483" s="11">
        <f>IF(('OddsRatio_working_3-way'!X483=0),IF(Q483&gt;0,-Q483^(1/3),(-Q483)^(1/3)),'OddsRatio_working_3-way'!AN483-'OddsRatio_working_3-way'!R483/3)</f>
        <v>-0.10251216855795853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4.3899999999999997</v>
      </c>
      <c r="B484" s="4">
        <f>IF('True_Odds_Calculator_3-way'!B485="","",'True_Odds_Calculator_3-way'!B485)</f>
        <v>3.92</v>
      </c>
      <c r="C484" s="4">
        <f>IF('True_Odds_Calculator_3-way'!C485="","",'True_Odds_Calculator_3-way'!C485)</f>
        <v>1.83</v>
      </c>
      <c r="D484" s="9">
        <f t="shared" si="104"/>
        <v>0.2194368284172748</v>
      </c>
      <c r="E484" s="9">
        <f t="shared" si="105"/>
        <v>0.24606601167745901</v>
      </c>
      <c r="F484" s="9">
        <f t="shared" si="106"/>
        <v>0.53449715990526614</v>
      </c>
      <c r="G484" s="9">
        <f t="shared" si="107"/>
        <v>1.0492979895239558</v>
      </c>
      <c r="H484" s="9">
        <f t="shared" si="108"/>
        <v>4.5571201844862097</v>
      </c>
      <c r="I484" s="9">
        <f t="shared" si="109"/>
        <v>4.0639501294099505</v>
      </c>
      <c r="J484" s="9">
        <f t="shared" si="110"/>
        <v>1.8709173313048832</v>
      </c>
      <c r="K484" s="11">
        <f t="shared" si="111"/>
        <v>0.22779043280182235</v>
      </c>
      <c r="L484" s="11">
        <f t="shared" si="112"/>
        <v>0.25510204081632654</v>
      </c>
      <c r="M484" s="11">
        <f t="shared" si="113"/>
        <v>0.54644808743169393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-0.26089092046692064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0.22672349869033839</v>
      </c>
      <c r="Q484" s="11">
        <f>2*'OddsRatio_working_3-way'!K484*'OddsRatio_working_3-way'!L484*'OddsRatio_working_3-way'!M484</f>
        <v>6.3507982826425322E-2</v>
      </c>
      <c r="R484" s="11">
        <f t="shared" si="114"/>
        <v>0</v>
      </c>
      <c r="S484" s="11">
        <f t="shared" si="115"/>
        <v>-0.869035604169619</v>
      </c>
      <c r="T484" s="11">
        <f t="shared" si="116"/>
        <v>-0.24342734010353473</v>
      </c>
      <c r="U484" s="11">
        <f>'OddsRatio_working_3-way'!S484-'OddsRatio_working_3-way'!R484^2/3</f>
        <v>-0.869035604169619</v>
      </c>
      <c r="V484" s="11">
        <f>'OddsRatio_working_3-way'!S484*'OddsRatio_working_3-way'!R484/3-2*'OddsRatio_working_3-way'!R484^3/27-'OddsRatio_working_3-way'!T484</f>
        <v>0.24342734010353473</v>
      </c>
      <c r="W484" s="11">
        <f>'OddsRatio_working_3-way'!V484^2+4*'OddsRatio_working_3-way'!U484^3/27</f>
        <v>-3.7975066822833248E-2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0.15591017985743844</v>
      </c>
      <c r="Y484" s="11">
        <f>IF('OddsRatio_working_3-way'!W484&gt;=0,IF('OddsRatio_working_3-way'!V484+SQRT('OddsRatio_working_3-way'!W484)&gt;0,0,PI()),ACOS('OddsRatio_working_3-way'!V484/(2*'OddsRatio_working_3-way'!X484)))</f>
        <v>0.67506662206873491</v>
      </c>
      <c r="Z484" s="11">
        <f>'OddsRatio_working_3-way'!X484^(1/3)*COS('OddsRatio_working_3-way'!Y484/3)</f>
        <v>0.52464899476197802</v>
      </c>
      <c r="AA484" s="11">
        <f>'OddsRatio_working_3-way'!X484^(1/3)*COS(('OddsRatio_working_3-way'!Y484+2*PI())/3)</f>
        <v>-0.36632678227819315</v>
      </c>
      <c r="AB484" s="11">
        <f>'OddsRatio_working_3-way'!X484^(1/3)*COS(('OddsRatio_working_3-way'!Y484+4*PI())/3)</f>
        <v>-0.15832221248378503</v>
      </c>
      <c r="AC484" s="11">
        <f>'OddsRatio_working_3-way'!X484^(1/3)*SIN('OddsRatio_working_3-way'!Y484/3)</f>
        <v>0.12009149436347395</v>
      </c>
      <c r="AD484" s="11">
        <f>'OddsRatio_working_3-way'!X484^(1/3)*SIN(('OddsRatio_working_3-way'!Y484+2*PI())/3)</f>
        <v>0.39431361035210499</v>
      </c>
      <c r="AE484" s="11">
        <f>'OddsRatio_working_3-way'!X484^(1/3)*SIN(('OddsRatio_working_3-way'!Y484+4*PI())/3)</f>
        <v>-0.51440510471557876</v>
      </c>
      <c r="AF484" s="11">
        <f>-'OddsRatio_working_3-way'!U484/(3*'OddsRatio_working_3-way'!X484^(1/3))*COS(('OddsRatio_working_3-way'!Y484)/3)</f>
        <v>0.5246489947619779</v>
      </c>
      <c r="AG484" s="11">
        <f>-'OddsRatio_working_3-way'!U484/(3*'OddsRatio_working_3-way'!X484^(1/3))*COS(('OddsRatio_working_3-way'!Y484+2*PI())/3)</f>
        <v>-0.3663267822781931</v>
      </c>
      <c r="AH484" s="11">
        <f>-'OddsRatio_working_3-way'!U484/(3*'OddsRatio_working_3-way'!X484^(1/3))*COS(('OddsRatio_working_3-way'!Y484+4*PI())/3)</f>
        <v>-0.158322212483785</v>
      </c>
      <c r="AI484" s="11">
        <f>'OddsRatio_working_3-way'!U484/(3*'OddsRatio_working_3-way'!X484^(1/3))*SIN(('OddsRatio_working_3-way'!Y484)/3)</f>
        <v>-0.12009149436347392</v>
      </c>
      <c r="AJ484" s="11">
        <f>'OddsRatio_working_3-way'!U484/(3*'OddsRatio_working_3-way'!X484^(1/3))*SIN(('OddsRatio_working_3-way'!Y484+2*PI())/3)</f>
        <v>-0.39431361035210488</v>
      </c>
      <c r="AK484" s="11">
        <f>'OddsRatio_working_3-way'!U484/(3*'OddsRatio_working_3-way'!X484^(1/3))*SIN(('OddsRatio_working_3-way'!Y484+4*PI())/3)</f>
        <v>0.51440510471557865</v>
      </c>
      <c r="AL484" s="11">
        <f>'OddsRatio_working_3-way'!Z484+'OddsRatio_working_3-way'!AF484</f>
        <v>1.0492979895239558</v>
      </c>
      <c r="AM484" s="11">
        <f>'OddsRatio_working_3-way'!AA484+'OddsRatio_working_3-way'!AG484</f>
        <v>-0.73265356455638631</v>
      </c>
      <c r="AN484" s="11">
        <f>'OddsRatio_working_3-way'!AB484+'OddsRatio_working_3-way'!AH484</f>
        <v>-0.31664442496757006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1.0492979895239558</v>
      </c>
      <c r="AS484" s="11">
        <f>IF(('OddsRatio_working_3-way'!X484=0),IF(Q484&gt;0,-Q484^(1/3),(-Q484)^(1/3)),'OddsRatio_working_3-way'!AM484-'OddsRatio_working_3-way'!R484/3)</f>
        <v>-0.73265356455638631</v>
      </c>
      <c r="AT484" s="11">
        <f>IF(('OddsRatio_working_3-way'!X484=0),IF(Q484&gt;0,-Q484^(1/3),(-Q484)^(1/3)),'OddsRatio_working_3-way'!AN484-'OddsRatio_working_3-way'!R484/3)</f>
        <v>-0.31664442496757006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8.3000000000000007</v>
      </c>
      <c r="B485" s="4">
        <f>IF('True_Odds_Calculator_3-way'!B486="","",'True_Odds_Calculator_3-way'!B486)</f>
        <v>4.92</v>
      </c>
      <c r="C485" s="4">
        <f>IF('True_Odds_Calculator_3-way'!C486="","",'True_Odds_Calculator_3-way'!C486)</f>
        <v>1.41</v>
      </c>
      <c r="D485" s="9">
        <f t="shared" si="104"/>
        <v>0.11326216068944506</v>
      </c>
      <c r="E485" s="9">
        <f t="shared" si="105"/>
        <v>0.19215598149119678</v>
      </c>
      <c r="F485" s="9">
        <f t="shared" si="106"/>
        <v>0.69458185781935822</v>
      </c>
      <c r="G485" s="9">
        <f t="shared" si="107"/>
        <v>1.0724758926762799</v>
      </c>
      <c r="H485" s="9">
        <f t="shared" si="108"/>
        <v>8.8290740165368433</v>
      </c>
      <c r="I485" s="9">
        <f t="shared" si="109"/>
        <v>5.2041054992910167</v>
      </c>
      <c r="J485" s="9">
        <f t="shared" si="110"/>
        <v>1.439715115997275</v>
      </c>
      <c r="K485" s="11">
        <f t="shared" si="111"/>
        <v>0.12048192771084336</v>
      </c>
      <c r="L485" s="11">
        <f t="shared" si="112"/>
        <v>0.2032520325203252</v>
      </c>
      <c r="M485" s="11">
        <f t="shared" si="113"/>
        <v>0.70921985815602839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-0.20376541627502931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0.20198420389740937</v>
      </c>
      <c r="Q485" s="11">
        <f>2*'OddsRatio_working_3-way'!K485*'OddsRatio_working_3-way'!L485*'OddsRatio_working_3-way'!M485</f>
        <v>3.4735030764816745E-2</v>
      </c>
      <c r="R485" s="11">
        <f t="shared" si="114"/>
        <v>0</v>
      </c>
      <c r="S485" s="11">
        <f t="shared" si="115"/>
        <v>-0.99125851476574522</v>
      </c>
      <c r="T485" s="11">
        <f t="shared" si="116"/>
        <v>-0.17046578069918233</v>
      </c>
      <c r="U485" s="11">
        <f>'OddsRatio_working_3-way'!S485-'OddsRatio_working_3-way'!R485^2/3</f>
        <v>-0.99125851476574522</v>
      </c>
      <c r="V485" s="11">
        <f>'OddsRatio_working_3-way'!S485*'OddsRatio_working_3-way'!R485/3-2*'OddsRatio_working_3-way'!R485^3/27-'OddsRatio_working_3-way'!T485</f>
        <v>0.17046578069918233</v>
      </c>
      <c r="W485" s="11">
        <f>'OddsRatio_working_3-way'!V485^2+4*'OddsRatio_working_3-way'!U485^3/27</f>
        <v>-0.115238323836025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0.18993216303815338</v>
      </c>
      <c r="Y485" s="11">
        <f>IF('OddsRatio_working_3-way'!W485&gt;=0,IF('OddsRatio_working_3-way'!V485+SQRT('OddsRatio_working_3-way'!W485)&gt;0,0,PI()),ACOS('OddsRatio_working_3-way'!V485/(2*'OddsRatio_working_3-way'!X485)))</f>
        <v>1.1054253233107341</v>
      </c>
      <c r="Z485" s="11">
        <f>'OddsRatio_working_3-way'!X485^(1/3)*COS('OddsRatio_working_3-way'!Y485/3)</f>
        <v>0.53623794633813993</v>
      </c>
      <c r="AA485" s="11">
        <f>'OddsRatio_working_3-way'!X485^(1/3)*COS(('OddsRatio_working_3-way'!Y485+2*PI())/3)</f>
        <v>-0.44742674592788528</v>
      </c>
      <c r="AB485" s="11">
        <f>'OddsRatio_working_3-way'!X485^(1/3)*COS(('OddsRatio_working_3-way'!Y485+4*PI())/3)</f>
        <v>-8.8811200410255073E-2</v>
      </c>
      <c r="AC485" s="11">
        <f>'OddsRatio_working_3-way'!X485^(1/3)*SIN('OddsRatio_working_3-way'!Y485/3)</f>
        <v>0.20704678174018856</v>
      </c>
      <c r="AD485" s="11">
        <f>'OddsRatio_working_3-way'!X485^(1/3)*SIN(('OddsRatio_working_3-way'!Y485+2*PI())/3)</f>
        <v>0.36087229313193153</v>
      </c>
      <c r="AE485" s="11">
        <f>'OddsRatio_working_3-way'!X485^(1/3)*SIN(('OddsRatio_working_3-way'!Y485+4*PI())/3)</f>
        <v>-0.56791907487212001</v>
      </c>
      <c r="AF485" s="11">
        <f>-'OddsRatio_working_3-way'!U485/(3*'OddsRatio_working_3-way'!X485^(1/3))*COS(('OddsRatio_working_3-way'!Y485)/3)</f>
        <v>0.53623794633813981</v>
      </c>
      <c r="AG485" s="11">
        <f>-'OddsRatio_working_3-way'!U485/(3*'OddsRatio_working_3-way'!X485^(1/3))*COS(('OddsRatio_working_3-way'!Y485+2*PI())/3)</f>
        <v>-0.44742674592788517</v>
      </c>
      <c r="AH485" s="11">
        <f>-'OddsRatio_working_3-way'!U485/(3*'OddsRatio_working_3-way'!X485^(1/3))*COS(('OddsRatio_working_3-way'!Y485+4*PI())/3)</f>
        <v>-8.8811200410255045E-2</v>
      </c>
      <c r="AI485" s="11">
        <f>'OddsRatio_working_3-way'!U485/(3*'OddsRatio_working_3-way'!X485^(1/3))*SIN(('OddsRatio_working_3-way'!Y485)/3)</f>
        <v>-0.20704678174018853</v>
      </c>
      <c r="AJ485" s="11">
        <f>'OddsRatio_working_3-way'!U485/(3*'OddsRatio_working_3-way'!X485^(1/3))*SIN(('OddsRatio_working_3-way'!Y485+2*PI())/3)</f>
        <v>-0.36087229313193148</v>
      </c>
      <c r="AK485" s="11">
        <f>'OddsRatio_working_3-way'!U485/(3*'OddsRatio_working_3-way'!X485^(1/3))*SIN(('OddsRatio_working_3-way'!Y485+4*PI())/3)</f>
        <v>0.5679190748721199</v>
      </c>
      <c r="AL485" s="11">
        <f>'OddsRatio_working_3-way'!Z485+'OddsRatio_working_3-way'!AF485</f>
        <v>1.0724758926762799</v>
      </c>
      <c r="AM485" s="11">
        <f>'OddsRatio_working_3-way'!AA485+'OddsRatio_working_3-way'!AG485</f>
        <v>-0.89485349185577046</v>
      </c>
      <c r="AN485" s="11">
        <f>'OddsRatio_working_3-way'!AB485+'OddsRatio_working_3-way'!AH485</f>
        <v>-0.17762240082051012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1.0724758926762799</v>
      </c>
      <c r="AS485" s="11">
        <f>IF(('OddsRatio_working_3-way'!X485=0),IF(Q485&gt;0,-Q485^(1/3),(-Q485)^(1/3)),'OddsRatio_working_3-way'!AM485-'OddsRatio_working_3-way'!R485/3)</f>
        <v>-0.89485349185577046</v>
      </c>
      <c r="AT485" s="11">
        <f>IF(('OddsRatio_working_3-way'!X485=0),IF(Q485&gt;0,-Q485^(1/3),(-Q485)^(1/3)),'OddsRatio_working_3-way'!AN485-'OddsRatio_working_3-way'!R485/3)</f>
        <v>-0.17762240082051012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1.51</v>
      </c>
      <c r="B486" s="4">
        <f>IF('True_Odds_Calculator_3-way'!B487="","",'True_Odds_Calculator_3-way'!B487)</f>
        <v>4.3099999999999996</v>
      </c>
      <c r="C486" s="4">
        <f>IF('True_Odds_Calculator_3-way'!C487="","",'True_Odds_Calculator_3-way'!C487)</f>
        <v>7.29</v>
      </c>
      <c r="D486" s="9">
        <f t="shared" si="104"/>
        <v>0.64851289739194373</v>
      </c>
      <c r="E486" s="9">
        <f t="shared" si="105"/>
        <v>0.22135562268673578</v>
      </c>
      <c r="F486" s="9">
        <f t="shared" si="106"/>
        <v>0.13013147992132013</v>
      </c>
      <c r="G486" s="9">
        <f t="shared" si="107"/>
        <v>1.06272427278215</v>
      </c>
      <c r="H486" s="9">
        <f t="shared" si="108"/>
        <v>1.5419893791188966</v>
      </c>
      <c r="I486" s="9">
        <f t="shared" si="109"/>
        <v>4.5176173429089168</v>
      </c>
      <c r="J486" s="9">
        <f t="shared" si="110"/>
        <v>7.6845356757997241</v>
      </c>
      <c r="K486" s="11">
        <f t="shared" si="111"/>
        <v>0.66225165562913912</v>
      </c>
      <c r="L486" s="11">
        <f t="shared" si="112"/>
        <v>0.23201856148491881</v>
      </c>
      <c r="M486" s="11">
        <f t="shared" si="113"/>
        <v>0.13717421124828533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-0.22380360074242378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0.21309311100323666</v>
      </c>
      <c r="Q486" s="11">
        <f>2*'OddsRatio_working_3-way'!K486*'OddsRatio_working_3-way'!L486*'OddsRatio_working_3-way'!M486</f>
        <v>4.2154918101530506E-2</v>
      </c>
      <c r="R486" s="11">
        <f t="shared" si="114"/>
        <v>0</v>
      </c>
      <c r="S486" s="11">
        <f t="shared" si="115"/>
        <v>-0.95214335379923642</v>
      </c>
      <c r="T486" s="11">
        <f t="shared" si="116"/>
        <v>-0.18835674654782131</v>
      </c>
      <c r="U486" s="11">
        <f>'OddsRatio_working_3-way'!S486-'OddsRatio_working_3-way'!R486^2/3</f>
        <v>-0.95214335379923642</v>
      </c>
      <c r="V486" s="11">
        <f>'OddsRatio_working_3-way'!S486*'OddsRatio_working_3-way'!R486/3-2*'OddsRatio_working_3-way'!R486^3/27-'OddsRatio_working_3-way'!T486</f>
        <v>0.18835674654782131</v>
      </c>
      <c r="W486" s="11">
        <f>'OddsRatio_working_3-way'!V486^2+4*'OddsRatio_working_3-way'!U486^3/27</f>
        <v>-9.2401918705419944E-2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0.17880169369688598</v>
      </c>
      <c r="Y486" s="11">
        <f>IF('OddsRatio_working_3-way'!W486&gt;=0,IF('OddsRatio_working_3-way'!V486+SQRT('OddsRatio_working_3-way'!W486)&gt;0,0,PI()),ACOS('OddsRatio_working_3-way'!V486/(2*'OddsRatio_working_3-way'!X486)))</f>
        <v>1.0160594030493089</v>
      </c>
      <c r="Z486" s="11">
        <f>'OddsRatio_working_3-way'!X486^(1/3)*COS('OddsRatio_working_3-way'!Y486/3)</f>
        <v>0.53136213639107488</v>
      </c>
      <c r="AA486" s="11">
        <f>'OddsRatio_working_3-way'!X486^(1/3)*COS(('OddsRatio_working_3-way'!Y486+2*PI())/3)</f>
        <v>-0.42778149526852083</v>
      </c>
      <c r="AB486" s="11">
        <f>'OddsRatio_working_3-way'!X486^(1/3)*COS(('OddsRatio_working_3-way'!Y486+4*PI())/3)</f>
        <v>-0.10358064112255418</v>
      </c>
      <c r="AC486" s="11">
        <f>'OddsRatio_working_3-way'!X486^(1/3)*SIN('OddsRatio_working_3-way'!Y486/3)</f>
        <v>0.18717745041268063</v>
      </c>
      <c r="AD486" s="11">
        <f>'OddsRatio_working_3-way'!X486^(1/3)*SIN(('OddsRatio_working_3-way'!Y486+2*PI())/3)</f>
        <v>0.36658438351750233</v>
      </c>
      <c r="AE486" s="11">
        <f>'OddsRatio_working_3-way'!X486^(1/3)*SIN(('OddsRatio_working_3-way'!Y486+4*PI())/3)</f>
        <v>-0.55376183393018286</v>
      </c>
      <c r="AF486" s="11">
        <f>-'OddsRatio_working_3-way'!U486/(3*'OddsRatio_working_3-way'!X486^(1/3))*COS(('OddsRatio_working_3-way'!Y486)/3)</f>
        <v>0.53136213639107499</v>
      </c>
      <c r="AG486" s="11">
        <f>-'OddsRatio_working_3-way'!U486/(3*'OddsRatio_working_3-way'!X486^(1/3))*COS(('OddsRatio_working_3-way'!Y486+2*PI())/3)</f>
        <v>-0.42778149526852088</v>
      </c>
      <c r="AH486" s="11">
        <f>-'OddsRatio_working_3-way'!U486/(3*'OddsRatio_working_3-way'!X486^(1/3))*COS(('OddsRatio_working_3-way'!Y486+4*PI())/3)</f>
        <v>-0.1035806411225542</v>
      </c>
      <c r="AI486" s="11">
        <f>'OddsRatio_working_3-way'!U486/(3*'OddsRatio_working_3-way'!X486^(1/3))*SIN(('OddsRatio_working_3-way'!Y486)/3)</f>
        <v>-0.18717745041268069</v>
      </c>
      <c r="AJ486" s="11">
        <f>'OddsRatio_working_3-way'!U486/(3*'OddsRatio_working_3-way'!X486^(1/3))*SIN(('OddsRatio_working_3-way'!Y486+2*PI())/3)</f>
        <v>-0.36658438351750239</v>
      </c>
      <c r="AK486" s="11">
        <f>'OddsRatio_working_3-way'!U486/(3*'OddsRatio_working_3-way'!X486^(1/3))*SIN(('OddsRatio_working_3-way'!Y486+4*PI())/3)</f>
        <v>0.55376183393018297</v>
      </c>
      <c r="AL486" s="11">
        <f>'OddsRatio_working_3-way'!Z486+'OddsRatio_working_3-way'!AF486</f>
        <v>1.06272427278215</v>
      </c>
      <c r="AM486" s="11">
        <f>'OddsRatio_working_3-way'!AA486+'OddsRatio_working_3-way'!AG486</f>
        <v>-0.85556299053704166</v>
      </c>
      <c r="AN486" s="11">
        <f>'OddsRatio_working_3-way'!AB486+'OddsRatio_working_3-way'!AH486</f>
        <v>-0.20716128224510838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1.06272427278215</v>
      </c>
      <c r="AS486" s="11">
        <f>IF(('OddsRatio_working_3-way'!X486=0),IF(Q486&gt;0,-Q486^(1/3),(-Q486)^(1/3)),'OddsRatio_working_3-way'!AM486-'OddsRatio_working_3-way'!R486/3)</f>
        <v>-0.85556299053704166</v>
      </c>
      <c r="AT486" s="11">
        <f>IF(('OddsRatio_working_3-way'!X486=0),IF(Q486&gt;0,-Q486^(1/3),(-Q486)^(1/3)),'OddsRatio_working_3-way'!AN486-'OddsRatio_working_3-way'!R486/3)</f>
        <v>-0.20716128224510838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2.73</v>
      </c>
      <c r="B487" s="4">
        <f>IF('True_Odds_Calculator_3-way'!B488="","",'True_Odds_Calculator_3-way'!B488)</f>
        <v>3.5</v>
      </c>
      <c r="C487" s="4">
        <f>IF('True_Odds_Calculator_3-way'!C488="","",'True_Odds_Calculator_3-way'!C488)</f>
        <v>2.66</v>
      </c>
      <c r="D487" s="9">
        <f t="shared" si="104"/>
        <v>0.35661867115530693</v>
      </c>
      <c r="E487" s="9">
        <f t="shared" si="105"/>
        <v>0.27723074352177768</v>
      </c>
      <c r="F487" s="9">
        <f t="shared" si="106"/>
        <v>0.36615058532291522</v>
      </c>
      <c r="G487" s="9">
        <f t="shared" si="107"/>
        <v>1.0428414212602586</v>
      </c>
      <c r="H487" s="9">
        <f t="shared" si="108"/>
        <v>2.8041156587802476</v>
      </c>
      <c r="I487" s="9">
        <f t="shared" si="109"/>
        <v>3.607103553150647</v>
      </c>
      <c r="J487" s="9">
        <f t="shared" si="110"/>
        <v>2.7311167592920298</v>
      </c>
      <c r="K487" s="11">
        <f t="shared" si="111"/>
        <v>0.36630036630036628</v>
      </c>
      <c r="L487" s="11">
        <f t="shared" si="112"/>
        <v>0.2857142857142857</v>
      </c>
      <c r="M487" s="11">
        <f t="shared" si="113"/>
        <v>0.37593984962406013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-0.28247620621412239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0.23174104806757864</v>
      </c>
      <c r="Q487" s="11">
        <f>2*'OddsRatio_working_3-way'!K487*'OddsRatio_working_3-way'!L487*'OddsRatio_working_3-way'!M487</f>
        <v>7.8689659785255911E-2</v>
      </c>
      <c r="R487" s="11">
        <f t="shared" si="114"/>
        <v>0</v>
      </c>
      <c r="S487" s="11">
        <f t="shared" si="115"/>
        <v>-0.82039139215822832</v>
      </c>
      <c r="T487" s="11">
        <f t="shared" si="116"/>
        <v>-0.27857093112333731</v>
      </c>
      <c r="U487" s="11">
        <f>'OddsRatio_working_3-way'!S487-'OddsRatio_working_3-way'!R487^2/3</f>
        <v>-0.82039139215822832</v>
      </c>
      <c r="V487" s="11">
        <f>'OddsRatio_working_3-way'!S487*'OddsRatio_working_3-way'!R487/3-2*'OddsRatio_working_3-way'!R487^3/27-'OddsRatio_working_3-way'!T487</f>
        <v>0.27857093112333731</v>
      </c>
      <c r="W487" s="11">
        <f>'OddsRatio_working_3-way'!V487^2+4*'OddsRatio_working_3-way'!U487^3/27</f>
        <v>-4.1994056906436289E-3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0.14300451859781108</v>
      </c>
      <c r="Y487" s="11">
        <f>IF('OddsRatio_working_3-way'!W487&gt;=0,IF('OddsRatio_working_3-way'!V487+SQRT('OddsRatio_working_3-way'!W487)&gt;0,0,PI()),ACOS('OddsRatio_working_3-way'!V487/(2*'OddsRatio_working_3-way'!X487)))</f>
        <v>0.22856094956273432</v>
      </c>
      <c r="Z487" s="11">
        <f>'OddsRatio_working_3-way'!X487^(1/3)*COS('OddsRatio_working_3-way'!Y487/3)</f>
        <v>0.5214207106301294</v>
      </c>
      <c r="AA487" s="11">
        <f>'OddsRatio_working_3-way'!X487^(1/3)*COS(('OddsRatio_working_3-way'!Y487+2*PI())/3)</f>
        <v>-0.29518034130338977</v>
      </c>
      <c r="AB487" s="11">
        <f>'OddsRatio_working_3-way'!X487^(1/3)*COS(('OddsRatio_working_3-way'!Y487+4*PI())/3)</f>
        <v>-0.22624036932673972</v>
      </c>
      <c r="AC487" s="11">
        <f>'OddsRatio_working_3-way'!X487^(1/3)*SIN('OddsRatio_working_3-way'!Y487/3)</f>
        <v>3.9802511378644219E-2</v>
      </c>
      <c r="AD487" s="11">
        <f>'OddsRatio_working_3-way'!X487^(1/3)*SIN(('OddsRatio_working_3-way'!Y487+2*PI())/3)</f>
        <v>0.43166232577570463</v>
      </c>
      <c r="AE487" s="11">
        <f>'OddsRatio_working_3-way'!X487^(1/3)*SIN(('OddsRatio_working_3-way'!Y487+4*PI())/3)</f>
        <v>-0.47146483715434878</v>
      </c>
      <c r="AF487" s="11">
        <f>-'OddsRatio_working_3-way'!U487/(3*'OddsRatio_working_3-way'!X487^(1/3))*COS(('OddsRatio_working_3-way'!Y487)/3)</f>
        <v>0.52142071063012918</v>
      </c>
      <c r="AG487" s="11">
        <f>-'OddsRatio_working_3-way'!U487/(3*'OddsRatio_working_3-way'!X487^(1/3))*COS(('OddsRatio_working_3-way'!Y487+2*PI())/3)</f>
        <v>-0.29518034130338966</v>
      </c>
      <c r="AH487" s="11">
        <f>-'OddsRatio_working_3-way'!U487/(3*'OddsRatio_working_3-way'!X487^(1/3))*COS(('OddsRatio_working_3-way'!Y487+4*PI())/3)</f>
        <v>-0.2262403693267396</v>
      </c>
      <c r="AI487" s="11">
        <f>'OddsRatio_working_3-way'!U487/(3*'OddsRatio_working_3-way'!X487^(1/3))*SIN(('OddsRatio_working_3-way'!Y487)/3)</f>
        <v>-3.9802511378644205E-2</v>
      </c>
      <c r="AJ487" s="11">
        <f>'OddsRatio_working_3-way'!U487/(3*'OddsRatio_working_3-way'!X487^(1/3))*SIN(('OddsRatio_working_3-way'!Y487+2*PI())/3)</f>
        <v>-0.43166232577570446</v>
      </c>
      <c r="AK487" s="11">
        <f>'OddsRatio_working_3-way'!U487/(3*'OddsRatio_working_3-way'!X487^(1/3))*SIN(('OddsRatio_working_3-way'!Y487+4*PI())/3)</f>
        <v>0.47146483715434861</v>
      </c>
      <c r="AL487" s="11">
        <f>'OddsRatio_working_3-way'!Z487+'OddsRatio_working_3-way'!AF487</f>
        <v>1.0428414212602586</v>
      </c>
      <c r="AM487" s="11">
        <f>'OddsRatio_working_3-way'!AA487+'OddsRatio_working_3-way'!AG487</f>
        <v>-0.59036068260677943</v>
      </c>
      <c r="AN487" s="11">
        <f>'OddsRatio_working_3-way'!AB487+'OddsRatio_working_3-way'!AH487</f>
        <v>-0.45248073865347932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1.0428414212602586</v>
      </c>
      <c r="AS487" s="11">
        <f>IF(('OddsRatio_working_3-way'!X487=0),IF(Q487&gt;0,-Q487^(1/3),(-Q487)^(1/3)),'OddsRatio_working_3-way'!AM487-'OddsRatio_working_3-way'!R487/3)</f>
        <v>-0.59036068260677943</v>
      </c>
      <c r="AT487" s="11">
        <f>IF(('OddsRatio_working_3-way'!X487=0),IF(Q487&gt;0,-Q487^(1/3),(-Q487)^(1/3)),'OddsRatio_working_3-way'!AN487-'OddsRatio_working_3-way'!R487/3)</f>
        <v>-0.45248073865347932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2.09</v>
      </c>
      <c r="B488" s="4">
        <f>IF('True_Odds_Calculator_3-way'!B489="","",'True_Odds_Calculator_3-way'!B489)</f>
        <v>3.72</v>
      </c>
      <c r="C488" s="4">
        <f>IF('True_Odds_Calculator_3-way'!C489="","",'True_Odds_Calculator_3-way'!C489)</f>
        <v>3.41</v>
      </c>
      <c r="D488" s="9">
        <f t="shared" si="104"/>
        <v>0.46286739238356489</v>
      </c>
      <c r="E488" s="9">
        <f t="shared" si="105"/>
        <v>0.2566872272809062</v>
      </c>
      <c r="F488" s="9">
        <f t="shared" si="106"/>
        <v>0.28044538033552879</v>
      </c>
      <c r="G488" s="9">
        <f t="shared" si="107"/>
        <v>1.0646293451020701</v>
      </c>
      <c r="H488" s="9">
        <f t="shared" si="108"/>
        <v>2.1604459861612564</v>
      </c>
      <c r="I488" s="9">
        <f t="shared" si="109"/>
        <v>3.895791818677631</v>
      </c>
      <c r="J488" s="9">
        <f t="shared" si="110"/>
        <v>3.5657567216959891</v>
      </c>
      <c r="K488" s="11">
        <f t="shared" si="111"/>
        <v>0.47846889952153115</v>
      </c>
      <c r="L488" s="11">
        <f t="shared" si="112"/>
        <v>0.26881720430107525</v>
      </c>
      <c r="M488" s="11">
        <f t="shared" si="113"/>
        <v>0.29325513196480935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-0.26950624900328402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0.23461014055938598</v>
      </c>
      <c r="Q488" s="11">
        <f>2*'OddsRatio_working_3-way'!K488*'OddsRatio_working_3-way'!L488*'OddsRatio_working_3-way'!M488</f>
        <v>7.5437344231313819E-2</v>
      </c>
      <c r="R488" s="11">
        <f t="shared" si="114"/>
        <v>0</v>
      </c>
      <c r="S488" s="11">
        <f t="shared" si="115"/>
        <v>-0.87051836989697107</v>
      </c>
      <c r="T488" s="11">
        <f t="shared" si="116"/>
        <v>-0.27990944369677523</v>
      </c>
      <c r="U488" s="11">
        <f>'OddsRatio_working_3-way'!S488-'OddsRatio_working_3-way'!R488^2/3</f>
        <v>-0.87051836989697107</v>
      </c>
      <c r="V488" s="11">
        <f>'OddsRatio_working_3-way'!S488*'OddsRatio_working_3-way'!R488/3-2*'OddsRatio_working_3-way'!R488^3/27-'OddsRatio_working_3-way'!T488</f>
        <v>0.27990944369677523</v>
      </c>
      <c r="W488" s="11">
        <f>'OddsRatio_working_3-way'!V488^2+4*'OddsRatio_working_3-way'!U488^3/27</f>
        <v>-1.9381186883513785E-2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0.15630937556185806</v>
      </c>
      <c r="Y488" s="11">
        <f>IF('OddsRatio_working_3-way'!W488&gt;=0,IF('OddsRatio_working_3-way'!V488+SQRT('OddsRatio_working_3-way'!W488)&gt;0,0,PI()),ACOS('OddsRatio_working_3-way'!V488/(2*'OddsRatio_working_3-way'!X488)))</f>
        <v>0.46153501297791522</v>
      </c>
      <c r="Z488" s="11">
        <f>'OddsRatio_working_3-way'!X488^(1/3)*COS('OddsRatio_working_3-way'!Y488/3)</f>
        <v>0.53231467255103515</v>
      </c>
      <c r="AA488" s="11">
        <f>'OddsRatio_working_3-way'!X488^(1/3)*COS(('OddsRatio_working_3-way'!Y488+2*PI())/3)</f>
        <v>-0.33764446458828484</v>
      </c>
      <c r="AB488" s="11">
        <f>'OddsRatio_working_3-way'!X488^(1/3)*COS(('OddsRatio_working_3-way'!Y488+4*PI())/3)</f>
        <v>-0.19467020796275036</v>
      </c>
      <c r="AC488" s="11">
        <f>'OddsRatio_working_3-way'!X488^(1/3)*SIN('OddsRatio_working_3-way'!Y488/3)</f>
        <v>8.2546225549939012E-2</v>
      </c>
      <c r="AD488" s="11">
        <f>'OddsRatio_working_3-way'!X488^(1/3)*SIN(('OddsRatio_working_3-way'!Y488+2*PI())/3)</f>
        <v>0.41972491646142185</v>
      </c>
      <c r="AE488" s="11">
        <f>'OddsRatio_working_3-way'!X488^(1/3)*SIN(('OddsRatio_working_3-way'!Y488+4*PI())/3)</f>
        <v>-0.50227114201136092</v>
      </c>
      <c r="AF488" s="11">
        <f>-'OddsRatio_working_3-way'!U488/(3*'OddsRatio_working_3-way'!X488^(1/3))*COS(('OddsRatio_working_3-way'!Y488)/3)</f>
        <v>0.53231467255103504</v>
      </c>
      <c r="AG488" s="11">
        <f>-'OddsRatio_working_3-way'!U488/(3*'OddsRatio_working_3-way'!X488^(1/3))*COS(('OddsRatio_working_3-way'!Y488+2*PI())/3)</f>
        <v>-0.33764446458828479</v>
      </c>
      <c r="AH488" s="11">
        <f>-'OddsRatio_working_3-way'!U488/(3*'OddsRatio_working_3-way'!X488^(1/3))*COS(('OddsRatio_working_3-way'!Y488+4*PI())/3)</f>
        <v>-0.19467020796275031</v>
      </c>
      <c r="AI488" s="11">
        <f>'OddsRatio_working_3-way'!U488/(3*'OddsRatio_working_3-way'!X488^(1/3))*SIN(('OddsRatio_working_3-way'!Y488)/3)</f>
        <v>-8.2546225549938984E-2</v>
      </c>
      <c r="AJ488" s="11">
        <f>'OddsRatio_working_3-way'!U488/(3*'OddsRatio_working_3-way'!X488^(1/3))*SIN(('OddsRatio_working_3-way'!Y488+2*PI())/3)</f>
        <v>-0.41972491646142174</v>
      </c>
      <c r="AK488" s="11">
        <f>'OddsRatio_working_3-way'!U488/(3*'OddsRatio_working_3-way'!X488^(1/3))*SIN(('OddsRatio_working_3-way'!Y488+4*PI())/3)</f>
        <v>0.5022711420113608</v>
      </c>
      <c r="AL488" s="11">
        <f>'OddsRatio_working_3-way'!Z488+'OddsRatio_working_3-way'!AF488</f>
        <v>1.0646293451020701</v>
      </c>
      <c r="AM488" s="11">
        <f>'OddsRatio_working_3-way'!AA488+'OddsRatio_working_3-way'!AG488</f>
        <v>-0.67528892917656957</v>
      </c>
      <c r="AN488" s="11">
        <f>'OddsRatio_working_3-way'!AB488+'OddsRatio_working_3-way'!AH488</f>
        <v>-0.38934041592550067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1.0646293451020701</v>
      </c>
      <c r="AS488" s="11">
        <f>IF(('OddsRatio_working_3-way'!X488=0),IF(Q488&gt;0,-Q488^(1/3),(-Q488)^(1/3)),'OddsRatio_working_3-way'!AM488-'OddsRatio_working_3-way'!R488/3)</f>
        <v>-0.67528892917656957</v>
      </c>
      <c r="AT488" s="11">
        <f>IF(('OddsRatio_working_3-way'!X488=0),IF(Q488&gt;0,-Q488^(1/3),(-Q488)^(1/3)),'OddsRatio_working_3-way'!AN488-'OddsRatio_working_3-way'!R488/3)</f>
        <v>-0.38934041592550067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4.3899999999999997</v>
      </c>
      <c r="B489" s="4">
        <f>IF('True_Odds_Calculator_3-way'!B490="","",'True_Odds_Calculator_3-way'!B490)</f>
        <v>3.85</v>
      </c>
      <c r="C489" s="4">
        <f>IF('True_Odds_Calculator_3-way'!C490="","",'True_Odds_Calculator_3-way'!C490)</f>
        <v>1.81</v>
      </c>
      <c r="D489" s="9">
        <f t="shared" si="104"/>
        <v>0.21645727168733245</v>
      </c>
      <c r="E489" s="9">
        <f t="shared" si="105"/>
        <v>0.24732663197025664</v>
      </c>
      <c r="F489" s="9">
        <f t="shared" si="106"/>
        <v>0.53621609634241107</v>
      </c>
      <c r="G489" s="9">
        <f t="shared" si="107"/>
        <v>1.0678021873466803</v>
      </c>
      <c r="H489" s="9">
        <f t="shared" si="108"/>
        <v>4.6198494151052456</v>
      </c>
      <c r="I489" s="9">
        <f t="shared" si="109"/>
        <v>4.0432362339380399</v>
      </c>
      <c r="J489" s="9">
        <f t="shared" si="110"/>
        <v>1.8649197717508108</v>
      </c>
      <c r="K489" s="11">
        <f t="shared" si="111"/>
        <v>0.22779043280182235</v>
      </c>
      <c r="L489" s="11">
        <f t="shared" si="112"/>
        <v>0.25974025974025972</v>
      </c>
      <c r="M489" s="11">
        <f t="shared" si="113"/>
        <v>0.5524861878453039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-0.25581485052407171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0.23045455280947796</v>
      </c>
      <c r="Q489" s="11">
        <f>2*'OddsRatio_working_3-way'!K489*'OddsRatio_working_3-way'!L489*'OddsRatio_working_3-way'!M489</f>
        <v>6.5377178101979572E-2</v>
      </c>
      <c r="R489" s="11">
        <f t="shared" si="114"/>
        <v>0</v>
      </c>
      <c r="S489" s="11">
        <f t="shared" si="115"/>
        <v>-0.90086463837951658</v>
      </c>
      <c r="T489" s="11">
        <f t="shared" si="116"/>
        <v>-0.25556443641972104</v>
      </c>
      <c r="U489" s="11">
        <f>'OddsRatio_working_3-way'!S489-'OddsRatio_working_3-way'!R489^2/3</f>
        <v>-0.90086463837951658</v>
      </c>
      <c r="V489" s="11">
        <f>'OddsRatio_working_3-way'!S489*'OddsRatio_working_3-way'!R489/3-2*'OddsRatio_working_3-way'!R489^3/27-'OddsRatio_working_3-way'!T489</f>
        <v>0.25556443641972104</v>
      </c>
      <c r="W489" s="11">
        <f>'OddsRatio_working_3-way'!V489^2+4*'OddsRatio_working_3-way'!U489^3/27</f>
        <v>-4.2998387789670703E-2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0.16455361508654279</v>
      </c>
      <c r="Y489" s="11">
        <f>IF('OddsRatio_working_3-way'!W489&gt;=0,IF('OddsRatio_working_3-way'!V489+SQRT('OddsRatio_working_3-way'!W489)&gt;0,0,PI()),ACOS('OddsRatio_working_3-way'!V489/(2*'OddsRatio_working_3-way'!X489)))</f>
        <v>0.68164309208902274</v>
      </c>
      <c r="Z489" s="11">
        <f>'OddsRatio_working_3-way'!X489^(1/3)*COS('OddsRatio_working_3-way'!Y489/3)</f>
        <v>0.53390109367334015</v>
      </c>
      <c r="AA489" s="11">
        <f>'OddsRatio_working_3-way'!X489^(1/3)*COS(('OddsRatio_working_3-way'!Y489+2*PI())/3)</f>
        <v>-0.37385413061985118</v>
      </c>
      <c r="AB489" s="11">
        <f>'OddsRatio_working_3-way'!X489^(1/3)*COS(('OddsRatio_working_3-way'!Y489+4*PI())/3)</f>
        <v>-0.16004696305348931</v>
      </c>
      <c r="AC489" s="11">
        <f>'OddsRatio_working_3-way'!X489^(1/3)*SIN('OddsRatio_working_3-way'!Y489/3)</f>
        <v>0.12344162574911066</v>
      </c>
      <c r="AD489" s="11">
        <f>'OddsRatio_working_3-way'!X489^(1/3)*SIN(('OddsRatio_working_3-way'!Y489+2*PI())/3)</f>
        <v>0.40065109735485249</v>
      </c>
      <c r="AE489" s="11">
        <f>'OddsRatio_working_3-way'!X489^(1/3)*SIN(('OddsRatio_working_3-way'!Y489+4*PI())/3)</f>
        <v>-0.52409272310396304</v>
      </c>
      <c r="AF489" s="11">
        <f>-'OddsRatio_working_3-way'!U489/(3*'OddsRatio_working_3-way'!X489^(1/3))*COS(('OddsRatio_working_3-way'!Y489)/3)</f>
        <v>0.53390109367334015</v>
      </c>
      <c r="AG489" s="11">
        <f>-'OddsRatio_working_3-way'!U489/(3*'OddsRatio_working_3-way'!X489^(1/3))*COS(('OddsRatio_working_3-way'!Y489+2*PI())/3)</f>
        <v>-0.37385413061985118</v>
      </c>
      <c r="AH489" s="11">
        <f>-'OddsRatio_working_3-way'!U489/(3*'OddsRatio_working_3-way'!X489^(1/3))*COS(('OddsRatio_working_3-way'!Y489+4*PI())/3)</f>
        <v>-0.16004696305348931</v>
      </c>
      <c r="AI489" s="11">
        <f>'OddsRatio_working_3-way'!U489/(3*'OddsRatio_working_3-way'!X489^(1/3))*SIN(('OddsRatio_working_3-way'!Y489)/3)</f>
        <v>-0.12344162574911066</v>
      </c>
      <c r="AJ489" s="11">
        <f>'OddsRatio_working_3-way'!U489/(3*'OddsRatio_working_3-way'!X489^(1/3))*SIN(('OddsRatio_working_3-way'!Y489+2*PI())/3)</f>
        <v>-0.40065109735485249</v>
      </c>
      <c r="AK489" s="11">
        <f>'OddsRatio_working_3-way'!U489/(3*'OddsRatio_working_3-way'!X489^(1/3))*SIN(('OddsRatio_working_3-way'!Y489+4*PI())/3)</f>
        <v>0.52409272310396304</v>
      </c>
      <c r="AL489" s="11">
        <f>'OddsRatio_working_3-way'!Z489+'OddsRatio_working_3-way'!AF489</f>
        <v>1.0678021873466803</v>
      </c>
      <c r="AM489" s="11">
        <f>'OddsRatio_working_3-way'!AA489+'OddsRatio_working_3-way'!AG489</f>
        <v>-0.74770826123970235</v>
      </c>
      <c r="AN489" s="11">
        <f>'OddsRatio_working_3-way'!AB489+'OddsRatio_working_3-way'!AH489</f>
        <v>-0.32009392610697862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1.0678021873466803</v>
      </c>
      <c r="AS489" s="11">
        <f>IF(('OddsRatio_working_3-way'!X489=0),IF(Q489&gt;0,-Q489^(1/3),(-Q489)^(1/3)),'OddsRatio_working_3-way'!AM489-'OddsRatio_working_3-way'!R489/3)</f>
        <v>-0.74770826123970235</v>
      </c>
      <c r="AT489" s="11">
        <f>IF(('OddsRatio_working_3-way'!X489=0),IF(Q489&gt;0,-Q489^(1/3),(-Q489)^(1/3)),'OddsRatio_working_3-way'!AN489-'OddsRatio_working_3-way'!R489/3)</f>
        <v>-0.32009392610697862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6.04</v>
      </c>
      <c r="B490" s="4">
        <f>IF('True_Odds_Calculator_3-way'!B491="","",'True_Odds_Calculator_3-way'!B491)</f>
        <v>4.5599999999999996</v>
      </c>
      <c r="C490" s="4">
        <f>IF('True_Odds_Calculator_3-way'!C491="","",'True_Odds_Calculator_3-way'!C491)</f>
        <v>1.52</v>
      </c>
      <c r="D490" s="9">
        <f t="shared" si="104"/>
        <v>0.15470899454855097</v>
      </c>
      <c r="E490" s="9">
        <f t="shared" si="105"/>
        <v>0.20579035308341931</v>
      </c>
      <c r="F490" s="9">
        <f t="shared" si="106"/>
        <v>0.63950065236802967</v>
      </c>
      <c r="G490" s="9">
        <f t="shared" si="107"/>
        <v>1.0840770429994102</v>
      </c>
      <c r="H490" s="9">
        <f t="shared" si="108"/>
        <v>6.4637482967170259</v>
      </c>
      <c r="I490" s="9">
        <f t="shared" si="109"/>
        <v>4.8593142730778993</v>
      </c>
      <c r="J490" s="9">
        <f t="shared" si="110"/>
        <v>1.5637200623596934</v>
      </c>
      <c r="K490" s="11">
        <f t="shared" si="111"/>
        <v>0.16556291390728478</v>
      </c>
      <c r="L490" s="11">
        <f t="shared" si="112"/>
        <v>0.2192982456140351</v>
      </c>
      <c r="M490" s="11">
        <f t="shared" si="113"/>
        <v>0.65789473684210531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-0.2228632753022326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0.21784593935169053</v>
      </c>
      <c r="Q490" s="11">
        <f>2*'OddsRatio_working_3-way'!K490*'OddsRatio_working_3-way'!L490*'OddsRatio_working_3-way'!M490</f>
        <v>4.7773232313967219E-2</v>
      </c>
      <c r="R490" s="11">
        <f t="shared" si="114"/>
        <v>0</v>
      </c>
      <c r="S490" s="11">
        <f t="shared" si="115"/>
        <v>-0.97748693254311236</v>
      </c>
      <c r="T490" s="11">
        <f t="shared" si="116"/>
        <v>-0.2143611694173492</v>
      </c>
      <c r="U490" s="11">
        <f>'OddsRatio_working_3-way'!S490-'OddsRatio_working_3-way'!R490^2/3</f>
        <v>-0.97748693254311236</v>
      </c>
      <c r="V490" s="11">
        <f>'OddsRatio_working_3-way'!S490*'OddsRatio_working_3-way'!R490/3-2*'OddsRatio_working_3-way'!R490^3/27-'OddsRatio_working_3-way'!T490</f>
        <v>0.2143611694173492</v>
      </c>
      <c r="W490" s="11">
        <f>'OddsRatio_working_3-way'!V490^2+4*'OddsRatio_working_3-way'!U490^3/27</f>
        <v>-9.2415200418702603E-2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0.18598784326715825</v>
      </c>
      <c r="Y490" s="11">
        <f>IF('OddsRatio_working_3-way'!W490&gt;=0,IF('OddsRatio_working_3-way'!V490+SQRT('OddsRatio_working_3-way'!W490)&gt;0,0,PI()),ACOS('OddsRatio_working_3-way'!V490/(2*'OddsRatio_working_3-way'!X490)))</f>
        <v>0.95663003941361868</v>
      </c>
      <c r="Z490" s="11">
        <f>'OddsRatio_working_3-way'!X490^(1/3)*COS('OddsRatio_working_3-way'!Y490/3)</f>
        <v>0.54203852149970511</v>
      </c>
      <c r="AA490" s="11">
        <f>'OddsRatio_working_3-way'!X490^(1/3)*COS(('OddsRatio_working_3-way'!Y490+2*PI())/3)</f>
        <v>-0.42599478799073148</v>
      </c>
      <c r="AB490" s="11">
        <f>'OddsRatio_working_3-way'!X490^(1/3)*COS(('OddsRatio_working_3-way'!Y490+4*PI())/3)</f>
        <v>-0.11604373350897398</v>
      </c>
      <c r="AC490" s="11">
        <f>'OddsRatio_working_3-way'!X490^(1/3)*SIN('OddsRatio_working_3-way'!Y490/3)</f>
        <v>0.17895032474065128</v>
      </c>
      <c r="AD490" s="11">
        <f>'OddsRatio_working_3-way'!X490^(1/3)*SIN(('OddsRatio_working_3-way'!Y490+2*PI())/3)</f>
        <v>0.37994396707817657</v>
      </c>
      <c r="AE490" s="11">
        <f>'OddsRatio_working_3-way'!X490^(1/3)*SIN(('OddsRatio_working_3-way'!Y490+4*PI())/3)</f>
        <v>-0.55889429181882777</v>
      </c>
      <c r="AF490" s="11">
        <f>-'OddsRatio_working_3-way'!U490/(3*'OddsRatio_working_3-way'!X490^(1/3))*COS(('OddsRatio_working_3-way'!Y490)/3)</f>
        <v>0.54203852149970511</v>
      </c>
      <c r="AG490" s="11">
        <f>-'OddsRatio_working_3-way'!U490/(3*'OddsRatio_working_3-way'!X490^(1/3))*COS(('OddsRatio_working_3-way'!Y490+2*PI())/3)</f>
        <v>-0.42599478799073148</v>
      </c>
      <c r="AH490" s="11">
        <f>-'OddsRatio_working_3-way'!U490/(3*'OddsRatio_working_3-way'!X490^(1/3))*COS(('OddsRatio_working_3-way'!Y490+4*PI())/3)</f>
        <v>-0.11604373350897398</v>
      </c>
      <c r="AI490" s="11">
        <f>'OddsRatio_working_3-way'!U490/(3*'OddsRatio_working_3-way'!X490^(1/3))*SIN(('OddsRatio_working_3-way'!Y490)/3)</f>
        <v>-0.17895032474065128</v>
      </c>
      <c r="AJ490" s="11">
        <f>'OddsRatio_working_3-way'!U490/(3*'OddsRatio_working_3-way'!X490^(1/3))*SIN(('OddsRatio_working_3-way'!Y490+2*PI())/3)</f>
        <v>-0.37994396707817657</v>
      </c>
      <c r="AK490" s="11">
        <f>'OddsRatio_working_3-way'!U490/(3*'OddsRatio_working_3-way'!X490^(1/3))*SIN(('OddsRatio_working_3-way'!Y490+4*PI())/3)</f>
        <v>0.55889429181882777</v>
      </c>
      <c r="AL490" s="11">
        <f>'OddsRatio_working_3-way'!Z490+'OddsRatio_working_3-way'!AF490</f>
        <v>1.0840770429994102</v>
      </c>
      <c r="AM490" s="11">
        <f>'OddsRatio_working_3-way'!AA490+'OddsRatio_working_3-way'!AG490</f>
        <v>-0.85198957598146297</v>
      </c>
      <c r="AN490" s="11">
        <f>'OddsRatio_working_3-way'!AB490+'OddsRatio_working_3-way'!AH490</f>
        <v>-0.23208746701794797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1.0840770429994102</v>
      </c>
      <c r="AS490" s="11">
        <f>IF(('OddsRatio_working_3-way'!X490=0),IF(Q490&gt;0,-Q490^(1/3),(-Q490)^(1/3)),'OddsRatio_working_3-way'!AM490-'OddsRatio_working_3-way'!R490/3)</f>
        <v>-0.85198957598146297</v>
      </c>
      <c r="AT490" s="11">
        <f>IF(('OddsRatio_working_3-way'!X490=0),IF(Q490&gt;0,-Q490^(1/3),(-Q490)^(1/3)),'OddsRatio_working_3-way'!AN490-'OddsRatio_working_3-way'!R490/3)</f>
        <v>-0.23208746701794797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1.67</v>
      </c>
      <c r="B491" s="4">
        <f>IF('True_Odds_Calculator_3-way'!B492="","",'True_Odds_Calculator_3-way'!B492)</f>
        <v>4.21</v>
      </c>
      <c r="C491" s="4">
        <f>IF('True_Odds_Calculator_3-way'!C492="","",'True_Odds_Calculator_3-way'!C492)</f>
        <v>5.08</v>
      </c>
      <c r="D491" s="9">
        <f t="shared" si="104"/>
        <v>0.58486900821634602</v>
      </c>
      <c r="E491" s="9">
        <f t="shared" si="105"/>
        <v>0.2272412435450322</v>
      </c>
      <c r="F491" s="9">
        <f t="shared" si="106"/>
        <v>0.18788974823862178</v>
      </c>
      <c r="G491" s="9">
        <f t="shared" si="107"/>
        <v>1.0593799406281603</v>
      </c>
      <c r="H491" s="9">
        <f t="shared" si="108"/>
        <v>1.7097845602208672</v>
      </c>
      <c r="I491" s="9">
        <f t="shared" si="109"/>
        <v>4.4006096094163949</v>
      </c>
      <c r="J491" s="9">
        <f t="shared" si="110"/>
        <v>5.3222701577628939</v>
      </c>
      <c r="K491" s="11">
        <f t="shared" si="111"/>
        <v>0.5988023952095809</v>
      </c>
      <c r="L491" s="11">
        <f t="shared" si="112"/>
        <v>0.23752969121140144</v>
      </c>
      <c r="M491" s="11">
        <f t="shared" si="113"/>
        <v>0.19685039370078738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-0.24568447782834091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0.22286957683563058</v>
      </c>
      <c r="Q491" s="11">
        <f>2*'OddsRatio_working_3-way'!K491*'OddsRatio_working_3-way'!L491*'OddsRatio_working_3-way'!M491</f>
        <v>5.5997381114480035E-2</v>
      </c>
      <c r="R491" s="11">
        <f t="shared" si="114"/>
        <v>0</v>
      </c>
      <c r="S491" s="11">
        <f t="shared" si="115"/>
        <v>-0.90713739347973366</v>
      </c>
      <c r="T491" s="11">
        <f t="shared" si="116"/>
        <v>-0.22792396821098831</v>
      </c>
      <c r="U491" s="11">
        <f>'OddsRatio_working_3-way'!S491-'OddsRatio_working_3-way'!R491^2/3</f>
        <v>-0.90713739347973366</v>
      </c>
      <c r="V491" s="11">
        <f>'OddsRatio_working_3-way'!S491*'OddsRatio_working_3-way'!R491/3-2*'OddsRatio_working_3-way'!R491^3/27-'OddsRatio_working_3-way'!T491</f>
        <v>0.22792396821098831</v>
      </c>
      <c r="W491" s="11">
        <f>'OddsRatio_working_3-way'!V491^2+4*'OddsRatio_working_3-way'!U491^3/27</f>
        <v>-5.8640557187986386E-2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0.16627529316846054</v>
      </c>
      <c r="Y491" s="11">
        <f>IF('OddsRatio_working_3-way'!W491&gt;=0,IF('OddsRatio_working_3-way'!V491+SQRT('OddsRatio_working_3-way'!W491)&gt;0,0,PI()),ACOS('OddsRatio_working_3-way'!V491/(2*'OddsRatio_working_3-way'!X491)))</f>
        <v>0.81566906369623626</v>
      </c>
      <c r="Z491" s="11">
        <f>'OddsRatio_working_3-way'!X491^(1/3)*COS('OddsRatio_working_3-way'!Y491/3)</f>
        <v>0.52968997031408027</v>
      </c>
      <c r="AA491" s="11">
        <f>'OddsRatio_working_3-way'!X491^(1/3)*COS(('OddsRatio_working_3-way'!Y491+2*PI())/3)</f>
        <v>-0.39273458552171048</v>
      </c>
      <c r="AB491" s="11">
        <f>'OddsRatio_working_3-way'!X491^(1/3)*COS(('OddsRatio_working_3-way'!Y491+4*PI())/3)</f>
        <v>-0.13695538479236993</v>
      </c>
      <c r="AC491" s="11">
        <f>'OddsRatio_working_3-way'!X491^(1/3)*SIN('OddsRatio_working_3-way'!Y491/3)</f>
        <v>0.14767419039419205</v>
      </c>
      <c r="AD491" s="11">
        <f>'OddsRatio_working_3-way'!X491^(1/3)*SIN(('OddsRatio_working_3-way'!Y491+2*PI())/3)</f>
        <v>0.38488787522472262</v>
      </c>
      <c r="AE491" s="11">
        <f>'OddsRatio_working_3-way'!X491^(1/3)*SIN(('OddsRatio_working_3-way'!Y491+4*PI())/3)</f>
        <v>-0.53256206561891473</v>
      </c>
      <c r="AF491" s="11">
        <f>-'OddsRatio_working_3-way'!U491/(3*'OddsRatio_working_3-way'!X491^(1/3))*COS(('OddsRatio_working_3-way'!Y491)/3)</f>
        <v>0.52968997031408005</v>
      </c>
      <c r="AG491" s="11">
        <f>-'OddsRatio_working_3-way'!U491/(3*'OddsRatio_working_3-way'!X491^(1/3))*COS(('OddsRatio_working_3-way'!Y491+2*PI())/3)</f>
        <v>-0.39273458552171031</v>
      </c>
      <c r="AH491" s="11">
        <f>-'OddsRatio_working_3-way'!U491/(3*'OddsRatio_working_3-way'!X491^(1/3))*COS(('OddsRatio_working_3-way'!Y491+4*PI())/3)</f>
        <v>-0.13695538479236988</v>
      </c>
      <c r="AI491" s="11">
        <f>'OddsRatio_working_3-way'!U491/(3*'OddsRatio_working_3-way'!X491^(1/3))*SIN(('OddsRatio_working_3-way'!Y491)/3)</f>
        <v>-0.147674190394192</v>
      </c>
      <c r="AJ491" s="11">
        <f>'OddsRatio_working_3-way'!U491/(3*'OddsRatio_working_3-way'!X491^(1/3))*SIN(('OddsRatio_working_3-way'!Y491+2*PI())/3)</f>
        <v>-0.38488787522472245</v>
      </c>
      <c r="AK491" s="11">
        <f>'OddsRatio_working_3-way'!U491/(3*'OddsRatio_working_3-way'!X491^(1/3))*SIN(('OddsRatio_working_3-way'!Y491+4*PI())/3)</f>
        <v>0.5325620656189145</v>
      </c>
      <c r="AL491" s="11">
        <f>'OddsRatio_working_3-way'!Z491+'OddsRatio_working_3-way'!AF491</f>
        <v>1.0593799406281603</v>
      </c>
      <c r="AM491" s="11">
        <f>'OddsRatio_working_3-way'!AA491+'OddsRatio_working_3-way'!AG491</f>
        <v>-0.78546917104342073</v>
      </c>
      <c r="AN491" s="11">
        <f>'OddsRatio_working_3-way'!AB491+'OddsRatio_working_3-way'!AH491</f>
        <v>-0.27391076958473981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1.0593799406281603</v>
      </c>
      <c r="AS491" s="11">
        <f>IF(('OddsRatio_working_3-way'!X491=0),IF(Q491&gt;0,-Q491^(1/3),(-Q491)^(1/3)),'OddsRatio_working_3-way'!AM491-'OddsRatio_working_3-way'!R491/3)</f>
        <v>-0.78546917104342073</v>
      </c>
      <c r="AT491" s="11">
        <f>IF(('OddsRatio_working_3-way'!X491=0),IF(Q491&gt;0,-Q491^(1/3),(-Q491)^(1/3)),'OddsRatio_working_3-way'!AN491-'OddsRatio_working_3-way'!R491/3)</f>
        <v>-0.27391076958473981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2.62</v>
      </c>
      <c r="B492" s="4">
        <f>IF('True_Odds_Calculator_3-way'!B493="","",'True_Odds_Calculator_3-way'!B493)</f>
        <v>3.67</v>
      </c>
      <c r="C492" s="4">
        <f>IF('True_Odds_Calculator_3-way'!C493="","",'True_Odds_Calculator_3-way'!C493)</f>
        <v>2.63</v>
      </c>
      <c r="D492" s="9">
        <f t="shared" si="104"/>
        <v>0.36954454078496207</v>
      </c>
      <c r="E492" s="9">
        <f t="shared" si="105"/>
        <v>0.26234349987678646</v>
      </c>
      <c r="F492" s="9">
        <f t="shared" si="106"/>
        <v>0.3681119593382513</v>
      </c>
      <c r="G492" s="9">
        <f t="shared" si="107"/>
        <v>1.0531072539343791</v>
      </c>
      <c r="H492" s="9">
        <f t="shared" si="108"/>
        <v>2.7060337513736941</v>
      </c>
      <c r="I492" s="9">
        <f t="shared" si="109"/>
        <v>3.8117963680047913</v>
      </c>
      <c r="J492" s="9">
        <f t="shared" si="110"/>
        <v>2.7165648239130378</v>
      </c>
      <c r="K492" s="11">
        <f t="shared" si="111"/>
        <v>0.38167938931297707</v>
      </c>
      <c r="L492" s="11">
        <f t="shared" si="112"/>
        <v>0.27247956403269757</v>
      </c>
      <c r="M492" s="11">
        <f t="shared" si="113"/>
        <v>0.38022813688212931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-0.27879872046197096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0.23409848475801376</v>
      </c>
      <c r="Q492" s="11">
        <f>2*'OddsRatio_working_3-way'!K492*'OddsRatio_working_3-way'!L492*'OddsRatio_working_3-way'!M492</f>
        <v>7.9087325931761404E-2</v>
      </c>
      <c r="R492" s="11">
        <f t="shared" si="114"/>
        <v>0</v>
      </c>
      <c r="S492" s="11">
        <f t="shared" si="115"/>
        <v>-0.83966843309076644</v>
      </c>
      <c r="T492" s="11">
        <f t="shared" si="116"/>
        <v>-0.28367176793606974</v>
      </c>
      <c r="U492" s="11">
        <f>'OddsRatio_working_3-way'!S492-'OddsRatio_working_3-way'!R492^2/3</f>
        <v>-0.83966843309076644</v>
      </c>
      <c r="V492" s="11">
        <f>'OddsRatio_working_3-way'!S492*'OddsRatio_working_3-way'!R492/3-2*'OddsRatio_working_3-way'!R492^3/27-'OddsRatio_working_3-way'!T492</f>
        <v>0.28367176793606974</v>
      </c>
      <c r="W492" s="11">
        <f>'OddsRatio_working_3-way'!V492^2+4*'OddsRatio_working_3-way'!U492^3/27</f>
        <v>-7.2343897308917854E-3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0.14807435771840038</v>
      </c>
      <c r="Y492" s="11">
        <f>IF('OddsRatio_working_3-way'!W492&gt;=0,IF('OddsRatio_working_3-way'!V492+SQRT('OddsRatio_working_3-way'!W492)&gt;0,0,PI()),ACOS('OddsRatio_working_3-way'!V492/(2*'OddsRatio_working_3-way'!X492)))</f>
        <v>0.2913070003282674</v>
      </c>
      <c r="Z492" s="11">
        <f>'OddsRatio_working_3-way'!X492^(1/3)*COS('OddsRatio_working_3-way'!Y492/3)</f>
        <v>0.52655362696718955</v>
      </c>
      <c r="AA492" s="11">
        <f>'OddsRatio_working_3-way'!X492^(1/3)*COS(('OddsRatio_working_3-way'!Y492+2*PI())/3)</f>
        <v>-0.30769602912800842</v>
      </c>
      <c r="AB492" s="11">
        <f>'OddsRatio_working_3-way'!X492^(1/3)*COS(('OddsRatio_working_3-way'!Y492+4*PI())/3)</f>
        <v>-0.21885759783918132</v>
      </c>
      <c r="AC492" s="11">
        <f>'OddsRatio_working_3-way'!X492^(1/3)*SIN('OddsRatio_working_3-way'!Y492/3)</f>
        <v>5.1290892218988679E-2</v>
      </c>
      <c r="AD492" s="11">
        <f>'OddsRatio_working_3-way'!X492^(1/3)*SIN(('OddsRatio_working_3-way'!Y492+2*PI())/3)</f>
        <v>0.43036337129892682</v>
      </c>
      <c r="AE492" s="11">
        <f>'OddsRatio_working_3-way'!X492^(1/3)*SIN(('OddsRatio_working_3-way'!Y492+4*PI())/3)</f>
        <v>-0.48165426351791524</v>
      </c>
      <c r="AF492" s="11">
        <f>-'OddsRatio_working_3-way'!U492/(3*'OddsRatio_working_3-way'!X492^(1/3))*COS(('OddsRatio_working_3-way'!Y492)/3)</f>
        <v>0.52655362696718955</v>
      </c>
      <c r="AG492" s="11">
        <f>-'OddsRatio_working_3-way'!U492/(3*'OddsRatio_working_3-way'!X492^(1/3))*COS(('OddsRatio_working_3-way'!Y492+2*PI())/3)</f>
        <v>-0.30769602912800842</v>
      </c>
      <c r="AH492" s="11">
        <f>-'OddsRatio_working_3-way'!U492/(3*'OddsRatio_working_3-way'!X492^(1/3))*COS(('OddsRatio_working_3-way'!Y492+4*PI())/3)</f>
        <v>-0.21885759783918132</v>
      </c>
      <c r="AI492" s="11">
        <f>'OddsRatio_working_3-way'!U492/(3*'OddsRatio_working_3-way'!X492^(1/3))*SIN(('OddsRatio_working_3-way'!Y492)/3)</f>
        <v>-5.1290892218988679E-2</v>
      </c>
      <c r="AJ492" s="11">
        <f>'OddsRatio_working_3-way'!U492/(3*'OddsRatio_working_3-way'!X492^(1/3))*SIN(('OddsRatio_working_3-way'!Y492+2*PI())/3)</f>
        <v>-0.43036337129892682</v>
      </c>
      <c r="AK492" s="11">
        <f>'OddsRatio_working_3-way'!U492/(3*'OddsRatio_working_3-way'!X492^(1/3))*SIN(('OddsRatio_working_3-way'!Y492+4*PI())/3)</f>
        <v>0.48165426351791524</v>
      </c>
      <c r="AL492" s="11">
        <f>'OddsRatio_working_3-way'!Z492+'OddsRatio_working_3-way'!AF492</f>
        <v>1.0531072539343791</v>
      </c>
      <c r="AM492" s="11">
        <f>'OddsRatio_working_3-way'!AA492+'OddsRatio_working_3-way'!AG492</f>
        <v>-0.61539205825601684</v>
      </c>
      <c r="AN492" s="11">
        <f>'OddsRatio_working_3-way'!AB492+'OddsRatio_working_3-way'!AH492</f>
        <v>-0.43771519567836265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1.0531072539343791</v>
      </c>
      <c r="AS492" s="11">
        <f>IF(('OddsRatio_working_3-way'!X492=0),IF(Q492&gt;0,-Q492^(1/3),(-Q492)^(1/3)),'OddsRatio_working_3-way'!AM492-'OddsRatio_working_3-way'!R492/3)</f>
        <v>-0.61539205825601684</v>
      </c>
      <c r="AT492" s="11">
        <f>IF(('OddsRatio_working_3-way'!X492=0),IF(Q492&gt;0,-Q492^(1/3),(-Q492)^(1/3)),'OddsRatio_working_3-way'!AN492-'OddsRatio_working_3-way'!R492/3)</f>
        <v>-0.43771519567836265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2.33</v>
      </c>
      <c r="B493" s="4">
        <f>IF('True_Odds_Calculator_3-way'!B494="","",'True_Odds_Calculator_3-way'!B494)</f>
        <v>3.51</v>
      </c>
      <c r="C493" s="4">
        <f>IF('True_Odds_Calculator_3-way'!C494="","",'True_Odds_Calculator_3-way'!C494)</f>
        <v>3.14</v>
      </c>
      <c r="D493" s="9">
        <f t="shared" si="104"/>
        <v>0.41715758905139289</v>
      </c>
      <c r="E493" s="9">
        <f t="shared" si="105"/>
        <v>0.2749688916919143</v>
      </c>
      <c r="F493" s="9">
        <f t="shared" si="106"/>
        <v>0.30787351925669304</v>
      </c>
      <c r="G493" s="9">
        <f t="shared" si="107"/>
        <v>1.0505079810476599</v>
      </c>
      <c r="H493" s="9">
        <f t="shared" si="108"/>
        <v>2.3971756147933876</v>
      </c>
      <c r="I493" s="9">
        <f t="shared" si="109"/>
        <v>3.6367750324296262</v>
      </c>
      <c r="J493" s="9">
        <f t="shared" si="110"/>
        <v>3.248087079441992</v>
      </c>
      <c r="K493" s="11">
        <f t="shared" si="111"/>
        <v>0.42918454935622319</v>
      </c>
      <c r="L493" s="11">
        <f t="shared" si="112"/>
        <v>0.28490028490028491</v>
      </c>
      <c r="M493" s="11">
        <f t="shared" si="113"/>
        <v>0.31847133757961782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-0.27819316162991858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0.23286729500337655</v>
      </c>
      <c r="Q493" s="11">
        <f>2*'OddsRatio_working_3-way'!K493*'OddsRatio_working_3-way'!L493*'OddsRatio_working_3-way'!M493</f>
        <v>7.7882038462667752E-2</v>
      </c>
      <c r="R493" s="11">
        <f t="shared" si="114"/>
        <v>0</v>
      </c>
      <c r="S493" s="11">
        <f t="shared" si="115"/>
        <v>-0.83707052193166698</v>
      </c>
      <c r="T493" s="11">
        <f t="shared" si="116"/>
        <v>-0.2799566962982164</v>
      </c>
      <c r="U493" s="11">
        <f>'OddsRatio_working_3-way'!S493-'OddsRatio_working_3-way'!R493^2/3</f>
        <v>-0.83707052193166698</v>
      </c>
      <c r="V493" s="11">
        <f>'OddsRatio_working_3-way'!S493*'OddsRatio_working_3-way'!R493/3-2*'OddsRatio_working_3-way'!R493^3/27-'OddsRatio_working_3-way'!T493</f>
        <v>0.2799566962982164</v>
      </c>
      <c r="W493" s="11">
        <f>'OddsRatio_working_3-way'!V493^2+4*'OddsRatio_working_3-way'!U493^3/27</f>
        <v>-8.5167640386552695E-3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0.14738768252542939</v>
      </c>
      <c r="Y493" s="11">
        <f>IF('OddsRatio_working_3-way'!W493&gt;=0,IF('OddsRatio_working_3-way'!V493+SQRT('OddsRatio_working_3-way'!W493)&gt;0,0,PI()),ACOS('OddsRatio_working_3-way'!V493/(2*'OddsRatio_working_3-way'!X493)))</f>
        <v>0.31842735861537763</v>
      </c>
      <c r="Z493" s="11">
        <f>'OddsRatio_working_3-way'!X493^(1/3)*COS('OddsRatio_working_3-way'!Y493/3)</f>
        <v>0.52525399052382993</v>
      </c>
      <c r="AA493" s="11">
        <f>'OddsRatio_working_3-way'!X493^(1/3)*COS(('OddsRatio_working_3-way'!Y493+2*PI())/3)</f>
        <v>-0.31109156543447547</v>
      </c>
      <c r="AB493" s="11">
        <f>'OddsRatio_working_3-way'!X493^(1/3)*COS(('OddsRatio_working_3-way'!Y493+4*PI())/3)</f>
        <v>-0.21416242508935454</v>
      </c>
      <c r="AC493" s="11">
        <f>'OddsRatio_working_3-way'!X493^(1/3)*SIN('OddsRatio_working_3-way'!Y493/3)</f>
        <v>5.5962065270574686E-2</v>
      </c>
      <c r="AD493" s="11">
        <f>'OddsRatio_working_3-way'!X493^(1/3)*SIN(('OddsRatio_working_3-way'!Y493+2*PI())/3)</f>
        <v>0.42690226659750019</v>
      </c>
      <c r="AE493" s="11">
        <f>'OddsRatio_working_3-way'!X493^(1/3)*SIN(('OddsRatio_working_3-way'!Y493+4*PI())/3)</f>
        <v>-0.48286433186807476</v>
      </c>
      <c r="AF493" s="11">
        <f>-'OddsRatio_working_3-way'!U493/(3*'OddsRatio_working_3-way'!X493^(1/3))*COS(('OddsRatio_working_3-way'!Y493)/3)</f>
        <v>0.52525399052382993</v>
      </c>
      <c r="AG493" s="11">
        <f>-'OddsRatio_working_3-way'!U493/(3*'OddsRatio_working_3-way'!X493^(1/3))*COS(('OddsRatio_working_3-way'!Y493+2*PI())/3)</f>
        <v>-0.31109156543447547</v>
      </c>
      <c r="AH493" s="11">
        <f>-'OddsRatio_working_3-way'!U493/(3*'OddsRatio_working_3-way'!X493^(1/3))*COS(('OddsRatio_working_3-way'!Y493+4*PI())/3)</f>
        <v>-0.21416242508935454</v>
      </c>
      <c r="AI493" s="11">
        <f>'OddsRatio_working_3-way'!U493/(3*'OddsRatio_working_3-way'!X493^(1/3))*SIN(('OddsRatio_working_3-way'!Y493)/3)</f>
        <v>-5.5962065270574686E-2</v>
      </c>
      <c r="AJ493" s="11">
        <f>'OddsRatio_working_3-way'!U493/(3*'OddsRatio_working_3-way'!X493^(1/3))*SIN(('OddsRatio_working_3-way'!Y493+2*PI())/3)</f>
        <v>-0.42690226659750019</v>
      </c>
      <c r="AK493" s="11">
        <f>'OddsRatio_working_3-way'!U493/(3*'OddsRatio_working_3-way'!X493^(1/3))*SIN(('OddsRatio_working_3-way'!Y493+4*PI())/3)</f>
        <v>0.48286433186807476</v>
      </c>
      <c r="AL493" s="11">
        <f>'OddsRatio_working_3-way'!Z493+'OddsRatio_working_3-way'!AF493</f>
        <v>1.0505079810476599</v>
      </c>
      <c r="AM493" s="11">
        <f>'OddsRatio_working_3-way'!AA493+'OddsRatio_working_3-way'!AG493</f>
        <v>-0.62218313086895094</v>
      </c>
      <c r="AN493" s="11">
        <f>'OddsRatio_working_3-way'!AB493+'OddsRatio_working_3-way'!AH493</f>
        <v>-0.42832485017870908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1.0505079810476599</v>
      </c>
      <c r="AS493" s="11">
        <f>IF(('OddsRatio_working_3-way'!X493=0),IF(Q493&gt;0,-Q493^(1/3),(-Q493)^(1/3)),'OddsRatio_working_3-way'!AM493-'OddsRatio_working_3-way'!R493/3)</f>
        <v>-0.62218313086895094</v>
      </c>
      <c r="AT493" s="11">
        <f>IF(('OddsRatio_working_3-way'!X493=0),IF(Q493&gt;0,-Q493^(1/3),(-Q493)^(1/3)),'OddsRatio_working_3-way'!AN493-'OddsRatio_working_3-way'!R493/3)</f>
        <v>-0.42832485017870908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2.37</v>
      </c>
      <c r="B494" s="4">
        <f>IF('True_Odds_Calculator_3-way'!B495="","",'True_Odds_Calculator_3-way'!B495)</f>
        <v>3.25</v>
      </c>
      <c r="C494" s="4">
        <f>IF('True_Odds_Calculator_3-way'!C495="","",'True_Odds_Calculator_3-way'!C495)</f>
        <v>3.29</v>
      </c>
      <c r="D494" s="9">
        <f t="shared" si="104"/>
        <v>0.40964169164121833</v>
      </c>
      <c r="E494" s="9">
        <f t="shared" si="105"/>
        <v>0.29701220952044122</v>
      </c>
      <c r="F494" s="9">
        <f t="shared" si="106"/>
        <v>0.29334609883834062</v>
      </c>
      <c r="G494" s="9">
        <f t="shared" si="107"/>
        <v>1.0519399808357441</v>
      </c>
      <c r="H494" s="9">
        <f t="shared" si="108"/>
        <v>2.4411577737449699</v>
      </c>
      <c r="I494" s="9">
        <f t="shared" si="109"/>
        <v>3.3668649568804248</v>
      </c>
      <c r="J494" s="9">
        <f t="shared" si="110"/>
        <v>3.4089425561138538</v>
      </c>
      <c r="K494" s="11">
        <f t="shared" si="111"/>
        <v>0.42194092827004215</v>
      </c>
      <c r="L494" s="11">
        <f t="shared" si="112"/>
        <v>0.30769230769230771</v>
      </c>
      <c r="M494" s="11">
        <f t="shared" si="113"/>
        <v>0.303951367781155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-0.27855500276723022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0.23321682357502446</v>
      </c>
      <c r="Q494" s="11">
        <f>2*'OddsRatio_working_3-way'!K494*'OddsRatio_working_3-way'!L494*'OddsRatio_working_3-way'!M494</f>
        <v>7.8922782935710478E-2</v>
      </c>
      <c r="R494" s="11">
        <f t="shared" si="114"/>
        <v>0</v>
      </c>
      <c r="S494" s="11">
        <f t="shared" si="115"/>
        <v>-0.83723796470425682</v>
      </c>
      <c r="T494" s="11">
        <f t="shared" si="116"/>
        <v>-0.28332926047521384</v>
      </c>
      <c r="U494" s="11">
        <f>'OddsRatio_working_3-way'!S494-'OddsRatio_working_3-way'!R494^2/3</f>
        <v>-0.83723796470425682</v>
      </c>
      <c r="V494" s="11">
        <f>'OddsRatio_working_3-way'!S494*'OddsRatio_working_3-way'!R494/3-2*'OddsRatio_working_3-way'!R494^3/27-'OddsRatio_working_3-way'!T494</f>
        <v>0.28332926047521384</v>
      </c>
      <c r="W494" s="11">
        <f>'OddsRatio_working_3-way'!V494^2+4*'OddsRatio_working_3-way'!U494^3/27</f>
        <v>-6.6692008680595688E-3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0.14743190861334185</v>
      </c>
      <c r="Y494" s="11">
        <f>IF('OddsRatio_working_3-way'!W494&gt;=0,IF('OddsRatio_working_3-way'!V494+SQRT('OddsRatio_working_3-way'!W494)&gt;0,0,PI()),ACOS('OddsRatio_working_3-way'!V494/(2*'OddsRatio_working_3-way'!X494)))</f>
        <v>0.28062781316175989</v>
      </c>
      <c r="Z494" s="11">
        <f>'OddsRatio_working_3-way'!X494^(1/3)*COS('OddsRatio_working_3-way'!Y494/3)</f>
        <v>0.52596999041787218</v>
      </c>
      <c r="AA494" s="11">
        <f>'OddsRatio_working_3-way'!X494^(1/3)*COS(('OddsRatio_working_3-way'!Y494+2*PI())/3)</f>
        <v>-0.30571868286787607</v>
      </c>
      <c r="AB494" s="11">
        <f>'OddsRatio_working_3-way'!X494^(1/3)*COS(('OddsRatio_working_3-way'!Y494+4*PI())/3)</f>
        <v>-0.22025130754999622</v>
      </c>
      <c r="AC494" s="11">
        <f>'OddsRatio_working_3-way'!X494^(1/3)*SIN('OddsRatio_working_3-way'!Y494/3)</f>
        <v>4.9344612146708863E-2</v>
      </c>
      <c r="AD494" s="11">
        <f>'OddsRatio_working_3-way'!X494^(1/3)*SIN(('OddsRatio_working_3-way'!Y494+2*PI())/3)</f>
        <v>0.43083106725678072</v>
      </c>
      <c r="AE494" s="11">
        <f>'OddsRatio_working_3-way'!X494^(1/3)*SIN(('OddsRatio_working_3-way'!Y494+4*PI())/3)</f>
        <v>-0.48017567940348949</v>
      </c>
      <c r="AF494" s="11">
        <f>-'OddsRatio_working_3-way'!U494/(3*'OddsRatio_working_3-way'!X494^(1/3))*COS(('OddsRatio_working_3-way'!Y494)/3)</f>
        <v>0.52596999041787207</v>
      </c>
      <c r="AG494" s="11">
        <f>-'OddsRatio_working_3-way'!U494/(3*'OddsRatio_working_3-way'!X494^(1/3))*COS(('OddsRatio_working_3-way'!Y494+2*PI())/3)</f>
        <v>-0.30571868286787601</v>
      </c>
      <c r="AH494" s="11">
        <f>-'OddsRatio_working_3-way'!U494/(3*'OddsRatio_working_3-way'!X494^(1/3))*COS(('OddsRatio_working_3-way'!Y494+4*PI())/3)</f>
        <v>-0.22025130754999617</v>
      </c>
      <c r="AI494" s="11">
        <f>'OddsRatio_working_3-way'!U494/(3*'OddsRatio_working_3-way'!X494^(1/3))*SIN(('OddsRatio_working_3-way'!Y494)/3)</f>
        <v>-4.9344612146708849E-2</v>
      </c>
      <c r="AJ494" s="11">
        <f>'OddsRatio_working_3-way'!U494/(3*'OddsRatio_working_3-way'!X494^(1/3))*SIN(('OddsRatio_working_3-way'!Y494+2*PI())/3)</f>
        <v>-0.43083106725678061</v>
      </c>
      <c r="AK494" s="11">
        <f>'OddsRatio_working_3-way'!U494/(3*'OddsRatio_working_3-way'!X494^(1/3))*SIN(('OddsRatio_working_3-way'!Y494+4*PI())/3)</f>
        <v>0.48017567940348937</v>
      </c>
      <c r="AL494" s="11">
        <f>'OddsRatio_working_3-way'!Z494+'OddsRatio_working_3-way'!AF494</f>
        <v>1.0519399808357441</v>
      </c>
      <c r="AM494" s="11">
        <f>'OddsRatio_working_3-way'!AA494+'OddsRatio_working_3-way'!AG494</f>
        <v>-0.61143736573575214</v>
      </c>
      <c r="AN494" s="11">
        <f>'OddsRatio_working_3-way'!AB494+'OddsRatio_working_3-way'!AH494</f>
        <v>-0.44050261509999239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1.0519399808357441</v>
      </c>
      <c r="AS494" s="11">
        <f>IF(('OddsRatio_working_3-way'!X494=0),IF(Q494&gt;0,-Q494^(1/3),(-Q494)^(1/3)),'OddsRatio_working_3-way'!AM494-'OddsRatio_working_3-way'!R494/3)</f>
        <v>-0.61143736573575214</v>
      </c>
      <c r="AT494" s="11">
        <f>IF(('OddsRatio_working_3-way'!X494=0),IF(Q494&gt;0,-Q494^(1/3),(-Q494)^(1/3)),'OddsRatio_working_3-way'!AN494-'OddsRatio_working_3-way'!R494/3)</f>
        <v>-0.44050261509999239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2.64</v>
      </c>
      <c r="B495" s="4">
        <f>IF('True_Odds_Calculator_3-way'!B496="","",'True_Odds_Calculator_3-way'!B496)</f>
        <v>3.5</v>
      </c>
      <c r="C495" s="4">
        <f>IF('True_Odds_Calculator_3-way'!C496="","",'True_Odds_Calculator_3-way'!C496)</f>
        <v>2.72</v>
      </c>
      <c r="D495" s="9">
        <f t="shared" si="104"/>
        <v>0.36751106355389274</v>
      </c>
      <c r="E495" s="9">
        <f t="shared" si="105"/>
        <v>0.27597736672459922</v>
      </c>
      <c r="F495" s="9">
        <f t="shared" si="106"/>
        <v>0.35651156972150794</v>
      </c>
      <c r="G495" s="9">
        <f t="shared" si="107"/>
        <v>1.0493942193425028</v>
      </c>
      <c r="H495" s="9">
        <f t="shared" si="108"/>
        <v>2.7210065197217048</v>
      </c>
      <c r="I495" s="9">
        <f t="shared" si="109"/>
        <v>3.623485548356256</v>
      </c>
      <c r="J495" s="9">
        <f t="shared" si="110"/>
        <v>2.8049580572691051</v>
      </c>
      <c r="K495" s="11">
        <f t="shared" si="111"/>
        <v>0.37878787878787878</v>
      </c>
      <c r="L495" s="11">
        <f t="shared" si="112"/>
        <v>0.2857142857142857</v>
      </c>
      <c r="M495" s="11">
        <f t="shared" si="113"/>
        <v>0.36764705882352938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-0.28058950853068498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0.23316144639674052</v>
      </c>
      <c r="Q495" s="11">
        <f>2*'OddsRatio_working_3-way'!K495*'OddsRatio_working_3-way'!L495*'OddsRatio_working_3-way'!M495</f>
        <v>7.9577285459638394E-2</v>
      </c>
      <c r="R495" s="11">
        <f t="shared" si="114"/>
        <v>0</v>
      </c>
      <c r="S495" s="11">
        <f t="shared" si="115"/>
        <v>-0.83096993760635285</v>
      </c>
      <c r="T495" s="11">
        <f t="shared" si="116"/>
        <v>-0.28360748723766305</v>
      </c>
      <c r="U495" s="11">
        <f>'OddsRatio_working_3-way'!S495-'OddsRatio_working_3-way'!R495^2/3</f>
        <v>-0.83096993760635285</v>
      </c>
      <c r="V495" s="11">
        <f>'OddsRatio_working_3-way'!S495*'OddsRatio_working_3-way'!R495/3-2*'OddsRatio_working_3-way'!R495^3/27-'OddsRatio_working_3-way'!T495</f>
        <v>0.28360748723766305</v>
      </c>
      <c r="W495" s="11">
        <f>'OddsRatio_working_3-way'!V495^2+4*'OddsRatio_working_3-way'!U495^3/27</f>
        <v>-4.5732988869102431E-3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0.14577937585969719</v>
      </c>
      <c r="Y495" s="11">
        <f>IF('OddsRatio_working_3-way'!W495&gt;=0,IF('OddsRatio_working_3-way'!V495+SQRT('OddsRatio_working_3-way'!W495)&gt;0,0,PI()),ACOS('OddsRatio_working_3-way'!V495/(2*'OddsRatio_working_3-way'!X495)))</f>
        <v>0.23407876620277701</v>
      </c>
      <c r="Z495" s="11">
        <f>'OddsRatio_working_3-way'!X495^(1/3)*COS('OddsRatio_working_3-way'!Y495/3)</f>
        <v>0.52469710967125138</v>
      </c>
      <c r="AA495" s="11">
        <f>'OddsRatio_working_3-way'!X495^(1/3)*COS(('OddsRatio_working_3-way'!Y495+2*PI())/3)</f>
        <v>-0.29787589259916136</v>
      </c>
      <c r="AB495" s="11">
        <f>'OddsRatio_working_3-way'!X495^(1/3)*COS(('OddsRatio_working_3-way'!Y495+4*PI())/3)</f>
        <v>-0.22682121707208966</v>
      </c>
      <c r="AC495" s="11">
        <f>'OddsRatio_working_3-way'!X495^(1/3)*SIN('OddsRatio_working_3-way'!Y495/3)</f>
        <v>4.1023436042736318E-2</v>
      </c>
      <c r="AD495" s="11">
        <f>'OddsRatio_working_3-way'!X495^(1/3)*SIN(('OddsRatio_working_3-way'!Y495+2*PI())/3)</f>
        <v>0.43388930824620525</v>
      </c>
      <c r="AE495" s="11">
        <f>'OddsRatio_working_3-way'!X495^(1/3)*SIN(('OddsRatio_working_3-way'!Y495+4*PI())/3)</f>
        <v>-0.47491274428894159</v>
      </c>
      <c r="AF495" s="11">
        <f>-'OddsRatio_working_3-way'!U495/(3*'OddsRatio_working_3-way'!X495^(1/3))*COS(('OddsRatio_working_3-way'!Y495)/3)</f>
        <v>0.52469710967125138</v>
      </c>
      <c r="AG495" s="11">
        <f>-'OddsRatio_working_3-way'!U495/(3*'OddsRatio_working_3-way'!X495^(1/3))*COS(('OddsRatio_working_3-way'!Y495+2*PI())/3)</f>
        <v>-0.29787589259916136</v>
      </c>
      <c r="AH495" s="11">
        <f>-'OddsRatio_working_3-way'!U495/(3*'OddsRatio_working_3-way'!X495^(1/3))*COS(('OddsRatio_working_3-way'!Y495+4*PI())/3)</f>
        <v>-0.22682121707208966</v>
      </c>
      <c r="AI495" s="11">
        <f>'OddsRatio_working_3-way'!U495/(3*'OddsRatio_working_3-way'!X495^(1/3))*SIN(('OddsRatio_working_3-way'!Y495)/3)</f>
        <v>-4.1023436042736318E-2</v>
      </c>
      <c r="AJ495" s="11">
        <f>'OddsRatio_working_3-way'!U495/(3*'OddsRatio_working_3-way'!X495^(1/3))*SIN(('OddsRatio_working_3-way'!Y495+2*PI())/3)</f>
        <v>-0.43388930824620525</v>
      </c>
      <c r="AK495" s="11">
        <f>'OddsRatio_working_3-way'!U495/(3*'OddsRatio_working_3-way'!X495^(1/3))*SIN(('OddsRatio_working_3-way'!Y495+4*PI())/3)</f>
        <v>0.47491274428894159</v>
      </c>
      <c r="AL495" s="11">
        <f>'OddsRatio_working_3-way'!Z495+'OddsRatio_working_3-way'!AF495</f>
        <v>1.0493942193425028</v>
      </c>
      <c r="AM495" s="11">
        <f>'OddsRatio_working_3-way'!AA495+'OddsRatio_working_3-way'!AG495</f>
        <v>-0.59575178519832273</v>
      </c>
      <c r="AN495" s="11">
        <f>'OddsRatio_working_3-way'!AB495+'OddsRatio_working_3-way'!AH495</f>
        <v>-0.45364243414417932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1.0493942193425028</v>
      </c>
      <c r="AS495" s="11">
        <f>IF(('OddsRatio_working_3-way'!X495=0),IF(Q495&gt;0,-Q495^(1/3),(-Q495)^(1/3)),'OddsRatio_working_3-way'!AM495-'OddsRatio_working_3-way'!R495/3)</f>
        <v>-0.59575178519832273</v>
      </c>
      <c r="AT495" s="11">
        <f>IF(('OddsRatio_working_3-way'!X495=0),IF(Q495&gt;0,-Q495^(1/3),(-Q495)^(1/3)),'OddsRatio_working_3-way'!AN495-'OddsRatio_working_3-way'!R495/3)</f>
        <v>-0.45364243414417932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1.64</v>
      </c>
      <c r="B496" s="4">
        <f>IF('True_Odds_Calculator_3-way'!B497="","",'True_Odds_Calculator_3-way'!B497)</f>
        <v>4.42</v>
      </c>
      <c r="C496" s="4">
        <f>IF('True_Odds_Calculator_3-way'!C497="","",'True_Odds_Calculator_3-way'!C497)</f>
        <v>5.03</v>
      </c>
      <c r="D496" s="9">
        <f t="shared" si="104"/>
        <v>0.59507874754044077</v>
      </c>
      <c r="E496" s="9">
        <f t="shared" si="105"/>
        <v>0.21569602933590054</v>
      </c>
      <c r="F496" s="9">
        <f t="shared" si="106"/>
        <v>0.18922522312365844</v>
      </c>
      <c r="G496" s="9">
        <f t="shared" si="107"/>
        <v>1.0632029115189741</v>
      </c>
      <c r="H496" s="9">
        <f t="shared" si="108"/>
        <v>1.6804498633721436</v>
      </c>
      <c r="I496" s="9">
        <f t="shared" si="109"/>
        <v>4.6361539573948916</v>
      </c>
      <c r="J496" s="9">
        <f t="shared" si="110"/>
        <v>5.2847077334214649</v>
      </c>
      <c r="K496" s="11">
        <f t="shared" si="111"/>
        <v>0.6097560975609756</v>
      </c>
      <c r="L496" s="11">
        <f t="shared" si="112"/>
        <v>0.22624434389140272</v>
      </c>
      <c r="M496" s="11">
        <f t="shared" si="113"/>
        <v>0.19880715705765406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-0.24192292443331398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0.22187809024892693</v>
      </c>
      <c r="Q496" s="11">
        <f>2*'OddsRatio_working_3-way'!K496*'OddsRatio_working_3-way'!L496*'OddsRatio_working_3-way'!M496</f>
        <v>5.4852432694419508E-2</v>
      </c>
      <c r="R496" s="11">
        <f t="shared" si="114"/>
        <v>0</v>
      </c>
      <c r="S496" s="11">
        <f t="shared" si="115"/>
        <v>-0.91714371744083145</v>
      </c>
      <c r="T496" s="11">
        <f t="shared" si="116"/>
        <v>-0.22673515882344408</v>
      </c>
      <c r="U496" s="11">
        <f>'OddsRatio_working_3-way'!S496-'OddsRatio_working_3-way'!R496^2/3</f>
        <v>-0.91714371744083145</v>
      </c>
      <c r="V496" s="11">
        <f>'OddsRatio_working_3-way'!S496*'OddsRatio_working_3-way'!R496/3-2*'OddsRatio_working_3-way'!R496^3/27-'OddsRatio_working_3-way'!T496</f>
        <v>0.22673515882344408</v>
      </c>
      <c r="W496" s="11">
        <f>'OddsRatio_working_3-way'!V496^2+4*'OddsRatio_working_3-way'!U496^3/27</f>
        <v>-6.2881215319139566E-2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0.16903405541919059</v>
      </c>
      <c r="Y496" s="11">
        <f>IF('OddsRatio_working_3-way'!W496&gt;=0,IF('OddsRatio_working_3-way'!V496+SQRT('OddsRatio_working_3-way'!W496)&gt;0,0,PI()),ACOS('OddsRatio_working_3-way'!V496/(2*'OddsRatio_working_3-way'!X496)))</f>
        <v>0.83567260661650589</v>
      </c>
      <c r="Z496" s="11">
        <f>'OddsRatio_working_3-way'!X496^(1/3)*COS('OddsRatio_working_3-way'!Y496/3)</f>
        <v>0.53160145575948703</v>
      </c>
      <c r="AA496" s="11">
        <f>'OddsRatio_working_3-way'!X496^(1/3)*COS(('OddsRatio_working_3-way'!Y496+2*PI())/3)</f>
        <v>-0.39746639742197298</v>
      </c>
      <c r="AB496" s="11">
        <f>'OddsRatio_working_3-way'!X496^(1/3)*COS(('OddsRatio_working_3-way'!Y496+4*PI())/3)</f>
        <v>-0.1341350583375141</v>
      </c>
      <c r="AC496" s="11">
        <f>'OddsRatio_working_3-way'!X496^(1/3)*SIN('OddsRatio_working_3-way'!Y496/3)</f>
        <v>0.15203441950647695</v>
      </c>
      <c r="AD496" s="11">
        <f>'OddsRatio_working_3-way'!X496^(1/3)*SIN(('OddsRatio_working_3-way'!Y496+2*PI())/3)</f>
        <v>0.38436315562326656</v>
      </c>
      <c r="AE496" s="11">
        <f>'OddsRatio_working_3-way'!X496^(1/3)*SIN(('OddsRatio_working_3-way'!Y496+4*PI())/3)</f>
        <v>-0.53639757512974362</v>
      </c>
      <c r="AF496" s="11">
        <f>-'OddsRatio_working_3-way'!U496/(3*'OddsRatio_working_3-way'!X496^(1/3))*COS(('OddsRatio_working_3-way'!Y496)/3)</f>
        <v>0.53160145575948692</v>
      </c>
      <c r="AG496" s="11">
        <f>-'OddsRatio_working_3-way'!U496/(3*'OddsRatio_working_3-way'!X496^(1/3))*COS(('OddsRatio_working_3-way'!Y496+2*PI())/3)</f>
        <v>-0.39746639742197287</v>
      </c>
      <c r="AH496" s="11">
        <f>-'OddsRatio_working_3-way'!U496/(3*'OddsRatio_working_3-way'!X496^(1/3))*COS(('OddsRatio_working_3-way'!Y496+4*PI())/3)</f>
        <v>-0.13413505833751407</v>
      </c>
      <c r="AI496" s="11">
        <f>'OddsRatio_working_3-way'!U496/(3*'OddsRatio_working_3-way'!X496^(1/3))*SIN(('OddsRatio_working_3-way'!Y496)/3)</f>
        <v>-0.15203441950647692</v>
      </c>
      <c r="AJ496" s="11">
        <f>'OddsRatio_working_3-way'!U496/(3*'OddsRatio_working_3-way'!X496^(1/3))*SIN(('OddsRatio_working_3-way'!Y496+2*PI())/3)</f>
        <v>-0.38436315562326651</v>
      </c>
      <c r="AK496" s="11">
        <f>'OddsRatio_working_3-way'!U496/(3*'OddsRatio_working_3-way'!X496^(1/3))*SIN(('OddsRatio_working_3-way'!Y496+4*PI())/3)</f>
        <v>0.53639757512974351</v>
      </c>
      <c r="AL496" s="11">
        <f>'OddsRatio_working_3-way'!Z496+'OddsRatio_working_3-way'!AF496</f>
        <v>1.0632029115189741</v>
      </c>
      <c r="AM496" s="11">
        <f>'OddsRatio_working_3-way'!AA496+'OddsRatio_working_3-way'!AG496</f>
        <v>-0.79493279484394586</v>
      </c>
      <c r="AN496" s="11">
        <f>'OddsRatio_working_3-way'!AB496+'OddsRatio_working_3-way'!AH496</f>
        <v>-0.2682701166750282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1.0632029115189741</v>
      </c>
      <c r="AS496" s="11">
        <f>IF(('OddsRatio_working_3-way'!X496=0),IF(Q496&gt;0,-Q496^(1/3),(-Q496)^(1/3)),'OddsRatio_working_3-way'!AM496-'OddsRatio_working_3-way'!R496/3)</f>
        <v>-0.79493279484394586</v>
      </c>
      <c r="AT496" s="11">
        <f>IF(('OddsRatio_working_3-way'!X496=0),IF(Q496&gt;0,-Q496^(1/3),(-Q496)^(1/3)),'OddsRatio_working_3-way'!AN496-'OddsRatio_working_3-way'!R496/3)</f>
        <v>-0.2682701166750282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1.66</v>
      </c>
      <c r="B497" s="4">
        <f>IF('True_Odds_Calculator_3-way'!B498="","",'True_Odds_Calculator_3-way'!B498)</f>
        <v>4.04</v>
      </c>
      <c r="C497" s="4">
        <f>IF('True_Odds_Calculator_3-way'!C498="","",'True_Odds_Calculator_3-way'!C498)</f>
        <v>5.25</v>
      </c>
      <c r="D497" s="9">
        <f t="shared" si="104"/>
        <v>0.58545994475908436</v>
      </c>
      <c r="E497" s="9">
        <f t="shared" si="105"/>
        <v>0.23466677542896236</v>
      </c>
      <c r="F497" s="9">
        <f t="shared" si="106"/>
        <v>0.17987327981195333</v>
      </c>
      <c r="G497" s="9">
        <f t="shared" si="107"/>
        <v>1.0728163359625302</v>
      </c>
      <c r="H497" s="9">
        <f t="shared" si="108"/>
        <v>1.7080587817352699</v>
      </c>
      <c r="I497" s="9">
        <f t="shared" si="109"/>
        <v>4.2613616613260916</v>
      </c>
      <c r="J497" s="9">
        <f t="shared" si="110"/>
        <v>5.5594694278407539</v>
      </c>
      <c r="K497" s="11">
        <f t="shared" si="111"/>
        <v>0.60240963855421692</v>
      </c>
      <c r="L497" s="11">
        <f t="shared" si="112"/>
        <v>0.24752475247524752</v>
      </c>
      <c r="M497" s="11">
        <f t="shared" si="113"/>
        <v>0.19047619047619047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-0.242190828377158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0.22579710638878003</v>
      </c>
      <c r="Q497" s="11">
        <f>2*'OddsRatio_working_3-way'!K497*'OddsRatio_working_3-way'!L497*'OddsRatio_working_3-way'!M497</f>
        <v>5.6804303494032711E-2</v>
      </c>
      <c r="R497" s="11">
        <f t="shared" si="114"/>
        <v>0</v>
      </c>
      <c r="S497" s="11">
        <f t="shared" si="115"/>
        <v>-0.93231072333239473</v>
      </c>
      <c r="T497" s="11">
        <f t="shared" si="116"/>
        <v>-0.23454357819682883</v>
      </c>
      <c r="U497" s="11">
        <f>'OddsRatio_working_3-way'!S497-'OddsRatio_working_3-way'!R497^2/3</f>
        <v>-0.93231072333239473</v>
      </c>
      <c r="V497" s="11">
        <f>'OddsRatio_working_3-way'!S497*'OddsRatio_working_3-way'!R497/3-2*'OddsRatio_working_3-way'!R497^3/27-'OddsRatio_working_3-way'!T497</f>
        <v>0.23454357819682883</v>
      </c>
      <c r="W497" s="11">
        <f>'OddsRatio_working_3-way'!V497^2+4*'OddsRatio_working_3-way'!U497^3/27</f>
        <v>-6.5043760772940357E-2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0.17324437281360131</v>
      </c>
      <c r="Y497" s="11">
        <f>IF('OddsRatio_working_3-way'!W497&gt;=0,IF('OddsRatio_working_3-way'!V497+SQRT('OddsRatio_working_3-way'!W497)&gt;0,0,PI()),ACOS('OddsRatio_working_3-way'!V497/(2*'OddsRatio_working_3-way'!X497)))</f>
        <v>0.82723245678895452</v>
      </c>
      <c r="Z497" s="11">
        <f>'OddsRatio_working_3-way'!X497^(1/3)*COS('OddsRatio_working_3-way'!Y497/3)</f>
        <v>0.53640816798126512</v>
      </c>
      <c r="AA497" s="11">
        <f>'OddsRatio_working_3-way'!X497^(1/3)*COS(('OddsRatio_working_3-way'!Y497+2*PI())/3)</f>
        <v>-0.39964756547730002</v>
      </c>
      <c r="AB497" s="11">
        <f>'OddsRatio_working_3-way'!X497^(1/3)*COS(('OddsRatio_working_3-way'!Y497+4*PI())/3)</f>
        <v>-0.13676060250396527</v>
      </c>
      <c r="AC497" s="11">
        <f>'OddsRatio_working_3-way'!X497^(1/3)*SIN('OddsRatio_working_3-way'!Y497/3)</f>
        <v>0.15177785883909817</v>
      </c>
      <c r="AD497" s="11">
        <f>'OddsRatio_working_3-way'!X497^(1/3)*SIN(('OddsRatio_working_3-way'!Y497+2*PI())/3)</f>
        <v>0.38865417084969711</v>
      </c>
      <c r="AE497" s="11">
        <f>'OddsRatio_working_3-way'!X497^(1/3)*SIN(('OddsRatio_working_3-way'!Y497+4*PI())/3)</f>
        <v>-0.54043202968879511</v>
      </c>
      <c r="AF497" s="11">
        <f>-'OddsRatio_working_3-way'!U497/(3*'OddsRatio_working_3-way'!X497^(1/3))*COS(('OddsRatio_working_3-way'!Y497)/3)</f>
        <v>0.536408167981265</v>
      </c>
      <c r="AG497" s="11">
        <f>-'OddsRatio_working_3-way'!U497/(3*'OddsRatio_working_3-way'!X497^(1/3))*COS(('OddsRatio_working_3-way'!Y497+2*PI())/3)</f>
        <v>-0.39964756547729996</v>
      </c>
      <c r="AH497" s="11">
        <f>-'OddsRatio_working_3-way'!U497/(3*'OddsRatio_working_3-way'!X497^(1/3))*COS(('OddsRatio_working_3-way'!Y497+4*PI())/3)</f>
        <v>-0.13676060250396524</v>
      </c>
      <c r="AI497" s="11">
        <f>'OddsRatio_working_3-way'!U497/(3*'OddsRatio_working_3-way'!X497^(1/3))*SIN(('OddsRatio_working_3-way'!Y497)/3)</f>
        <v>-0.15177785883909814</v>
      </c>
      <c r="AJ497" s="11">
        <f>'OddsRatio_working_3-way'!U497/(3*'OddsRatio_working_3-way'!X497^(1/3))*SIN(('OddsRatio_working_3-way'!Y497+2*PI())/3)</f>
        <v>-0.38865417084969706</v>
      </c>
      <c r="AK497" s="11">
        <f>'OddsRatio_working_3-way'!U497/(3*'OddsRatio_working_3-way'!X497^(1/3))*SIN(('OddsRatio_working_3-way'!Y497+4*PI())/3)</f>
        <v>0.540432029688795</v>
      </c>
      <c r="AL497" s="11">
        <f>'OddsRatio_working_3-way'!Z497+'OddsRatio_working_3-way'!AF497</f>
        <v>1.0728163359625302</v>
      </c>
      <c r="AM497" s="11">
        <f>'OddsRatio_working_3-way'!AA497+'OddsRatio_working_3-way'!AG497</f>
        <v>-0.79929513095459992</v>
      </c>
      <c r="AN497" s="11">
        <f>'OddsRatio_working_3-way'!AB497+'OddsRatio_working_3-way'!AH497</f>
        <v>-0.27352120500793053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1.0728163359625302</v>
      </c>
      <c r="AS497" s="11">
        <f>IF(('OddsRatio_working_3-way'!X497=0),IF(Q497&gt;0,-Q497^(1/3),(-Q497)^(1/3)),'OddsRatio_working_3-way'!AM497-'OddsRatio_working_3-way'!R497/3)</f>
        <v>-0.79929513095459992</v>
      </c>
      <c r="AT497" s="11">
        <f>IF(('OddsRatio_working_3-way'!X497=0),IF(Q497&gt;0,-Q497^(1/3),(-Q497)^(1/3)),'OddsRatio_working_3-way'!AN497-'OddsRatio_working_3-way'!R497/3)</f>
        <v>-0.27352120500793053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2.46</v>
      </c>
      <c r="B498" s="4">
        <f>IF('True_Odds_Calculator_3-way'!B499="","",'True_Odds_Calculator_3-way'!B499)</f>
        <v>3.25</v>
      </c>
      <c r="C498" s="4">
        <f>IF('True_Odds_Calculator_3-way'!C499="","",'True_Odds_Calculator_3-way'!C499)</f>
        <v>3.06</v>
      </c>
      <c r="D498" s="9">
        <f t="shared" si="104"/>
        <v>0.39178526344563008</v>
      </c>
      <c r="E498" s="9">
        <f t="shared" si="105"/>
        <v>0.29477430452916403</v>
      </c>
      <c r="F498" s="9">
        <f t="shared" si="106"/>
        <v>0.31344043202520605</v>
      </c>
      <c r="G498" s="9">
        <f t="shared" si="107"/>
        <v>1.0633004221047107</v>
      </c>
      <c r="H498" s="9">
        <f t="shared" si="108"/>
        <v>2.5524186162728779</v>
      </c>
      <c r="I498" s="9">
        <f t="shared" si="109"/>
        <v>3.3924259497355993</v>
      </c>
      <c r="J498" s="9">
        <f t="shared" si="110"/>
        <v>3.190398869535704</v>
      </c>
      <c r="K498" s="11">
        <f t="shared" si="111"/>
        <v>0.4065040650406504</v>
      </c>
      <c r="L498" s="11">
        <f t="shared" si="112"/>
        <v>0.30769230769230771</v>
      </c>
      <c r="M498" s="11">
        <f t="shared" si="113"/>
        <v>0.32679738562091504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-0.27660670271861099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0.23585002064198612</v>
      </c>
      <c r="Q498" s="11">
        <f>2*'OddsRatio_working_3-way'!K498*'OddsRatio_working_3-way'!L498*'OddsRatio_working_3-way'!M498</f>
        <v>8.1750440430497812E-2</v>
      </c>
      <c r="R498" s="11">
        <f t="shared" si="114"/>
        <v>0</v>
      </c>
      <c r="S498" s="11">
        <f t="shared" si="115"/>
        <v>-0.85265475609936248</v>
      </c>
      <c r="T498" s="11">
        <f t="shared" si="116"/>
        <v>-0.2955475757710096</v>
      </c>
      <c r="U498" s="11">
        <f>'OddsRatio_working_3-way'!S498-'OddsRatio_working_3-way'!R498^2/3</f>
        <v>-0.85265475609936248</v>
      </c>
      <c r="V498" s="11">
        <f>'OddsRatio_working_3-way'!S498*'OddsRatio_working_3-way'!R498/3-2*'OddsRatio_working_3-way'!R498^3/27-'OddsRatio_working_3-way'!T498</f>
        <v>0.2955475757710096</v>
      </c>
      <c r="W498" s="11">
        <f>'OddsRatio_working_3-way'!V498^2+4*'OddsRatio_working_3-way'!U498^3/27</f>
        <v>-4.4882488657663477E-3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0.15152278575340328</v>
      </c>
      <c r="Y498" s="11">
        <f>IF('OddsRatio_working_3-way'!W498&gt;=0,IF('OddsRatio_working_3-way'!V498+SQRT('OddsRatio_working_3-way'!W498)&gt;0,0,PI()),ACOS('OddsRatio_working_3-way'!V498/(2*'OddsRatio_working_3-way'!X498)))</f>
        <v>0.22291185145165926</v>
      </c>
      <c r="Z498" s="11">
        <f>'OddsRatio_working_3-way'!X498^(1/3)*COS('OddsRatio_working_3-way'!Y498/3)</f>
        <v>0.53165021105235533</v>
      </c>
      <c r="AA498" s="11">
        <f>'OddsRatio_working_3-way'!X498^(1/3)*COS(('OddsRatio_working_3-way'!Y498+2*PI())/3)</f>
        <v>-0.30009942303696335</v>
      </c>
      <c r="AB498" s="11">
        <f>'OddsRatio_working_3-way'!X498^(1/3)*COS(('OddsRatio_working_3-way'!Y498+4*PI())/3)</f>
        <v>-0.23155078801539208</v>
      </c>
      <c r="AC498" s="11">
        <f>'OddsRatio_working_3-way'!X498^(1/3)*SIN('OddsRatio_working_3-way'!Y498/3)</f>
        <v>3.9576572882285624E-2</v>
      </c>
      <c r="AD498" s="11">
        <f>'OddsRatio_working_3-way'!X498^(1/3)*SIN(('OddsRatio_working_3-way'!Y498+2*PI())/3)</f>
        <v>0.44063430225755523</v>
      </c>
      <c r="AE498" s="11">
        <f>'OddsRatio_working_3-way'!X498^(1/3)*SIN(('OddsRatio_working_3-way'!Y498+4*PI())/3)</f>
        <v>-0.48021087513984084</v>
      </c>
      <c r="AF498" s="11">
        <f>-'OddsRatio_working_3-way'!U498/(3*'OddsRatio_working_3-way'!X498^(1/3))*COS(('OddsRatio_working_3-way'!Y498)/3)</f>
        <v>0.53165021105235533</v>
      </c>
      <c r="AG498" s="11">
        <f>-'OddsRatio_working_3-way'!U498/(3*'OddsRatio_working_3-way'!X498^(1/3))*COS(('OddsRatio_working_3-way'!Y498+2*PI())/3)</f>
        <v>-0.30009942303696335</v>
      </c>
      <c r="AH498" s="11">
        <f>-'OddsRatio_working_3-way'!U498/(3*'OddsRatio_working_3-way'!X498^(1/3))*COS(('OddsRatio_working_3-way'!Y498+4*PI())/3)</f>
        <v>-0.23155078801539208</v>
      </c>
      <c r="AI498" s="11">
        <f>'OddsRatio_working_3-way'!U498/(3*'OddsRatio_working_3-way'!X498^(1/3))*SIN(('OddsRatio_working_3-way'!Y498)/3)</f>
        <v>-3.9576572882285624E-2</v>
      </c>
      <c r="AJ498" s="11">
        <f>'OddsRatio_working_3-way'!U498/(3*'OddsRatio_working_3-way'!X498^(1/3))*SIN(('OddsRatio_working_3-way'!Y498+2*PI())/3)</f>
        <v>-0.44063430225755523</v>
      </c>
      <c r="AK498" s="11">
        <f>'OddsRatio_working_3-way'!U498/(3*'OddsRatio_working_3-way'!X498^(1/3))*SIN(('OddsRatio_working_3-way'!Y498+4*PI())/3)</f>
        <v>0.48021087513984084</v>
      </c>
      <c r="AL498" s="11">
        <f>'OddsRatio_working_3-way'!Z498+'OddsRatio_working_3-way'!AF498</f>
        <v>1.0633004221047107</v>
      </c>
      <c r="AM498" s="11">
        <f>'OddsRatio_working_3-way'!AA498+'OddsRatio_working_3-way'!AG498</f>
        <v>-0.60019884607392671</v>
      </c>
      <c r="AN498" s="11">
        <f>'OddsRatio_working_3-way'!AB498+'OddsRatio_working_3-way'!AH498</f>
        <v>-0.46310157603078417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1.0633004221047107</v>
      </c>
      <c r="AS498" s="11">
        <f>IF(('OddsRatio_working_3-way'!X498=0),IF(Q498&gt;0,-Q498^(1/3),(-Q498)^(1/3)),'OddsRatio_working_3-way'!AM498-'OddsRatio_working_3-way'!R498/3)</f>
        <v>-0.60019884607392671</v>
      </c>
      <c r="AT498" s="11">
        <f>IF(('OddsRatio_working_3-way'!X498=0),IF(Q498&gt;0,-Q498^(1/3),(-Q498)^(1/3)),'OddsRatio_working_3-way'!AN498-'OddsRatio_working_3-way'!R498/3)</f>
        <v>-0.46310157603078417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2.27</v>
      </c>
      <c r="B499" s="4">
        <f>IF('True_Odds_Calculator_3-way'!B500="","",'True_Odds_Calculator_3-way'!B500)</f>
        <v>3.35</v>
      </c>
      <c r="C499" s="4">
        <f>IF('True_Odds_Calculator_3-way'!C500="","",'True_Odds_Calculator_3-way'!C500)</f>
        <v>3.34</v>
      </c>
      <c r="D499" s="9">
        <f t="shared" si="104"/>
        <v>0.42622288426383237</v>
      </c>
      <c r="E499" s="9">
        <f t="shared" si="105"/>
        <v>0.28645234528063412</v>
      </c>
      <c r="F499" s="9">
        <f t="shared" si="106"/>
        <v>0.28732477045553351</v>
      </c>
      <c r="G499" s="9">
        <f t="shared" si="107"/>
        <v>1.0599923683051404</v>
      </c>
      <c r="H499" s="9">
        <f t="shared" si="108"/>
        <v>2.3461903077475283</v>
      </c>
      <c r="I499" s="9">
        <f t="shared" si="109"/>
        <v>3.4909820655170805</v>
      </c>
      <c r="J499" s="9">
        <f t="shared" si="110"/>
        <v>3.4803821418340273</v>
      </c>
      <c r="K499" s="11">
        <f t="shared" si="111"/>
        <v>0.44052863436123346</v>
      </c>
      <c r="L499" s="11">
        <f t="shared" si="112"/>
        <v>0.29850746268656714</v>
      </c>
      <c r="M499" s="11">
        <f t="shared" si="113"/>
        <v>0.29940119760479045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-0.27496050046005693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0.23465463051148017</v>
      </c>
      <c r="Q499" s="11">
        <f>2*'OddsRatio_working_3-way'!K499*'OddsRatio_working_3-way'!L499*'OddsRatio_working_3-way'!M499</f>
        <v>7.8743164601167828E-2</v>
      </c>
      <c r="R499" s="11">
        <f t="shared" si="114"/>
        <v>0</v>
      </c>
      <c r="S499" s="11">
        <f t="shared" si="115"/>
        <v>-0.85341214508579233</v>
      </c>
      <c r="T499" s="11">
        <f t="shared" si="116"/>
        <v>-0.28637991445831951</v>
      </c>
      <c r="U499" s="11">
        <f>'OddsRatio_working_3-way'!S499-'OddsRatio_working_3-way'!R499^2/3</f>
        <v>-0.85341214508579233</v>
      </c>
      <c r="V499" s="11">
        <f>'OddsRatio_working_3-way'!S499*'OddsRatio_working_3-way'!R499/3-2*'OddsRatio_working_3-way'!R499^3/27-'OddsRatio_working_3-way'!T499</f>
        <v>0.28637991445831951</v>
      </c>
      <c r="W499" s="11">
        <f>'OddsRatio_working_3-way'!V499^2+4*'OddsRatio_working_3-way'!U499^3/27</f>
        <v>-1.0068108027745354E-2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0.15172472065627585</v>
      </c>
      <c r="Y499" s="11">
        <f>IF('OddsRatio_working_3-way'!W499&gt;=0,IF('OddsRatio_working_3-way'!V499+SQRT('OddsRatio_working_3-way'!W499)&gt;0,0,PI()),ACOS('OddsRatio_working_3-way'!V499/(2*'OddsRatio_working_3-way'!X499)))</f>
        <v>0.33700761120104938</v>
      </c>
      <c r="Z499" s="11">
        <f>'OddsRatio_working_3-way'!X499^(1/3)*COS('OddsRatio_working_3-way'!Y499/3)</f>
        <v>0.52999618415257022</v>
      </c>
      <c r="AA499" s="11">
        <f>'OddsRatio_working_3-way'!X499^(1/3)*COS(('OddsRatio_working_3-way'!Y499+2*PI())/3)</f>
        <v>-0.31677714053446243</v>
      </c>
      <c r="AB499" s="11">
        <f>'OddsRatio_working_3-way'!X499^(1/3)*COS(('OddsRatio_working_3-way'!Y499+4*PI())/3)</f>
        <v>-0.21321904361810784</v>
      </c>
      <c r="AC499" s="11">
        <f>'OddsRatio_working_3-way'!X499^(1/3)*SIN('OddsRatio_working_3-way'!Y499/3)</f>
        <v>5.9789295131422844E-2</v>
      </c>
      <c r="AD499" s="11">
        <f>'OddsRatio_working_3-way'!X499^(1/3)*SIN(('OddsRatio_working_3-way'!Y499+2*PI())/3)</f>
        <v>0.42909551181922995</v>
      </c>
      <c r="AE499" s="11">
        <f>'OddsRatio_working_3-way'!X499^(1/3)*SIN(('OddsRatio_working_3-way'!Y499+4*PI())/3)</f>
        <v>-0.48888480695065262</v>
      </c>
      <c r="AF499" s="11">
        <f>-'OddsRatio_working_3-way'!U499/(3*'OddsRatio_working_3-way'!X499^(1/3))*COS(('OddsRatio_working_3-way'!Y499)/3)</f>
        <v>0.5299961841525701</v>
      </c>
      <c r="AG499" s="11">
        <f>-'OddsRatio_working_3-way'!U499/(3*'OddsRatio_working_3-way'!X499^(1/3))*COS(('OddsRatio_working_3-way'!Y499+2*PI())/3)</f>
        <v>-0.31677714053446238</v>
      </c>
      <c r="AH499" s="11">
        <f>-'OddsRatio_working_3-way'!U499/(3*'OddsRatio_working_3-way'!X499^(1/3))*COS(('OddsRatio_working_3-way'!Y499+4*PI())/3)</f>
        <v>-0.21321904361810781</v>
      </c>
      <c r="AI499" s="11">
        <f>'OddsRatio_working_3-way'!U499/(3*'OddsRatio_working_3-way'!X499^(1/3))*SIN(('OddsRatio_working_3-way'!Y499)/3)</f>
        <v>-5.978929513142283E-2</v>
      </c>
      <c r="AJ499" s="11">
        <f>'OddsRatio_working_3-way'!U499/(3*'OddsRatio_working_3-way'!X499^(1/3))*SIN(('OddsRatio_working_3-way'!Y499+2*PI())/3)</f>
        <v>-0.42909551181922984</v>
      </c>
      <c r="AK499" s="11">
        <f>'OddsRatio_working_3-way'!U499/(3*'OddsRatio_working_3-way'!X499^(1/3))*SIN(('OddsRatio_working_3-way'!Y499+4*PI())/3)</f>
        <v>0.48888480695065256</v>
      </c>
      <c r="AL499" s="11">
        <f>'OddsRatio_working_3-way'!Z499+'OddsRatio_working_3-way'!AF499</f>
        <v>1.0599923683051404</v>
      </c>
      <c r="AM499" s="11">
        <f>'OddsRatio_working_3-way'!AA499+'OddsRatio_working_3-way'!AG499</f>
        <v>-0.63355428106892475</v>
      </c>
      <c r="AN499" s="11">
        <f>'OddsRatio_working_3-way'!AB499+'OddsRatio_working_3-way'!AH499</f>
        <v>-0.42643808723621568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1.0599923683051404</v>
      </c>
      <c r="AS499" s="11">
        <f>IF(('OddsRatio_working_3-way'!X499=0),IF(Q499&gt;0,-Q499^(1/3),(-Q499)^(1/3)),'OddsRatio_working_3-way'!AM499-'OddsRatio_working_3-way'!R499/3)</f>
        <v>-0.63355428106892475</v>
      </c>
      <c r="AT499" s="11">
        <f>IF(('OddsRatio_working_3-way'!X499=0),IF(Q499&gt;0,-Q499^(1/3),(-Q499)^(1/3)),'OddsRatio_working_3-way'!AN499-'OddsRatio_working_3-way'!R499/3)</f>
        <v>-0.42643808723621568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1.55</v>
      </c>
      <c r="B500" s="4">
        <f>IF('True_Odds_Calculator_3-way'!B501="","",'True_Odds_Calculator_3-way'!B501)</f>
        <v>4.33</v>
      </c>
      <c r="C500" s="4">
        <f>IF('True_Odds_Calculator_3-way'!C501="","",'True_Odds_Calculator_3-way'!C501)</f>
        <v>6.46</v>
      </c>
      <c r="D500" s="9">
        <f t="shared" si="104"/>
        <v>0.631799798782535</v>
      </c>
      <c r="E500" s="9">
        <f t="shared" si="105"/>
        <v>0.22082527269016181</v>
      </c>
      <c r="F500" s="9">
        <f t="shared" si="106"/>
        <v>0.14737492852730297</v>
      </c>
      <c r="G500" s="9">
        <f t="shared" si="107"/>
        <v>1.0595997539006934</v>
      </c>
      <c r="H500" s="9">
        <f t="shared" si="108"/>
        <v>1.5827798646453815</v>
      </c>
      <c r="I500" s="9">
        <f t="shared" si="109"/>
        <v>4.5284671804893097</v>
      </c>
      <c r="J500" s="9">
        <f t="shared" si="110"/>
        <v>6.7854146562977844</v>
      </c>
      <c r="K500" s="11">
        <f t="shared" si="111"/>
        <v>0.64516129032258063</v>
      </c>
      <c r="L500" s="11">
        <f t="shared" si="112"/>
        <v>0.23094688221709006</v>
      </c>
      <c r="M500" s="11">
        <f t="shared" si="113"/>
        <v>0.15479876160990713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-0.23064681041666613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0.21542433635350258</v>
      </c>
      <c r="Q500" s="11">
        <f>2*'OddsRatio_working_3-way'!K500*'OddsRatio_working_3-way'!L500*'OddsRatio_working_3-way'!M500</f>
        <v>4.6129408212741453E-2</v>
      </c>
      <c r="R500" s="11">
        <f t="shared" si="114"/>
        <v>0</v>
      </c>
      <c r="S500" s="11">
        <f t="shared" si="115"/>
        <v>-0.93400093400093431</v>
      </c>
      <c r="T500" s="11">
        <f t="shared" si="116"/>
        <v>-0.20000020000020008</v>
      </c>
      <c r="U500" s="11">
        <f>'OddsRatio_working_3-way'!S500-'OddsRatio_working_3-way'!R500^2/3</f>
        <v>-0.93400093400093431</v>
      </c>
      <c r="V500" s="11">
        <f>'OddsRatio_working_3-way'!S500*'OddsRatio_working_3-way'!R500/3-2*'OddsRatio_working_3-way'!R500^3/27-'OddsRatio_working_3-way'!T500</f>
        <v>0.20000020000020008</v>
      </c>
      <c r="W500" s="11">
        <f>'OddsRatio_working_3-way'!V500^2+4*'OddsRatio_working_3-way'!U500^3/27</f>
        <v>-8.0708504940087605E-2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0.17371570520552224</v>
      </c>
      <c r="Y500" s="11">
        <f>IF('OddsRatio_working_3-way'!W500&gt;=0,IF('OddsRatio_working_3-way'!V500+SQRT('OddsRatio_working_3-way'!W500)&gt;0,0,PI()),ACOS('OddsRatio_working_3-way'!V500/(2*'OddsRatio_working_3-way'!X500)))</f>
        <v>0.95739287847881283</v>
      </c>
      <c r="Z500" s="11">
        <f>'OddsRatio_working_3-way'!X500^(1/3)*COS('OddsRatio_working_3-way'!Y500/3)</f>
        <v>0.52979987695034669</v>
      </c>
      <c r="AA500" s="11">
        <f>'OddsRatio_working_3-way'!X500^(1/3)*COS(('OddsRatio_working_3-way'!Y500+2*PI())/3)</f>
        <v>-0.4165056813999774</v>
      </c>
      <c r="AB500" s="11">
        <f>'OddsRatio_working_3-way'!X500^(1/3)*COS(('OddsRatio_working_3-way'!Y500+4*PI())/3)</f>
        <v>-0.11329419555036932</v>
      </c>
      <c r="AC500" s="11">
        <f>'OddsRatio_working_3-way'!X500^(1/3)*SIN('OddsRatio_working_3-way'!Y500/3)</f>
        <v>0.17505923297665771</v>
      </c>
      <c r="AD500" s="11">
        <f>'OddsRatio_working_3-way'!X500^(1/3)*SIN(('OddsRatio_working_3-way'!Y500+2*PI())/3)</f>
        <v>0.37129053587254102</v>
      </c>
      <c r="AE500" s="11">
        <f>'OddsRatio_working_3-way'!X500^(1/3)*SIN(('OddsRatio_working_3-way'!Y500+4*PI())/3)</f>
        <v>-0.54634976884919872</v>
      </c>
      <c r="AF500" s="11">
        <f>-'OddsRatio_working_3-way'!U500/(3*'OddsRatio_working_3-way'!X500^(1/3))*COS(('OddsRatio_working_3-way'!Y500)/3)</f>
        <v>0.52979987695034658</v>
      </c>
      <c r="AG500" s="11">
        <f>-'OddsRatio_working_3-way'!U500/(3*'OddsRatio_working_3-way'!X500^(1/3))*COS(('OddsRatio_working_3-way'!Y500+2*PI())/3)</f>
        <v>-0.41650568139997735</v>
      </c>
      <c r="AH500" s="11">
        <f>-'OddsRatio_working_3-way'!U500/(3*'OddsRatio_working_3-way'!X500^(1/3))*COS(('OddsRatio_working_3-way'!Y500+4*PI())/3)</f>
        <v>-0.11329419555036931</v>
      </c>
      <c r="AI500" s="11">
        <f>'OddsRatio_working_3-way'!U500/(3*'OddsRatio_working_3-way'!X500^(1/3))*SIN(('OddsRatio_working_3-way'!Y500)/3)</f>
        <v>-0.17505923297665768</v>
      </c>
      <c r="AJ500" s="11">
        <f>'OddsRatio_working_3-way'!U500/(3*'OddsRatio_working_3-way'!X500^(1/3))*SIN(('OddsRatio_working_3-way'!Y500+2*PI())/3)</f>
        <v>-0.37129053587254096</v>
      </c>
      <c r="AK500" s="11">
        <f>'OddsRatio_working_3-way'!U500/(3*'OddsRatio_working_3-way'!X500^(1/3))*SIN(('OddsRatio_working_3-way'!Y500+4*PI())/3)</f>
        <v>0.54634976884919861</v>
      </c>
      <c r="AL500" s="11">
        <f>'OddsRatio_working_3-way'!Z500+'OddsRatio_working_3-way'!AF500</f>
        <v>1.0595997539006934</v>
      </c>
      <c r="AM500" s="11">
        <f>'OddsRatio_working_3-way'!AA500+'OddsRatio_working_3-way'!AG500</f>
        <v>-0.83301136279995469</v>
      </c>
      <c r="AN500" s="11">
        <f>'OddsRatio_working_3-way'!AB500+'OddsRatio_working_3-way'!AH500</f>
        <v>-0.22658839110073864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1.0595997539006934</v>
      </c>
      <c r="AS500" s="11">
        <f>IF(('OddsRatio_working_3-way'!X500=0),IF(Q500&gt;0,-Q500^(1/3),(-Q500)^(1/3)),'OddsRatio_working_3-way'!AM500-'OddsRatio_working_3-way'!R500/3)</f>
        <v>-0.83301136279995469</v>
      </c>
      <c r="AT500" s="11">
        <f>IF(('OddsRatio_working_3-way'!X500=0),IF(Q500&gt;0,-Q500^(1/3),(-Q500)^(1/3)),'OddsRatio_working_3-way'!AN500-'OddsRatio_working_3-way'!R500/3)</f>
        <v>-0.22658839110073864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1.65</v>
      </c>
      <c r="B501" s="4">
        <f>IF('True_Odds_Calculator_3-way'!B502="","",'True_Odds_Calculator_3-way'!B502)</f>
        <v>4.05</v>
      </c>
      <c r="C501" s="4">
        <f>IF('True_Odds_Calculator_3-way'!C502="","",'True_Odds_Calculator_3-way'!C502)</f>
        <v>5.61</v>
      </c>
      <c r="D501" s="9">
        <f t="shared" si="104"/>
        <v>0.5928453925577386</v>
      </c>
      <c r="E501" s="9">
        <f t="shared" si="105"/>
        <v>0.2368217547262613</v>
      </c>
      <c r="F501" s="9">
        <f t="shared" si="106"/>
        <v>0.17033285271600004</v>
      </c>
      <c r="G501" s="9">
        <f t="shared" si="107"/>
        <v>1.0565852608803392</v>
      </c>
      <c r="H501" s="9">
        <f t="shared" si="108"/>
        <v>1.6867804195722202</v>
      </c>
      <c r="I501" s="9">
        <f t="shared" si="109"/>
        <v>4.222585045685034</v>
      </c>
      <c r="J501" s="9">
        <f t="shared" si="110"/>
        <v>5.870858052658364</v>
      </c>
      <c r="K501" s="11">
        <f t="shared" si="111"/>
        <v>0.60606060606060608</v>
      </c>
      <c r="L501" s="11">
        <f t="shared" si="112"/>
        <v>0.24691358024691359</v>
      </c>
      <c r="M501" s="11">
        <f t="shared" si="113"/>
        <v>0.17825311942959002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-0.24378798215201458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0.22166605648483251</v>
      </c>
      <c r="Q501" s="11">
        <f>2*'OddsRatio_working_3-way'!K501*'OddsRatio_working_3-way'!L501*'OddsRatio_working_3-way'!M501</f>
        <v>5.3349231404291819E-2</v>
      </c>
      <c r="R501" s="11">
        <f t="shared" si="114"/>
        <v>0</v>
      </c>
      <c r="S501" s="11">
        <f t="shared" si="115"/>
        <v>-0.90925752175352148</v>
      </c>
      <c r="T501" s="11">
        <f t="shared" si="116"/>
        <v>-0.21883454193827231</v>
      </c>
      <c r="U501" s="11">
        <f>'OddsRatio_working_3-way'!S501-'OddsRatio_working_3-way'!R501^2/3</f>
        <v>-0.90925752175352148</v>
      </c>
      <c r="V501" s="11">
        <f>'OddsRatio_working_3-way'!S501*'OddsRatio_working_3-way'!R501/3-2*'OddsRatio_working_3-way'!R501^3/27-'OddsRatio_working_3-way'!T501</f>
        <v>0.21883454193827231</v>
      </c>
      <c r="W501" s="11">
        <f>'OddsRatio_working_3-way'!V501^2+4*'OddsRatio_working_3-way'!U501^3/27</f>
        <v>-6.3478549308124077E-2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0.16685855241300754</v>
      </c>
      <c r="Y501" s="11">
        <f>IF('OddsRatio_working_3-way'!W501&gt;=0,IF('OddsRatio_working_3-way'!V501+SQRT('OddsRatio_working_3-way'!W501)&gt;0,0,PI()),ACOS('OddsRatio_working_3-way'!V501/(2*'OddsRatio_working_3-way'!X501)))</f>
        <v>0.85562251236150688</v>
      </c>
      <c r="Z501" s="11">
        <f>'OddsRatio_working_3-way'!X501^(1/3)*COS('OddsRatio_working_3-way'!Y501/3)</f>
        <v>0.52829263044016961</v>
      </c>
      <c r="AA501" s="11">
        <f>'OddsRatio_working_3-way'!X501^(1/3)*COS(('OddsRatio_working_3-way'!Y501+2*PI())/3)</f>
        <v>-0.39829009221080158</v>
      </c>
      <c r="AB501" s="11">
        <f>'OddsRatio_working_3-way'!X501^(1/3)*COS(('OddsRatio_working_3-way'!Y501+4*PI())/3)</f>
        <v>-0.13000253822936811</v>
      </c>
      <c r="AC501" s="11">
        <f>'OddsRatio_working_3-way'!X501^(1/3)*SIN('OddsRatio_working_3-way'!Y501/3)</f>
        <v>0.15489589151140701</v>
      </c>
      <c r="AD501" s="11">
        <f>'OddsRatio_working_3-way'!X501^(1/3)*SIN(('OddsRatio_working_3-way'!Y501+2*PI())/3)</f>
        <v>0.3800668928375876</v>
      </c>
      <c r="AE501" s="11">
        <f>'OddsRatio_working_3-way'!X501^(1/3)*SIN(('OddsRatio_working_3-way'!Y501+4*PI())/3)</f>
        <v>-0.53496278434899447</v>
      </c>
      <c r="AF501" s="11">
        <f>-'OddsRatio_working_3-way'!U501/(3*'OddsRatio_working_3-way'!X501^(1/3))*COS(('OddsRatio_working_3-way'!Y501)/3)</f>
        <v>0.52829263044016961</v>
      </c>
      <c r="AG501" s="11">
        <f>-'OddsRatio_working_3-way'!U501/(3*'OddsRatio_working_3-way'!X501^(1/3))*COS(('OddsRatio_working_3-way'!Y501+2*PI())/3)</f>
        <v>-0.39829009221080158</v>
      </c>
      <c r="AH501" s="11">
        <f>-'OddsRatio_working_3-way'!U501/(3*'OddsRatio_working_3-way'!X501^(1/3))*COS(('OddsRatio_working_3-way'!Y501+4*PI())/3)</f>
        <v>-0.13000253822936811</v>
      </c>
      <c r="AI501" s="11">
        <f>'OddsRatio_working_3-way'!U501/(3*'OddsRatio_working_3-way'!X501^(1/3))*SIN(('OddsRatio_working_3-way'!Y501)/3)</f>
        <v>-0.15489589151140701</v>
      </c>
      <c r="AJ501" s="11">
        <f>'OddsRatio_working_3-way'!U501/(3*'OddsRatio_working_3-way'!X501^(1/3))*SIN(('OddsRatio_working_3-way'!Y501+2*PI())/3)</f>
        <v>-0.3800668928375876</v>
      </c>
      <c r="AK501" s="11">
        <f>'OddsRatio_working_3-way'!U501/(3*'OddsRatio_working_3-way'!X501^(1/3))*SIN(('OddsRatio_working_3-way'!Y501+4*PI())/3)</f>
        <v>0.53496278434899447</v>
      </c>
      <c r="AL501" s="11">
        <f>'OddsRatio_working_3-way'!Z501+'OddsRatio_working_3-way'!AF501</f>
        <v>1.0565852608803392</v>
      </c>
      <c r="AM501" s="11">
        <f>'OddsRatio_working_3-way'!AA501+'OddsRatio_working_3-way'!AG501</f>
        <v>-0.79658018442160317</v>
      </c>
      <c r="AN501" s="11">
        <f>'OddsRatio_working_3-way'!AB501+'OddsRatio_working_3-way'!AH501</f>
        <v>-0.26000507645873622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1.0565852608803392</v>
      </c>
      <c r="AS501" s="11">
        <f>IF(('OddsRatio_working_3-way'!X501=0),IF(Q501&gt;0,-Q501^(1/3),(-Q501)^(1/3)),'OddsRatio_working_3-way'!AM501-'OddsRatio_working_3-way'!R501/3)</f>
        <v>-0.79658018442160317</v>
      </c>
      <c r="AT501" s="11">
        <f>IF(('OddsRatio_working_3-way'!X501=0),IF(Q501&gt;0,-Q501^(1/3),(-Q501)^(1/3)),'OddsRatio_working_3-way'!AN501-'OddsRatio_working_3-way'!R501/3)</f>
        <v>-0.26000507645873622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1.3</v>
      </c>
      <c r="B502" s="4">
        <f>IF('True_Odds_Calculator_3-way'!B503="","",'True_Odds_Calculator_3-way'!B503)</f>
        <v>5.88</v>
      </c>
      <c r="C502" s="4">
        <f>IF('True_Odds_Calculator_3-way'!C503="","",'True_Odds_Calculator_3-way'!C503)</f>
        <v>9.8000000000000007</v>
      </c>
      <c r="D502" s="9">
        <f t="shared" si="104"/>
        <v>0.75070010993480862</v>
      </c>
      <c r="E502" s="9">
        <f t="shared" si="105"/>
        <v>0.15620131005401922</v>
      </c>
      <c r="F502" s="9">
        <f t="shared" si="106"/>
        <v>9.3098580011172355E-2</v>
      </c>
      <c r="G502" s="9">
        <f t="shared" si="107"/>
        <v>1.1069661807067039</v>
      </c>
      <c r="H502" s="9">
        <f t="shared" si="108"/>
        <v>1.3320898542120112</v>
      </c>
      <c r="I502" s="9">
        <f t="shared" si="109"/>
        <v>6.4019949618487146</v>
      </c>
      <c r="J502" s="9">
        <f t="shared" si="110"/>
        <v>10.741302390218996</v>
      </c>
      <c r="K502" s="11">
        <f t="shared" si="111"/>
        <v>0.76923076923076916</v>
      </c>
      <c r="L502" s="11">
        <f t="shared" si="112"/>
        <v>0.17006802721088435</v>
      </c>
      <c r="M502" s="11">
        <f t="shared" si="113"/>
        <v>0.1020408163265306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-0.17197962387466781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0.1866209592157114</v>
      </c>
      <c r="Q502" s="11">
        <f>2*'OddsRatio_working_3-way'!K502*'OddsRatio_working_3-way'!L502*'OddsRatio_working_3-way'!M502</f>
        <v>2.6698277427140395E-2</v>
      </c>
      <c r="R502" s="11">
        <f t="shared" si="114"/>
        <v>0</v>
      </c>
      <c r="S502" s="11">
        <f t="shared" si="115"/>
        <v>-1.0851341281669138</v>
      </c>
      <c r="T502" s="11">
        <f t="shared" si="116"/>
        <v>-0.15524093392945831</v>
      </c>
      <c r="U502" s="11">
        <f>'OddsRatio_working_3-way'!S502-'OddsRatio_working_3-way'!R502^2/3</f>
        <v>-1.0851341281669138</v>
      </c>
      <c r="V502" s="11">
        <f>'OddsRatio_working_3-way'!S502*'OddsRatio_working_3-way'!R502/3-2*'OddsRatio_working_3-way'!R502^3/27-'OddsRatio_working_3-way'!T502</f>
        <v>0.15524093392945831</v>
      </c>
      <c r="W502" s="11">
        <f>'OddsRatio_working_3-way'!V502^2+4*'OddsRatio_working_3-way'!U502^3/27</f>
        <v>-0.16519845697418167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0.2175420675073399</v>
      </c>
      <c r="Y502" s="11">
        <f>IF('OddsRatio_working_3-way'!W502&gt;=0,IF('OddsRatio_working_3-way'!V502+SQRT('OddsRatio_working_3-way'!W502)&gt;0,0,PI()),ACOS('OddsRatio_working_3-way'!V502/(2*'OddsRatio_working_3-way'!X502)))</f>
        <v>1.2059489741111555</v>
      </c>
      <c r="Z502" s="11">
        <f>'OddsRatio_working_3-way'!X502^(1/3)*COS('OddsRatio_working_3-way'!Y502/3)</f>
        <v>0.55348309035335197</v>
      </c>
      <c r="AA502" s="11">
        <f>'OddsRatio_working_3-way'!X502^(1/3)*COS(('OddsRatio_working_3-way'!Y502+2*PI())/3)</f>
        <v>-0.48052055185156839</v>
      </c>
      <c r="AB502" s="11">
        <f>'OddsRatio_working_3-way'!X502^(1/3)*COS(('OddsRatio_working_3-way'!Y502+4*PI())/3)</f>
        <v>-7.2962538501783719E-2</v>
      </c>
      <c r="AC502" s="11">
        <f>'OddsRatio_working_3-way'!X502^(1/3)*SIN('OddsRatio_working_3-way'!Y502/3)</f>
        <v>0.23530372871788749</v>
      </c>
      <c r="AD502" s="11">
        <f>'OddsRatio_working_3-way'!X502^(1/3)*SIN(('OddsRatio_working_3-way'!Y502+2*PI())/3)</f>
        <v>0.36167855245217689</v>
      </c>
      <c r="AE502" s="11">
        <f>'OddsRatio_working_3-way'!X502^(1/3)*SIN(('OddsRatio_working_3-way'!Y502+4*PI())/3)</f>
        <v>-0.59698228117006424</v>
      </c>
      <c r="AF502" s="11">
        <f>-'OddsRatio_working_3-way'!U502/(3*'OddsRatio_working_3-way'!X502^(1/3))*COS(('OddsRatio_working_3-way'!Y502)/3)</f>
        <v>0.55348309035335197</v>
      </c>
      <c r="AG502" s="11">
        <f>-'OddsRatio_working_3-way'!U502/(3*'OddsRatio_working_3-way'!X502^(1/3))*COS(('OddsRatio_working_3-way'!Y502+2*PI())/3)</f>
        <v>-0.48052055185156839</v>
      </c>
      <c r="AH502" s="11">
        <f>-'OddsRatio_working_3-way'!U502/(3*'OddsRatio_working_3-way'!X502^(1/3))*COS(('OddsRatio_working_3-way'!Y502+4*PI())/3)</f>
        <v>-7.2962538501783719E-2</v>
      </c>
      <c r="AI502" s="11">
        <f>'OddsRatio_working_3-way'!U502/(3*'OddsRatio_working_3-way'!X502^(1/3))*SIN(('OddsRatio_working_3-way'!Y502)/3)</f>
        <v>-0.23530372871788749</v>
      </c>
      <c r="AJ502" s="11">
        <f>'OddsRatio_working_3-way'!U502/(3*'OddsRatio_working_3-way'!X502^(1/3))*SIN(('OddsRatio_working_3-way'!Y502+2*PI())/3)</f>
        <v>-0.36167855245217689</v>
      </c>
      <c r="AK502" s="11">
        <f>'OddsRatio_working_3-way'!U502/(3*'OddsRatio_working_3-way'!X502^(1/3))*SIN(('OddsRatio_working_3-way'!Y502+4*PI())/3)</f>
        <v>0.59698228117006424</v>
      </c>
      <c r="AL502" s="11">
        <f>'OddsRatio_working_3-way'!Z502+'OddsRatio_working_3-way'!AF502</f>
        <v>1.1069661807067039</v>
      </c>
      <c r="AM502" s="11">
        <f>'OddsRatio_working_3-way'!AA502+'OddsRatio_working_3-way'!AG502</f>
        <v>-0.96104110370313678</v>
      </c>
      <c r="AN502" s="11">
        <f>'OddsRatio_working_3-way'!AB502+'OddsRatio_working_3-way'!AH502</f>
        <v>-0.14592507700356744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1.1069661807067039</v>
      </c>
      <c r="AS502" s="11">
        <f>IF(('OddsRatio_working_3-way'!X502=0),IF(Q502&gt;0,-Q502^(1/3),(-Q502)^(1/3)),'OddsRatio_working_3-way'!AM502-'OddsRatio_working_3-way'!R502/3)</f>
        <v>-0.96104110370313678</v>
      </c>
      <c r="AT502" s="11">
        <f>IF(('OddsRatio_working_3-way'!X502=0),IF(Q502&gt;0,-Q502^(1/3),(-Q502)^(1/3)),'OddsRatio_working_3-way'!AN502-'OddsRatio_working_3-way'!R502/3)</f>
        <v>-0.14592507700356744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1.54</v>
      </c>
      <c r="B503" s="4">
        <f>IF('True_Odds_Calculator_3-way'!B504="","",'True_Odds_Calculator_3-way'!B504)</f>
        <v>4.58</v>
      </c>
      <c r="C503" s="4">
        <f>IF('True_Odds_Calculator_3-way'!C504="","",'True_Odds_Calculator_3-way'!C504)</f>
        <v>6.09</v>
      </c>
      <c r="D503" s="9">
        <f t="shared" si="104"/>
        <v>0.63557950442093225</v>
      </c>
      <c r="E503" s="9">
        <f t="shared" si="105"/>
        <v>0.20828070995855955</v>
      </c>
      <c r="F503" s="9">
        <f t="shared" si="106"/>
        <v>0.15613978562050812</v>
      </c>
      <c r="G503" s="9">
        <f t="shared" si="107"/>
        <v>1.0617912706384625</v>
      </c>
      <c r="H503" s="9">
        <f t="shared" si="108"/>
        <v>1.5733672861447701</v>
      </c>
      <c r="I503" s="9">
        <f t="shared" si="109"/>
        <v>4.8012127488856962</v>
      </c>
      <c r="J503" s="9">
        <f t="shared" si="110"/>
        <v>6.4045175675497754</v>
      </c>
      <c r="K503" s="11">
        <f t="shared" si="111"/>
        <v>0.64935064935064934</v>
      </c>
      <c r="L503" s="11">
        <f t="shared" si="112"/>
        <v>0.2183406113537118</v>
      </c>
      <c r="M503" s="11">
        <f t="shared" si="113"/>
        <v>0.16420361247947454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-0.22908205869033627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0.21441548104916355</v>
      </c>
      <c r="Q503" s="11">
        <f>2*'OddsRatio_working_3-way'!K503*'OddsRatio_working_3-way'!L503*'OddsRatio_working_3-way'!M503</f>
        <v>4.6561450825008371E-2</v>
      </c>
      <c r="R503" s="11">
        <f t="shared" si="114"/>
        <v>0</v>
      </c>
      <c r="S503" s="11">
        <f t="shared" si="115"/>
        <v>-0.93597675119115986</v>
      </c>
      <c r="T503" s="11">
        <f t="shared" si="116"/>
        <v>-0.20325228038895979</v>
      </c>
      <c r="U503" s="11">
        <f>'OddsRatio_working_3-way'!S503-'OddsRatio_working_3-way'!R503^2/3</f>
        <v>-0.93597675119115986</v>
      </c>
      <c r="V503" s="11">
        <f>'OddsRatio_working_3-way'!S503*'OddsRatio_working_3-way'!R503/3-2*'OddsRatio_working_3-way'!R503^3/27-'OddsRatio_working_3-way'!T503</f>
        <v>0.20325228038895979</v>
      </c>
      <c r="W503" s="11">
        <f>'OddsRatio_working_3-way'!V503^2+4*'OddsRatio_working_3-way'!U503^3/27</f>
        <v>-8.0164770213345837E-2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0.17426722274760834</v>
      </c>
      <c r="Y503" s="11">
        <f>IF('OddsRatio_working_3-way'!W503&gt;=0,IF('OddsRatio_working_3-way'!V503+SQRT('OddsRatio_working_3-way'!W503)&gt;0,0,PI()),ACOS('OddsRatio_working_3-way'!V503/(2*'OddsRatio_working_3-way'!X503)))</f>
        <v>0.94817983272952655</v>
      </c>
      <c r="Z503" s="11">
        <f>'OddsRatio_working_3-way'!X503^(1/3)*COS('OddsRatio_working_3-way'!Y503/3)</f>
        <v>0.53089563531923123</v>
      </c>
      <c r="AA503" s="11">
        <f>'OddsRatio_working_3-way'!X503^(1/3)*COS(('OddsRatio_working_3-way'!Y503+2*PI())/3)</f>
        <v>-0.41580258511656171</v>
      </c>
      <c r="AB503" s="11">
        <f>'OddsRatio_working_3-way'!X503^(1/3)*COS(('OddsRatio_working_3-way'!Y503+4*PI())/3)</f>
        <v>-0.11509305020266992</v>
      </c>
      <c r="AC503" s="11">
        <f>'OddsRatio_working_3-way'!X503^(1/3)*SIN('OddsRatio_working_3-way'!Y503/3)</f>
        <v>0.17361473093042279</v>
      </c>
      <c r="AD503" s="11">
        <f>'OddsRatio_working_3-way'!X503^(1/3)*SIN(('OddsRatio_working_3-way'!Y503+2*PI())/3)</f>
        <v>0.37296174147952194</v>
      </c>
      <c r="AE503" s="11">
        <f>'OddsRatio_working_3-way'!X503^(1/3)*SIN(('OddsRatio_working_3-way'!Y503+4*PI())/3)</f>
        <v>-0.54657647240994467</v>
      </c>
      <c r="AF503" s="11">
        <f>-'OddsRatio_working_3-way'!U503/(3*'OddsRatio_working_3-way'!X503^(1/3))*COS(('OddsRatio_working_3-way'!Y503)/3)</f>
        <v>0.53089563531923123</v>
      </c>
      <c r="AG503" s="11">
        <f>-'OddsRatio_working_3-way'!U503/(3*'OddsRatio_working_3-way'!X503^(1/3))*COS(('OddsRatio_working_3-way'!Y503+2*PI())/3)</f>
        <v>-0.41580258511656171</v>
      </c>
      <c r="AH503" s="11">
        <f>-'OddsRatio_working_3-way'!U503/(3*'OddsRatio_working_3-way'!X503^(1/3))*COS(('OddsRatio_working_3-way'!Y503+4*PI())/3)</f>
        <v>-0.11509305020266992</v>
      </c>
      <c r="AI503" s="11">
        <f>'OddsRatio_working_3-way'!U503/(3*'OddsRatio_working_3-way'!X503^(1/3))*SIN(('OddsRatio_working_3-way'!Y503)/3)</f>
        <v>-0.17361473093042279</v>
      </c>
      <c r="AJ503" s="11">
        <f>'OddsRatio_working_3-way'!U503/(3*'OddsRatio_working_3-way'!X503^(1/3))*SIN(('OddsRatio_working_3-way'!Y503+2*PI())/3)</f>
        <v>-0.37296174147952194</v>
      </c>
      <c r="AK503" s="11">
        <f>'OddsRatio_working_3-way'!U503/(3*'OddsRatio_working_3-way'!X503^(1/3))*SIN(('OddsRatio_working_3-way'!Y503+4*PI())/3)</f>
        <v>0.54657647240994467</v>
      </c>
      <c r="AL503" s="11">
        <f>'OddsRatio_working_3-way'!Z503+'OddsRatio_working_3-way'!AF503</f>
        <v>1.0617912706384625</v>
      </c>
      <c r="AM503" s="11">
        <f>'OddsRatio_working_3-way'!AA503+'OddsRatio_working_3-way'!AG503</f>
        <v>-0.83160517023312341</v>
      </c>
      <c r="AN503" s="11">
        <f>'OddsRatio_working_3-way'!AB503+'OddsRatio_working_3-way'!AH503</f>
        <v>-0.23018610040533985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1.0617912706384625</v>
      </c>
      <c r="AS503" s="11">
        <f>IF(('OddsRatio_working_3-way'!X503=0),IF(Q503&gt;0,-Q503^(1/3),(-Q503)^(1/3)),'OddsRatio_working_3-way'!AM503-'OddsRatio_working_3-way'!R503/3)</f>
        <v>-0.83160517023312341</v>
      </c>
      <c r="AT503" s="11">
        <f>IF(('OddsRatio_working_3-way'!X503=0),IF(Q503&gt;0,-Q503^(1/3),(-Q503)^(1/3)),'OddsRatio_working_3-way'!AN503-'OddsRatio_working_3-way'!R503/3)</f>
        <v>-0.23018610040533985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2.61</v>
      </c>
      <c r="B504" s="4">
        <f>IF('True_Odds_Calculator_3-way'!B505="","",'True_Odds_Calculator_3-way'!B505)</f>
        <v>3.22</v>
      </c>
      <c r="C504" s="4">
        <f>IF('True_Odds_Calculator_3-way'!C505="","",'True_Odds_Calculator_3-way'!C505)</f>
        <v>2.88</v>
      </c>
      <c r="D504" s="9">
        <f t="shared" si="104"/>
        <v>0.36882755667373474</v>
      </c>
      <c r="E504" s="9">
        <f t="shared" si="105"/>
        <v>0.29764804252794458</v>
      </c>
      <c r="F504" s="9">
        <f t="shared" si="106"/>
        <v>0.3335244007983203</v>
      </c>
      <c r="G504" s="9">
        <f t="shared" si="107"/>
        <v>1.0629156265603199</v>
      </c>
      <c r="H504" s="9">
        <f t="shared" si="108"/>
        <v>2.7112941587621151</v>
      </c>
      <c r="I504" s="9">
        <f t="shared" si="109"/>
        <v>3.3596726909639103</v>
      </c>
      <c r="J504" s="9">
        <f t="shared" si="110"/>
        <v>2.9982813779334019</v>
      </c>
      <c r="K504" s="11">
        <f t="shared" si="111"/>
        <v>0.38314176245210729</v>
      </c>
      <c r="L504" s="11">
        <f t="shared" si="112"/>
        <v>0.3105590062111801</v>
      </c>
      <c r="M504" s="11">
        <f t="shared" si="113"/>
        <v>0.34722222222222221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-0.27761813537675584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0.23591048391148342</v>
      </c>
      <c r="Q504" s="11">
        <f>2*'OddsRatio_working_3-way'!K504*'OddsRatio_working_3-way'!L504*'OddsRatio_working_3-way'!M504</f>
        <v>8.2630642350782282E-2</v>
      </c>
      <c r="R504" s="11">
        <f t="shared" si="114"/>
        <v>0</v>
      </c>
      <c r="S504" s="11">
        <f t="shared" si="115"/>
        <v>-0.84976611341088748</v>
      </c>
      <c r="T504" s="11">
        <f t="shared" si="116"/>
        <v>-0.29764137072185198</v>
      </c>
      <c r="U504" s="11">
        <f>'OddsRatio_working_3-way'!S504-'OddsRatio_working_3-way'!R504^2/3</f>
        <v>-0.84976611341088748</v>
      </c>
      <c r="V504" s="11">
        <f>'OddsRatio_working_3-way'!S504*'OddsRatio_working_3-way'!R504/3-2*'OddsRatio_working_3-way'!R504^3/27-'OddsRatio_working_3-way'!T504</f>
        <v>0.29764137072185198</v>
      </c>
      <c r="W504" s="11">
        <f>'OddsRatio_working_3-way'!V504^2+4*'OddsRatio_working_3-way'!U504^3/27</f>
        <v>-2.3160129974530014E-3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0.15075343989660395</v>
      </c>
      <c r="Y504" s="11">
        <f>IF('OddsRatio_working_3-way'!W504&gt;=0,IF('OddsRatio_working_3-way'!V504+SQRT('OddsRatio_working_3-way'!W504)&gt;0,0,PI()),ACOS('OddsRatio_working_3-way'!V504/(2*'OddsRatio_working_3-way'!X504)))</f>
        <v>0.16030047959686167</v>
      </c>
      <c r="Z504" s="11">
        <f>'OddsRatio_working_3-way'!X504^(1/3)*COS('OddsRatio_working_3-way'!Y504/3)</f>
        <v>0.53145781328015995</v>
      </c>
      <c r="AA504" s="11">
        <f>'OddsRatio_working_3-way'!X504^(1/3)*COS(('OddsRatio_working_3-way'!Y504+2*PI())/3)</f>
        <v>-0.29034542305335143</v>
      </c>
      <c r="AB504" s="11">
        <f>'OddsRatio_working_3-way'!X504^(1/3)*COS(('OddsRatio_working_3-way'!Y504+4*PI())/3)</f>
        <v>-0.24111239022680864</v>
      </c>
      <c r="AC504" s="11">
        <f>'OddsRatio_working_3-way'!X504^(1/3)*SIN('OddsRatio_working_3-way'!Y504/3)</f>
        <v>2.8424704755426453E-2</v>
      </c>
      <c r="AD504" s="11">
        <f>'OddsRatio_working_3-way'!X504^(1/3)*SIN(('OddsRatio_working_3-way'!Y504+2*PI())/3)</f>
        <v>0.44604361496263217</v>
      </c>
      <c r="AE504" s="11">
        <f>'OddsRatio_working_3-way'!X504^(1/3)*SIN(('OddsRatio_working_3-way'!Y504+4*PI())/3)</f>
        <v>-0.47446831971805842</v>
      </c>
      <c r="AF504" s="11">
        <f>-'OddsRatio_working_3-way'!U504/(3*'OddsRatio_working_3-way'!X504^(1/3))*COS(('OddsRatio_working_3-way'!Y504)/3)</f>
        <v>0.53145781328015984</v>
      </c>
      <c r="AG504" s="11">
        <f>-'OddsRatio_working_3-way'!U504/(3*'OddsRatio_working_3-way'!X504^(1/3))*COS(('OddsRatio_working_3-way'!Y504+2*PI())/3)</f>
        <v>-0.29034542305335137</v>
      </c>
      <c r="AH504" s="11">
        <f>-'OddsRatio_working_3-way'!U504/(3*'OddsRatio_working_3-way'!X504^(1/3))*COS(('OddsRatio_working_3-way'!Y504+4*PI())/3)</f>
        <v>-0.24111239022680858</v>
      </c>
      <c r="AI504" s="11">
        <f>'OddsRatio_working_3-way'!U504/(3*'OddsRatio_working_3-way'!X504^(1/3))*SIN(('OddsRatio_working_3-way'!Y504)/3)</f>
        <v>-2.8424704755426446E-2</v>
      </c>
      <c r="AJ504" s="11">
        <f>'OddsRatio_working_3-way'!U504/(3*'OddsRatio_working_3-way'!X504^(1/3))*SIN(('OddsRatio_working_3-way'!Y504+2*PI())/3)</f>
        <v>-0.44604361496263212</v>
      </c>
      <c r="AK504" s="11">
        <f>'OddsRatio_working_3-way'!U504/(3*'OddsRatio_working_3-way'!X504^(1/3))*SIN(('OddsRatio_working_3-way'!Y504+4*PI())/3)</f>
        <v>0.47446831971805831</v>
      </c>
      <c r="AL504" s="11">
        <f>'OddsRatio_working_3-way'!Z504+'OddsRatio_working_3-way'!AF504</f>
        <v>1.0629156265603199</v>
      </c>
      <c r="AM504" s="11">
        <f>'OddsRatio_working_3-way'!AA504+'OddsRatio_working_3-way'!AG504</f>
        <v>-0.58069084610670285</v>
      </c>
      <c r="AN504" s="11">
        <f>'OddsRatio_working_3-way'!AB504+'OddsRatio_working_3-way'!AH504</f>
        <v>-0.48222478045361722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1.0629156265603199</v>
      </c>
      <c r="AS504" s="11">
        <f>IF(('OddsRatio_working_3-way'!X504=0),IF(Q504&gt;0,-Q504^(1/3),(-Q504)^(1/3)),'OddsRatio_working_3-way'!AM504-'OddsRatio_working_3-way'!R504/3)</f>
        <v>-0.58069084610670285</v>
      </c>
      <c r="AT504" s="11">
        <f>IF(('OddsRatio_working_3-way'!X504=0),IF(Q504&gt;0,-Q504^(1/3),(-Q504)^(1/3)),'OddsRatio_working_3-way'!AN504-'OddsRatio_working_3-way'!R504/3)</f>
        <v>-0.48222478045361722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1.6</v>
      </c>
      <c r="B505" s="4">
        <f>IF('True_Odds_Calculator_3-way'!B506="","",'True_Odds_Calculator_3-way'!B506)</f>
        <v>3.82</v>
      </c>
      <c r="C505" s="4">
        <f>IF('True_Odds_Calculator_3-way'!C506="","",'True_Odds_Calculator_3-way'!C506)</f>
        <v>6.41</v>
      </c>
      <c r="D505" s="9">
        <f t="shared" si="104"/>
        <v>0.60674520102965113</v>
      </c>
      <c r="E505" s="9">
        <f t="shared" si="105"/>
        <v>0.24714241717370003</v>
      </c>
      <c r="F505" s="9">
        <f t="shared" si="106"/>
        <v>0.1461123817966489</v>
      </c>
      <c r="G505" s="9">
        <f t="shared" si="107"/>
        <v>1.0802304885779415</v>
      </c>
      <c r="H505" s="9">
        <f t="shared" si="108"/>
        <v>1.648138293146765</v>
      </c>
      <c r="I505" s="9">
        <f t="shared" si="109"/>
        <v>4.0462499777897953</v>
      </c>
      <c r="J505" s="9">
        <f t="shared" si="110"/>
        <v>6.8440469432066644</v>
      </c>
      <c r="K505" s="11">
        <f t="shared" si="111"/>
        <v>0.625</v>
      </c>
      <c r="L505" s="11">
        <f t="shared" si="112"/>
        <v>0.26178010471204188</v>
      </c>
      <c r="M505" s="11">
        <f t="shared" si="113"/>
        <v>0.15600624024960999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-0.23364486935498374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0.2253820519312919</v>
      </c>
      <c r="Q505" s="11">
        <f>2*'OddsRatio_working_3-way'!K505*'OddsRatio_working_3-way'!L505*'OddsRatio_working_3-way'!M505</f>
        <v>5.1049162385343579E-2</v>
      </c>
      <c r="R505" s="11">
        <f t="shared" si="114"/>
        <v>0</v>
      </c>
      <c r="S505" s="11">
        <f t="shared" si="115"/>
        <v>-0.96463514287087604</v>
      </c>
      <c r="T505" s="11">
        <f t="shared" si="116"/>
        <v>-0.21849040608626863</v>
      </c>
      <c r="U505" s="11">
        <f>'OddsRatio_working_3-way'!S505-'OddsRatio_working_3-way'!R505^2/3</f>
        <v>-0.96463514287087604</v>
      </c>
      <c r="V505" s="11">
        <f>'OddsRatio_working_3-way'!S505*'OddsRatio_working_3-way'!R505/3-2*'OddsRatio_working_3-way'!R505^3/27-'OddsRatio_working_3-way'!T505</f>
        <v>0.21849040608626863</v>
      </c>
      <c r="W505" s="11">
        <f>'OddsRatio_working_3-way'!V505^2+4*'OddsRatio_working_3-way'!U505^3/27</f>
        <v>-8.5241678462438547E-2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0.18233193358143623</v>
      </c>
      <c r="Y505" s="11">
        <f>IF('OddsRatio_working_3-way'!W505&gt;=0,IF('OddsRatio_working_3-way'!V505+SQRT('OddsRatio_working_3-way'!W505)&gt;0,0,PI()),ACOS('OddsRatio_working_3-way'!V505/(2*'OddsRatio_working_3-way'!X505)))</f>
        <v>0.92835027349063814</v>
      </c>
      <c r="Z505" s="11">
        <f>'OddsRatio_working_3-way'!X505^(1/3)*COS('OddsRatio_working_3-way'!Y505/3)</f>
        <v>0.54011524428897073</v>
      </c>
      <c r="AA505" s="11">
        <f>'OddsRatio_working_3-way'!X505^(1/3)*COS(('OddsRatio_working_3-way'!Y505+2*PI())/3)</f>
        <v>-0.4196083756789229</v>
      </c>
      <c r="AB505" s="11">
        <f>'OddsRatio_working_3-way'!X505^(1/3)*COS(('OddsRatio_working_3-way'!Y505+4*PI())/3)</f>
        <v>-0.12050686861004799</v>
      </c>
      <c r="AC505" s="11">
        <f>'OddsRatio_working_3-way'!X505^(1/3)*SIN('OddsRatio_working_3-way'!Y505/3)</f>
        <v>0.17268633562123789</v>
      </c>
      <c r="AD505" s="11">
        <f>'OddsRatio_working_3-way'!X505^(1/3)*SIN(('OddsRatio_working_3-way'!Y505+2*PI())/3)</f>
        <v>0.38141035471486773</v>
      </c>
      <c r="AE505" s="11">
        <f>'OddsRatio_working_3-way'!X505^(1/3)*SIN(('OddsRatio_working_3-way'!Y505+4*PI())/3)</f>
        <v>-0.55409669033610554</v>
      </c>
      <c r="AF505" s="11">
        <f>-'OddsRatio_working_3-way'!U505/(3*'OddsRatio_working_3-way'!X505^(1/3))*COS(('OddsRatio_working_3-way'!Y505)/3)</f>
        <v>0.54011524428897073</v>
      </c>
      <c r="AG505" s="11">
        <f>-'OddsRatio_working_3-way'!U505/(3*'OddsRatio_working_3-way'!X505^(1/3))*COS(('OddsRatio_working_3-way'!Y505+2*PI())/3)</f>
        <v>-0.4196083756789229</v>
      </c>
      <c r="AH505" s="11">
        <f>-'OddsRatio_working_3-way'!U505/(3*'OddsRatio_working_3-way'!X505^(1/3))*COS(('OddsRatio_working_3-way'!Y505+4*PI())/3)</f>
        <v>-0.12050686861004799</v>
      </c>
      <c r="AI505" s="11">
        <f>'OddsRatio_working_3-way'!U505/(3*'OddsRatio_working_3-way'!X505^(1/3))*SIN(('OddsRatio_working_3-way'!Y505)/3)</f>
        <v>-0.17268633562123789</v>
      </c>
      <c r="AJ505" s="11">
        <f>'OddsRatio_working_3-way'!U505/(3*'OddsRatio_working_3-way'!X505^(1/3))*SIN(('OddsRatio_working_3-way'!Y505+2*PI())/3)</f>
        <v>-0.38141035471486773</v>
      </c>
      <c r="AK505" s="11">
        <f>'OddsRatio_working_3-way'!U505/(3*'OddsRatio_working_3-way'!X505^(1/3))*SIN(('OddsRatio_working_3-way'!Y505+4*PI())/3)</f>
        <v>0.55409669033610554</v>
      </c>
      <c r="AL505" s="11">
        <f>'OddsRatio_working_3-way'!Z505+'OddsRatio_working_3-way'!AF505</f>
        <v>1.0802304885779415</v>
      </c>
      <c r="AM505" s="11">
        <f>'OddsRatio_working_3-way'!AA505+'OddsRatio_working_3-way'!AG505</f>
        <v>-0.83921675135784579</v>
      </c>
      <c r="AN505" s="11">
        <f>'OddsRatio_working_3-way'!AB505+'OddsRatio_working_3-way'!AH505</f>
        <v>-0.24101373722009597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1.0802304885779415</v>
      </c>
      <c r="AS505" s="11">
        <f>IF(('OddsRatio_working_3-way'!X505=0),IF(Q505&gt;0,-Q505^(1/3),(-Q505)^(1/3)),'OddsRatio_working_3-way'!AM505-'OddsRatio_working_3-way'!R505/3)</f>
        <v>-0.83921675135784579</v>
      </c>
      <c r="AT505" s="11">
        <f>IF(('OddsRatio_working_3-way'!X505=0),IF(Q505&gt;0,-Q505^(1/3),(-Q505)^(1/3)),'OddsRatio_working_3-way'!AN505-'OddsRatio_working_3-way'!R505/3)</f>
        <v>-0.24101373722009597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1.57</v>
      </c>
      <c r="B506" s="4">
        <f>IF('True_Odds_Calculator_3-way'!B507="","",'True_Odds_Calculator_3-way'!B507)</f>
        <v>3.84</v>
      </c>
      <c r="C506" s="4">
        <f>IF('True_Odds_Calculator_3-way'!C507="","",'True_Odds_Calculator_3-way'!C507)</f>
        <v>6.91</v>
      </c>
      <c r="D506" s="9">
        <f t="shared" si="104"/>
        <v>0.61884046397122616</v>
      </c>
      <c r="E506" s="9">
        <f t="shared" si="105"/>
        <v>0.24577143513241145</v>
      </c>
      <c r="F506" s="9">
        <f t="shared" si="106"/>
        <v>0.1353881008963623</v>
      </c>
      <c r="G506" s="9">
        <f t="shared" si="107"/>
        <v>1.0805708083633803</v>
      </c>
      <c r="H506" s="9">
        <f t="shared" si="108"/>
        <v>1.6159253607671271</v>
      </c>
      <c r="I506" s="9">
        <f t="shared" si="109"/>
        <v>4.0688210957519999</v>
      </c>
      <c r="J506" s="9">
        <f t="shared" si="110"/>
        <v>7.3861734774275769</v>
      </c>
      <c r="K506" s="11">
        <f t="shared" si="111"/>
        <v>0.63694267515923564</v>
      </c>
      <c r="L506" s="11">
        <f t="shared" si="112"/>
        <v>0.26041666666666669</v>
      </c>
      <c r="M506" s="11">
        <f t="shared" si="113"/>
        <v>0.14471780028943559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-0.2296528040226018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0.22372112173194331</v>
      </c>
      <c r="Q506" s="11">
        <f>2*'OddsRatio_working_3-way'!K506*'OddsRatio_working_3-way'!L506*'OddsRatio_working_3-way'!M506</f>
        <v>4.8008824405996416E-2</v>
      </c>
      <c r="R506" s="11">
        <f t="shared" si="114"/>
        <v>0</v>
      </c>
      <c r="S506" s="11">
        <f t="shared" si="115"/>
        <v>-0.97417108702023636</v>
      </c>
      <c r="T506" s="11">
        <f t="shared" si="116"/>
        <v>-0.20904958948932109</v>
      </c>
      <c r="U506" s="11">
        <f>'OddsRatio_working_3-way'!S506-'OddsRatio_working_3-way'!R506^2/3</f>
        <v>-0.97417108702023636</v>
      </c>
      <c r="V506" s="11">
        <f>'OddsRatio_working_3-way'!S506*'OddsRatio_working_3-way'!R506/3-2*'OddsRatio_working_3-way'!R506^3/27-'OddsRatio_working_3-way'!T506</f>
        <v>0.20904958948932109</v>
      </c>
      <c r="W506" s="11">
        <f>'OddsRatio_working_3-way'!V506^2+4*'OddsRatio_working_3-way'!U506^3/27</f>
        <v>-9.3260851057934871E-2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0.18504228025210112</v>
      </c>
      <c r="Y506" s="11">
        <f>IF('OddsRatio_working_3-way'!W506&gt;=0,IF('OddsRatio_working_3-way'!V506+SQRT('OddsRatio_working_3-way'!W506)&gt;0,0,PI()),ACOS('OddsRatio_working_3-way'!V506/(2*'OddsRatio_working_3-way'!X506)))</f>
        <v>0.97052087264181985</v>
      </c>
      <c r="Z506" s="11">
        <f>'OddsRatio_working_3-way'!X506^(1/3)*COS('OddsRatio_working_3-way'!Y506/3)</f>
        <v>0.54028540418169013</v>
      </c>
      <c r="AA506" s="11">
        <f>'OddsRatio_working_3-way'!X506^(1/3)*COS(('OddsRatio_working_3-way'!Y506+2*PI())/3)</f>
        <v>-0.42702333593782388</v>
      </c>
      <c r="AB506" s="11">
        <f>'OddsRatio_working_3-way'!X506^(1/3)*COS(('OddsRatio_working_3-way'!Y506+4*PI())/3)</f>
        <v>-0.11326206824386642</v>
      </c>
      <c r="AC506" s="11">
        <f>'OddsRatio_working_3-way'!X506^(1/3)*SIN('OddsRatio_working_3-way'!Y506/3)</f>
        <v>0.18115015236438461</v>
      </c>
      <c r="AD506" s="11">
        <f>'OddsRatio_working_3-way'!X506^(1/3)*SIN(('OddsRatio_working_3-way'!Y506+2*PI())/3)</f>
        <v>0.37732580913309455</v>
      </c>
      <c r="AE506" s="11">
        <f>'OddsRatio_working_3-way'!X506^(1/3)*SIN(('OddsRatio_working_3-way'!Y506+4*PI())/3)</f>
        <v>-0.55847596149747913</v>
      </c>
      <c r="AF506" s="11">
        <f>-'OddsRatio_working_3-way'!U506/(3*'OddsRatio_working_3-way'!X506^(1/3))*COS(('OddsRatio_working_3-way'!Y506)/3)</f>
        <v>0.54028540418169013</v>
      </c>
      <c r="AG506" s="11">
        <f>-'OddsRatio_working_3-way'!U506/(3*'OddsRatio_working_3-way'!X506^(1/3))*COS(('OddsRatio_working_3-way'!Y506+2*PI())/3)</f>
        <v>-0.42702333593782388</v>
      </c>
      <c r="AH506" s="11">
        <f>-'OddsRatio_working_3-way'!U506/(3*'OddsRatio_working_3-way'!X506^(1/3))*COS(('OddsRatio_working_3-way'!Y506+4*PI())/3)</f>
        <v>-0.11326206824386642</v>
      </c>
      <c r="AI506" s="11">
        <f>'OddsRatio_working_3-way'!U506/(3*'OddsRatio_working_3-way'!X506^(1/3))*SIN(('OddsRatio_working_3-way'!Y506)/3)</f>
        <v>-0.18115015236438461</v>
      </c>
      <c r="AJ506" s="11">
        <f>'OddsRatio_working_3-way'!U506/(3*'OddsRatio_working_3-way'!X506^(1/3))*SIN(('OddsRatio_working_3-way'!Y506+2*PI())/3)</f>
        <v>-0.37732580913309455</v>
      </c>
      <c r="AK506" s="11">
        <f>'OddsRatio_working_3-way'!U506/(3*'OddsRatio_working_3-way'!X506^(1/3))*SIN(('OddsRatio_working_3-way'!Y506+4*PI())/3)</f>
        <v>0.55847596149747913</v>
      </c>
      <c r="AL506" s="11">
        <f>'OddsRatio_working_3-way'!Z506+'OddsRatio_working_3-way'!AF506</f>
        <v>1.0805708083633803</v>
      </c>
      <c r="AM506" s="11">
        <f>'OddsRatio_working_3-way'!AA506+'OddsRatio_working_3-way'!AG506</f>
        <v>-0.85404667187564776</v>
      </c>
      <c r="AN506" s="11">
        <f>'OddsRatio_working_3-way'!AB506+'OddsRatio_working_3-way'!AH506</f>
        <v>-0.22652413648773284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1.0805708083633803</v>
      </c>
      <c r="AS506" s="11">
        <f>IF(('OddsRatio_working_3-way'!X506=0),IF(Q506&gt;0,-Q506^(1/3),(-Q506)^(1/3)),'OddsRatio_working_3-way'!AM506-'OddsRatio_working_3-way'!R506/3)</f>
        <v>-0.85404667187564776</v>
      </c>
      <c r="AT506" s="11">
        <f>IF(('OddsRatio_working_3-way'!X506=0),IF(Q506&gt;0,-Q506^(1/3),(-Q506)^(1/3)),'OddsRatio_working_3-way'!AN506-'OddsRatio_working_3-way'!R506/3)</f>
        <v>-0.22652413648773284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2.78</v>
      </c>
      <c r="B507" s="4">
        <f>IF('True_Odds_Calculator_3-way'!B508="","",'True_Odds_Calculator_3-way'!B508)</f>
        <v>3.14</v>
      </c>
      <c r="C507" s="4">
        <f>IF('True_Odds_Calculator_3-way'!C508="","",'True_Odds_Calculator_3-way'!C508)</f>
        <v>2.76</v>
      </c>
      <c r="D507" s="9">
        <f t="shared" si="104"/>
        <v>0.34595163436912807</v>
      </c>
      <c r="E507" s="9">
        <f t="shared" si="105"/>
        <v>0.30553556012870875</v>
      </c>
      <c r="F507" s="9">
        <f t="shared" si="106"/>
        <v>0.34851280550216318</v>
      </c>
      <c r="G507" s="9">
        <f t="shared" si="107"/>
        <v>1.0621221741295683</v>
      </c>
      <c r="H507" s="9">
        <f t="shared" si="108"/>
        <v>2.8905774699506313</v>
      </c>
      <c r="I507" s="9">
        <f t="shared" si="109"/>
        <v>3.2729414526372764</v>
      </c>
      <c r="J507" s="9">
        <f t="shared" si="110"/>
        <v>2.8693350264680393</v>
      </c>
      <c r="K507" s="11">
        <f t="shared" si="111"/>
        <v>0.35971223021582738</v>
      </c>
      <c r="L507" s="11">
        <f t="shared" si="112"/>
        <v>0.31847133757961782</v>
      </c>
      <c r="M507" s="11">
        <f t="shared" si="113"/>
        <v>0.3623188405797102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-0.27826777625255084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0.23575711571424113</v>
      </c>
      <c r="Q507" s="11">
        <f>2*'OddsRatio_working_3-way'!K507*'OddsRatio_working_3-way'!L507*'OddsRatio_working_3-way'!M507</f>
        <v>8.3013068913465202E-2</v>
      </c>
      <c r="R507" s="11">
        <f t="shared" si="114"/>
        <v>0</v>
      </c>
      <c r="S507" s="11">
        <f t="shared" si="115"/>
        <v>-0.84723110555306336</v>
      </c>
      <c r="T507" s="11">
        <f t="shared" si="116"/>
        <v>-0.29832081181445902</v>
      </c>
      <c r="U507" s="11">
        <f>'OddsRatio_working_3-way'!S507-'OddsRatio_working_3-way'!R507^2/3</f>
        <v>-0.84723110555306336</v>
      </c>
      <c r="V507" s="11">
        <f>'OddsRatio_working_3-way'!S507*'OddsRatio_working_3-way'!R507/3-2*'OddsRatio_working_3-way'!R507^3/27-'OddsRatio_working_3-way'!T507</f>
        <v>0.29832081181445902</v>
      </c>
      <c r="W507" s="11">
        <f>'OddsRatio_working_3-way'!V507^2+4*'OddsRatio_working_3-way'!U507^3/27</f>
        <v>-1.0999451402493449E-3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0.15007935559387175</v>
      </c>
      <c r="Y507" s="11">
        <f>IF('OddsRatio_working_3-way'!W507&gt;=0,IF('OddsRatio_working_3-way'!V507+SQRT('OddsRatio_working_3-way'!W507)&gt;0,0,PI()),ACOS('OddsRatio_working_3-way'!V507/(2*'OddsRatio_working_3-way'!X507)))</f>
        <v>0.11071902124351696</v>
      </c>
      <c r="Z507" s="11">
        <f>'OddsRatio_working_3-way'!X507^(1/3)*COS('OddsRatio_working_3-way'!Y507/3)</f>
        <v>0.53106108706478417</v>
      </c>
      <c r="AA507" s="11">
        <f>'OddsRatio_working_3-way'!X507^(1/3)*COS(('OddsRatio_working_3-way'!Y507+2*PI())/3)</f>
        <v>-0.28251193754004417</v>
      </c>
      <c r="AB507" s="11">
        <f>'OddsRatio_working_3-way'!X507^(1/3)*COS(('OddsRatio_working_3-way'!Y507+4*PI())/3)</f>
        <v>-0.24854914952474011</v>
      </c>
      <c r="AC507" s="11">
        <f>'OddsRatio_working_3-way'!X507^(1/3)*SIN('OddsRatio_working_3-way'!Y507/3)</f>
        <v>1.9608424803066231E-2</v>
      </c>
      <c r="AD507" s="11">
        <f>'OddsRatio_working_3-way'!X507^(1/3)*SIN(('OddsRatio_working_3-way'!Y507+2*PI())/3)</f>
        <v>0.45010817995794961</v>
      </c>
      <c r="AE507" s="11">
        <f>'OddsRatio_working_3-way'!X507^(1/3)*SIN(('OddsRatio_working_3-way'!Y507+4*PI())/3)</f>
        <v>-0.46971660476101562</v>
      </c>
      <c r="AF507" s="11">
        <f>-'OddsRatio_working_3-way'!U507/(3*'OddsRatio_working_3-way'!X507^(1/3))*COS(('OddsRatio_working_3-way'!Y507)/3)</f>
        <v>0.53106108706478417</v>
      </c>
      <c r="AG507" s="11">
        <f>-'OddsRatio_working_3-way'!U507/(3*'OddsRatio_working_3-way'!X507^(1/3))*COS(('OddsRatio_working_3-way'!Y507+2*PI())/3)</f>
        <v>-0.28251193754004417</v>
      </c>
      <c r="AH507" s="11">
        <f>-'OddsRatio_working_3-way'!U507/(3*'OddsRatio_working_3-way'!X507^(1/3))*COS(('OddsRatio_working_3-way'!Y507+4*PI())/3)</f>
        <v>-0.24854914952474011</v>
      </c>
      <c r="AI507" s="11">
        <f>'OddsRatio_working_3-way'!U507/(3*'OddsRatio_working_3-way'!X507^(1/3))*SIN(('OddsRatio_working_3-way'!Y507)/3)</f>
        <v>-1.9608424803066231E-2</v>
      </c>
      <c r="AJ507" s="11">
        <f>'OddsRatio_working_3-way'!U507/(3*'OddsRatio_working_3-way'!X507^(1/3))*SIN(('OddsRatio_working_3-way'!Y507+2*PI())/3)</f>
        <v>-0.45010817995794961</v>
      </c>
      <c r="AK507" s="11">
        <f>'OddsRatio_working_3-way'!U507/(3*'OddsRatio_working_3-way'!X507^(1/3))*SIN(('OddsRatio_working_3-way'!Y507+4*PI())/3)</f>
        <v>0.46971660476101562</v>
      </c>
      <c r="AL507" s="11">
        <f>'OddsRatio_working_3-way'!Z507+'OddsRatio_working_3-way'!AF507</f>
        <v>1.0621221741295683</v>
      </c>
      <c r="AM507" s="11">
        <f>'OddsRatio_working_3-way'!AA507+'OddsRatio_working_3-way'!AG507</f>
        <v>-0.56502387508008833</v>
      </c>
      <c r="AN507" s="11">
        <f>'OddsRatio_working_3-way'!AB507+'OddsRatio_working_3-way'!AH507</f>
        <v>-0.49709829904948022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1.0621221741295683</v>
      </c>
      <c r="AS507" s="11">
        <f>IF(('OddsRatio_working_3-way'!X507=0),IF(Q507&gt;0,-Q507^(1/3),(-Q507)^(1/3)),'OddsRatio_working_3-way'!AM507-'OddsRatio_working_3-way'!R507/3)</f>
        <v>-0.56502387508008833</v>
      </c>
      <c r="AT507" s="11">
        <f>IF(('OddsRatio_working_3-way'!X507=0),IF(Q507&gt;0,-Q507^(1/3),(-Q507)^(1/3)),'OddsRatio_working_3-way'!AN507-'OddsRatio_working_3-way'!R507/3)</f>
        <v>-0.49709829904948022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2.88</v>
      </c>
      <c r="B508" s="4">
        <f>IF('True_Odds_Calculator_3-way'!B509="","",'True_Odds_Calculator_3-way'!B509)</f>
        <v>3.24</v>
      </c>
      <c r="C508" s="4">
        <f>IF('True_Odds_Calculator_3-way'!C509="","",'True_Odds_Calculator_3-way'!C509)</f>
        <v>2.6</v>
      </c>
      <c r="D508" s="9">
        <f t="shared" si="104"/>
        <v>0.33366502581242519</v>
      </c>
      <c r="E508" s="9">
        <f t="shared" si="105"/>
        <v>0.29590829373931676</v>
      </c>
      <c r="F508" s="9">
        <f t="shared" si="106"/>
        <v>0.37042668044825816</v>
      </c>
      <c r="G508" s="9">
        <f t="shared" si="107"/>
        <v>1.0622434762087851</v>
      </c>
      <c r="H508" s="9">
        <f t="shared" si="108"/>
        <v>2.9970177352725158</v>
      </c>
      <c r="I508" s="9">
        <f t="shared" si="109"/>
        <v>3.3794253867076791</v>
      </c>
      <c r="J508" s="9">
        <f t="shared" si="110"/>
        <v>2.6995895619340566</v>
      </c>
      <c r="K508" s="11">
        <f t="shared" si="111"/>
        <v>0.34722222222222221</v>
      </c>
      <c r="L508" s="11">
        <f t="shared" si="112"/>
        <v>0.30864197530864196</v>
      </c>
      <c r="M508" s="11">
        <f t="shared" si="113"/>
        <v>0.38461538461538458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-0.27772501846575925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0.2357681755829904</v>
      </c>
      <c r="Q508" s="11">
        <f>2*'OddsRatio_working_3-way'!K508*'OddsRatio_working_3-way'!L508*'OddsRatio_working_3-way'!M508</f>
        <v>8.2436425029017615E-2</v>
      </c>
      <c r="R508" s="11">
        <f t="shared" si="114"/>
        <v>0</v>
      </c>
      <c r="S508" s="11">
        <f t="shared" si="115"/>
        <v>-0.84892667173252268</v>
      </c>
      <c r="T508" s="11">
        <f t="shared" si="116"/>
        <v>-0.29682750759878412</v>
      </c>
      <c r="U508" s="11">
        <f>'OddsRatio_working_3-way'!S508-'OddsRatio_working_3-way'!R508^2/3</f>
        <v>-0.84892667173252268</v>
      </c>
      <c r="V508" s="11">
        <f>'OddsRatio_working_3-way'!S508*'OddsRatio_working_3-way'!R508/3-2*'OddsRatio_working_3-way'!R508^3/27-'OddsRatio_working_3-way'!T508</f>
        <v>0.29682750759878412</v>
      </c>
      <c r="W508" s="11">
        <f>'OddsRatio_working_3-way'!V508^2+4*'OddsRatio_working_3-way'!U508^3/27</f>
        <v>-2.5306896111138566E-3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0.15053011233505748</v>
      </c>
      <c r="Y508" s="11">
        <f>IF('OddsRatio_working_3-way'!W508&gt;=0,IF('OddsRatio_working_3-way'!V508+SQRT('OddsRatio_working_3-way'!W508)&gt;0,0,PI()),ACOS('OddsRatio_working_3-way'!V508/(2*'OddsRatio_working_3-way'!X508)))</f>
        <v>0.1678835210698908</v>
      </c>
      <c r="Z508" s="11">
        <f>'OddsRatio_working_3-way'!X508^(1/3)*COS('OddsRatio_working_3-way'!Y508/3)</f>
        <v>0.53112173810439256</v>
      </c>
      <c r="AA508" s="11">
        <f>'OddsRatio_working_3-way'!X508^(1/3)*COS(('OddsRatio_working_3-way'!Y508+2*PI())/3)</f>
        <v>-0.29132794917116572</v>
      </c>
      <c r="AB508" s="11">
        <f>'OddsRatio_working_3-way'!X508^(1/3)*COS(('OddsRatio_working_3-way'!Y508+4*PI())/3)</f>
        <v>-0.23979378893322698</v>
      </c>
      <c r="AC508" s="11">
        <f>'OddsRatio_working_3-way'!X508^(1/3)*SIN('OddsRatio_working_3-way'!Y508/3)</f>
        <v>2.975326128583541E-2</v>
      </c>
      <c r="AD508" s="11">
        <f>'OddsRatio_working_3-way'!X508^(1/3)*SIN(('OddsRatio_working_3-way'!Y508+2*PI())/3)</f>
        <v>0.44508828705763182</v>
      </c>
      <c r="AE508" s="11">
        <f>'OddsRatio_working_3-way'!X508^(1/3)*SIN(('OddsRatio_working_3-way'!Y508+4*PI())/3)</f>
        <v>-0.47484154834346709</v>
      </c>
      <c r="AF508" s="11">
        <f>-'OddsRatio_working_3-way'!U508/(3*'OddsRatio_working_3-way'!X508^(1/3))*COS(('OddsRatio_working_3-way'!Y508)/3)</f>
        <v>0.53112173810439256</v>
      </c>
      <c r="AG508" s="11">
        <f>-'OddsRatio_working_3-way'!U508/(3*'OddsRatio_working_3-way'!X508^(1/3))*COS(('OddsRatio_working_3-way'!Y508+2*PI())/3)</f>
        <v>-0.29132794917116572</v>
      </c>
      <c r="AH508" s="11">
        <f>-'OddsRatio_working_3-way'!U508/(3*'OddsRatio_working_3-way'!X508^(1/3))*COS(('OddsRatio_working_3-way'!Y508+4*PI())/3)</f>
        <v>-0.23979378893322698</v>
      </c>
      <c r="AI508" s="11">
        <f>'OddsRatio_working_3-way'!U508/(3*'OddsRatio_working_3-way'!X508^(1/3))*SIN(('OddsRatio_working_3-way'!Y508)/3)</f>
        <v>-2.975326128583541E-2</v>
      </c>
      <c r="AJ508" s="11">
        <f>'OddsRatio_working_3-way'!U508/(3*'OddsRatio_working_3-way'!X508^(1/3))*SIN(('OddsRatio_working_3-way'!Y508+2*PI())/3)</f>
        <v>-0.44508828705763182</v>
      </c>
      <c r="AK508" s="11">
        <f>'OddsRatio_working_3-way'!U508/(3*'OddsRatio_working_3-way'!X508^(1/3))*SIN(('OddsRatio_working_3-way'!Y508+4*PI())/3)</f>
        <v>0.47484154834346709</v>
      </c>
      <c r="AL508" s="11">
        <f>'OddsRatio_working_3-way'!Z508+'OddsRatio_working_3-way'!AF508</f>
        <v>1.0622434762087851</v>
      </c>
      <c r="AM508" s="11">
        <f>'OddsRatio_working_3-way'!AA508+'OddsRatio_working_3-way'!AG508</f>
        <v>-0.58265589834233145</v>
      </c>
      <c r="AN508" s="11">
        <f>'OddsRatio_working_3-way'!AB508+'OddsRatio_working_3-way'!AH508</f>
        <v>-0.47958757786645395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1.0622434762087851</v>
      </c>
      <c r="AS508" s="11">
        <f>IF(('OddsRatio_working_3-way'!X508=0),IF(Q508&gt;0,-Q508^(1/3),(-Q508)^(1/3)),'OddsRatio_working_3-way'!AM508-'OddsRatio_working_3-way'!R508/3)</f>
        <v>-0.58265589834233145</v>
      </c>
      <c r="AT508" s="11">
        <f>IF(('OddsRatio_working_3-way'!X508=0),IF(Q508&gt;0,-Q508^(1/3),(-Q508)^(1/3)),'OddsRatio_working_3-way'!AN508-'OddsRatio_working_3-way'!R508/3)</f>
        <v>-0.47958757786645395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1.85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4.4800000000000004</v>
      </c>
      <c r="D509" s="9">
        <f t="shared" si="104"/>
        <v>0.52498475033686853</v>
      </c>
      <c r="E509" s="9">
        <f t="shared" si="105"/>
        <v>0.26244956549188647</v>
      </c>
      <c r="F509" s="9">
        <f t="shared" si="106"/>
        <v>0.212565684171245</v>
      </c>
      <c r="G509" s="9">
        <f t="shared" si="107"/>
        <v>1.0644908634647496</v>
      </c>
      <c r="H509" s="9">
        <f t="shared" si="108"/>
        <v>1.9048172339450375</v>
      </c>
      <c r="I509" s="9">
        <f t="shared" si="109"/>
        <v>3.8102558795469395</v>
      </c>
      <c r="J509" s="9">
        <f t="shared" si="110"/>
        <v>4.7044282048573285</v>
      </c>
      <c r="K509" s="11">
        <f t="shared" si="111"/>
        <v>0.54054054054054046</v>
      </c>
      <c r="L509" s="11">
        <f t="shared" si="112"/>
        <v>0.27472527472527469</v>
      </c>
      <c r="M509" s="11">
        <f t="shared" si="113"/>
        <v>0.2232142857142857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-0.25885166956595518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0.23103706139420416</v>
      </c>
      <c r="Q509" s="11">
        <f>2*'OddsRatio_working_3-way'!K509*'OddsRatio_working_3-way'!L509*'OddsRatio_working_3-way'!M509</f>
        <v>6.6294709151851983E-2</v>
      </c>
      <c r="R509" s="11">
        <f t="shared" si="114"/>
        <v>0</v>
      </c>
      <c r="S509" s="11">
        <f t="shared" si="115"/>
        <v>-0.89254615116684077</v>
      </c>
      <c r="T509" s="11">
        <f t="shared" si="116"/>
        <v>-0.2561108037781466</v>
      </c>
      <c r="U509" s="11">
        <f>'OddsRatio_working_3-way'!S509-'OddsRatio_working_3-way'!R509^2/3</f>
        <v>-0.89254615116684077</v>
      </c>
      <c r="V509" s="11">
        <f>'OddsRatio_working_3-way'!S509*'OddsRatio_working_3-way'!R509/3-2*'OddsRatio_working_3-way'!R509^3/27-'OddsRatio_working_3-way'!T509</f>
        <v>0.2561108037781466</v>
      </c>
      <c r="W509" s="11">
        <f>'OddsRatio_working_3-way'!V509^2+4*'OddsRatio_working_3-way'!U509^3/27</f>
        <v>-3.9746033199839353E-2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0.162279679112734</v>
      </c>
      <c r="Y509" s="11">
        <f>IF('OddsRatio_working_3-way'!W509&gt;=0,IF('OddsRatio_working_3-way'!V509+SQRT('OddsRatio_working_3-way'!W509)&gt;0,0,PI()),ACOS('OddsRatio_working_3-way'!V509/(2*'OddsRatio_working_3-way'!X509)))</f>
        <v>0.66144879047342497</v>
      </c>
      <c r="Z509" s="11">
        <f>'OddsRatio_working_3-way'!X509^(1/3)*COS('OddsRatio_working_3-way'!Y509/3)</f>
        <v>0.53224543173237482</v>
      </c>
      <c r="AA509" s="11">
        <f>'OddsRatio_working_3-way'!X509^(1/3)*COS(('OddsRatio_working_3-way'!Y509+2*PI())/3)</f>
        <v>-0.3694311767574599</v>
      </c>
      <c r="AB509" s="11">
        <f>'OddsRatio_working_3-way'!X509^(1/3)*COS(('OddsRatio_working_3-way'!Y509+4*PI())/3)</f>
        <v>-0.16281425497491486</v>
      </c>
      <c r="AC509" s="11">
        <f>'OddsRatio_working_3-way'!X509^(1/3)*SIN('OddsRatio_working_3-way'!Y509/3)</f>
        <v>0.11929033541028411</v>
      </c>
      <c r="AD509" s="11">
        <f>'OddsRatio_working_3-way'!X509^(1/3)*SIN(('OddsRatio_working_3-way'!Y509+2*PI())/3)</f>
        <v>0.40129289722331074</v>
      </c>
      <c r="AE509" s="11">
        <f>'OddsRatio_working_3-way'!X509^(1/3)*SIN(('OddsRatio_working_3-way'!Y509+4*PI())/3)</f>
        <v>-0.52058323263359496</v>
      </c>
      <c r="AF509" s="11">
        <f>-'OddsRatio_working_3-way'!U509/(3*'OddsRatio_working_3-way'!X509^(1/3))*COS(('OddsRatio_working_3-way'!Y509)/3)</f>
        <v>0.53224543173237493</v>
      </c>
      <c r="AG509" s="11">
        <f>-'OddsRatio_working_3-way'!U509/(3*'OddsRatio_working_3-way'!X509^(1/3))*COS(('OddsRatio_working_3-way'!Y509+2*PI())/3)</f>
        <v>-0.36943117675745996</v>
      </c>
      <c r="AH509" s="11">
        <f>-'OddsRatio_working_3-way'!U509/(3*'OddsRatio_working_3-way'!X509^(1/3))*COS(('OddsRatio_working_3-way'!Y509+4*PI())/3)</f>
        <v>-0.16281425497491489</v>
      </c>
      <c r="AI509" s="11">
        <f>'OddsRatio_working_3-way'!U509/(3*'OddsRatio_working_3-way'!X509^(1/3))*SIN(('OddsRatio_working_3-way'!Y509)/3)</f>
        <v>-0.11929033541028414</v>
      </c>
      <c r="AJ509" s="11">
        <f>'OddsRatio_working_3-way'!U509/(3*'OddsRatio_working_3-way'!X509^(1/3))*SIN(('OddsRatio_working_3-way'!Y509+2*PI())/3)</f>
        <v>-0.40129289722331085</v>
      </c>
      <c r="AK509" s="11">
        <f>'OddsRatio_working_3-way'!U509/(3*'OddsRatio_working_3-way'!X509^(1/3))*SIN(('OddsRatio_working_3-way'!Y509+4*PI())/3)</f>
        <v>0.52058323263359507</v>
      </c>
      <c r="AL509" s="11">
        <f>'OddsRatio_working_3-way'!Z509+'OddsRatio_working_3-way'!AF509</f>
        <v>1.0644908634647496</v>
      </c>
      <c r="AM509" s="11">
        <f>'OddsRatio_working_3-way'!AA509+'OddsRatio_working_3-way'!AG509</f>
        <v>-0.73886235351491991</v>
      </c>
      <c r="AN509" s="11">
        <f>'OddsRatio_working_3-way'!AB509+'OddsRatio_working_3-way'!AH509</f>
        <v>-0.32562850994982973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1.0644908634647496</v>
      </c>
      <c r="AS509" s="11">
        <f>IF(('OddsRatio_working_3-way'!X509=0),IF(Q509&gt;0,-Q509^(1/3),(-Q509)^(1/3)),'OddsRatio_working_3-way'!AM509-'OddsRatio_working_3-way'!R509/3)</f>
        <v>-0.73886235351491991</v>
      </c>
      <c r="AT509" s="11">
        <f>IF(('OddsRatio_working_3-way'!X509=0),IF(Q509&gt;0,-Q509^(1/3),(-Q509)^(1/3)),'OddsRatio_working_3-way'!AN509-'OddsRatio_working_3-way'!R509/3)</f>
        <v>-0.32562850994982973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2.46</v>
      </c>
      <c r="B510" s="4">
        <f>IF('True_Odds_Calculator_3-way'!B511="","",'True_Odds_Calculator_3-way'!B511)</f>
        <v>3.13</v>
      </c>
      <c r="C510" s="4">
        <f>IF('True_Odds_Calculator_3-way'!C511="","",'True_Odds_Calculator_3-way'!C511)</f>
        <v>3.19</v>
      </c>
      <c r="D510" s="9">
        <f t="shared" si="104"/>
        <v>0.39232454432035996</v>
      </c>
      <c r="E510" s="9">
        <f t="shared" si="105"/>
        <v>0.30677563053778123</v>
      </c>
      <c r="F510" s="9">
        <f t="shared" si="106"/>
        <v>0.30089982514185853</v>
      </c>
      <c r="G510" s="9">
        <f t="shared" si="107"/>
        <v>1.0608973401218837</v>
      </c>
      <c r="H510" s="9">
        <f t="shared" si="108"/>
        <v>2.5489101165779506</v>
      </c>
      <c r="I510" s="9">
        <f t="shared" si="109"/>
        <v>3.2597113344596127</v>
      </c>
      <c r="J510" s="9">
        <f t="shared" si="110"/>
        <v>3.3233651748669257</v>
      </c>
      <c r="K510" s="11">
        <f t="shared" si="111"/>
        <v>0.4065040650406504</v>
      </c>
      <c r="L510" s="11">
        <f t="shared" si="112"/>
        <v>0.31948881789137379</v>
      </c>
      <c r="M510" s="11">
        <f t="shared" si="113"/>
        <v>0.31347962382445144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-0.27727227536179133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0.23531938825752996</v>
      </c>
      <c r="Q510" s="11">
        <f>2*'OddsRatio_working_3-way'!K510*'OddsRatio_working_3-way'!L510*'OddsRatio_working_3-way'!M510</f>
        <v>8.1425393860737008E-2</v>
      </c>
      <c r="R510" s="11">
        <f t="shared" si="114"/>
        <v>0</v>
      </c>
      <c r="S510" s="11">
        <f t="shared" si="115"/>
        <v>-0.84869425892105421</v>
      </c>
      <c r="T510" s="11">
        <f t="shared" si="116"/>
        <v>-0.29366583353669695</v>
      </c>
      <c r="U510" s="11">
        <f>'OddsRatio_working_3-way'!S510-'OddsRatio_working_3-way'!R510^2/3</f>
        <v>-0.84869425892105421</v>
      </c>
      <c r="V510" s="11">
        <f>'OddsRatio_working_3-way'!S510*'OddsRatio_working_3-way'!R510/3-2*'OddsRatio_working_3-way'!R510^3/27-'OddsRatio_working_3-way'!T510</f>
        <v>0.29366583353669695</v>
      </c>
      <c r="W510" s="11">
        <f>'OddsRatio_working_3-way'!V510^2+4*'OddsRatio_working_3-way'!U510^3/27</f>
        <v>-4.3232154920933574E-3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0.15046830004929307</v>
      </c>
      <c r="Y510" s="11">
        <f>IF('OddsRatio_working_3-way'!W510&gt;=0,IF('OddsRatio_working_3-way'!V510+SQRT('OddsRatio_working_3-way'!W510)&gt;0,0,PI()),ACOS('OddsRatio_working_3-way'!V510/(2*'OddsRatio_working_3-way'!X510)))</f>
        <v>0.22026520043111519</v>
      </c>
      <c r="Z510" s="11">
        <f>'OddsRatio_working_3-way'!X510^(1/3)*COS('OddsRatio_working_3-way'!Y510/3)</f>
        <v>0.53044867006094187</v>
      </c>
      <c r="AA510" s="11">
        <f>'OddsRatio_working_3-way'!X510^(1/3)*COS(('OddsRatio_working_3-way'!Y510+2*PI())/3)</f>
        <v>-0.29901369804898859</v>
      </c>
      <c r="AB510" s="11">
        <f>'OddsRatio_working_3-way'!X510^(1/3)*COS(('OddsRatio_working_3-way'!Y510+4*PI())/3)</f>
        <v>-0.23143497201195315</v>
      </c>
      <c r="AC510" s="11">
        <f>'OddsRatio_working_3-way'!X510^(1/3)*SIN('OddsRatio_working_3-way'!Y510/3)</f>
        <v>3.9016595668974439E-2</v>
      </c>
      <c r="AD510" s="11">
        <f>'OddsRatio_working_3-way'!X510^(1/3)*SIN(('OddsRatio_working_3-way'!Y510+2*PI())/3)</f>
        <v>0.43987372584195844</v>
      </c>
      <c r="AE510" s="11">
        <f>'OddsRatio_working_3-way'!X510^(1/3)*SIN(('OddsRatio_working_3-way'!Y510+4*PI())/3)</f>
        <v>-0.47889032151093286</v>
      </c>
      <c r="AF510" s="11">
        <f>-'OddsRatio_working_3-way'!U510/(3*'OddsRatio_working_3-way'!X510^(1/3))*COS(('OddsRatio_working_3-way'!Y510)/3)</f>
        <v>0.53044867006094176</v>
      </c>
      <c r="AG510" s="11">
        <f>-'OddsRatio_working_3-way'!U510/(3*'OddsRatio_working_3-way'!X510^(1/3))*COS(('OddsRatio_working_3-way'!Y510+2*PI())/3)</f>
        <v>-0.29901369804898853</v>
      </c>
      <c r="AH510" s="11">
        <f>-'OddsRatio_working_3-way'!U510/(3*'OddsRatio_working_3-way'!X510^(1/3))*COS(('OddsRatio_working_3-way'!Y510+4*PI())/3)</f>
        <v>-0.23143497201195309</v>
      </c>
      <c r="AI510" s="11">
        <f>'OddsRatio_working_3-way'!U510/(3*'OddsRatio_working_3-way'!X510^(1/3))*SIN(('OddsRatio_working_3-way'!Y510)/3)</f>
        <v>-3.9016595668974433E-2</v>
      </c>
      <c r="AJ510" s="11">
        <f>'OddsRatio_working_3-way'!U510/(3*'OddsRatio_working_3-way'!X510^(1/3))*SIN(('OddsRatio_working_3-way'!Y510+2*PI())/3)</f>
        <v>-0.43987372584195839</v>
      </c>
      <c r="AK510" s="11">
        <f>'OddsRatio_working_3-way'!U510/(3*'OddsRatio_working_3-way'!X510^(1/3))*SIN(('OddsRatio_working_3-way'!Y510+4*PI())/3)</f>
        <v>0.47889032151093275</v>
      </c>
      <c r="AL510" s="11">
        <f>'OddsRatio_working_3-way'!Z510+'OddsRatio_working_3-way'!AF510</f>
        <v>1.0608973401218837</v>
      </c>
      <c r="AM510" s="11">
        <f>'OddsRatio_working_3-way'!AA510+'OddsRatio_working_3-way'!AG510</f>
        <v>-0.59802739609797717</v>
      </c>
      <c r="AN510" s="11">
        <f>'OddsRatio_working_3-way'!AB510+'OddsRatio_working_3-way'!AH510</f>
        <v>-0.46286994402390624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1.0608973401218837</v>
      </c>
      <c r="AS510" s="11">
        <f>IF(('OddsRatio_working_3-way'!X510=0),IF(Q510&gt;0,-Q510^(1/3),(-Q510)^(1/3)),'OddsRatio_working_3-way'!AM510-'OddsRatio_working_3-way'!R510/3)</f>
        <v>-0.59802739609797717</v>
      </c>
      <c r="AT510" s="11">
        <f>IF(('OddsRatio_working_3-way'!X510=0),IF(Q510&gt;0,-Q510^(1/3),(-Q510)^(1/3)),'OddsRatio_working_3-way'!AN510-'OddsRatio_working_3-way'!R510/3)</f>
        <v>-0.46286994402390624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2.92</v>
      </c>
      <c r="B511" s="4">
        <f>IF('True_Odds_Calculator_3-way'!B512="","",'True_Odds_Calculator_3-way'!B512)</f>
        <v>3.08</v>
      </c>
      <c r="C511" s="4">
        <f>IF('True_Odds_Calculator_3-way'!C512="","",'True_Odds_Calculator_3-way'!C512)</f>
        <v>2.68</v>
      </c>
      <c r="D511" s="9">
        <f t="shared" si="104"/>
        <v>0.32909988875623658</v>
      </c>
      <c r="E511" s="9">
        <f t="shared" si="105"/>
        <v>0.31167467428540796</v>
      </c>
      <c r="F511" s="9">
        <f t="shared" si="106"/>
        <v>0.35922543695835535</v>
      </c>
      <c r="G511" s="9">
        <f t="shared" si="107"/>
        <v>1.0617662090175095</v>
      </c>
      <c r="H511" s="9">
        <f t="shared" si="108"/>
        <v>3.0385911213136185</v>
      </c>
      <c r="I511" s="9">
        <f t="shared" si="109"/>
        <v>3.2084737147564195</v>
      </c>
      <c r="J511" s="9">
        <f t="shared" si="110"/>
        <v>2.7837672311494162</v>
      </c>
      <c r="K511" s="11">
        <f t="shared" si="111"/>
        <v>0.34246575342465752</v>
      </c>
      <c r="L511" s="11">
        <f t="shared" si="112"/>
        <v>0.32467532467532467</v>
      </c>
      <c r="M511" s="11">
        <f t="shared" si="113"/>
        <v>0.37313432835820892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-0.27835913830597947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0.23565679873183451</v>
      </c>
      <c r="Q511" s="11">
        <f>2*'OddsRatio_working_3-way'!K511*'OddsRatio_working_3-way'!L511*'OddsRatio_working_3-way'!M511</f>
        <v>8.2977746032336083E-2</v>
      </c>
      <c r="R511" s="11">
        <f t="shared" si="114"/>
        <v>0</v>
      </c>
      <c r="S511" s="11">
        <f t="shared" si="115"/>
        <v>-0.8465926434676434</v>
      </c>
      <c r="T511" s="11">
        <f t="shared" si="116"/>
        <v>-0.29809600122100116</v>
      </c>
      <c r="U511" s="11">
        <f>'OddsRatio_working_3-way'!S511-'OddsRatio_working_3-way'!R511^2/3</f>
        <v>-0.8465926434676434</v>
      </c>
      <c r="V511" s="11">
        <f>'OddsRatio_working_3-way'!S511*'OddsRatio_working_3-way'!R511/3-2*'OddsRatio_working_3-way'!R511^3/27-'OddsRatio_working_3-way'!T511</f>
        <v>0.29809600122100116</v>
      </c>
      <c r="W511" s="11">
        <f>'OddsRatio_working_3-way'!V511^2+4*'OddsRatio_working_3-way'!U511^3/27</f>
        <v>-1.0304956644508756E-3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0.14990974085128858</v>
      </c>
      <c r="Y511" s="11">
        <f>IF('OddsRatio_working_3-way'!W511&gt;=0,IF('OddsRatio_working_3-way'!V511+SQRT('OddsRatio_working_3-way'!W511)&gt;0,0,PI()),ACOS('OddsRatio_working_3-way'!V511/(2*'OddsRatio_working_3-way'!X511)))</f>
        <v>0.10727450491890056</v>
      </c>
      <c r="Z511" s="11">
        <f>'OddsRatio_working_3-way'!X511^(1/3)*COS('OddsRatio_working_3-way'!Y511/3)</f>
        <v>0.53088310450875476</v>
      </c>
      <c r="AA511" s="11">
        <f>'OddsRatio_working_3-way'!X511^(1/3)*COS(('OddsRatio_working_3-way'!Y511+2*PI())/3)</f>
        <v>-0.28188867593211692</v>
      </c>
      <c r="AB511" s="11">
        <f>'OddsRatio_working_3-way'!X511^(1/3)*COS(('OddsRatio_working_3-way'!Y511+4*PI())/3)</f>
        <v>-0.24899442857663814</v>
      </c>
      <c r="AC511" s="11">
        <f>'OddsRatio_working_3-way'!X511^(1/3)*SIN('OddsRatio_working_3-way'!Y511/3)</f>
        <v>1.8991502565475979E-2</v>
      </c>
      <c r="AD511" s="11">
        <f>'OddsRatio_working_3-way'!X511^(1/3)*SIN(('OddsRatio_working_3-way'!Y511+2*PI())/3)</f>
        <v>0.45026250366179266</v>
      </c>
      <c r="AE511" s="11">
        <f>'OddsRatio_working_3-way'!X511^(1/3)*SIN(('OddsRatio_working_3-way'!Y511+4*PI())/3)</f>
        <v>-0.46925400622726848</v>
      </c>
      <c r="AF511" s="11">
        <f>-'OddsRatio_working_3-way'!U511/(3*'OddsRatio_working_3-way'!X511^(1/3))*COS(('OddsRatio_working_3-way'!Y511)/3)</f>
        <v>0.53088310450875464</v>
      </c>
      <c r="AG511" s="11">
        <f>-'OddsRatio_working_3-way'!U511/(3*'OddsRatio_working_3-way'!X511^(1/3))*COS(('OddsRatio_working_3-way'!Y511+2*PI())/3)</f>
        <v>-0.28188867593211686</v>
      </c>
      <c r="AH511" s="11">
        <f>-'OddsRatio_working_3-way'!U511/(3*'OddsRatio_working_3-way'!X511^(1/3))*COS(('OddsRatio_working_3-way'!Y511+4*PI())/3)</f>
        <v>-0.24899442857663809</v>
      </c>
      <c r="AI511" s="11">
        <f>'OddsRatio_working_3-way'!U511/(3*'OddsRatio_working_3-way'!X511^(1/3))*SIN(('OddsRatio_working_3-way'!Y511)/3)</f>
        <v>-1.8991502565475975E-2</v>
      </c>
      <c r="AJ511" s="11">
        <f>'OddsRatio_working_3-way'!U511/(3*'OddsRatio_working_3-way'!X511^(1/3))*SIN(('OddsRatio_working_3-way'!Y511+2*PI())/3)</f>
        <v>-0.4502625036617926</v>
      </c>
      <c r="AK511" s="11">
        <f>'OddsRatio_working_3-way'!U511/(3*'OddsRatio_working_3-way'!X511^(1/3))*SIN(('OddsRatio_working_3-way'!Y511+4*PI())/3)</f>
        <v>0.46925400622726837</v>
      </c>
      <c r="AL511" s="11">
        <f>'OddsRatio_working_3-way'!Z511+'OddsRatio_working_3-way'!AF511</f>
        <v>1.0617662090175095</v>
      </c>
      <c r="AM511" s="11">
        <f>'OddsRatio_working_3-way'!AA511+'OddsRatio_working_3-way'!AG511</f>
        <v>-0.56377735186423372</v>
      </c>
      <c r="AN511" s="11">
        <f>'OddsRatio_working_3-way'!AB511+'OddsRatio_working_3-way'!AH511</f>
        <v>-0.49798885715327623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1.0617662090175095</v>
      </c>
      <c r="AS511" s="11">
        <f>IF(('OddsRatio_working_3-way'!X511=0),IF(Q511&gt;0,-Q511^(1/3),(-Q511)^(1/3)),'OddsRatio_working_3-way'!AM511-'OddsRatio_working_3-way'!R511/3)</f>
        <v>-0.56377735186423372</v>
      </c>
      <c r="AT511" s="11">
        <f>IF(('OddsRatio_working_3-way'!X511=0),IF(Q511&gt;0,-Q511^(1/3),(-Q511)^(1/3)),'OddsRatio_working_3-way'!AN511-'OddsRatio_working_3-way'!R511/3)</f>
        <v>-0.49798885715327623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2.86</v>
      </c>
      <c r="B512" s="4">
        <f>IF('True_Odds_Calculator_3-way'!B513="","",'True_Odds_Calculator_3-way'!B513)</f>
        <v>3.17</v>
      </c>
      <c r="C512" s="4">
        <f>IF('True_Odds_Calculator_3-way'!C513="","",'True_Odds_Calculator_3-way'!C513)</f>
        <v>2.67</v>
      </c>
      <c r="D512" s="9">
        <f t="shared" si="104"/>
        <v>0.33634592035269611</v>
      </c>
      <c r="E512" s="9">
        <f t="shared" si="105"/>
        <v>0.3028481817926223</v>
      </c>
      <c r="F512" s="9">
        <f t="shared" si="106"/>
        <v>0.36080589785468148</v>
      </c>
      <c r="G512" s="9">
        <f t="shared" si="107"/>
        <v>1.0608223469856122</v>
      </c>
      <c r="H512" s="9">
        <f t="shared" si="108"/>
        <v>2.9731295653932377</v>
      </c>
      <c r="I512" s="9">
        <f t="shared" si="109"/>
        <v>3.3019844929587787</v>
      </c>
      <c r="J512" s="9">
        <f t="shared" si="110"/>
        <v>2.771573319465972</v>
      </c>
      <c r="K512" s="11">
        <f t="shared" si="111"/>
        <v>0.34965034965034969</v>
      </c>
      <c r="L512" s="11">
        <f t="shared" si="112"/>
        <v>0.31545741324921134</v>
      </c>
      <c r="M512" s="11">
        <f t="shared" si="113"/>
        <v>0.37453183520599254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-0.27845344320019116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0.23547147213542138</v>
      </c>
      <c r="Q512" s="11">
        <f>2*'OddsRatio_working_3-way'!K512*'OddsRatio_working_3-way'!L512*'OddsRatio_working_3-way'!M512</f>
        <v>8.2621569170323303E-2</v>
      </c>
      <c r="R512" s="11">
        <f t="shared" si="114"/>
        <v>0</v>
      </c>
      <c r="S512" s="11">
        <f t="shared" si="115"/>
        <v>-0.84564036784465857</v>
      </c>
      <c r="T512" s="11">
        <f t="shared" si="116"/>
        <v>-0.29671591854198548</v>
      </c>
      <c r="U512" s="11">
        <f>'OddsRatio_working_3-way'!S512-'OddsRatio_working_3-way'!R512^2/3</f>
        <v>-0.84564036784465857</v>
      </c>
      <c r="V512" s="11">
        <f>'OddsRatio_working_3-way'!S512*'OddsRatio_working_3-way'!R512/3-2*'OddsRatio_working_3-way'!R512^3/27-'OddsRatio_working_3-way'!T512</f>
        <v>0.29671591854198548</v>
      </c>
      <c r="W512" s="11">
        <f>'OddsRatio_working_3-way'!V512^2+4*'OddsRatio_working_3-way'!U512^3/27</f>
        <v>-1.5483867568774901E-3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0.14965687678243494</v>
      </c>
      <c r="Y512" s="11">
        <f>IF('OddsRatio_working_3-way'!W512&gt;=0,IF('OddsRatio_working_3-way'!V512+SQRT('OddsRatio_working_3-way'!W512)&gt;0,0,PI()),ACOS('OddsRatio_working_3-way'!V512/(2*'OddsRatio_working_3-way'!X512)))</f>
        <v>0.13184754888252215</v>
      </c>
      <c r="Z512" s="11">
        <f>'OddsRatio_working_3-way'!X512^(1/3)*COS('OddsRatio_working_3-way'!Y512/3)</f>
        <v>0.53041117349280609</v>
      </c>
      <c r="AA512" s="11">
        <f>'OddsRatio_working_3-way'!X512^(1/3)*COS(('OddsRatio_working_3-way'!Y512+2*PI())/3)</f>
        <v>-0.28540663218105872</v>
      </c>
      <c r="AB512" s="11">
        <f>'OddsRatio_working_3-way'!X512^(1/3)*COS(('OddsRatio_working_3-way'!Y512+4*PI())/3)</f>
        <v>-0.2450045413117474</v>
      </c>
      <c r="AC512" s="11">
        <f>'OddsRatio_working_3-way'!X512^(1/3)*SIN('OddsRatio_working_3-way'!Y512/3)</f>
        <v>2.3326158039220817E-2</v>
      </c>
      <c r="AD512" s="11">
        <f>'OddsRatio_working_3-way'!X512^(1/3)*SIN(('OddsRatio_working_3-way'!Y512+2*PI())/3)</f>
        <v>0.4476864716762749</v>
      </c>
      <c r="AE512" s="11">
        <f>'OddsRatio_working_3-way'!X512^(1/3)*SIN(('OddsRatio_working_3-way'!Y512+4*PI())/3)</f>
        <v>-0.47101262971549557</v>
      </c>
      <c r="AF512" s="11">
        <f>-'OddsRatio_working_3-way'!U512/(3*'OddsRatio_working_3-way'!X512^(1/3))*COS(('OddsRatio_working_3-way'!Y512)/3)</f>
        <v>0.53041117349280598</v>
      </c>
      <c r="AG512" s="11">
        <f>-'OddsRatio_working_3-way'!U512/(3*'OddsRatio_working_3-way'!X512^(1/3))*COS(('OddsRatio_working_3-way'!Y512+2*PI())/3)</f>
        <v>-0.28540663218105866</v>
      </c>
      <c r="AH512" s="11">
        <f>-'OddsRatio_working_3-way'!U512/(3*'OddsRatio_working_3-way'!X512^(1/3))*COS(('OddsRatio_working_3-way'!Y512+4*PI())/3)</f>
        <v>-0.24500454131174734</v>
      </c>
      <c r="AI512" s="11">
        <f>'OddsRatio_working_3-way'!U512/(3*'OddsRatio_working_3-way'!X512^(1/3))*SIN(('OddsRatio_working_3-way'!Y512)/3)</f>
        <v>-2.332615803922081E-2</v>
      </c>
      <c r="AJ512" s="11">
        <f>'OddsRatio_working_3-way'!U512/(3*'OddsRatio_working_3-way'!X512^(1/3))*SIN(('OddsRatio_working_3-way'!Y512+2*PI())/3)</f>
        <v>-0.44768647167627484</v>
      </c>
      <c r="AK512" s="11">
        <f>'OddsRatio_working_3-way'!U512/(3*'OddsRatio_working_3-way'!X512^(1/3))*SIN(('OddsRatio_working_3-way'!Y512+4*PI())/3)</f>
        <v>0.47101262971549551</v>
      </c>
      <c r="AL512" s="11">
        <f>'OddsRatio_working_3-way'!Z512+'OddsRatio_working_3-way'!AF512</f>
        <v>1.0608223469856122</v>
      </c>
      <c r="AM512" s="11">
        <f>'OddsRatio_working_3-way'!AA512+'OddsRatio_working_3-way'!AG512</f>
        <v>-0.57081326436211732</v>
      </c>
      <c r="AN512" s="11">
        <f>'OddsRatio_working_3-way'!AB512+'OddsRatio_working_3-way'!AH512</f>
        <v>-0.49000908262349474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1.0608223469856122</v>
      </c>
      <c r="AS512" s="11">
        <f>IF(('OddsRatio_working_3-way'!X512=0),IF(Q512&gt;0,-Q512^(1/3),(-Q512)^(1/3)),'OddsRatio_working_3-way'!AM512-'OddsRatio_working_3-way'!R512/3)</f>
        <v>-0.57081326436211732</v>
      </c>
      <c r="AT512" s="11">
        <f>IF(('OddsRatio_working_3-way'!X512=0),IF(Q512&gt;0,-Q512^(1/3),(-Q512)^(1/3)),'OddsRatio_working_3-way'!AN512-'OddsRatio_working_3-way'!R512/3)</f>
        <v>-0.49000908262349474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2.0699999999999998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4.2300000000000004</v>
      </c>
      <c r="D513" s="9">
        <f t="shared" si="104"/>
        <v>0.46755571036404009</v>
      </c>
      <c r="E513" s="9">
        <f t="shared" si="105"/>
        <v>0.3070989482780252</v>
      </c>
      <c r="F513" s="9">
        <f t="shared" si="106"/>
        <v>0.22534534135793466</v>
      </c>
      <c r="G513" s="9">
        <f t="shared" si="107"/>
        <v>1.0642827680441389</v>
      </c>
      <c r="H513" s="9">
        <f t="shared" si="108"/>
        <v>2.1387825618072283</v>
      </c>
      <c r="I513" s="9">
        <f t="shared" si="109"/>
        <v>3.2562794682535747</v>
      </c>
      <c r="J513" s="9">
        <f t="shared" si="110"/>
        <v>4.4376333407825692</v>
      </c>
      <c r="K513" s="11">
        <f t="shared" si="111"/>
        <v>0.48309178743961356</v>
      </c>
      <c r="L513" s="11">
        <f t="shared" si="112"/>
        <v>0.32051282051282048</v>
      </c>
      <c r="M513" s="11">
        <f t="shared" si="113"/>
        <v>0.23640661938534277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-0.26819881465785456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0.23500100589215606</v>
      </c>
      <c r="Q513" s="11">
        <f>2*'OddsRatio_working_3-way'!K513*'OddsRatio_working_3-way'!L513*'OddsRatio_working_3-way'!M513</f>
        <v>7.32090361034754E-2</v>
      </c>
      <c r="R513" s="11">
        <f t="shared" si="114"/>
        <v>0</v>
      </c>
      <c r="S513" s="11">
        <f t="shared" si="115"/>
        <v>-0.87621940533909715</v>
      </c>
      <c r="T513" s="11">
        <f t="shared" si="116"/>
        <v>-0.27296554683460966</v>
      </c>
      <c r="U513" s="11">
        <f>'OddsRatio_working_3-way'!S513-'OddsRatio_working_3-way'!R513^2/3</f>
        <v>-0.87621940533909715</v>
      </c>
      <c r="V513" s="11">
        <f>'OddsRatio_working_3-way'!S513*'OddsRatio_working_3-way'!R513/3-2*'OddsRatio_working_3-way'!R513^3/27-'OddsRatio_working_3-way'!T513</f>
        <v>0.27296554683460966</v>
      </c>
      <c r="W513" s="11">
        <f>'OddsRatio_working_3-way'!V513^2+4*'OddsRatio_working_3-way'!U513^3/27</f>
        <v>-2.5153010492179981E-2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0.15784739485567814</v>
      </c>
      <c r="Y513" s="11">
        <f>IF('OddsRatio_working_3-way'!W513&gt;=0,IF('OddsRatio_working_3-way'!V513+SQRT('OddsRatio_working_3-way'!W513)&gt;0,0,PI()),ACOS('OddsRatio_working_3-way'!V513/(2*'OddsRatio_working_3-way'!X513)))</f>
        <v>0.52634276868802088</v>
      </c>
      <c r="Z513" s="11">
        <f>'OddsRatio_working_3-way'!X513^(1/3)*COS('OddsRatio_working_3-way'!Y513/3)</f>
        <v>0.53214138402206945</v>
      </c>
      <c r="AA513" s="11">
        <f>'OddsRatio_working_3-way'!X513^(1/3)*COS(('OddsRatio_working_3-way'!Y513+2*PI())/3)</f>
        <v>-0.34776531786293285</v>
      </c>
      <c r="AB513" s="11">
        <f>'OddsRatio_working_3-way'!X513^(1/3)*COS(('OddsRatio_working_3-way'!Y513+4*PI())/3)</f>
        <v>-0.18437606615913649</v>
      </c>
      <c r="AC513" s="11">
        <f>'OddsRatio_working_3-way'!X513^(1/3)*SIN('OddsRatio_working_3-way'!Y513/3)</f>
        <v>9.4332828453878248E-2</v>
      </c>
      <c r="AD513" s="11">
        <f>'OddsRatio_working_3-way'!X513^(1/3)*SIN(('OddsRatio_working_3-way'!Y513+2*PI())/3)</f>
        <v>0.41368154274118357</v>
      </c>
      <c r="AE513" s="11">
        <f>'OddsRatio_working_3-way'!X513^(1/3)*SIN(('OddsRatio_working_3-way'!Y513+4*PI())/3)</f>
        <v>-0.50801437119506188</v>
      </c>
      <c r="AF513" s="11">
        <f>-'OddsRatio_working_3-way'!U513/(3*'OddsRatio_working_3-way'!X513^(1/3))*COS(('OddsRatio_working_3-way'!Y513)/3)</f>
        <v>0.53214138402206934</v>
      </c>
      <c r="AG513" s="11">
        <f>-'OddsRatio_working_3-way'!U513/(3*'OddsRatio_working_3-way'!X513^(1/3))*COS(('OddsRatio_working_3-way'!Y513+2*PI())/3)</f>
        <v>-0.3477653178629328</v>
      </c>
      <c r="AH513" s="11">
        <f>-'OddsRatio_working_3-way'!U513/(3*'OddsRatio_working_3-way'!X513^(1/3))*COS(('OddsRatio_working_3-way'!Y513+4*PI())/3)</f>
        <v>-0.18437606615913646</v>
      </c>
      <c r="AI513" s="11">
        <f>'OddsRatio_working_3-way'!U513/(3*'OddsRatio_working_3-way'!X513^(1/3))*SIN(('OddsRatio_working_3-way'!Y513)/3)</f>
        <v>-9.4332828453878234E-2</v>
      </c>
      <c r="AJ513" s="11">
        <f>'OddsRatio_working_3-way'!U513/(3*'OddsRatio_working_3-way'!X513^(1/3))*SIN(('OddsRatio_working_3-way'!Y513+2*PI())/3)</f>
        <v>-0.41368154274118346</v>
      </c>
      <c r="AK513" s="11">
        <f>'OddsRatio_working_3-way'!U513/(3*'OddsRatio_working_3-way'!X513^(1/3))*SIN(('OddsRatio_working_3-way'!Y513+4*PI())/3)</f>
        <v>0.50801437119506176</v>
      </c>
      <c r="AL513" s="11">
        <f>'OddsRatio_working_3-way'!Z513+'OddsRatio_working_3-way'!AF513</f>
        <v>1.0642827680441389</v>
      </c>
      <c r="AM513" s="11">
        <f>'OddsRatio_working_3-way'!AA513+'OddsRatio_working_3-way'!AG513</f>
        <v>-0.69553063572586571</v>
      </c>
      <c r="AN513" s="11">
        <f>'OddsRatio_working_3-way'!AB513+'OddsRatio_working_3-way'!AH513</f>
        <v>-0.36875213231827297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1.0642827680441389</v>
      </c>
      <c r="AS513" s="11">
        <f>IF(('OddsRatio_working_3-way'!X513=0),IF(Q513&gt;0,-Q513^(1/3),(-Q513)^(1/3)),'OddsRatio_working_3-way'!AM513-'OddsRatio_working_3-way'!R513/3)</f>
        <v>-0.69553063572586571</v>
      </c>
      <c r="AT513" s="11">
        <f>IF(('OddsRatio_working_3-way'!X513=0),IF(Q513&gt;0,-Q513^(1/3),(-Q513)^(1/3)),'OddsRatio_working_3-way'!AN513-'OddsRatio_working_3-way'!R513/3)</f>
        <v>-0.36875213231827297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2.68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2.7</v>
      </c>
      <c r="D514" s="9">
        <f t="shared" si="104"/>
        <v>0.35948309570728693</v>
      </c>
      <c r="E514" s="9">
        <f t="shared" si="105"/>
        <v>0.28375419603140944</v>
      </c>
      <c r="F514" s="9">
        <f t="shared" si="106"/>
        <v>0.35676270826130352</v>
      </c>
      <c r="G514" s="9">
        <f t="shared" si="107"/>
        <v>1.0605785546852</v>
      </c>
      <c r="H514" s="9">
        <f t="shared" si="108"/>
        <v>2.7817719718711365</v>
      </c>
      <c r="I514" s="9">
        <f t="shared" si="109"/>
        <v>3.5241769601507764</v>
      </c>
      <c r="J514" s="9">
        <f t="shared" si="110"/>
        <v>2.8029835429648395</v>
      </c>
      <c r="K514" s="11">
        <f t="shared" si="111"/>
        <v>0.37313432835820892</v>
      </c>
      <c r="L514" s="11">
        <f t="shared" si="112"/>
        <v>0.29585798816568049</v>
      </c>
      <c r="M514" s="11">
        <f t="shared" si="113"/>
        <v>0.37037037037037035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-0.2779200643724179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0.23550884630103919</v>
      </c>
      <c r="Q514" s="11">
        <f>2*'OddsRatio_working_3-way'!K514*'OddsRatio_working_3-way'!L514*'OddsRatio_working_3-way'!M514</f>
        <v>8.1773904965638605E-2</v>
      </c>
      <c r="R514" s="11">
        <f t="shared" si="114"/>
        <v>0</v>
      </c>
      <c r="S514" s="11">
        <f t="shared" si="115"/>
        <v>-0.84739778264246901</v>
      </c>
      <c r="T514" s="11">
        <f t="shared" si="116"/>
        <v>-0.29423534119530176</v>
      </c>
      <c r="U514" s="11">
        <f>'OddsRatio_working_3-way'!S514-'OddsRatio_working_3-way'!R514^2/3</f>
        <v>-0.84739778264246901</v>
      </c>
      <c r="V514" s="11">
        <f>'OddsRatio_working_3-way'!S514*'OddsRatio_working_3-way'!R514/3-2*'OddsRatio_working_3-way'!R514^3/27-'OddsRatio_working_3-way'!T514</f>
        <v>0.29423534119530176</v>
      </c>
      <c r="W514" s="11">
        <f>'OddsRatio_working_3-way'!V514^2+4*'OddsRatio_working_3-way'!U514^3/27</f>
        <v>-3.574000091127863E-3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0.15012364578859946</v>
      </c>
      <c r="Y514" s="11">
        <f>IF('OddsRatio_working_3-way'!W514&gt;=0,IF('OddsRatio_working_3-way'!V514+SQRT('OddsRatio_working_3-way'!W514)&gt;0,0,PI()),ACOS('OddsRatio_working_3-way'!V514/(2*'OddsRatio_working_3-way'!X514)))</f>
        <v>0.20045204249740722</v>
      </c>
      <c r="Z514" s="11">
        <f>'OddsRatio_working_3-way'!X514^(1/3)*COS('OddsRatio_working_3-way'!Y514/3)</f>
        <v>0.53028927734260001</v>
      </c>
      <c r="AA514" s="11">
        <f>'OddsRatio_working_3-way'!X514^(1/3)*COS(('OddsRatio_working_3-way'!Y514+2*PI())/3)</f>
        <v>-0.29587585101664254</v>
      </c>
      <c r="AB514" s="11">
        <f>'OddsRatio_working_3-way'!X514^(1/3)*COS(('OddsRatio_working_3-way'!Y514+4*PI())/3)</f>
        <v>-0.2344134263259576</v>
      </c>
      <c r="AC514" s="11">
        <f>'OddsRatio_working_3-way'!X514^(1/3)*SIN('OddsRatio_working_3-way'!Y514/3)</f>
        <v>3.5485347440214331E-2</v>
      </c>
      <c r="AD514" s="11">
        <f>'OddsRatio_working_3-way'!X514^(1/3)*SIN(('OddsRatio_working_3-way'!Y514+2*PI())/3)</f>
        <v>0.44150131181307634</v>
      </c>
      <c r="AE514" s="11">
        <f>'OddsRatio_working_3-way'!X514^(1/3)*SIN(('OddsRatio_working_3-way'!Y514+4*PI())/3)</f>
        <v>-0.47698665925329042</v>
      </c>
      <c r="AF514" s="11">
        <f>-'OddsRatio_working_3-way'!U514/(3*'OddsRatio_working_3-way'!X514^(1/3))*COS(('OddsRatio_working_3-way'!Y514)/3)</f>
        <v>0.5302892773425999</v>
      </c>
      <c r="AG514" s="11">
        <f>-'OddsRatio_working_3-way'!U514/(3*'OddsRatio_working_3-way'!X514^(1/3))*COS(('OddsRatio_working_3-way'!Y514+2*PI())/3)</f>
        <v>-0.29587585101664249</v>
      </c>
      <c r="AH514" s="11">
        <f>-'OddsRatio_working_3-way'!U514/(3*'OddsRatio_working_3-way'!X514^(1/3))*COS(('OddsRatio_working_3-way'!Y514+4*PI())/3)</f>
        <v>-0.23441342632595755</v>
      </c>
      <c r="AI514" s="11">
        <f>'OddsRatio_working_3-way'!U514/(3*'OddsRatio_working_3-way'!X514^(1/3))*SIN(('OddsRatio_working_3-way'!Y514)/3)</f>
        <v>-3.5485347440214324E-2</v>
      </c>
      <c r="AJ514" s="11">
        <f>'OddsRatio_working_3-way'!U514/(3*'OddsRatio_working_3-way'!X514^(1/3))*SIN(('OddsRatio_working_3-way'!Y514+2*PI())/3)</f>
        <v>-0.44150131181307622</v>
      </c>
      <c r="AK514" s="11">
        <f>'OddsRatio_working_3-way'!U514/(3*'OddsRatio_working_3-way'!X514^(1/3))*SIN(('OddsRatio_working_3-way'!Y514+4*PI())/3)</f>
        <v>0.47698665925329031</v>
      </c>
      <c r="AL514" s="11">
        <f>'OddsRatio_working_3-way'!Z514+'OddsRatio_working_3-way'!AF514</f>
        <v>1.0605785546852</v>
      </c>
      <c r="AM514" s="11">
        <f>'OddsRatio_working_3-way'!AA514+'OddsRatio_working_3-way'!AG514</f>
        <v>-0.59175170203328498</v>
      </c>
      <c r="AN514" s="11">
        <f>'OddsRatio_working_3-way'!AB514+'OddsRatio_working_3-way'!AH514</f>
        <v>-0.46882685265191515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1.0605785546852</v>
      </c>
      <c r="AS514" s="11">
        <f>IF(('OddsRatio_working_3-way'!X514=0),IF(Q514&gt;0,-Q514^(1/3),(-Q514)^(1/3)),'OddsRatio_working_3-way'!AM514-'OddsRatio_working_3-way'!R514/3)</f>
        <v>-0.59175170203328498</v>
      </c>
      <c r="AT514" s="11">
        <f>IF(('OddsRatio_working_3-way'!X514=0),IF(Q514&gt;0,-Q514^(1/3),(-Q514)^(1/3)),'OddsRatio_working_3-way'!AN514-'OddsRatio_working_3-way'!R514/3)</f>
        <v>-0.46882685265191515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2.1</v>
      </c>
      <c r="B515" s="4">
        <f>IF('True_Odds_Calculator_3-way'!B516="","",'True_Odds_Calculator_3-way'!B516)</f>
        <v>3.63</v>
      </c>
      <c r="C515" s="4">
        <f>IF('True_Odds_Calculator_3-way'!C516="","",'True_Odds_Calculator_3-way'!C516)</f>
        <v>3.6</v>
      </c>
      <c r="D515" s="9">
        <f t="shared" si="104"/>
        <v>0.46481972843535085</v>
      </c>
      <c r="E515" s="9">
        <f t="shared" si="105"/>
        <v>0.26646592783476541</v>
      </c>
      <c r="F515" s="9">
        <f t="shared" si="106"/>
        <v>0.2687143437298839</v>
      </c>
      <c r="G515" s="9">
        <f t="shared" si="107"/>
        <v>1.0467015271532196</v>
      </c>
      <c r="H515" s="9">
        <f t="shared" si="108"/>
        <v>2.1513716798685416</v>
      </c>
      <c r="I515" s="9">
        <f t="shared" si="109"/>
        <v>3.7528250164129671</v>
      </c>
      <c r="J515" s="9">
        <f t="shared" si="110"/>
        <v>3.7214239705983712</v>
      </c>
      <c r="K515" s="11">
        <f t="shared" si="111"/>
        <v>0.47619047619047616</v>
      </c>
      <c r="L515" s="11">
        <f t="shared" si="112"/>
        <v>0.27548209366391185</v>
      </c>
      <c r="M515" s="11">
        <f t="shared" si="113"/>
        <v>0.27777777777777779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-0.27409010742344075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0.23066159429795791</v>
      </c>
      <c r="Q515" s="11">
        <f>2*'OddsRatio_working_3-way'!K515*'OddsRatio_working_3-way'!L515*'OddsRatio_working_3-way'!M515</f>
        <v>7.2878860757648628E-2</v>
      </c>
      <c r="R515" s="11">
        <f t="shared" si="114"/>
        <v>0</v>
      </c>
      <c r="S515" s="11">
        <f t="shared" si="115"/>
        <v>-0.8415538833789783</v>
      </c>
      <c r="T515" s="11">
        <f t="shared" si="116"/>
        <v>-0.26589380201547497</v>
      </c>
      <c r="U515" s="11">
        <f>'OddsRatio_working_3-way'!S515-'OddsRatio_working_3-way'!R515^2/3</f>
        <v>-0.8415538833789783</v>
      </c>
      <c r="V515" s="11">
        <f>'OddsRatio_working_3-way'!S515*'OddsRatio_working_3-way'!R515/3-2*'OddsRatio_working_3-way'!R515^3/27-'OddsRatio_working_3-way'!T515</f>
        <v>0.26589380201547497</v>
      </c>
      <c r="W515" s="11">
        <f>'OddsRatio_working_3-way'!V515^2+4*'OddsRatio_working_3-way'!U515^3/27</f>
        <v>-1.7596685866572537E-2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0.14857338238797785</v>
      </c>
      <c r="Y515" s="11">
        <f>IF('OddsRatio_working_3-way'!W515&gt;=0,IF('OddsRatio_working_3-way'!V515+SQRT('OddsRatio_working_3-way'!W515)&gt;0,0,PI()),ACOS('OddsRatio_working_3-way'!V515/(2*'OddsRatio_working_3-way'!X515)))</f>
        <v>0.46276144781675987</v>
      </c>
      <c r="Z515" s="11">
        <f>'OddsRatio_working_3-way'!X515^(1/3)*COS('OddsRatio_working_3-way'!Y515/3)</f>
        <v>0.52335076357660992</v>
      </c>
      <c r="AA515" s="11">
        <f>'OddsRatio_working_3-way'!X515^(1/3)*COS(('OddsRatio_working_3-way'!Y515+2*PI())/3)</f>
        <v>-0.3321484585096966</v>
      </c>
      <c r="AB515" s="11">
        <f>'OddsRatio_working_3-way'!X515^(1/3)*COS(('OddsRatio_working_3-way'!Y515+4*PI())/3)</f>
        <v>-0.19120230506691324</v>
      </c>
      <c r="AC515" s="11">
        <f>'OddsRatio_working_3-way'!X515^(1/3)*SIN('OddsRatio_working_3-way'!Y515/3)</f>
        <v>8.1375299631433196E-2</v>
      </c>
      <c r="AD515" s="11">
        <f>'OddsRatio_working_3-way'!X515^(1/3)*SIN(('OddsRatio_working_3-way'!Y515+2*PI())/3)</f>
        <v>0.41254740653161132</v>
      </c>
      <c r="AE515" s="11">
        <f>'OddsRatio_working_3-way'!X515^(1/3)*SIN(('OddsRatio_working_3-way'!Y515+4*PI())/3)</f>
        <v>-0.49392270616304457</v>
      </c>
      <c r="AF515" s="11">
        <f>-'OddsRatio_working_3-way'!U515/(3*'OddsRatio_working_3-way'!X515^(1/3))*COS(('OddsRatio_working_3-way'!Y515)/3)</f>
        <v>0.5233507635766097</v>
      </c>
      <c r="AG515" s="11">
        <f>-'OddsRatio_working_3-way'!U515/(3*'OddsRatio_working_3-way'!X515^(1/3))*COS(('OddsRatio_working_3-way'!Y515+2*PI())/3)</f>
        <v>-0.33214845850969643</v>
      </c>
      <c r="AH515" s="11">
        <f>-'OddsRatio_working_3-way'!U515/(3*'OddsRatio_working_3-way'!X515^(1/3))*COS(('OddsRatio_working_3-way'!Y515+4*PI())/3)</f>
        <v>-0.19120230506691316</v>
      </c>
      <c r="AI515" s="11">
        <f>'OddsRatio_working_3-way'!U515/(3*'OddsRatio_working_3-way'!X515^(1/3))*SIN(('OddsRatio_working_3-way'!Y515)/3)</f>
        <v>-8.1375299631433154E-2</v>
      </c>
      <c r="AJ515" s="11">
        <f>'OddsRatio_working_3-way'!U515/(3*'OddsRatio_working_3-way'!X515^(1/3))*SIN(('OddsRatio_working_3-way'!Y515+2*PI())/3)</f>
        <v>-0.41254740653161115</v>
      </c>
      <c r="AK515" s="11">
        <f>'OddsRatio_working_3-way'!U515/(3*'OddsRatio_working_3-way'!X515^(1/3))*SIN(('OddsRatio_working_3-way'!Y515+4*PI())/3)</f>
        <v>0.49392270616304434</v>
      </c>
      <c r="AL515" s="11">
        <f>'OddsRatio_working_3-way'!Z515+'OddsRatio_working_3-way'!AF515</f>
        <v>1.0467015271532196</v>
      </c>
      <c r="AM515" s="11">
        <f>'OddsRatio_working_3-way'!AA515+'OddsRatio_working_3-way'!AG515</f>
        <v>-0.66429691701939309</v>
      </c>
      <c r="AN515" s="11">
        <f>'OddsRatio_working_3-way'!AB515+'OddsRatio_working_3-way'!AH515</f>
        <v>-0.38240461013382643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1.0467015271532196</v>
      </c>
      <c r="AS515" s="11">
        <f>IF(('OddsRatio_working_3-way'!X515=0),IF(Q515&gt;0,-Q515^(1/3),(-Q515)^(1/3)),'OddsRatio_working_3-way'!AM515-'OddsRatio_working_3-way'!R515/3)</f>
        <v>-0.66429691701939309</v>
      </c>
      <c r="AT515" s="11">
        <f>IF(('OddsRatio_working_3-way'!X515=0),IF(Q515&gt;0,-Q515^(1/3),(-Q515)^(1/3)),'OddsRatio_working_3-way'!AN515-'OddsRatio_working_3-way'!R515/3)</f>
        <v>-0.38240461013382643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2.94</v>
      </c>
      <c r="B516" s="4">
        <f>IF('True_Odds_Calculator_3-way'!B517="","",'True_Odds_Calculator_3-way'!B517)</f>
        <v>3.46</v>
      </c>
      <c r="C516" s="4">
        <f>IF('True_Odds_Calculator_3-way'!C517="","",'True_Odds_Calculator_3-way'!C517)</f>
        <v>2.5099999999999998</v>
      </c>
      <c r="D516" s="9">
        <f t="shared" ref="D516:D579" si="117">(K516/(AR516+K516-(AR516*K516)))</f>
        <v>0.33090039766072488</v>
      </c>
      <c r="E516" s="9">
        <f t="shared" ref="E516:E579" si="118">(L516/(AR516+L516-(AR516*L516)))</f>
        <v>0.28057950563261497</v>
      </c>
      <c r="F516" s="9">
        <f t="shared" ref="F516:F579" si="119">(M516/(AR516+M516-(AR516*M516)))</f>
        <v>0.38852009670666021</v>
      </c>
      <c r="G516" s="9">
        <f t="shared" ref="G516:G579" si="120">AR516</f>
        <v>1.0422976360105962</v>
      </c>
      <c r="H516" s="9">
        <f t="shared" ref="H516:H579" si="121">IF(A516="","",1/D516)</f>
        <v>3.0220574138605567</v>
      </c>
      <c r="I516" s="9">
        <f t="shared" ref="I516:I579" si="122">IF(B516="","",1/E516)</f>
        <v>3.5640521845860667</v>
      </c>
      <c r="J516" s="9">
        <f t="shared" ref="J516:J579" si="123">IF(C516="","",1/F516)</f>
        <v>2.5738694303759999</v>
      </c>
      <c r="K516" s="11">
        <f t="shared" ref="K516:K579" si="124">1/A516</f>
        <v>0.3401360544217687</v>
      </c>
      <c r="L516" s="11">
        <f t="shared" ref="L516:L579" si="125">1/B516</f>
        <v>0.28901734104046245</v>
      </c>
      <c r="M516" s="11">
        <f t="shared" ref="M516:M579" si="126">1/C516</f>
        <v>0.39840637450199207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-0.28223874585414388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0.23146766478970277</v>
      </c>
      <c r="Q516" s="11">
        <f>2*'OddsRatio_working_3-way'!K516*'OddsRatio_working_3-way'!L516*'OddsRatio_working_3-way'!M516</f>
        <v>7.8330851028664245E-2</v>
      </c>
      <c r="R516" s="11">
        <f t="shared" ref="R516:R579" si="127">O516/N516</f>
        <v>0</v>
      </c>
      <c r="S516" s="11">
        <f t="shared" ref="S516:S579" si="128">P516/N516</f>
        <v>-0.82011300074767646</v>
      </c>
      <c r="T516" s="11">
        <f t="shared" ref="T516:T579" si="129">Q516/N516</f>
        <v>-0.27753401040530518</v>
      </c>
      <c r="U516" s="11">
        <f>'OddsRatio_working_3-way'!S516-'OddsRatio_working_3-way'!R516^2/3</f>
        <v>-0.82011300074767646</v>
      </c>
      <c r="V516" s="11">
        <f>'OddsRatio_working_3-way'!S516*'OddsRatio_working_3-way'!R516/3-2*'OddsRatio_working_3-way'!R516^3/27-'OddsRatio_working_3-way'!T516</f>
        <v>0.27753401040530518</v>
      </c>
      <c r="W516" s="11">
        <f>'OddsRatio_working_3-way'!V516^2+4*'OddsRatio_working_3-way'!U516^3/27</f>
        <v>-4.6927955160237372E-3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0.14293173409680213</v>
      </c>
      <c r="Y516" s="11">
        <f>IF('OddsRatio_working_3-way'!W516&gt;=0,IF('OddsRatio_working_3-way'!V516+SQRT('OddsRatio_working_3-way'!W516)&gt;0,0,PI()),ACOS('OddsRatio_working_3-way'!V516/(2*'OddsRatio_working_3-way'!X516)))</f>
        <v>0.24199380526075709</v>
      </c>
      <c r="Z516" s="11">
        <f>'OddsRatio_working_3-way'!X516^(1/3)*COS('OddsRatio_working_3-way'!Y516/3)</f>
        <v>0.52114881800529811</v>
      </c>
      <c r="AA516" s="11">
        <f>'OddsRatio_working_3-way'!X516^(1/3)*COS(('OddsRatio_working_3-way'!Y516+2*PI())/3)</f>
        <v>-0.29705978012149081</v>
      </c>
      <c r="AB516" s="11">
        <f>'OddsRatio_working_3-way'!X516^(1/3)*COS(('OddsRatio_working_3-way'!Y516+4*PI())/3)</f>
        <v>-0.22408903788380721</v>
      </c>
      <c r="AC516" s="11">
        <f>'OddsRatio_working_3-way'!X516^(1/3)*SIN('OddsRatio_working_3-way'!Y516/3)</f>
        <v>4.2129677673893466E-2</v>
      </c>
      <c r="AD516" s="11">
        <f>'OddsRatio_working_3-way'!X516^(1/3)*SIN(('OddsRatio_working_3-way'!Y516+2*PI())/3)</f>
        <v>0.43026327670787456</v>
      </c>
      <c r="AE516" s="11">
        <f>'OddsRatio_working_3-way'!X516^(1/3)*SIN(('OddsRatio_working_3-way'!Y516+4*PI())/3)</f>
        <v>-0.47239295438176798</v>
      </c>
      <c r="AF516" s="11">
        <f>-'OddsRatio_working_3-way'!U516/(3*'OddsRatio_working_3-way'!X516^(1/3))*COS(('OddsRatio_working_3-way'!Y516)/3)</f>
        <v>0.52114881800529811</v>
      </c>
      <c r="AG516" s="11">
        <f>-'OddsRatio_working_3-way'!U516/(3*'OddsRatio_working_3-way'!X516^(1/3))*COS(('OddsRatio_working_3-way'!Y516+2*PI())/3)</f>
        <v>-0.29705978012149081</v>
      </c>
      <c r="AH516" s="11">
        <f>-'OddsRatio_working_3-way'!U516/(3*'OddsRatio_working_3-way'!X516^(1/3))*COS(('OddsRatio_working_3-way'!Y516+4*PI())/3)</f>
        <v>-0.22408903788380721</v>
      </c>
      <c r="AI516" s="11">
        <f>'OddsRatio_working_3-way'!U516/(3*'OddsRatio_working_3-way'!X516^(1/3))*SIN(('OddsRatio_working_3-way'!Y516)/3)</f>
        <v>-4.2129677673893466E-2</v>
      </c>
      <c r="AJ516" s="11">
        <f>'OddsRatio_working_3-way'!U516/(3*'OddsRatio_working_3-way'!X516^(1/3))*SIN(('OddsRatio_working_3-way'!Y516+2*PI())/3)</f>
        <v>-0.43026327670787456</v>
      </c>
      <c r="AK516" s="11">
        <f>'OddsRatio_working_3-way'!U516/(3*'OddsRatio_working_3-way'!X516^(1/3))*SIN(('OddsRatio_working_3-way'!Y516+4*PI())/3)</f>
        <v>0.47239295438176798</v>
      </c>
      <c r="AL516" s="11">
        <f>'OddsRatio_working_3-way'!Z516+'OddsRatio_working_3-way'!AF516</f>
        <v>1.0422976360105962</v>
      </c>
      <c r="AM516" s="11">
        <f>'OddsRatio_working_3-way'!AA516+'OddsRatio_working_3-way'!AG516</f>
        <v>-0.59411956024298163</v>
      </c>
      <c r="AN516" s="11">
        <f>'OddsRatio_working_3-way'!AB516+'OddsRatio_working_3-way'!AH516</f>
        <v>-0.44817807576761443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1.0422976360105962</v>
      </c>
      <c r="AS516" s="11">
        <f>IF(('OddsRatio_working_3-way'!X516=0),IF(Q516&gt;0,-Q516^(1/3),(-Q516)^(1/3)),'OddsRatio_working_3-way'!AM516-'OddsRatio_working_3-way'!R516/3)</f>
        <v>-0.59411956024298163</v>
      </c>
      <c r="AT516" s="11">
        <f>IF(('OddsRatio_working_3-way'!X516=0),IF(Q516&gt;0,-Q516^(1/3),(-Q516)^(1/3)),'OddsRatio_working_3-way'!AN516-'OddsRatio_working_3-way'!R516/3)</f>
        <v>-0.44817807576761443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2.2799999999999998</v>
      </c>
      <c r="B517" s="4">
        <f>IF('True_Odds_Calculator_3-way'!B518="","",'True_Odds_Calculator_3-way'!B518)</f>
        <v>3.55</v>
      </c>
      <c r="C517" s="4">
        <f>IF('True_Odds_Calculator_3-way'!C518="","",'True_Odds_Calculator_3-way'!C518)</f>
        <v>3.25</v>
      </c>
      <c r="D517" s="9">
        <f t="shared" si="117"/>
        <v>0.42814354720545145</v>
      </c>
      <c r="E517" s="9">
        <f t="shared" si="118"/>
        <v>0.27315720297315654</v>
      </c>
      <c r="F517" s="9">
        <f t="shared" si="119"/>
        <v>0.29869924982139195</v>
      </c>
      <c r="G517" s="9">
        <f t="shared" si="120"/>
        <v>1.0434884670382638</v>
      </c>
      <c r="H517" s="9">
        <f t="shared" si="121"/>
        <v>2.3356652378089775</v>
      </c>
      <c r="I517" s="9">
        <f t="shared" si="122"/>
        <v>3.6608955909475727</v>
      </c>
      <c r="J517" s="9">
        <f t="shared" si="123"/>
        <v>3.3478490508360927</v>
      </c>
      <c r="K517" s="11">
        <f t="shared" si="124"/>
        <v>0.43859649122807021</v>
      </c>
      <c r="L517" s="11">
        <f t="shared" si="125"/>
        <v>0.28169014084507044</v>
      </c>
      <c r="M517" s="11">
        <f t="shared" si="126"/>
        <v>0.30769230769230771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-0.27918115983349479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0.23113037197544245</v>
      </c>
      <c r="Q517" s="11">
        <f>2*'OddsRatio_working_3-way'!K517*'OddsRatio_working_3-way'!L517*'OddsRatio_working_3-way'!M517</f>
        <v>7.6029727623500798E-2</v>
      </c>
      <c r="R517" s="11">
        <f t="shared" si="127"/>
        <v>0</v>
      </c>
      <c r="S517" s="11">
        <f t="shared" si="128"/>
        <v>-0.82788671023965188</v>
      </c>
      <c r="T517" s="11">
        <f t="shared" si="129"/>
        <v>-0.27233115468409602</v>
      </c>
      <c r="U517" s="11">
        <f>'OddsRatio_working_3-way'!S517-'OddsRatio_working_3-way'!R517^2/3</f>
        <v>-0.82788671023965188</v>
      </c>
      <c r="V517" s="11">
        <f>'OddsRatio_working_3-way'!S517*'OddsRatio_working_3-way'!R517/3-2*'OddsRatio_working_3-way'!R517^3/27-'OddsRatio_working_3-way'!T517</f>
        <v>0.27233115468409602</v>
      </c>
      <c r="W517" s="11">
        <f>'OddsRatio_working_3-way'!V517^2+4*'OddsRatio_working_3-way'!U517^3/27</f>
        <v>-9.8995310681961324E-3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0.1449687801560815</v>
      </c>
      <c r="Y517" s="11">
        <f>IF('OddsRatio_working_3-way'!W517&gt;=0,IF('OddsRatio_working_3-way'!V517+SQRT('OddsRatio_working_3-way'!W517)&gt;0,0,PI()),ACOS('OddsRatio_working_3-way'!V517/(2*'OddsRatio_working_3-way'!X517)))</f>
        <v>0.35028432098164664</v>
      </c>
      <c r="Z517" s="11">
        <f>'OddsRatio_working_3-way'!X517^(1/3)*COS('OddsRatio_working_3-way'!Y517/3)</f>
        <v>0.52174423351913191</v>
      </c>
      <c r="AA517" s="11">
        <f>'OddsRatio_working_3-way'!X517^(1/3)*COS(('OddsRatio_working_3-way'!Y517+2*PI())/3)</f>
        <v>-0.3138711134676464</v>
      </c>
      <c r="AB517" s="11">
        <f>'OddsRatio_working_3-way'!X517^(1/3)*COS(('OddsRatio_working_3-way'!Y517+4*PI())/3)</f>
        <v>-0.20787312005148567</v>
      </c>
      <c r="AC517" s="11">
        <f>'OddsRatio_working_3-way'!X517^(1/3)*SIN('OddsRatio_working_3-way'!Y517/3)</f>
        <v>6.1197970032380575E-2</v>
      </c>
      <c r="AD517" s="11">
        <f>'OddsRatio_working_3-way'!X517^(1/3)*SIN(('OddsRatio_working_3-way'!Y517+2*PI())/3)</f>
        <v>0.42124477548941835</v>
      </c>
      <c r="AE517" s="11">
        <f>'OddsRatio_working_3-way'!X517^(1/3)*SIN(('OddsRatio_working_3-way'!Y517+4*PI())/3)</f>
        <v>-0.482442745521799</v>
      </c>
      <c r="AF517" s="11">
        <f>-'OddsRatio_working_3-way'!U517/(3*'OddsRatio_working_3-way'!X517^(1/3))*COS(('OddsRatio_working_3-way'!Y517)/3)</f>
        <v>0.52174423351913191</v>
      </c>
      <c r="AG517" s="11">
        <f>-'OddsRatio_working_3-way'!U517/(3*'OddsRatio_working_3-way'!X517^(1/3))*COS(('OddsRatio_working_3-way'!Y517+2*PI())/3)</f>
        <v>-0.3138711134676464</v>
      </c>
      <c r="AH517" s="11">
        <f>-'OddsRatio_working_3-way'!U517/(3*'OddsRatio_working_3-way'!X517^(1/3))*COS(('OddsRatio_working_3-way'!Y517+4*PI())/3)</f>
        <v>-0.20787312005148567</v>
      </c>
      <c r="AI517" s="11">
        <f>'OddsRatio_working_3-way'!U517/(3*'OddsRatio_working_3-way'!X517^(1/3))*SIN(('OddsRatio_working_3-way'!Y517)/3)</f>
        <v>-6.1197970032380575E-2</v>
      </c>
      <c r="AJ517" s="11">
        <f>'OddsRatio_working_3-way'!U517/(3*'OddsRatio_working_3-way'!X517^(1/3))*SIN(('OddsRatio_working_3-way'!Y517+2*PI())/3)</f>
        <v>-0.42124477548941835</v>
      </c>
      <c r="AK517" s="11">
        <f>'OddsRatio_working_3-way'!U517/(3*'OddsRatio_working_3-way'!X517^(1/3))*SIN(('OddsRatio_working_3-way'!Y517+4*PI())/3)</f>
        <v>0.482442745521799</v>
      </c>
      <c r="AL517" s="11">
        <f>'OddsRatio_working_3-way'!Z517+'OddsRatio_working_3-way'!AF517</f>
        <v>1.0434884670382638</v>
      </c>
      <c r="AM517" s="11">
        <f>'OddsRatio_working_3-way'!AA517+'OddsRatio_working_3-way'!AG517</f>
        <v>-0.6277422269352928</v>
      </c>
      <c r="AN517" s="11">
        <f>'OddsRatio_working_3-way'!AB517+'OddsRatio_working_3-way'!AH517</f>
        <v>-0.41574624010297134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1.0434884670382638</v>
      </c>
      <c r="AS517" s="11">
        <f>IF(('OddsRatio_working_3-way'!X517=0),IF(Q517&gt;0,-Q517^(1/3),(-Q517)^(1/3)),'OddsRatio_working_3-way'!AM517-'OddsRatio_working_3-way'!R517/3)</f>
        <v>-0.6277422269352928</v>
      </c>
      <c r="AT517" s="11">
        <f>IF(('OddsRatio_working_3-way'!X517=0),IF(Q517&gt;0,-Q517^(1/3),(-Q517)^(1/3)),'OddsRatio_working_3-way'!AN517-'OddsRatio_working_3-way'!R517/3)</f>
        <v>-0.41574624010297134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2.1</v>
      </c>
      <c r="B518" s="4">
        <f>IF('True_Odds_Calculator_3-way'!B519="","",'True_Odds_Calculator_3-way'!B519)</f>
        <v>3.59</v>
      </c>
      <c r="C518" s="4">
        <f>IF('True_Odds_Calculator_3-way'!C519="","",'True_Odds_Calculator_3-way'!C519)</f>
        <v>3.64</v>
      </c>
      <c r="D518" s="9">
        <f t="shared" si="117"/>
        <v>0.46481320825038347</v>
      </c>
      <c r="E518" s="9">
        <f t="shared" si="118"/>
        <v>0.2694671117559766</v>
      </c>
      <c r="F518" s="9">
        <f t="shared" si="119"/>
        <v>0.26571967999364005</v>
      </c>
      <c r="G518" s="9">
        <f t="shared" si="120"/>
        <v>1.0467289621060474</v>
      </c>
      <c r="H518" s="9">
        <f t="shared" si="121"/>
        <v>2.1514018583166519</v>
      </c>
      <c r="I518" s="9">
        <f t="shared" si="122"/>
        <v>3.7110280118546624</v>
      </c>
      <c r="J518" s="9">
        <f t="shared" si="123"/>
        <v>3.7633644599599654</v>
      </c>
      <c r="K518" s="11">
        <f t="shared" si="124"/>
        <v>0.47619047619047616</v>
      </c>
      <c r="L518" s="11">
        <f t="shared" si="125"/>
        <v>0.2785515320334262</v>
      </c>
      <c r="M518" s="11">
        <f t="shared" si="126"/>
        <v>0.27472527472527469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-0.27408246349750531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0.23066865486284507</v>
      </c>
      <c r="Q518" s="11">
        <f>2*'OddsRatio_working_3-way'!K518*'OddsRatio_working_3-way'!L518*'OddsRatio_working_3-way'!M518</f>
        <v>7.2881091583837293E-2</v>
      </c>
      <c r="R518" s="11">
        <f t="shared" si="127"/>
        <v>0</v>
      </c>
      <c r="S518" s="11">
        <f t="shared" si="128"/>
        <v>-0.84160311433038693</v>
      </c>
      <c r="T518" s="11">
        <f t="shared" si="129"/>
        <v>-0.26590935681844763</v>
      </c>
      <c r="U518" s="11">
        <f>'OddsRatio_working_3-way'!S518-'OddsRatio_working_3-way'!R518^2/3</f>
        <v>-0.84160311433038693</v>
      </c>
      <c r="V518" s="11">
        <f>'OddsRatio_working_3-way'!S518*'OddsRatio_working_3-way'!R518/3-2*'OddsRatio_working_3-way'!R518^3/27-'OddsRatio_working_3-way'!T518</f>
        <v>0.26590935681844763</v>
      </c>
      <c r="W518" s="11">
        <f>'OddsRatio_working_3-way'!V518^2+4*'OddsRatio_working_3-way'!U518^3/27</f>
        <v>-1.7603910678314974E-2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0.14858641990598895</v>
      </c>
      <c r="Y518" s="11">
        <f>IF('OddsRatio_working_3-way'!W518&gt;=0,IF('OddsRatio_working_3-way'!V518+SQRT('OddsRatio_working_3-way'!W518)&gt;0,0,PI()),ACOS('OddsRatio_working_3-way'!V518/(2*'OddsRatio_working_3-way'!X518)))</f>
        <v>0.46282007168998396</v>
      </c>
      <c r="Z518" s="11">
        <f>'OddsRatio_working_3-way'!X518^(1/3)*COS('OddsRatio_working_3-way'!Y518/3)</f>
        <v>0.52336448105302369</v>
      </c>
      <c r="AA518" s="11">
        <f>'OddsRatio_working_3-way'!X518^(1/3)*COS(('OddsRatio_working_3-way'!Y518+2*PI())/3)</f>
        <v>-0.33216623560107533</v>
      </c>
      <c r="AB518" s="11">
        <f>'OddsRatio_working_3-way'!X518^(1/3)*COS(('OddsRatio_working_3-way'!Y518+4*PI())/3)</f>
        <v>-0.19119824545194852</v>
      </c>
      <c r="AC518" s="11">
        <f>'OddsRatio_working_3-way'!X518^(1/3)*SIN('OddsRatio_working_3-way'!Y518/3)</f>
        <v>8.1387907059718989E-2</v>
      </c>
      <c r="AD518" s="11">
        <f>'OddsRatio_working_3-way'!X518^(1/3)*SIN(('OddsRatio_working_3-way'!Y518+2*PI())/3)</f>
        <v>0.41255298250051858</v>
      </c>
      <c r="AE518" s="11">
        <f>'OddsRatio_working_3-way'!X518^(1/3)*SIN(('OddsRatio_working_3-way'!Y518+4*PI())/3)</f>
        <v>-0.49394088956023752</v>
      </c>
      <c r="AF518" s="11">
        <f>-'OddsRatio_working_3-way'!U518/(3*'OddsRatio_working_3-way'!X518^(1/3))*COS(('OddsRatio_working_3-way'!Y518)/3)</f>
        <v>0.52336448105302369</v>
      </c>
      <c r="AG518" s="11">
        <f>-'OddsRatio_working_3-way'!U518/(3*'OddsRatio_working_3-way'!X518^(1/3))*COS(('OddsRatio_working_3-way'!Y518+2*PI())/3)</f>
        <v>-0.33216623560107533</v>
      </c>
      <c r="AH518" s="11">
        <f>-'OddsRatio_working_3-way'!U518/(3*'OddsRatio_working_3-way'!X518^(1/3))*COS(('OddsRatio_working_3-way'!Y518+4*PI())/3)</f>
        <v>-0.19119824545194852</v>
      </c>
      <c r="AI518" s="11">
        <f>'OddsRatio_working_3-way'!U518/(3*'OddsRatio_working_3-way'!X518^(1/3))*SIN(('OddsRatio_working_3-way'!Y518)/3)</f>
        <v>-8.1387907059718989E-2</v>
      </c>
      <c r="AJ518" s="11">
        <f>'OddsRatio_working_3-way'!U518/(3*'OddsRatio_working_3-way'!X518^(1/3))*SIN(('OddsRatio_working_3-way'!Y518+2*PI())/3)</f>
        <v>-0.41255298250051858</v>
      </c>
      <c r="AK518" s="11">
        <f>'OddsRatio_working_3-way'!U518/(3*'OddsRatio_working_3-way'!X518^(1/3))*SIN(('OddsRatio_working_3-way'!Y518+4*PI())/3)</f>
        <v>0.49394088956023752</v>
      </c>
      <c r="AL518" s="11">
        <f>'OddsRatio_working_3-way'!Z518+'OddsRatio_working_3-way'!AF518</f>
        <v>1.0467289621060474</v>
      </c>
      <c r="AM518" s="11">
        <f>'OddsRatio_working_3-way'!AA518+'OddsRatio_working_3-way'!AG518</f>
        <v>-0.66433247120215067</v>
      </c>
      <c r="AN518" s="11">
        <f>'OddsRatio_working_3-way'!AB518+'OddsRatio_working_3-way'!AH518</f>
        <v>-0.38239649090389705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1.0467289621060474</v>
      </c>
      <c r="AS518" s="11">
        <f>IF(('OddsRatio_working_3-way'!X518=0),IF(Q518&gt;0,-Q518^(1/3),(-Q518)^(1/3)),'OddsRatio_working_3-way'!AM518-'OddsRatio_working_3-way'!R518/3)</f>
        <v>-0.66433247120215067</v>
      </c>
      <c r="AT518" s="11">
        <f>IF(('OddsRatio_working_3-way'!X518=0),IF(Q518&gt;0,-Q518^(1/3),(-Q518)^(1/3)),'OddsRatio_working_3-way'!AN518-'OddsRatio_working_3-way'!R518/3)</f>
        <v>-0.38239649090389705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1.98</v>
      </c>
      <c r="B519" s="4">
        <f>IF('True_Odds_Calculator_3-way'!B520="","",'True_Odds_Calculator_3-way'!B520)</f>
        <v>3.79</v>
      </c>
      <c r="C519" s="4">
        <f>IF('True_Odds_Calculator_3-way'!C520="","",'True_Odds_Calculator_3-way'!C520)</f>
        <v>3.85</v>
      </c>
      <c r="D519" s="9">
        <f t="shared" si="117"/>
        <v>0.49372621898556229</v>
      </c>
      <c r="E519" s="9">
        <f t="shared" si="118"/>
        <v>0.25514819529996918</v>
      </c>
      <c r="F519" s="9">
        <f t="shared" si="119"/>
        <v>0.25112558571446864</v>
      </c>
      <c r="G519" s="9">
        <f t="shared" si="120"/>
        <v>1.0463408243859758</v>
      </c>
      <c r="H519" s="9">
        <f t="shared" si="121"/>
        <v>2.0254140078982563</v>
      </c>
      <c r="I519" s="9">
        <f t="shared" si="122"/>
        <v>3.9192909000368727</v>
      </c>
      <c r="J519" s="9">
        <f t="shared" si="123"/>
        <v>3.9820713495000315</v>
      </c>
      <c r="K519" s="11">
        <f t="shared" si="124"/>
        <v>0.50505050505050508</v>
      </c>
      <c r="L519" s="11">
        <f t="shared" si="125"/>
        <v>0.26385224274406333</v>
      </c>
      <c r="M519" s="11">
        <f t="shared" si="126"/>
        <v>0.25974025974025972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-0.26971804880176209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0.2291357532422536</v>
      </c>
      <c r="Q519" s="11">
        <f>2*'OddsRatio_working_3-way'!K519*'OddsRatio_working_3-way'!L519*'OddsRatio_working_3-way'!M519</f>
        <v>6.9225303094336429E-2</v>
      </c>
      <c r="R519" s="11">
        <f t="shared" si="127"/>
        <v>0</v>
      </c>
      <c r="S519" s="11">
        <f t="shared" si="128"/>
        <v>-0.84953807971028394</v>
      </c>
      <c r="T519" s="11">
        <f t="shared" si="129"/>
        <v>-0.25665803012395283</v>
      </c>
      <c r="U519" s="11">
        <f>'OddsRatio_working_3-way'!S519-'OddsRatio_working_3-way'!R519^2/3</f>
        <v>-0.84953807971028394</v>
      </c>
      <c r="V519" s="11">
        <f>'OddsRatio_working_3-way'!S519*'OddsRatio_working_3-way'!R519/3-2*'OddsRatio_working_3-way'!R519^3/27-'OddsRatio_working_3-way'!T519</f>
        <v>0.25665803012395283</v>
      </c>
      <c r="W519" s="11">
        <f>'OddsRatio_working_3-way'!V519^2+4*'OddsRatio_working_3-way'!U519^3/27</f>
        <v>-2.4959889908874808E-2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0.15069276221503033</v>
      </c>
      <c r="Y519" s="11">
        <f>IF('OddsRatio_working_3-way'!W519&gt;=0,IF('OddsRatio_working_3-way'!V519+SQRT('OddsRatio_working_3-way'!W519)&gt;0,0,PI()),ACOS('OddsRatio_working_3-way'!V519/(2*'OddsRatio_working_3-way'!X519)))</f>
        <v>0.55177815873453451</v>
      </c>
      <c r="Z519" s="11">
        <f>'OddsRatio_working_3-way'!X519^(1/3)*COS('OddsRatio_working_3-way'!Y519/3)</f>
        <v>0.52317041219298788</v>
      </c>
      <c r="AA519" s="11">
        <f>'OddsRatio_working_3-way'!X519^(1/3)*COS(('OddsRatio_working_3-way'!Y519+2*PI())/3)</f>
        <v>-0.34587079075920657</v>
      </c>
      <c r="AB519" s="11">
        <f>'OddsRatio_working_3-way'!X519^(1/3)*COS(('OddsRatio_working_3-way'!Y519+4*PI())/3)</f>
        <v>-0.17729962143378131</v>
      </c>
      <c r="AC519" s="11">
        <f>'OddsRatio_working_3-way'!X519^(1/3)*SIN('OddsRatio_working_3-way'!Y519/3)</f>
        <v>9.7324609987644209E-2</v>
      </c>
      <c r="AD519" s="11">
        <f>'OddsRatio_working_3-way'!X519^(1/3)*SIN(('OddsRatio_working_3-way'!Y519+2*PI())/3)</f>
        <v>0.40441656247368152</v>
      </c>
      <c r="AE519" s="11">
        <f>'OddsRatio_working_3-way'!X519^(1/3)*SIN(('OddsRatio_working_3-way'!Y519+4*PI())/3)</f>
        <v>-0.50174117246132577</v>
      </c>
      <c r="AF519" s="11">
        <f>-'OddsRatio_working_3-way'!U519/(3*'OddsRatio_working_3-way'!X519^(1/3))*COS(('OddsRatio_working_3-way'!Y519)/3)</f>
        <v>0.52317041219298788</v>
      </c>
      <c r="AG519" s="11">
        <f>-'OddsRatio_working_3-way'!U519/(3*'OddsRatio_working_3-way'!X519^(1/3))*COS(('OddsRatio_working_3-way'!Y519+2*PI())/3)</f>
        <v>-0.34587079075920657</v>
      </c>
      <c r="AH519" s="11">
        <f>-'OddsRatio_working_3-way'!U519/(3*'OddsRatio_working_3-way'!X519^(1/3))*COS(('OddsRatio_working_3-way'!Y519+4*PI())/3)</f>
        <v>-0.17729962143378131</v>
      </c>
      <c r="AI519" s="11">
        <f>'OddsRatio_working_3-way'!U519/(3*'OddsRatio_working_3-way'!X519^(1/3))*SIN(('OddsRatio_working_3-way'!Y519)/3)</f>
        <v>-9.7324609987644209E-2</v>
      </c>
      <c r="AJ519" s="11">
        <f>'OddsRatio_working_3-way'!U519/(3*'OddsRatio_working_3-way'!X519^(1/3))*SIN(('OddsRatio_working_3-way'!Y519+2*PI())/3)</f>
        <v>-0.40441656247368152</v>
      </c>
      <c r="AK519" s="11">
        <f>'OddsRatio_working_3-way'!U519/(3*'OddsRatio_working_3-way'!X519^(1/3))*SIN(('OddsRatio_working_3-way'!Y519+4*PI())/3)</f>
        <v>0.50174117246132577</v>
      </c>
      <c r="AL519" s="11">
        <f>'OddsRatio_working_3-way'!Z519+'OddsRatio_working_3-way'!AF519</f>
        <v>1.0463408243859758</v>
      </c>
      <c r="AM519" s="11">
        <f>'OddsRatio_working_3-way'!AA519+'OddsRatio_working_3-way'!AG519</f>
        <v>-0.69174158151841314</v>
      </c>
      <c r="AN519" s="11">
        <f>'OddsRatio_working_3-way'!AB519+'OddsRatio_working_3-way'!AH519</f>
        <v>-0.35459924286756261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1.0463408243859758</v>
      </c>
      <c r="AS519" s="11">
        <f>IF(('OddsRatio_working_3-way'!X519=0),IF(Q519&gt;0,-Q519^(1/3),(-Q519)^(1/3)),'OddsRatio_working_3-way'!AM519-'OddsRatio_working_3-way'!R519/3)</f>
        <v>-0.69174158151841314</v>
      </c>
      <c r="AT519" s="11">
        <f>IF(('OddsRatio_working_3-way'!X519=0),IF(Q519&gt;0,-Q519^(1/3),(-Q519)^(1/3)),'OddsRatio_working_3-way'!AN519-'OddsRatio_working_3-way'!R519/3)</f>
        <v>-0.35459924286756261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2.81</v>
      </c>
      <c r="B520" s="4">
        <f>IF('True_Odds_Calculator_3-way'!B521="","",'True_Odds_Calculator_3-way'!B521)</f>
        <v>3.34</v>
      </c>
      <c r="C520" s="4">
        <f>IF('True_Odds_Calculator_3-way'!C521="","",'True_Odds_Calculator_3-way'!C521)</f>
        <v>2.69</v>
      </c>
      <c r="D520" s="9">
        <f t="shared" si="117"/>
        <v>0.34665785987944114</v>
      </c>
      <c r="E520" s="9">
        <f t="shared" si="118"/>
        <v>0.29098876213367947</v>
      </c>
      <c r="F520" s="9">
        <f t="shared" si="119"/>
        <v>0.36235337798687944</v>
      </c>
      <c r="G520" s="9">
        <f t="shared" si="120"/>
        <v>1.0412644573512155</v>
      </c>
      <c r="H520" s="9">
        <f t="shared" si="121"/>
        <v>2.8846886678056998</v>
      </c>
      <c r="I520" s="9">
        <f t="shared" si="122"/>
        <v>3.4365588302018435</v>
      </c>
      <c r="J520" s="9">
        <f t="shared" si="123"/>
        <v>2.7597369329235542</v>
      </c>
      <c r="K520" s="11">
        <f t="shared" si="124"/>
        <v>0.35587188612099646</v>
      </c>
      <c r="L520" s="11">
        <f t="shared" si="125"/>
        <v>0.29940119760479045</v>
      </c>
      <c r="M520" s="11">
        <f t="shared" si="126"/>
        <v>0.37174721189591081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-0.28351501893750486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0.23131712206961014</v>
      </c>
      <c r="Q520" s="11">
        <f>2*'OddsRatio_working_3-way'!K520*'OddsRatio_working_3-way'!L520*'OddsRatio_working_3-way'!M520</f>
        <v>7.9218192489592526E-2</v>
      </c>
      <c r="R520" s="11">
        <f t="shared" si="127"/>
        <v>0</v>
      </c>
      <c r="S520" s="11">
        <f t="shared" si="128"/>
        <v>-0.81589018788665768</v>
      </c>
      <c r="T520" s="11">
        <f t="shared" si="129"/>
        <v>-0.27941444790638964</v>
      </c>
      <c r="U520" s="11">
        <f>'OddsRatio_working_3-way'!S520-'OddsRatio_working_3-way'!R520^2/3</f>
        <v>-0.81589018788665768</v>
      </c>
      <c r="V520" s="11">
        <f>'OddsRatio_working_3-way'!S520*'OddsRatio_working_3-way'!R520/3-2*'OddsRatio_working_3-way'!R520^3/27-'OddsRatio_working_3-way'!T520</f>
        <v>0.27941444790638964</v>
      </c>
      <c r="W520" s="11">
        <f>'OddsRatio_working_3-way'!V520^2+4*'OddsRatio_working_3-way'!U520^3/27</f>
        <v>-2.3896653166858434E-3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0.1418292098048903</v>
      </c>
      <c r="Y520" s="11">
        <f>IF('OddsRatio_working_3-way'!W520&gt;=0,IF('OddsRatio_working_3-way'!V520+SQRT('OddsRatio_working_3-way'!W520)&gt;0,0,PI()),ACOS('OddsRatio_working_3-way'!V520/(2*'OddsRatio_working_3-way'!X520)))</f>
        <v>0.17319939329595946</v>
      </c>
      <c r="Z520" s="11">
        <f>'OddsRatio_working_3-way'!X520^(1/3)*COS('OddsRatio_working_3-way'!Y520/3)</f>
        <v>0.52063222867560788</v>
      </c>
      <c r="AA520" s="11">
        <f>'OddsRatio_working_3-way'!X520^(1/3)*COS(('OddsRatio_working_3-way'!Y520+2*PI())/3)</f>
        <v>-0.28637583075733936</v>
      </c>
      <c r="AB520" s="11">
        <f>'OddsRatio_working_3-way'!X520^(1/3)*COS(('OddsRatio_working_3-way'!Y520+4*PI())/3)</f>
        <v>-0.23425639791826866</v>
      </c>
      <c r="AC520" s="11">
        <f>'OddsRatio_working_3-way'!X520^(1/3)*SIN('OddsRatio_working_3-way'!Y520/3)</f>
        <v>3.0091168579648084E-2</v>
      </c>
      <c r="AD520" s="11">
        <f>'OddsRatio_working_3-way'!X520^(1/3)*SIN(('OddsRatio_working_3-way'!Y520+2*PI())/3)</f>
        <v>0.43583515177216148</v>
      </c>
      <c r="AE520" s="11">
        <f>'OddsRatio_working_3-way'!X520^(1/3)*SIN(('OddsRatio_working_3-way'!Y520+4*PI())/3)</f>
        <v>-0.46592632035180953</v>
      </c>
      <c r="AF520" s="11">
        <f>-'OddsRatio_working_3-way'!U520/(3*'OddsRatio_working_3-way'!X520^(1/3))*COS(('OddsRatio_working_3-way'!Y520)/3)</f>
        <v>0.52063222867560777</v>
      </c>
      <c r="AG520" s="11">
        <f>-'OddsRatio_working_3-way'!U520/(3*'OddsRatio_working_3-way'!X520^(1/3))*COS(('OddsRatio_working_3-way'!Y520+2*PI())/3)</f>
        <v>-0.2863758307573393</v>
      </c>
      <c r="AH520" s="11">
        <f>-'OddsRatio_working_3-way'!U520/(3*'OddsRatio_working_3-way'!X520^(1/3))*COS(('OddsRatio_working_3-way'!Y520+4*PI())/3)</f>
        <v>-0.23425639791826861</v>
      </c>
      <c r="AI520" s="11">
        <f>'OddsRatio_working_3-way'!U520/(3*'OddsRatio_working_3-way'!X520^(1/3))*SIN(('OddsRatio_working_3-way'!Y520)/3)</f>
        <v>-3.0091168579648078E-2</v>
      </c>
      <c r="AJ520" s="11">
        <f>'OddsRatio_working_3-way'!U520/(3*'OddsRatio_working_3-way'!X520^(1/3))*SIN(('OddsRatio_working_3-way'!Y520+2*PI())/3)</f>
        <v>-0.43583515177216137</v>
      </c>
      <c r="AK520" s="11">
        <f>'OddsRatio_working_3-way'!U520/(3*'OddsRatio_working_3-way'!X520^(1/3))*SIN(('OddsRatio_working_3-way'!Y520+4*PI())/3)</f>
        <v>0.46592632035180948</v>
      </c>
      <c r="AL520" s="11">
        <f>'OddsRatio_working_3-way'!Z520+'OddsRatio_working_3-way'!AF520</f>
        <v>1.0412644573512155</v>
      </c>
      <c r="AM520" s="11">
        <f>'OddsRatio_working_3-way'!AA520+'OddsRatio_working_3-way'!AG520</f>
        <v>-0.5727516615146786</v>
      </c>
      <c r="AN520" s="11">
        <f>'OddsRatio_working_3-way'!AB520+'OddsRatio_working_3-way'!AH520</f>
        <v>-0.46851279583653727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1.0412644573512155</v>
      </c>
      <c r="AS520" s="11">
        <f>IF(('OddsRatio_working_3-way'!X520=0),IF(Q520&gt;0,-Q520^(1/3),(-Q520)^(1/3)),'OddsRatio_working_3-way'!AM520-'OddsRatio_working_3-way'!R520/3)</f>
        <v>-0.5727516615146786</v>
      </c>
      <c r="AT520" s="11">
        <f>IF(('OddsRatio_working_3-way'!X520=0),IF(Q520&gt;0,-Q520^(1/3),(-Q520)^(1/3)),'OddsRatio_working_3-way'!AN520-'OddsRatio_working_3-way'!R520/3)</f>
        <v>-0.46851279583653727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2.82</v>
      </c>
      <c r="B521" s="4">
        <f>IF('True_Odds_Calculator_3-way'!B522="","",'True_Odds_Calculator_3-way'!B522)</f>
        <v>3.36</v>
      </c>
      <c r="C521" s="4">
        <f>IF('True_Odds_Calculator_3-way'!C522="","",'True_Odds_Calculator_3-way'!C522)</f>
        <v>2.66</v>
      </c>
      <c r="D521" s="9">
        <f t="shared" si="117"/>
        <v>0.34501973232250283</v>
      </c>
      <c r="E521" s="9">
        <f t="shared" si="118"/>
        <v>0.28888024611361868</v>
      </c>
      <c r="F521" s="9">
        <f t="shared" si="119"/>
        <v>0.36610002156387833</v>
      </c>
      <c r="G521" s="9">
        <f t="shared" si="120"/>
        <v>1.0430686544567722</v>
      </c>
      <c r="H521" s="9">
        <f t="shared" si="121"/>
        <v>2.8983849511113258</v>
      </c>
      <c r="I521" s="9">
        <f t="shared" si="122"/>
        <v>3.4616420245179826</v>
      </c>
      <c r="J521" s="9">
        <f t="shared" si="123"/>
        <v>2.7314939663982423</v>
      </c>
      <c r="K521" s="11">
        <f t="shared" si="124"/>
        <v>0.3546099290780142</v>
      </c>
      <c r="L521" s="11">
        <f t="shared" si="125"/>
        <v>0.29761904761904762</v>
      </c>
      <c r="M521" s="11">
        <f t="shared" si="126"/>
        <v>0.37593984962406013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-0.2828925149753817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0.23170895831270172</v>
      </c>
      <c r="Q521" s="11">
        <f>2*'OddsRatio_working_3-way'!K521*'OddsRatio_working_3-way'!L521*'OddsRatio_working_3-way'!M521</f>
        <v>7.9352382983801956E-2</v>
      </c>
      <c r="R521" s="11">
        <f t="shared" si="127"/>
        <v>0</v>
      </c>
      <c r="S521" s="11">
        <f t="shared" si="128"/>
        <v>-0.81907065774739862</v>
      </c>
      <c r="T521" s="11">
        <f t="shared" si="129"/>
        <v>-0.28050364991349269</v>
      </c>
      <c r="U521" s="11">
        <f>'OddsRatio_working_3-way'!S521-'OddsRatio_working_3-way'!R521^2/3</f>
        <v>-0.81907065774739862</v>
      </c>
      <c r="V521" s="11">
        <f>'OddsRatio_working_3-way'!S521*'OddsRatio_working_3-way'!R521/3-2*'OddsRatio_working_3-way'!R521^3/27-'OddsRatio_working_3-way'!T521</f>
        <v>0.28050364991349269</v>
      </c>
      <c r="W521" s="11">
        <f>'OddsRatio_working_3-way'!V521^2+4*'OddsRatio_working_3-way'!U521^3/27</f>
        <v>-2.7244364075607597E-3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0.14265932673887119</v>
      </c>
      <c r="Y521" s="11">
        <f>IF('OddsRatio_working_3-way'!W521&gt;=0,IF('OddsRatio_working_3-way'!V521+SQRT('OddsRatio_working_3-way'!W521)&gt;0,0,PI()),ACOS('OddsRatio_working_3-way'!V521/(2*'OddsRatio_working_3-way'!X521)))</f>
        <v>0.18397587552959838</v>
      </c>
      <c r="Z521" s="11">
        <f>'OddsRatio_working_3-way'!X521^(1/3)*COS('OddsRatio_working_3-way'!Y521/3)</f>
        <v>0.52153432722838611</v>
      </c>
      <c r="AA521" s="11">
        <f>'OddsRatio_working_3-way'!X521^(1/3)*COS(('OddsRatio_working_3-way'!Y521+2*PI())/3)</f>
        <v>-0.28850024095291832</v>
      </c>
      <c r="AB521" s="11">
        <f>'OddsRatio_working_3-way'!X521^(1/3)*COS(('OddsRatio_working_3-way'!Y521+4*PI())/3)</f>
        <v>-0.23303408627546779</v>
      </c>
      <c r="AC521" s="11">
        <f>'OddsRatio_working_3-way'!X521^(1/3)*SIN('OddsRatio_working_3-way'!Y521/3)</f>
        <v>3.2023399333939696E-2</v>
      </c>
      <c r="AD521" s="11">
        <f>'OddsRatio_working_3-way'!X521^(1/3)*SIN(('OddsRatio_working_3-way'!Y521+2*PI())/3)</f>
        <v>0.43565027665843881</v>
      </c>
      <c r="AE521" s="11">
        <f>'OddsRatio_working_3-way'!X521^(1/3)*SIN(('OddsRatio_working_3-way'!Y521+4*PI())/3)</f>
        <v>-0.4676736759923783</v>
      </c>
      <c r="AF521" s="11">
        <f>-'OddsRatio_working_3-way'!U521/(3*'OddsRatio_working_3-way'!X521^(1/3))*COS(('OddsRatio_working_3-way'!Y521)/3)</f>
        <v>0.52153432722838611</v>
      </c>
      <c r="AG521" s="11">
        <f>-'OddsRatio_working_3-way'!U521/(3*'OddsRatio_working_3-way'!X521^(1/3))*COS(('OddsRatio_working_3-way'!Y521+2*PI())/3)</f>
        <v>-0.28850024095291832</v>
      </c>
      <c r="AH521" s="11">
        <f>-'OddsRatio_working_3-way'!U521/(3*'OddsRatio_working_3-way'!X521^(1/3))*COS(('OddsRatio_working_3-way'!Y521+4*PI())/3)</f>
        <v>-0.23303408627546779</v>
      </c>
      <c r="AI521" s="11">
        <f>'OddsRatio_working_3-way'!U521/(3*'OddsRatio_working_3-way'!X521^(1/3))*SIN(('OddsRatio_working_3-way'!Y521)/3)</f>
        <v>-3.2023399333939696E-2</v>
      </c>
      <c r="AJ521" s="11">
        <f>'OddsRatio_working_3-way'!U521/(3*'OddsRatio_working_3-way'!X521^(1/3))*SIN(('OddsRatio_working_3-way'!Y521+2*PI())/3)</f>
        <v>-0.43565027665843881</v>
      </c>
      <c r="AK521" s="11">
        <f>'OddsRatio_working_3-way'!U521/(3*'OddsRatio_working_3-way'!X521^(1/3))*SIN(('OddsRatio_working_3-way'!Y521+4*PI())/3)</f>
        <v>0.4676736759923783</v>
      </c>
      <c r="AL521" s="11">
        <f>'OddsRatio_working_3-way'!Z521+'OddsRatio_working_3-way'!AF521</f>
        <v>1.0430686544567722</v>
      </c>
      <c r="AM521" s="11">
        <f>'OddsRatio_working_3-way'!AA521+'OddsRatio_working_3-way'!AG521</f>
        <v>-0.57700048190583664</v>
      </c>
      <c r="AN521" s="11">
        <f>'OddsRatio_working_3-way'!AB521+'OddsRatio_working_3-way'!AH521</f>
        <v>-0.46606817255093558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1.0430686544567722</v>
      </c>
      <c r="AS521" s="11">
        <f>IF(('OddsRatio_working_3-way'!X521=0),IF(Q521&gt;0,-Q521^(1/3),(-Q521)^(1/3)),'OddsRatio_working_3-way'!AM521-'OddsRatio_working_3-way'!R521/3)</f>
        <v>-0.57700048190583664</v>
      </c>
      <c r="AT521" s="11">
        <f>IF(('OddsRatio_working_3-way'!X521=0),IF(Q521&gt;0,-Q521^(1/3),(-Q521)^(1/3)),'OddsRatio_working_3-way'!AN521-'OddsRatio_working_3-way'!R521/3)</f>
        <v>-0.46606817255093558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2.21</v>
      </c>
      <c r="B522" s="4">
        <f>IF('True_Odds_Calculator_3-way'!B523="","",'True_Odds_Calculator_3-way'!B523)</f>
        <v>3.44</v>
      </c>
      <c r="C522" s="4">
        <f>IF('True_Odds_Calculator_3-way'!C523="","",'True_Odds_Calculator_3-way'!C523)</f>
        <v>3.5</v>
      </c>
      <c r="D522" s="9">
        <f t="shared" si="117"/>
        <v>0.44155858818093691</v>
      </c>
      <c r="E522" s="9">
        <f t="shared" si="118"/>
        <v>0.28166518945771851</v>
      </c>
      <c r="F522" s="9">
        <f t="shared" si="119"/>
        <v>0.27677622236134447</v>
      </c>
      <c r="G522" s="9">
        <f t="shared" si="120"/>
        <v>1.0452108515224299</v>
      </c>
      <c r="H522" s="9">
        <f t="shared" si="121"/>
        <v>2.2647051303421399</v>
      </c>
      <c r="I522" s="9">
        <f t="shared" si="122"/>
        <v>3.5503144777147289</v>
      </c>
      <c r="J522" s="9">
        <f t="shared" si="123"/>
        <v>3.6130271288060745</v>
      </c>
      <c r="K522" s="11">
        <f t="shared" si="124"/>
        <v>0.45248868778280543</v>
      </c>
      <c r="L522" s="11">
        <f t="shared" si="125"/>
        <v>0.29069767441860467</v>
      </c>
      <c r="M522" s="11">
        <f t="shared" si="126"/>
        <v>0.2857142857142857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-0.27739360502698385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0.23113001909171541</v>
      </c>
      <c r="Q522" s="11">
        <f>2*'OddsRatio_working_3-way'!K522*'OddsRatio_working_3-way'!L522*'OddsRatio_working_3-way'!M522</f>
        <v>7.5164233850964365E-2</v>
      </c>
      <c r="R522" s="11">
        <f t="shared" si="127"/>
        <v>0</v>
      </c>
      <c r="S522" s="11">
        <f t="shared" si="128"/>
        <v>-0.83322043083593045</v>
      </c>
      <c r="T522" s="11">
        <f t="shared" si="129"/>
        <v>-0.2709659937677823</v>
      </c>
      <c r="U522" s="11">
        <f>'OddsRatio_working_3-way'!S522-'OddsRatio_working_3-way'!R522^2/3</f>
        <v>-0.83322043083593045</v>
      </c>
      <c r="V522" s="11">
        <f>'OddsRatio_working_3-way'!S522*'OddsRatio_working_3-way'!R522/3-2*'OddsRatio_working_3-way'!R522^3/27-'OddsRatio_working_3-way'!T522</f>
        <v>0.2709659937677823</v>
      </c>
      <c r="W522" s="11">
        <f>'OddsRatio_working_3-way'!V522^2+4*'OddsRatio_working_3-way'!U522^3/27</f>
        <v>-1.2276470522689029E-2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0.14637199211363053</v>
      </c>
      <c r="Y522" s="11">
        <f>IF('OddsRatio_working_3-way'!W522&gt;=0,IF('OddsRatio_working_3-way'!V522+SQRT('OddsRatio_working_3-way'!W522)&gt;0,0,PI()),ACOS('OddsRatio_working_3-way'!V522/(2*'OddsRatio_working_3-way'!X522)))</f>
        <v>0.38815908921416997</v>
      </c>
      <c r="Z522" s="11">
        <f>'OddsRatio_working_3-way'!X522^(1/3)*COS('OddsRatio_working_3-way'!Y522/3)</f>
        <v>0.52260542576121494</v>
      </c>
      <c r="AA522" s="11">
        <f>'OddsRatio_working_3-way'!X522^(1/3)*COS(('OddsRatio_working_3-way'!Y522+2*PI())/3)</f>
        <v>-0.32019061004706345</v>
      </c>
      <c r="AB522" s="11">
        <f>'OddsRatio_working_3-way'!X522^(1/3)*COS(('OddsRatio_working_3-way'!Y522+4*PI())/3)</f>
        <v>-0.20241481571415154</v>
      </c>
      <c r="AC522" s="11">
        <f>'OddsRatio_working_3-way'!X522^(1/3)*SIN('OddsRatio_working_3-way'!Y522/3)</f>
        <v>6.7997886562128823E-2</v>
      </c>
      <c r="AD522" s="11">
        <f>'OddsRatio_working_3-way'!X522^(1/3)*SIN(('OddsRatio_working_3-way'!Y522+2*PI())/3)</f>
        <v>0.41859063158373022</v>
      </c>
      <c r="AE522" s="11">
        <f>'OddsRatio_working_3-way'!X522^(1/3)*SIN(('OddsRatio_working_3-way'!Y522+4*PI())/3)</f>
        <v>-0.48658851814585896</v>
      </c>
      <c r="AF522" s="11">
        <f>-'OddsRatio_working_3-way'!U522/(3*'OddsRatio_working_3-way'!X522^(1/3))*COS(('OddsRatio_working_3-way'!Y522)/3)</f>
        <v>0.52260542576121494</v>
      </c>
      <c r="AG522" s="11">
        <f>-'OddsRatio_working_3-way'!U522/(3*'OddsRatio_working_3-way'!X522^(1/3))*COS(('OddsRatio_working_3-way'!Y522+2*PI())/3)</f>
        <v>-0.32019061004706345</v>
      </c>
      <c r="AH522" s="11">
        <f>-'OddsRatio_working_3-way'!U522/(3*'OddsRatio_working_3-way'!X522^(1/3))*COS(('OddsRatio_working_3-way'!Y522+4*PI())/3)</f>
        <v>-0.20241481571415154</v>
      </c>
      <c r="AI522" s="11">
        <f>'OddsRatio_working_3-way'!U522/(3*'OddsRatio_working_3-way'!X522^(1/3))*SIN(('OddsRatio_working_3-way'!Y522)/3)</f>
        <v>-6.7997886562128823E-2</v>
      </c>
      <c r="AJ522" s="11">
        <f>'OddsRatio_working_3-way'!U522/(3*'OddsRatio_working_3-way'!X522^(1/3))*SIN(('OddsRatio_working_3-way'!Y522+2*PI())/3)</f>
        <v>-0.41859063158373022</v>
      </c>
      <c r="AK522" s="11">
        <f>'OddsRatio_working_3-way'!U522/(3*'OddsRatio_working_3-way'!X522^(1/3))*SIN(('OddsRatio_working_3-way'!Y522+4*PI())/3)</f>
        <v>0.48658851814585896</v>
      </c>
      <c r="AL522" s="11">
        <f>'OddsRatio_working_3-way'!Z522+'OddsRatio_working_3-way'!AF522</f>
        <v>1.0452108515224299</v>
      </c>
      <c r="AM522" s="11">
        <f>'OddsRatio_working_3-way'!AA522+'OddsRatio_working_3-way'!AG522</f>
        <v>-0.6403812200941269</v>
      </c>
      <c r="AN522" s="11">
        <f>'OddsRatio_working_3-way'!AB522+'OddsRatio_working_3-way'!AH522</f>
        <v>-0.40482963142830308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1.0452108515224299</v>
      </c>
      <c r="AS522" s="11">
        <f>IF(('OddsRatio_working_3-way'!X522=0),IF(Q522&gt;0,-Q522^(1/3),(-Q522)^(1/3)),'OddsRatio_working_3-way'!AM522-'OddsRatio_working_3-way'!R522/3)</f>
        <v>-0.6403812200941269</v>
      </c>
      <c r="AT522" s="11">
        <f>IF(('OddsRatio_working_3-way'!X522=0),IF(Q522&gt;0,-Q522^(1/3),(-Q522)^(1/3)),'OddsRatio_working_3-way'!AN522-'OddsRatio_working_3-way'!R522/3)</f>
        <v>-0.40482963142830308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2.23</v>
      </c>
      <c r="B523" s="4">
        <f>IF('True_Odds_Calculator_3-way'!B524="","",'True_Odds_Calculator_3-way'!B524)</f>
        <v>3.37</v>
      </c>
      <c r="C523" s="4">
        <f>IF('True_Odds_Calculator_3-way'!C524="","",'True_Odds_Calculator_3-way'!C524)</f>
        <v>3.39</v>
      </c>
      <c r="D523" s="9">
        <f t="shared" si="117"/>
        <v>0.43338702756898073</v>
      </c>
      <c r="E523" s="9">
        <f t="shared" si="118"/>
        <v>0.28415961499245268</v>
      </c>
      <c r="F523" s="9">
        <f t="shared" si="119"/>
        <v>0.28245335743856664</v>
      </c>
      <c r="G523" s="9">
        <f t="shared" si="120"/>
        <v>1.0629320304762209</v>
      </c>
      <c r="H523" s="9">
        <f t="shared" si="121"/>
        <v>2.3074063974857517</v>
      </c>
      <c r="I523" s="9">
        <f t="shared" si="122"/>
        <v>3.5191489122286437</v>
      </c>
      <c r="J523" s="9">
        <f t="shared" si="123"/>
        <v>3.5404075528381678</v>
      </c>
      <c r="K523" s="11">
        <f t="shared" si="124"/>
        <v>0.44843049327354262</v>
      </c>
      <c r="L523" s="11">
        <f t="shared" si="125"/>
        <v>0.29673590504451036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-0.27347453734151539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0.23512150895096601</v>
      </c>
      <c r="Q523" s="11">
        <f>2*'OddsRatio_working_3-way'!K523*'OddsRatio_working_3-way'!L523*'OddsRatio_working_3-way'!M523</f>
        <v>7.850467744606543E-2</v>
      </c>
      <c r="R523" s="11">
        <f t="shared" si="127"/>
        <v>0</v>
      </c>
      <c r="S523" s="11">
        <f t="shared" si="128"/>
        <v>-0.85975649227388928</v>
      </c>
      <c r="T523" s="11">
        <f t="shared" si="129"/>
        <v>-0.28706393732016328</v>
      </c>
      <c r="U523" s="11">
        <f>'OddsRatio_working_3-way'!S523-'OddsRatio_working_3-way'!R523^2/3</f>
        <v>-0.85975649227388928</v>
      </c>
      <c r="V523" s="11">
        <f>'OddsRatio_working_3-way'!S523*'OddsRatio_working_3-way'!R523/3-2*'OddsRatio_working_3-way'!R523^3/27-'OddsRatio_working_3-way'!T523</f>
        <v>0.28706393732016328</v>
      </c>
      <c r="W523" s="11">
        <f>'OddsRatio_working_3-way'!V523^2+4*'OddsRatio_working_3-way'!U523^3/27</f>
        <v>-1.1744793375664503E-2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0.15341976525648443</v>
      </c>
      <c r="Y523" s="11">
        <f>IF('OddsRatio_working_3-way'!W523&gt;=0,IF('OddsRatio_working_3-way'!V523+SQRT('OddsRatio_working_3-way'!W523)&gt;0,0,PI()),ACOS('OddsRatio_working_3-way'!V523/(2*'OddsRatio_working_3-way'!X523)))</f>
        <v>0.36098126374836115</v>
      </c>
      <c r="Z523" s="11">
        <f>'OddsRatio_working_3-way'!X523^(1/3)*COS('OddsRatio_working_3-way'!Y523/3)</f>
        <v>0.53146601523811043</v>
      </c>
      <c r="AA523" s="11">
        <f>'OddsRatio_working_3-way'!X523^(1/3)*COS(('OddsRatio_working_3-way'!Y523+2*PI())/3)</f>
        <v>-0.32138396496630783</v>
      </c>
      <c r="AB523" s="11">
        <f>'OddsRatio_working_3-way'!X523^(1/3)*COS(('OddsRatio_working_3-way'!Y523+4*PI())/3)</f>
        <v>-0.21008205027180271</v>
      </c>
      <c r="AC523" s="11">
        <f>'OddsRatio_working_3-way'!X523^(1/3)*SIN('OddsRatio_working_3-way'!Y523/3)</f>
        <v>6.4260190410193582E-2</v>
      </c>
      <c r="AD523" s="11">
        <f>'OddsRatio_working_3-way'!X523^(1/3)*SIN(('OddsRatio_working_3-way'!Y523+2*PI())/3)</f>
        <v>0.42813297523919458</v>
      </c>
      <c r="AE523" s="11">
        <f>'OddsRatio_working_3-way'!X523^(1/3)*SIN(('OddsRatio_working_3-way'!Y523+4*PI())/3)</f>
        <v>-0.4923931656493879</v>
      </c>
      <c r="AF523" s="11">
        <f>-'OddsRatio_working_3-way'!U523/(3*'OddsRatio_working_3-way'!X523^(1/3))*COS(('OddsRatio_working_3-way'!Y523)/3)</f>
        <v>0.53146601523811043</v>
      </c>
      <c r="AG523" s="11">
        <f>-'OddsRatio_working_3-way'!U523/(3*'OddsRatio_working_3-way'!X523^(1/3))*COS(('OddsRatio_working_3-way'!Y523+2*PI())/3)</f>
        <v>-0.32138396496630783</v>
      </c>
      <c r="AH523" s="11">
        <f>-'OddsRatio_working_3-way'!U523/(3*'OddsRatio_working_3-way'!X523^(1/3))*COS(('OddsRatio_working_3-way'!Y523+4*PI())/3)</f>
        <v>-0.21008205027180271</v>
      </c>
      <c r="AI523" s="11">
        <f>'OddsRatio_working_3-way'!U523/(3*'OddsRatio_working_3-way'!X523^(1/3))*SIN(('OddsRatio_working_3-way'!Y523)/3)</f>
        <v>-6.4260190410193582E-2</v>
      </c>
      <c r="AJ523" s="11">
        <f>'OddsRatio_working_3-way'!U523/(3*'OddsRatio_working_3-way'!X523^(1/3))*SIN(('OddsRatio_working_3-way'!Y523+2*PI())/3)</f>
        <v>-0.42813297523919458</v>
      </c>
      <c r="AK523" s="11">
        <f>'OddsRatio_working_3-way'!U523/(3*'OddsRatio_working_3-way'!X523^(1/3))*SIN(('OddsRatio_working_3-way'!Y523+4*PI())/3)</f>
        <v>0.4923931656493879</v>
      </c>
      <c r="AL523" s="11">
        <f>'OddsRatio_working_3-way'!Z523+'OddsRatio_working_3-way'!AF523</f>
        <v>1.0629320304762209</v>
      </c>
      <c r="AM523" s="11">
        <f>'OddsRatio_working_3-way'!AA523+'OddsRatio_working_3-way'!AG523</f>
        <v>-0.64276792993261567</v>
      </c>
      <c r="AN523" s="11">
        <f>'OddsRatio_working_3-way'!AB523+'OddsRatio_working_3-way'!AH523</f>
        <v>-0.42016410054360542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1.0629320304762209</v>
      </c>
      <c r="AS523" s="11">
        <f>IF(('OddsRatio_working_3-way'!X523=0),IF(Q523&gt;0,-Q523^(1/3),(-Q523)^(1/3)),'OddsRatio_working_3-way'!AM523-'OddsRatio_working_3-way'!R523/3)</f>
        <v>-0.64276792993261567</v>
      </c>
      <c r="AT523" s="11">
        <f>IF(('OddsRatio_working_3-way'!X523=0),IF(Q523&gt;0,-Q523^(1/3),(-Q523)^(1/3)),'OddsRatio_working_3-way'!AN523-'OddsRatio_working_3-way'!R523/3)</f>
        <v>-0.42016410054360542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2.61</v>
      </c>
      <c r="B524" s="4">
        <f>IF('True_Odds_Calculator_3-way'!B525="","",'True_Odds_Calculator_3-way'!B525)</f>
        <v>3.49</v>
      </c>
      <c r="C524" s="4">
        <f>IF('True_Odds_Calculator_3-way'!C525="","",'True_Odds_Calculator_3-way'!C525)</f>
        <v>2.79</v>
      </c>
      <c r="D524" s="9">
        <f t="shared" si="117"/>
        <v>0.37322533741916469</v>
      </c>
      <c r="E524" s="9">
        <f t="shared" si="118"/>
        <v>0.27799011815906538</v>
      </c>
      <c r="F524" s="9">
        <f t="shared" si="119"/>
        <v>0.34878454442176987</v>
      </c>
      <c r="G524" s="9">
        <f t="shared" si="120"/>
        <v>1.0430723577099608</v>
      </c>
      <c r="H524" s="9">
        <f t="shared" si="121"/>
        <v>2.6793464959130375</v>
      </c>
      <c r="I524" s="9">
        <f t="shared" si="122"/>
        <v>3.5972501706978015</v>
      </c>
      <c r="J524" s="9">
        <f t="shared" si="123"/>
        <v>2.86709952030083</v>
      </c>
      <c r="K524" s="11">
        <f t="shared" si="124"/>
        <v>0.38314176245210729</v>
      </c>
      <c r="L524" s="11">
        <f t="shared" si="125"/>
        <v>0.28653295128939826</v>
      </c>
      <c r="M524" s="11">
        <f t="shared" si="126"/>
        <v>0.35842293906810035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-0.28236321395227659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0.23176356213276153</v>
      </c>
      <c r="Q524" s="11">
        <f>2*'OddsRatio_working_3-way'!K524*'OddsRatio_working_3-way'!L524*'OddsRatio_working_3-way'!M524</f>
        <v>7.8697304629121043E-2</v>
      </c>
      <c r="R524" s="11">
        <f t="shared" si="127"/>
        <v>0</v>
      </c>
      <c r="S524" s="11">
        <f t="shared" si="128"/>
        <v>-0.82079941961537839</v>
      </c>
      <c r="T524" s="11">
        <f t="shared" si="129"/>
        <v>-0.27870948034478038</v>
      </c>
      <c r="U524" s="11">
        <f>'OddsRatio_working_3-way'!S524-'OddsRatio_working_3-way'!R524^2/3</f>
        <v>-0.82079941961537839</v>
      </c>
      <c r="V524" s="11">
        <f>'OddsRatio_working_3-way'!S524*'OddsRatio_working_3-way'!R524/3-2*'OddsRatio_working_3-way'!R524^3/27-'OddsRatio_working_3-way'!T524</f>
        <v>0.27870948034478038</v>
      </c>
      <c r="W524" s="11">
        <f>'OddsRatio_working_3-way'!V524^2+4*'OddsRatio_working_3-way'!U524^3/27</f>
        <v>-4.2443088067517509E-3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0.14311121832407939</v>
      </c>
      <c r="Y524" s="11">
        <f>IF('OddsRatio_working_3-way'!W524&gt;=0,IF('OddsRatio_working_3-way'!V524+SQRT('OddsRatio_working_3-way'!W524)&gt;0,0,PI()),ACOS('OddsRatio_working_3-way'!V524/(2*'OddsRatio_working_3-way'!X524)))</f>
        <v>0.22962711405080771</v>
      </c>
      <c r="Z524" s="11">
        <f>'OddsRatio_working_3-way'!X524^(1/3)*COS('OddsRatio_working_3-way'!Y524/3)</f>
        <v>0.52153617885498038</v>
      </c>
      <c r="AA524" s="11">
        <f>'OddsRatio_working_3-way'!X524^(1/3)*COS(('OddsRatio_working_3-way'!Y524+2*PI())/3)</f>
        <v>-0.29540716436972786</v>
      </c>
      <c r="AB524" s="11">
        <f>'OddsRatio_working_3-way'!X524^(1/3)*COS(('OddsRatio_working_3-way'!Y524+4*PI())/3)</f>
        <v>-0.22612901448525266</v>
      </c>
      <c r="AC524" s="11">
        <f>'OddsRatio_working_3-way'!X524^(1/3)*SIN('OddsRatio_working_3-way'!Y524/3)</f>
        <v>3.9997758484761031E-2</v>
      </c>
      <c r="AD524" s="11">
        <f>'OddsRatio_working_3-way'!X524^(1/3)*SIN(('OddsRatio_working_3-way'!Y524+2*PI())/3)</f>
        <v>0.43166470063869711</v>
      </c>
      <c r="AE524" s="11">
        <f>'OddsRatio_working_3-way'!X524^(1/3)*SIN(('OddsRatio_working_3-way'!Y524+4*PI())/3)</f>
        <v>-0.47166245912345811</v>
      </c>
      <c r="AF524" s="11">
        <f>-'OddsRatio_working_3-way'!U524/(3*'OddsRatio_working_3-way'!X524^(1/3))*COS(('OddsRatio_working_3-way'!Y524)/3)</f>
        <v>0.52153617885498049</v>
      </c>
      <c r="AG524" s="11">
        <f>-'OddsRatio_working_3-way'!U524/(3*'OddsRatio_working_3-way'!X524^(1/3))*COS(('OddsRatio_working_3-way'!Y524+2*PI())/3)</f>
        <v>-0.29540716436972797</v>
      </c>
      <c r="AH524" s="11">
        <f>-'OddsRatio_working_3-way'!U524/(3*'OddsRatio_working_3-way'!X524^(1/3))*COS(('OddsRatio_working_3-way'!Y524+4*PI())/3)</f>
        <v>-0.22612901448525272</v>
      </c>
      <c r="AI524" s="11">
        <f>'OddsRatio_working_3-way'!U524/(3*'OddsRatio_working_3-way'!X524^(1/3))*SIN(('OddsRatio_working_3-way'!Y524)/3)</f>
        <v>-3.9997758484761038E-2</v>
      </c>
      <c r="AJ524" s="11">
        <f>'OddsRatio_working_3-way'!U524/(3*'OddsRatio_working_3-way'!X524^(1/3))*SIN(('OddsRatio_working_3-way'!Y524+2*PI())/3)</f>
        <v>-0.43166470063869722</v>
      </c>
      <c r="AK524" s="11">
        <f>'OddsRatio_working_3-way'!U524/(3*'OddsRatio_working_3-way'!X524^(1/3))*SIN(('OddsRatio_working_3-way'!Y524+4*PI())/3)</f>
        <v>0.47166245912345822</v>
      </c>
      <c r="AL524" s="11">
        <f>'OddsRatio_working_3-way'!Z524+'OddsRatio_working_3-way'!AF524</f>
        <v>1.0430723577099608</v>
      </c>
      <c r="AM524" s="11">
        <f>'OddsRatio_working_3-way'!AA524+'OddsRatio_working_3-way'!AG524</f>
        <v>-0.59081432873945583</v>
      </c>
      <c r="AN524" s="11">
        <f>'OddsRatio_working_3-way'!AB524+'OddsRatio_working_3-way'!AH524</f>
        <v>-0.45225802897050538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1.0430723577099608</v>
      </c>
      <c r="AS524" s="11">
        <f>IF(('OddsRatio_working_3-way'!X524=0),IF(Q524&gt;0,-Q524^(1/3),(-Q524)^(1/3)),'OddsRatio_working_3-way'!AM524-'OddsRatio_working_3-way'!R524/3)</f>
        <v>-0.59081432873945583</v>
      </c>
      <c r="AT524" s="11">
        <f>IF(('OddsRatio_working_3-way'!X524=0),IF(Q524&gt;0,-Q524^(1/3),(-Q524)^(1/3)),'OddsRatio_working_3-way'!AN524-'OddsRatio_working_3-way'!R524/3)</f>
        <v>-0.45225802897050538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1.68</v>
      </c>
      <c r="B525" s="4">
        <f>IF('True_Odds_Calculator_3-way'!B526="","",'True_Odds_Calculator_3-way'!B526)</f>
        <v>4.0599999999999996</v>
      </c>
      <c r="C525" s="4">
        <f>IF('True_Odds_Calculator_3-way'!C526="","",'True_Odds_Calculator_3-way'!C526)</f>
        <v>5.26</v>
      </c>
      <c r="D525" s="9">
        <f t="shared" si="117"/>
        <v>0.58194244907683201</v>
      </c>
      <c r="E525" s="9">
        <f t="shared" si="118"/>
        <v>0.2362545110631678</v>
      </c>
      <c r="F525" s="9">
        <f t="shared" si="119"/>
        <v>0.1818030398599999</v>
      </c>
      <c r="G525" s="9">
        <f t="shared" si="120"/>
        <v>1.0564455592451778</v>
      </c>
      <c r="H525" s="9">
        <f t="shared" si="121"/>
        <v>1.718382980286721</v>
      </c>
      <c r="I525" s="9">
        <f t="shared" si="122"/>
        <v>4.2327234112902428</v>
      </c>
      <c r="J525" s="9">
        <f t="shared" si="123"/>
        <v>5.5004580823844567</v>
      </c>
      <c r="K525" s="11">
        <f t="shared" si="124"/>
        <v>0.59523809523809523</v>
      </c>
      <c r="L525" s="11">
        <f t="shared" si="125"/>
        <v>0.24630541871921185</v>
      </c>
      <c r="M525" s="11">
        <f t="shared" si="126"/>
        <v>0.19011406844106465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-0.24706935350513592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0.22298154872280629</v>
      </c>
      <c r="Q525" s="11">
        <f>2*'OddsRatio_working_3-way'!K525*'OddsRatio_working_3-way'!L525*'OddsRatio_working_3-way'!M525</f>
        <v>5.5745387180701586E-2</v>
      </c>
      <c r="R525" s="11">
        <f t="shared" si="127"/>
        <v>0</v>
      </c>
      <c r="S525" s="11">
        <f t="shared" si="128"/>
        <v>-0.90250589787604352</v>
      </c>
      <c r="T525" s="11">
        <f t="shared" si="129"/>
        <v>-0.22562647446901093</v>
      </c>
      <c r="U525" s="11">
        <f>'OddsRatio_working_3-way'!S525-'OddsRatio_working_3-way'!R525^2/3</f>
        <v>-0.90250589787604352</v>
      </c>
      <c r="V525" s="11">
        <f>'OddsRatio_working_3-way'!S525*'OddsRatio_working_3-way'!R525/3-2*'OddsRatio_working_3-way'!R525^3/27-'OddsRatio_working_3-way'!T525</f>
        <v>0.22562647446901093</v>
      </c>
      <c r="W525" s="11">
        <f>'OddsRatio_working_3-way'!V525^2+4*'OddsRatio_working_3-way'!U525^3/27</f>
        <v>-5.7997331394962971E-2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0.16500351312644695</v>
      </c>
      <c r="Y525" s="11">
        <f>IF('OddsRatio_working_3-way'!W525&gt;=0,IF('OddsRatio_working_3-way'!V525+SQRT('OddsRatio_working_3-way'!W525)&gt;0,0,PI()),ACOS('OddsRatio_working_3-way'!V525/(2*'OddsRatio_working_3-way'!X525)))</f>
        <v>0.81797273306448615</v>
      </c>
      <c r="Z525" s="11">
        <f>'OddsRatio_working_3-way'!X525^(1/3)*COS('OddsRatio_working_3-way'!Y525/3)</f>
        <v>0.5282227796225889</v>
      </c>
      <c r="AA525" s="11">
        <f>'OddsRatio_working_3-way'!X525^(1/3)*COS(('OddsRatio_working_3-way'!Y525+2*PI())/3)</f>
        <v>-0.39202540696676624</v>
      </c>
      <c r="AB525" s="11">
        <f>'OddsRatio_working_3-way'!X525^(1/3)*COS(('OddsRatio_working_3-way'!Y525+4*PI())/3)</f>
        <v>-0.13619737265582252</v>
      </c>
      <c r="AC525" s="11">
        <f>'OddsRatio_working_3-way'!X525^(1/3)*SIN('OddsRatio_working_3-way'!Y525/3)</f>
        <v>0.14770238447567613</v>
      </c>
      <c r="AD525" s="11">
        <f>'OddsRatio_working_3-way'!X525^(1/3)*SIN(('OddsRatio_working_3-way'!Y525+2*PI())/3)</f>
        <v>0.38360315377295301</v>
      </c>
      <c r="AE525" s="11">
        <f>'OddsRatio_working_3-way'!X525^(1/3)*SIN(('OddsRatio_working_3-way'!Y525+4*PI())/3)</f>
        <v>-0.53130553824862914</v>
      </c>
      <c r="AF525" s="11">
        <f>-'OddsRatio_working_3-way'!U525/(3*'OddsRatio_working_3-way'!X525^(1/3))*COS(('OddsRatio_working_3-way'!Y525)/3)</f>
        <v>0.52822277962258879</v>
      </c>
      <c r="AG525" s="11">
        <f>-'OddsRatio_working_3-way'!U525/(3*'OddsRatio_working_3-way'!X525^(1/3))*COS(('OddsRatio_working_3-way'!Y525+2*PI())/3)</f>
        <v>-0.39202540696676619</v>
      </c>
      <c r="AH525" s="11">
        <f>-'OddsRatio_working_3-way'!U525/(3*'OddsRatio_working_3-way'!X525^(1/3))*COS(('OddsRatio_working_3-way'!Y525+4*PI())/3)</f>
        <v>-0.13619737265582249</v>
      </c>
      <c r="AI525" s="11">
        <f>'OddsRatio_working_3-way'!U525/(3*'OddsRatio_working_3-way'!X525^(1/3))*SIN(('OddsRatio_working_3-way'!Y525)/3)</f>
        <v>-0.1477023844756761</v>
      </c>
      <c r="AJ525" s="11">
        <f>'OddsRatio_working_3-way'!U525/(3*'OddsRatio_working_3-way'!X525^(1/3))*SIN(('OddsRatio_working_3-way'!Y525+2*PI())/3)</f>
        <v>-0.38360315377295295</v>
      </c>
      <c r="AK525" s="11">
        <f>'OddsRatio_working_3-way'!U525/(3*'OddsRatio_working_3-way'!X525^(1/3))*SIN(('OddsRatio_working_3-way'!Y525+4*PI())/3)</f>
        <v>0.53130553824862903</v>
      </c>
      <c r="AL525" s="11">
        <f>'OddsRatio_working_3-way'!Z525+'OddsRatio_working_3-way'!AF525</f>
        <v>1.0564455592451778</v>
      </c>
      <c r="AM525" s="11">
        <f>'OddsRatio_working_3-way'!AA525+'OddsRatio_working_3-way'!AG525</f>
        <v>-0.78405081393353249</v>
      </c>
      <c r="AN525" s="11">
        <f>'OddsRatio_working_3-way'!AB525+'OddsRatio_working_3-way'!AH525</f>
        <v>-0.27239474531164498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1.0564455592451778</v>
      </c>
      <c r="AS525" s="11">
        <f>IF(('OddsRatio_working_3-way'!X525=0),IF(Q525&gt;0,-Q525^(1/3),(-Q525)^(1/3)),'OddsRatio_working_3-way'!AM525-'OddsRatio_working_3-way'!R525/3)</f>
        <v>-0.78405081393353249</v>
      </c>
      <c r="AT525" s="11">
        <f>IF(('OddsRatio_working_3-way'!X525=0),IF(Q525&gt;0,-Q525^(1/3),(-Q525)^(1/3)),'OddsRatio_working_3-way'!AN525-'OddsRatio_working_3-way'!R525/3)</f>
        <v>-0.27239474531164498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2.63</v>
      </c>
      <c r="B526" s="4">
        <f>IF('True_Odds_Calculator_3-way'!B527="","",'True_Odds_Calculator_3-way'!B527)</f>
        <v>3.43</v>
      </c>
      <c r="C526" s="4">
        <f>IF('True_Odds_Calculator_3-way'!C527="","",'True_Odds_Calculator_3-way'!C527)</f>
        <v>2.8</v>
      </c>
      <c r="D526" s="9">
        <f t="shared" si="117"/>
        <v>0.37006943763571792</v>
      </c>
      <c r="E526" s="9">
        <f t="shared" si="118"/>
        <v>0.28267520430389426</v>
      </c>
      <c r="F526" s="9">
        <f t="shared" si="119"/>
        <v>0.3472553580603876</v>
      </c>
      <c r="G526" s="9">
        <f t="shared" si="120"/>
        <v>1.0442917690721745</v>
      </c>
      <c r="H526" s="9">
        <f t="shared" si="121"/>
        <v>2.7021955835876441</v>
      </c>
      <c r="I526" s="9">
        <f t="shared" si="122"/>
        <v>3.5376289988453848</v>
      </c>
      <c r="J526" s="9">
        <f t="shared" si="123"/>
        <v>2.8797251843299141</v>
      </c>
      <c r="K526" s="11">
        <f t="shared" si="124"/>
        <v>0.38022813688212931</v>
      </c>
      <c r="L526" s="11">
        <f t="shared" si="125"/>
        <v>0.29154518950437314</v>
      </c>
      <c r="M526" s="11">
        <f t="shared" si="126"/>
        <v>0.35714285714285715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-0.28226594432294516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0.23200092483645127</v>
      </c>
      <c r="Q526" s="11">
        <f>2*'OddsRatio_working_3-way'!K526*'OddsRatio_working_3-way'!L526*'OddsRatio_working_3-way'!M526</f>
        <v>7.9181203015853657E-2</v>
      </c>
      <c r="R526" s="11">
        <f t="shared" si="127"/>
        <v>0</v>
      </c>
      <c r="S526" s="11">
        <f t="shared" si="128"/>
        <v>-0.82192318805209863</v>
      </c>
      <c r="T526" s="11">
        <f t="shared" si="129"/>
        <v>-0.28051985940344659</v>
      </c>
      <c r="U526" s="11">
        <f>'OddsRatio_working_3-way'!S526-'OddsRatio_working_3-way'!R526^2/3</f>
        <v>-0.82192318805209863</v>
      </c>
      <c r="V526" s="11">
        <f>'OddsRatio_working_3-way'!S526*'OddsRatio_working_3-way'!R526/3-2*'OddsRatio_working_3-way'!R526^3/27-'OddsRatio_working_3-way'!T526</f>
        <v>0.28051985940344659</v>
      </c>
      <c r="W526" s="11">
        <f>'OddsRatio_working_3-way'!V526^2+4*'OddsRatio_working_3-way'!U526^3/27</f>
        <v>-3.5688397004950551E-3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0.14340522237720676</v>
      </c>
      <c r="Y526" s="11">
        <f>IF('OddsRatio_working_3-way'!W526&gt;=0,IF('OddsRatio_working_3-way'!V526+SQRT('OddsRatio_working_3-way'!W526)&gt;0,0,PI()),ACOS('OddsRatio_working_3-way'!V526/(2*'OddsRatio_working_3-way'!X526)))</f>
        <v>0.20982635454928089</v>
      </c>
      <c r="Z526" s="11">
        <f>'OddsRatio_working_3-way'!X526^(1/3)*COS('OddsRatio_working_3-way'!Y526/3)</f>
        <v>0.52214588453608723</v>
      </c>
      <c r="AA526" s="11">
        <f>'OddsRatio_working_3-way'!X526^(1/3)*COS(('OddsRatio_working_3-way'!Y526+2*PI())/3)</f>
        <v>-0.29275185417399435</v>
      </c>
      <c r="AB526" s="11">
        <f>'OddsRatio_working_3-way'!X526^(1/3)*COS(('OddsRatio_working_3-way'!Y526+4*PI())/3)</f>
        <v>-0.22939403036209297</v>
      </c>
      <c r="AC526" s="11">
        <f>'OddsRatio_working_3-way'!X526^(1/3)*SIN('OddsRatio_working_3-way'!Y526/3)</f>
        <v>3.6579656633070307E-2</v>
      </c>
      <c r="AD526" s="11">
        <f>'OddsRatio_working_3-way'!X526^(1/3)*SIN(('OddsRatio_working_3-way'!Y526+2*PI())/3)</f>
        <v>0.43390177217321269</v>
      </c>
      <c r="AE526" s="11">
        <f>'OddsRatio_working_3-way'!X526^(1/3)*SIN(('OddsRatio_working_3-way'!Y526+4*PI())/3)</f>
        <v>-0.47048142880628285</v>
      </c>
      <c r="AF526" s="11">
        <f>-'OddsRatio_working_3-way'!U526/(3*'OddsRatio_working_3-way'!X526^(1/3))*COS(('OddsRatio_working_3-way'!Y526)/3)</f>
        <v>0.52214588453608723</v>
      </c>
      <c r="AG526" s="11">
        <f>-'OddsRatio_working_3-way'!U526/(3*'OddsRatio_working_3-way'!X526^(1/3))*COS(('OddsRatio_working_3-way'!Y526+2*PI())/3)</f>
        <v>-0.29275185417399435</v>
      </c>
      <c r="AH526" s="11">
        <f>-'OddsRatio_working_3-way'!U526/(3*'OddsRatio_working_3-way'!X526^(1/3))*COS(('OddsRatio_working_3-way'!Y526+4*PI())/3)</f>
        <v>-0.22939403036209297</v>
      </c>
      <c r="AI526" s="11">
        <f>'OddsRatio_working_3-way'!U526/(3*'OddsRatio_working_3-way'!X526^(1/3))*SIN(('OddsRatio_working_3-way'!Y526)/3)</f>
        <v>-3.6579656633070307E-2</v>
      </c>
      <c r="AJ526" s="11">
        <f>'OddsRatio_working_3-way'!U526/(3*'OddsRatio_working_3-way'!X526^(1/3))*SIN(('OddsRatio_working_3-way'!Y526+2*PI())/3)</f>
        <v>-0.43390177217321269</v>
      </c>
      <c r="AK526" s="11">
        <f>'OddsRatio_working_3-way'!U526/(3*'OddsRatio_working_3-way'!X526^(1/3))*SIN(('OddsRatio_working_3-way'!Y526+4*PI())/3)</f>
        <v>0.47048142880628285</v>
      </c>
      <c r="AL526" s="11">
        <f>'OddsRatio_working_3-way'!Z526+'OddsRatio_working_3-way'!AF526</f>
        <v>1.0442917690721745</v>
      </c>
      <c r="AM526" s="11">
        <f>'OddsRatio_working_3-way'!AA526+'OddsRatio_working_3-way'!AG526</f>
        <v>-0.58550370834798871</v>
      </c>
      <c r="AN526" s="11">
        <f>'OddsRatio_working_3-way'!AB526+'OddsRatio_working_3-way'!AH526</f>
        <v>-0.45878806072418593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1.0442917690721745</v>
      </c>
      <c r="AS526" s="11">
        <f>IF(('OddsRatio_working_3-way'!X526=0),IF(Q526&gt;0,-Q526^(1/3),(-Q526)^(1/3)),'OddsRatio_working_3-way'!AM526-'OddsRatio_working_3-way'!R526/3)</f>
        <v>-0.58550370834798871</v>
      </c>
      <c r="AT526" s="11">
        <f>IF(('OddsRatio_working_3-way'!X526=0),IF(Q526&gt;0,-Q526^(1/3),(-Q526)^(1/3)),'OddsRatio_working_3-way'!AN526-'OddsRatio_working_3-way'!R526/3)</f>
        <v>-0.45878806072418593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2.52</v>
      </c>
      <c r="B527" s="4">
        <f>IF('True_Odds_Calculator_3-way'!B528="","",'True_Odds_Calculator_3-way'!B528)</f>
        <v>3.44</v>
      </c>
      <c r="C527" s="4">
        <f>IF('True_Odds_Calculator_3-way'!C528="","",'True_Odds_Calculator_3-way'!C528)</f>
        <v>2.83</v>
      </c>
      <c r="D527" s="9">
        <f t="shared" si="117"/>
        <v>0.38226721265575525</v>
      </c>
      <c r="E527" s="9">
        <f t="shared" si="118"/>
        <v>0.27823694976265045</v>
      </c>
      <c r="F527" s="9">
        <f t="shared" si="119"/>
        <v>0.33949583758159424</v>
      </c>
      <c r="G527" s="9">
        <f t="shared" si="120"/>
        <v>1.0631389146485919</v>
      </c>
      <c r="H527" s="9">
        <f t="shared" si="121"/>
        <v>2.6159711502658594</v>
      </c>
      <c r="I527" s="9">
        <f t="shared" si="122"/>
        <v>3.5940589517425643</v>
      </c>
      <c r="J527" s="9">
        <f t="shared" si="123"/>
        <v>2.9455442138069237</v>
      </c>
      <c r="K527" s="11">
        <f t="shared" si="124"/>
        <v>0.3968253968253968</v>
      </c>
      <c r="L527" s="11">
        <f t="shared" si="125"/>
        <v>0.29069767441860467</v>
      </c>
      <c r="M527" s="11">
        <f t="shared" si="126"/>
        <v>0.35335689045936397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-0.27665535768091432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0.23601148899036972</v>
      </c>
      <c r="Q527" s="11">
        <f>2*'OddsRatio_working_3-way'!K527*'OddsRatio_working_3-way'!L527*'OddsRatio_working_3-way'!M527</f>
        <v>8.1523830393910104E-2</v>
      </c>
      <c r="R527" s="11">
        <f t="shared" si="127"/>
        <v>0</v>
      </c>
      <c r="S527" s="11">
        <f t="shared" si="128"/>
        <v>-0.85308844538112305</v>
      </c>
      <c r="T527" s="11">
        <f t="shared" si="129"/>
        <v>-0.29467649235962801</v>
      </c>
      <c r="U527" s="11">
        <f>'OddsRatio_working_3-way'!S527-'OddsRatio_working_3-way'!R527^2/3</f>
        <v>-0.85308844538112305</v>
      </c>
      <c r="V527" s="11">
        <f>'OddsRatio_working_3-way'!S527*'OddsRatio_working_3-way'!R527/3-2*'OddsRatio_working_3-way'!R527^3/27-'OddsRatio_working_3-way'!T527</f>
        <v>0.29467649235962801</v>
      </c>
      <c r="W527" s="11">
        <f>'OddsRatio_working_3-way'!V527^2+4*'OddsRatio_working_3-way'!U527^3/27</f>
        <v>-5.1425882557562669E-3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0.15163840493516983</v>
      </c>
      <c r="Y527" s="11">
        <f>IF('OddsRatio_working_3-way'!W527&gt;=0,IF('OddsRatio_working_3-way'!V527+SQRT('OddsRatio_working_3-way'!W527)&gt;0,0,PI()),ACOS('OddsRatio_working_3-way'!V527/(2*'OddsRatio_working_3-way'!X527)))</f>
        <v>0.2387175376496995</v>
      </c>
      <c r="Z527" s="11">
        <f>'OddsRatio_working_3-way'!X527^(1/3)*COS('OddsRatio_working_3-way'!Y527/3)</f>
        <v>0.53156945732429606</v>
      </c>
      <c r="AA527" s="11">
        <f>'OddsRatio_working_3-way'!X527^(1/3)*COS(('OddsRatio_working_3-way'!Y527+2*PI())/3)</f>
        <v>-0.30249365639432035</v>
      </c>
      <c r="AB527" s="11">
        <f>'OddsRatio_working_3-way'!X527^(1/3)*COS(('OddsRatio_working_3-way'!Y527+4*PI())/3)</f>
        <v>-0.22907580092997581</v>
      </c>
      <c r="AC527" s="11">
        <f>'OddsRatio_working_3-way'!X527^(1/3)*SIN('OddsRatio_working_3-way'!Y527/3)</f>
        <v>4.238781861566443E-2</v>
      </c>
      <c r="AD527" s="11">
        <f>'OddsRatio_working_3-way'!X527^(1/3)*SIN(('OddsRatio_working_3-way'!Y527+2*PI())/3)</f>
        <v>0.4391587446109162</v>
      </c>
      <c r="AE527" s="11">
        <f>'OddsRatio_working_3-way'!X527^(1/3)*SIN(('OddsRatio_working_3-way'!Y527+4*PI())/3)</f>
        <v>-0.48154656322658057</v>
      </c>
      <c r="AF527" s="11">
        <f>-'OddsRatio_working_3-way'!U527/(3*'OddsRatio_working_3-way'!X527^(1/3))*COS(('OddsRatio_working_3-way'!Y527)/3)</f>
        <v>0.53156945732429595</v>
      </c>
      <c r="AG527" s="11">
        <f>-'OddsRatio_working_3-way'!U527/(3*'OddsRatio_working_3-way'!X527^(1/3))*COS(('OddsRatio_working_3-way'!Y527+2*PI())/3)</f>
        <v>-0.3024936563943203</v>
      </c>
      <c r="AH527" s="11">
        <f>-'OddsRatio_working_3-way'!U527/(3*'OddsRatio_working_3-way'!X527^(1/3))*COS(('OddsRatio_working_3-way'!Y527+4*PI())/3)</f>
        <v>-0.22907580092997576</v>
      </c>
      <c r="AI527" s="11">
        <f>'OddsRatio_working_3-way'!U527/(3*'OddsRatio_working_3-way'!X527^(1/3))*SIN(('OddsRatio_working_3-way'!Y527)/3)</f>
        <v>-4.2387818615664423E-2</v>
      </c>
      <c r="AJ527" s="11">
        <f>'OddsRatio_working_3-way'!U527/(3*'OddsRatio_working_3-way'!X527^(1/3))*SIN(('OddsRatio_working_3-way'!Y527+2*PI())/3)</f>
        <v>-0.43915874461091609</v>
      </c>
      <c r="AK527" s="11">
        <f>'OddsRatio_working_3-way'!U527/(3*'OddsRatio_working_3-way'!X527^(1/3))*SIN(('OddsRatio_working_3-way'!Y527+4*PI())/3)</f>
        <v>0.48154656322658046</v>
      </c>
      <c r="AL527" s="11">
        <f>'OddsRatio_working_3-way'!Z527+'OddsRatio_working_3-way'!AF527</f>
        <v>1.0631389146485919</v>
      </c>
      <c r="AM527" s="11">
        <f>'OddsRatio_working_3-way'!AA527+'OddsRatio_working_3-way'!AG527</f>
        <v>-0.60498731278864071</v>
      </c>
      <c r="AN527" s="11">
        <f>'OddsRatio_working_3-way'!AB527+'OddsRatio_working_3-way'!AH527</f>
        <v>-0.45815160185995157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1.0631389146485919</v>
      </c>
      <c r="AS527" s="11">
        <f>IF(('OddsRatio_working_3-way'!X527=0),IF(Q527&gt;0,-Q527^(1/3),(-Q527)^(1/3)),'OddsRatio_working_3-way'!AM527-'OddsRatio_working_3-way'!R527/3)</f>
        <v>-0.60498731278864071</v>
      </c>
      <c r="AT527" s="11">
        <f>IF(('OddsRatio_working_3-way'!X527=0),IF(Q527&gt;0,-Q527^(1/3),(-Q527)^(1/3)),'OddsRatio_working_3-way'!AN527-'OddsRatio_working_3-way'!R527/3)</f>
        <v>-0.45815160185995157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2.21</v>
      </c>
      <c r="B528" s="4">
        <f>IF('True_Odds_Calculator_3-way'!B529="","",'True_Odds_Calculator_3-way'!B529)</f>
        <v>3.3</v>
      </c>
      <c r="C528" s="4">
        <f>IF('True_Odds_Calculator_3-way'!C529="","",'True_Odds_Calculator_3-way'!C529)</f>
        <v>3.65</v>
      </c>
      <c r="D528" s="9">
        <f t="shared" si="117"/>
        <v>0.44133158537649092</v>
      </c>
      <c r="E528" s="9">
        <f t="shared" si="118"/>
        <v>0.29358236210939948</v>
      </c>
      <c r="F528" s="9">
        <f t="shared" si="119"/>
        <v>0.26508605251410972</v>
      </c>
      <c r="G528" s="9">
        <f t="shared" si="120"/>
        <v>1.0461735549230478</v>
      </c>
      <c r="H528" s="9">
        <f t="shared" si="121"/>
        <v>2.2658700014568876</v>
      </c>
      <c r="I528" s="9">
        <f t="shared" si="122"/>
        <v>3.4061991763230095</v>
      </c>
      <c r="J528" s="9">
        <f t="shared" si="123"/>
        <v>3.7723599205460765</v>
      </c>
      <c r="K528" s="11">
        <f t="shared" si="124"/>
        <v>0.45248868778280543</v>
      </c>
      <c r="L528" s="11">
        <f t="shared" si="125"/>
        <v>0.30303030303030304</v>
      </c>
      <c r="M528" s="11">
        <f t="shared" si="126"/>
        <v>0.27397260273972601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-0.27705117874336238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0.23140973987065844</v>
      </c>
      <c r="Q528" s="11">
        <f>2*'OddsRatio_working_3-way'!K528*'OddsRatio_working_3-way'!L528*'OddsRatio_working_3-way'!M528</f>
        <v>7.5133032425538468E-2</v>
      </c>
      <c r="R528" s="11">
        <f t="shared" si="127"/>
        <v>0</v>
      </c>
      <c r="S528" s="11">
        <f t="shared" si="128"/>
        <v>-0.83525990006711914</v>
      </c>
      <c r="T528" s="11">
        <f t="shared" si="129"/>
        <v>-0.27118827924257122</v>
      </c>
      <c r="U528" s="11">
        <f>'OddsRatio_working_3-way'!S528-'OddsRatio_working_3-way'!R528^2/3</f>
        <v>-0.83525990006711914</v>
      </c>
      <c r="V528" s="11">
        <f>'OddsRatio_working_3-way'!S528*'OddsRatio_working_3-way'!R528/3-2*'OddsRatio_working_3-way'!R528^3/27-'OddsRatio_working_3-way'!T528</f>
        <v>0.27118827924257122</v>
      </c>
      <c r="W528" s="11">
        <f>'OddsRatio_working_3-way'!V528^2+4*'OddsRatio_working_3-way'!U528^3/27</f>
        <v>-1.2786794341942034E-2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0.14690973175770966</v>
      </c>
      <c r="Y528" s="11">
        <f>IF('OddsRatio_working_3-way'!W528&gt;=0,IF('OddsRatio_working_3-way'!V528+SQRT('OddsRatio_working_3-way'!W528)&gt;0,0,PI()),ACOS('OddsRatio_working_3-way'!V528/(2*'OddsRatio_working_3-way'!X528)))</f>
        <v>0.39505373705451485</v>
      </c>
      <c r="Z528" s="11">
        <f>'OddsRatio_working_3-way'!X528^(1/3)*COS('OddsRatio_working_3-way'!Y528/3)</f>
        <v>0.52308677746152388</v>
      </c>
      <c r="AA528" s="11">
        <f>'OddsRatio_working_3-way'!X528^(1/3)*COS(('OddsRatio_working_3-way'!Y528+2*PI())/3)</f>
        <v>-0.32154457580625562</v>
      </c>
      <c r="AB528" s="11">
        <f>'OddsRatio_working_3-way'!X528^(1/3)*COS(('OddsRatio_working_3-way'!Y528+4*PI())/3)</f>
        <v>-0.20154220165526837</v>
      </c>
      <c r="AC528" s="11">
        <f>'OddsRatio_working_3-way'!X528^(1/3)*SIN('OddsRatio_working_3-way'!Y528/3)</f>
        <v>6.9283403019466672E-2</v>
      </c>
      <c r="AD528" s="11">
        <f>'OddsRatio_working_3-way'!X528^(1/3)*SIN(('OddsRatio_working_3-way'!Y528+2*PI())/3)</f>
        <v>0.41836473615568365</v>
      </c>
      <c r="AE528" s="11">
        <f>'OddsRatio_working_3-way'!X528^(1/3)*SIN(('OddsRatio_working_3-way'!Y528+4*PI())/3)</f>
        <v>-0.48764813917515037</v>
      </c>
      <c r="AF528" s="11">
        <f>-'OddsRatio_working_3-way'!U528/(3*'OddsRatio_working_3-way'!X528^(1/3))*COS(('OddsRatio_working_3-way'!Y528)/3)</f>
        <v>0.52308677746152388</v>
      </c>
      <c r="AG528" s="11">
        <f>-'OddsRatio_working_3-way'!U528/(3*'OddsRatio_working_3-way'!X528^(1/3))*COS(('OddsRatio_working_3-way'!Y528+2*PI())/3)</f>
        <v>-0.32154457580625562</v>
      </c>
      <c r="AH528" s="11">
        <f>-'OddsRatio_working_3-way'!U528/(3*'OddsRatio_working_3-way'!X528^(1/3))*COS(('OddsRatio_working_3-way'!Y528+4*PI())/3)</f>
        <v>-0.20154220165526837</v>
      </c>
      <c r="AI528" s="11">
        <f>'OddsRatio_working_3-way'!U528/(3*'OddsRatio_working_3-way'!X528^(1/3))*SIN(('OddsRatio_working_3-way'!Y528)/3)</f>
        <v>-6.9283403019466672E-2</v>
      </c>
      <c r="AJ528" s="11">
        <f>'OddsRatio_working_3-way'!U528/(3*'OddsRatio_working_3-way'!X528^(1/3))*SIN(('OddsRatio_working_3-way'!Y528+2*PI())/3)</f>
        <v>-0.41836473615568365</v>
      </c>
      <c r="AK528" s="11">
        <f>'OddsRatio_working_3-way'!U528/(3*'OddsRatio_working_3-way'!X528^(1/3))*SIN(('OddsRatio_working_3-way'!Y528+4*PI())/3)</f>
        <v>0.48764813917515037</v>
      </c>
      <c r="AL528" s="11">
        <f>'OddsRatio_working_3-way'!Z528+'OddsRatio_working_3-way'!AF528</f>
        <v>1.0461735549230478</v>
      </c>
      <c r="AM528" s="11">
        <f>'OddsRatio_working_3-way'!AA528+'OddsRatio_working_3-way'!AG528</f>
        <v>-0.64308915161251123</v>
      </c>
      <c r="AN528" s="11">
        <f>'OddsRatio_working_3-way'!AB528+'OddsRatio_working_3-way'!AH528</f>
        <v>-0.40308440331053674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1.0461735549230478</v>
      </c>
      <c r="AS528" s="11">
        <f>IF(('OddsRatio_working_3-way'!X528=0),IF(Q528&gt;0,-Q528^(1/3),(-Q528)^(1/3)),'OddsRatio_working_3-way'!AM528-'OddsRatio_working_3-way'!R528/3)</f>
        <v>-0.64308915161251123</v>
      </c>
      <c r="AT528" s="11">
        <f>IF(('OddsRatio_working_3-way'!X528=0),IF(Q528&gt;0,-Q528^(1/3),(-Q528)^(1/3)),'OddsRatio_working_3-way'!AN528-'OddsRatio_working_3-way'!R528/3)</f>
        <v>-0.40308440331053674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2.25</v>
      </c>
      <c r="B529" s="4">
        <f>IF('True_Odds_Calculator_3-way'!B530="","",'True_Odds_Calculator_3-way'!B530)</f>
        <v>3.35</v>
      </c>
      <c r="C529" s="4">
        <f>IF('True_Odds_Calculator_3-way'!C530="","",'True_Odds_Calculator_3-way'!C530)</f>
        <v>3.5</v>
      </c>
      <c r="D529" s="9">
        <f t="shared" si="117"/>
        <v>0.43368210005253582</v>
      </c>
      <c r="E529" s="9">
        <f t="shared" si="118"/>
        <v>0.28943790000167929</v>
      </c>
      <c r="F529" s="9">
        <f t="shared" si="119"/>
        <v>0.27687999994578488</v>
      </c>
      <c r="G529" s="9">
        <f t="shared" si="120"/>
        <v>1.0446691710427725</v>
      </c>
      <c r="H529" s="9">
        <f t="shared" si="121"/>
        <v>2.3058364638034656</v>
      </c>
      <c r="I529" s="9">
        <f t="shared" si="122"/>
        <v>3.4549725519505152</v>
      </c>
      <c r="J529" s="9">
        <f t="shared" si="123"/>
        <v>3.6116729276069317</v>
      </c>
      <c r="K529" s="11">
        <f t="shared" si="124"/>
        <v>0.44444444444444442</v>
      </c>
      <c r="L529" s="11">
        <f t="shared" si="125"/>
        <v>0.29850746268656714</v>
      </c>
      <c r="M529" s="11">
        <f t="shared" si="126"/>
        <v>0.2857142857142857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-0.2783700544894574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0.23122482823975354</v>
      </c>
      <c r="Q529" s="11">
        <f>2*'OddsRatio_working_3-way'!K529*'OddsRatio_working_3-way'!L529*'OddsRatio_working_3-way'!M529</f>
        <v>7.5811419095001165E-2</v>
      </c>
      <c r="R529" s="11">
        <f t="shared" si="127"/>
        <v>0</v>
      </c>
      <c r="S529" s="11">
        <f t="shared" si="128"/>
        <v>-0.83063829787234045</v>
      </c>
      <c r="T529" s="11">
        <f t="shared" si="129"/>
        <v>-0.2723404255319149</v>
      </c>
      <c r="U529" s="11">
        <f>'OddsRatio_working_3-way'!S529-'OddsRatio_working_3-way'!R529^2/3</f>
        <v>-0.83063829787234045</v>
      </c>
      <c r="V529" s="11">
        <f>'OddsRatio_working_3-way'!S529*'OddsRatio_working_3-way'!R529/3-2*'OddsRatio_working_3-way'!R529^3/27-'OddsRatio_working_3-way'!T529</f>
        <v>0.2723404255319149</v>
      </c>
      <c r="W529" s="11">
        <f>'OddsRatio_working_3-way'!V529^2+4*'OddsRatio_working_3-way'!U529^3/27</f>
        <v>-1.0735460763172083E-2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0.14569211384120673</v>
      </c>
      <c r="Y529" s="11">
        <f>IF('OddsRatio_working_3-way'!W529&gt;=0,IF('OddsRatio_working_3-way'!V529+SQRT('OddsRatio_working_3-way'!W529)&gt;0,0,PI()),ACOS('OddsRatio_working_3-way'!V529/(2*'OddsRatio_working_3-way'!X529)))</f>
        <v>0.36354066341697244</v>
      </c>
      <c r="Z529" s="11">
        <f>'OddsRatio_working_3-way'!X529^(1/3)*COS('OddsRatio_working_3-way'!Y529/3)</f>
        <v>0.52233458552138623</v>
      </c>
      <c r="AA529" s="11">
        <f>'OddsRatio_working_3-way'!X529^(1/3)*COS(('OddsRatio_working_3-way'!Y529+2*PI())/3)</f>
        <v>-0.31625367986527914</v>
      </c>
      <c r="AB529" s="11">
        <f>'OddsRatio_working_3-way'!X529^(1/3)*COS(('OddsRatio_working_3-way'!Y529+4*PI())/3)</f>
        <v>-0.20608090565610709</v>
      </c>
      <c r="AC529" s="11">
        <f>'OddsRatio_working_3-way'!X529^(1/3)*SIN('OddsRatio_working_3-way'!Y529/3)</f>
        <v>6.3608280847033322E-2</v>
      </c>
      <c r="AD529" s="11">
        <f>'OddsRatio_working_3-way'!X529^(1/3)*SIN(('OddsRatio_working_3-way'!Y529+2*PI())/3)</f>
        <v>0.42055087991321932</v>
      </c>
      <c r="AE529" s="11">
        <f>'OddsRatio_working_3-way'!X529^(1/3)*SIN(('OddsRatio_working_3-way'!Y529+4*PI())/3)</f>
        <v>-0.48415916076025267</v>
      </c>
      <c r="AF529" s="11">
        <f>-'OddsRatio_working_3-way'!U529/(3*'OddsRatio_working_3-way'!X529^(1/3))*COS(('OddsRatio_working_3-way'!Y529)/3)</f>
        <v>0.52233458552138623</v>
      </c>
      <c r="AG529" s="11">
        <f>-'OddsRatio_working_3-way'!U529/(3*'OddsRatio_working_3-way'!X529^(1/3))*COS(('OddsRatio_working_3-way'!Y529+2*PI())/3)</f>
        <v>-0.31625367986527914</v>
      </c>
      <c r="AH529" s="11">
        <f>-'OddsRatio_working_3-way'!U529/(3*'OddsRatio_working_3-way'!X529^(1/3))*COS(('OddsRatio_working_3-way'!Y529+4*PI())/3)</f>
        <v>-0.20608090565610709</v>
      </c>
      <c r="AI529" s="11">
        <f>'OddsRatio_working_3-way'!U529/(3*'OddsRatio_working_3-way'!X529^(1/3))*SIN(('OddsRatio_working_3-way'!Y529)/3)</f>
        <v>-6.3608280847033322E-2</v>
      </c>
      <c r="AJ529" s="11">
        <f>'OddsRatio_working_3-way'!U529/(3*'OddsRatio_working_3-way'!X529^(1/3))*SIN(('OddsRatio_working_3-way'!Y529+2*PI())/3)</f>
        <v>-0.42055087991321932</v>
      </c>
      <c r="AK529" s="11">
        <f>'OddsRatio_working_3-way'!U529/(3*'OddsRatio_working_3-way'!X529^(1/3))*SIN(('OddsRatio_working_3-way'!Y529+4*PI())/3)</f>
        <v>0.48415916076025267</v>
      </c>
      <c r="AL529" s="11">
        <f>'OddsRatio_working_3-way'!Z529+'OddsRatio_working_3-way'!AF529</f>
        <v>1.0446691710427725</v>
      </c>
      <c r="AM529" s="11">
        <f>'OddsRatio_working_3-way'!AA529+'OddsRatio_working_3-way'!AG529</f>
        <v>-0.63250735973055827</v>
      </c>
      <c r="AN529" s="11">
        <f>'OddsRatio_working_3-way'!AB529+'OddsRatio_working_3-way'!AH529</f>
        <v>-0.41216181131221419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1.0446691710427725</v>
      </c>
      <c r="AS529" s="11">
        <f>IF(('OddsRatio_working_3-way'!X529=0),IF(Q529&gt;0,-Q529^(1/3),(-Q529)^(1/3)),'OddsRatio_working_3-way'!AM529-'OddsRatio_working_3-way'!R529/3)</f>
        <v>-0.63250735973055827</v>
      </c>
      <c r="AT529" s="11">
        <f>IF(('OddsRatio_working_3-way'!X529=0),IF(Q529&gt;0,-Q529^(1/3),(-Q529)^(1/3)),'OddsRatio_working_3-way'!AN529-'OddsRatio_working_3-way'!R529/3)</f>
        <v>-0.41216181131221419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2.96</v>
      </c>
      <c r="B530" s="4">
        <f>IF('True_Odds_Calculator_3-way'!B531="","",'True_Odds_Calculator_3-way'!B531)</f>
        <v>3.41</v>
      </c>
      <c r="C530" s="4">
        <f>IF('True_Odds_Calculator_3-way'!C531="","",'True_Odds_Calculator_3-way'!C531)</f>
        <v>2.52</v>
      </c>
      <c r="D530" s="9">
        <f t="shared" si="117"/>
        <v>0.32852352700532006</v>
      </c>
      <c r="E530" s="9">
        <f t="shared" si="118"/>
        <v>0.28464160662835303</v>
      </c>
      <c r="F530" s="9">
        <f t="shared" si="119"/>
        <v>0.38683486636632675</v>
      </c>
      <c r="G530" s="9">
        <f t="shared" si="120"/>
        <v>1.0428173603427668</v>
      </c>
      <c r="H530" s="9">
        <f t="shared" si="121"/>
        <v>3.0439220262718236</v>
      </c>
      <c r="I530" s="9">
        <f t="shared" si="122"/>
        <v>3.5131898384260682</v>
      </c>
      <c r="J530" s="9">
        <f t="shared" si="123"/>
        <v>2.5850823877210054</v>
      </c>
      <c r="K530" s="11">
        <f t="shared" si="124"/>
        <v>0.33783783783783783</v>
      </c>
      <c r="L530" s="11">
        <f t="shared" si="125"/>
        <v>0.29325513196480935</v>
      </c>
      <c r="M530" s="11">
        <f t="shared" si="126"/>
        <v>0.3968253968253968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-0.2822734758218628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0.23156273156273149</v>
      </c>
      <c r="Q530" s="11">
        <f>2*'OddsRatio_working_3-way'!K530*'OddsRatio_working_3-way'!L530*'OddsRatio_working_3-way'!M530</f>
        <v>7.8629110887175391E-2</v>
      </c>
      <c r="R530" s="11">
        <f t="shared" si="127"/>
        <v>0</v>
      </c>
      <c r="S530" s="11">
        <f t="shared" si="128"/>
        <v>-0.82034888644254389</v>
      </c>
      <c r="T530" s="11">
        <f t="shared" si="129"/>
        <v>-0.27855649794313891</v>
      </c>
      <c r="U530" s="11">
        <f>'OddsRatio_working_3-way'!S530-'OddsRatio_working_3-way'!R530^2/3</f>
        <v>-0.82034888644254389</v>
      </c>
      <c r="V530" s="11">
        <f>'OddsRatio_working_3-way'!S530*'OddsRatio_working_3-way'!R530/3-2*'OddsRatio_working_3-way'!R530^3/27-'OddsRatio_working_3-way'!T530</f>
        <v>0.27855649794313891</v>
      </c>
      <c r="W530" s="11">
        <f>'OddsRatio_working_3-way'!V530^2+4*'OddsRatio_working_3-way'!U530^3/27</f>
        <v>-4.1947327440053084E-3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0.14299340482199804</v>
      </c>
      <c r="Y530" s="11">
        <f>IF('OddsRatio_working_3-way'!W530&gt;=0,IF('OddsRatio_working_3-way'!V530+SQRT('OddsRatio_working_3-way'!W530)&gt;0,0,PI()),ACOS('OddsRatio_working_3-way'!V530/(2*'OddsRatio_working_3-way'!X530)))</f>
        <v>0.22844955628246311</v>
      </c>
      <c r="Z530" s="11">
        <f>'OddsRatio_working_3-way'!X530^(1/3)*COS('OddsRatio_working_3-way'!Y530/3)</f>
        <v>0.52140868017138342</v>
      </c>
      <c r="AA530" s="11">
        <f>'OddsRatio_working_3-way'!X530^(1/3)*COS(('OddsRatio_working_3-way'!Y530+2*PI())/3)</f>
        <v>-0.29515666645254257</v>
      </c>
      <c r="AB530" s="11">
        <f>'OddsRatio_working_3-way'!X530^(1/3)*COS(('OddsRatio_working_3-way'!Y530+4*PI())/3)</f>
        <v>-0.22625201371884088</v>
      </c>
      <c r="AC530" s="11">
        <f>'OddsRatio_working_3-way'!X530^(1/3)*SIN('OddsRatio_working_3-way'!Y530/3)</f>
        <v>3.9782119804220556E-2</v>
      </c>
      <c r="AD530" s="11">
        <f>'OddsRatio_working_3-way'!X530^(1/3)*SIN(('OddsRatio_working_3-way'!Y530+2*PI())/3)</f>
        <v>0.43166210288002332</v>
      </c>
      <c r="AE530" s="11">
        <f>'OddsRatio_working_3-way'!X530^(1/3)*SIN(('OddsRatio_working_3-way'!Y530+4*PI())/3)</f>
        <v>-0.47144422268424374</v>
      </c>
      <c r="AF530" s="11">
        <f>-'OddsRatio_working_3-way'!U530/(3*'OddsRatio_working_3-way'!X530^(1/3))*COS(('OddsRatio_working_3-way'!Y530)/3)</f>
        <v>0.52140868017138342</v>
      </c>
      <c r="AG530" s="11">
        <f>-'OddsRatio_working_3-way'!U530/(3*'OddsRatio_working_3-way'!X530^(1/3))*COS(('OddsRatio_working_3-way'!Y530+2*PI())/3)</f>
        <v>-0.29515666645254257</v>
      </c>
      <c r="AH530" s="11">
        <f>-'OddsRatio_working_3-way'!U530/(3*'OddsRatio_working_3-way'!X530^(1/3))*COS(('OddsRatio_working_3-way'!Y530+4*PI())/3)</f>
        <v>-0.22625201371884088</v>
      </c>
      <c r="AI530" s="11">
        <f>'OddsRatio_working_3-way'!U530/(3*'OddsRatio_working_3-way'!X530^(1/3))*SIN(('OddsRatio_working_3-way'!Y530)/3)</f>
        <v>-3.9782119804220556E-2</v>
      </c>
      <c r="AJ530" s="11">
        <f>'OddsRatio_working_3-way'!U530/(3*'OddsRatio_working_3-way'!X530^(1/3))*SIN(('OddsRatio_working_3-way'!Y530+2*PI())/3)</f>
        <v>-0.43166210288002332</v>
      </c>
      <c r="AK530" s="11">
        <f>'OddsRatio_working_3-way'!U530/(3*'OddsRatio_working_3-way'!X530^(1/3))*SIN(('OddsRatio_working_3-way'!Y530+4*PI())/3)</f>
        <v>0.47144422268424374</v>
      </c>
      <c r="AL530" s="11">
        <f>'OddsRatio_working_3-way'!Z530+'OddsRatio_working_3-way'!AF530</f>
        <v>1.0428173603427668</v>
      </c>
      <c r="AM530" s="11">
        <f>'OddsRatio_working_3-way'!AA530+'OddsRatio_working_3-way'!AG530</f>
        <v>-0.59031333290508514</v>
      </c>
      <c r="AN530" s="11">
        <f>'OddsRatio_working_3-way'!AB530+'OddsRatio_working_3-way'!AH530</f>
        <v>-0.45250402743768176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1.0428173603427668</v>
      </c>
      <c r="AS530" s="11">
        <f>IF(('OddsRatio_working_3-way'!X530=0),IF(Q530&gt;0,-Q530^(1/3),(-Q530)^(1/3)),'OddsRatio_working_3-way'!AM530-'OddsRatio_working_3-way'!R530/3)</f>
        <v>-0.59031333290508514</v>
      </c>
      <c r="AT530" s="11">
        <f>IF(('OddsRatio_working_3-way'!X530=0),IF(Q530&gt;0,-Q530^(1/3),(-Q530)^(1/3)),'OddsRatio_working_3-way'!AN530-'OddsRatio_working_3-way'!R530/3)</f>
        <v>-0.45250402743768176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2.27</v>
      </c>
      <c r="B531" s="4">
        <f>IF('True_Odds_Calculator_3-way'!B532="","",'True_Odds_Calculator_3-way'!B532)</f>
        <v>3.45</v>
      </c>
      <c r="C531" s="4">
        <f>IF('True_Odds_Calculator_3-way'!C532="","",'True_Odds_Calculator_3-way'!C532)</f>
        <v>3.37</v>
      </c>
      <c r="D531" s="9">
        <f t="shared" si="117"/>
        <v>0.43037812975408707</v>
      </c>
      <c r="E531" s="9">
        <f t="shared" si="118"/>
        <v>0.28142993765405627</v>
      </c>
      <c r="F531" s="9">
        <f t="shared" si="119"/>
        <v>0.28819193259185638</v>
      </c>
      <c r="G531" s="9">
        <f t="shared" si="120"/>
        <v>1.0421560173845885</v>
      </c>
      <c r="H531" s="9">
        <f t="shared" si="121"/>
        <v>2.3235381420784278</v>
      </c>
      <c r="I531" s="9">
        <f t="shared" si="122"/>
        <v>3.5532822425922421</v>
      </c>
      <c r="J531" s="9">
        <f t="shared" si="123"/>
        <v>3.4699097612014751</v>
      </c>
      <c r="K531" s="11">
        <f t="shared" si="124"/>
        <v>0.44052863436123346</v>
      </c>
      <c r="L531" s="11">
        <f t="shared" si="125"/>
        <v>0.28985507246376813</v>
      </c>
      <c r="M531" s="11">
        <f t="shared" si="126"/>
        <v>0.29673590504451036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-0.27941087038932577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0.23075038775727102</v>
      </c>
      <c r="Q531" s="11">
        <f>2*'OddsRatio_working_3-way'!K531*'OddsRatio_working_3-way'!L531*'OddsRatio_working_3-way'!M531</f>
        <v>7.5780094501566836E-2</v>
      </c>
      <c r="R531" s="11">
        <f t="shared" si="127"/>
        <v>0</v>
      </c>
      <c r="S531" s="11">
        <f t="shared" si="128"/>
        <v>-0.82584613632156778</v>
      </c>
      <c r="T531" s="11">
        <f t="shared" si="129"/>
        <v>-0.27121383787243603</v>
      </c>
      <c r="U531" s="11">
        <f>'OddsRatio_working_3-way'!S531-'OddsRatio_working_3-way'!R531^2/3</f>
        <v>-0.82584613632156778</v>
      </c>
      <c r="V531" s="11">
        <f>'OddsRatio_working_3-way'!S531*'OddsRatio_working_3-way'!R531/3-2*'OddsRatio_working_3-way'!R531^3/27-'OddsRatio_working_3-way'!T531</f>
        <v>0.27121383787243603</v>
      </c>
      <c r="W531" s="11">
        <f>'OddsRatio_working_3-way'!V531^2+4*'OddsRatio_working_3-way'!U531^3/27</f>
        <v>-9.8867729873053922E-3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0.14443313231457786</v>
      </c>
      <c r="Y531" s="11">
        <f>IF('OddsRatio_working_3-way'!W531&gt;=0,IF('OddsRatio_working_3-way'!V531+SQRT('OddsRatio_working_3-way'!W531)&gt;0,0,PI()),ACOS('OddsRatio_working_3-way'!V531/(2*'OddsRatio_working_3-way'!X531)))</f>
        <v>0.3514031242445943</v>
      </c>
      <c r="Z531" s="11">
        <f>'OddsRatio_working_3-way'!X531^(1/3)*COS('OddsRatio_working_3-way'!Y531/3)</f>
        <v>0.52107800869229426</v>
      </c>
      <c r="AA531" s="11">
        <f>'OddsRatio_working_3-way'!X531^(1/3)*COS(('OddsRatio_working_3-way'!Y531+2*PI())/3)</f>
        <v>-0.31364094144214144</v>
      </c>
      <c r="AB531" s="11">
        <f>'OddsRatio_working_3-way'!X531^(1/3)*COS(('OddsRatio_working_3-way'!Y531+4*PI())/3)</f>
        <v>-0.20743706725015273</v>
      </c>
      <c r="AC531" s="11">
        <f>'OddsRatio_working_3-way'!X531^(1/3)*SIN('OddsRatio_working_3-way'!Y531/3)</f>
        <v>6.1316835353725778E-2</v>
      </c>
      <c r="AD531" s="11">
        <f>'OddsRatio_working_3-way'!X531^(1/3)*SIN(('OddsRatio_working_3-way'!Y531+2*PI())/3)</f>
        <v>0.42060837520407252</v>
      </c>
      <c r="AE531" s="11">
        <f>'OddsRatio_working_3-way'!X531^(1/3)*SIN(('OddsRatio_working_3-way'!Y531+4*PI())/3)</f>
        <v>-0.48192521055779836</v>
      </c>
      <c r="AF531" s="11">
        <f>-'OddsRatio_working_3-way'!U531/(3*'OddsRatio_working_3-way'!X531^(1/3))*COS(('OddsRatio_working_3-way'!Y531)/3)</f>
        <v>0.52107800869229426</v>
      </c>
      <c r="AG531" s="11">
        <f>-'OddsRatio_working_3-way'!U531/(3*'OddsRatio_working_3-way'!X531^(1/3))*COS(('OddsRatio_working_3-way'!Y531+2*PI())/3)</f>
        <v>-0.31364094144214144</v>
      </c>
      <c r="AH531" s="11">
        <f>-'OddsRatio_working_3-way'!U531/(3*'OddsRatio_working_3-way'!X531^(1/3))*COS(('OddsRatio_working_3-way'!Y531+4*PI())/3)</f>
        <v>-0.20743706725015273</v>
      </c>
      <c r="AI531" s="11">
        <f>'OddsRatio_working_3-way'!U531/(3*'OddsRatio_working_3-way'!X531^(1/3))*SIN(('OddsRatio_working_3-way'!Y531)/3)</f>
        <v>-6.1316835353725778E-2</v>
      </c>
      <c r="AJ531" s="11">
        <f>'OddsRatio_working_3-way'!U531/(3*'OddsRatio_working_3-way'!X531^(1/3))*SIN(('OddsRatio_working_3-way'!Y531+2*PI())/3)</f>
        <v>-0.42060837520407252</v>
      </c>
      <c r="AK531" s="11">
        <f>'OddsRatio_working_3-way'!U531/(3*'OddsRatio_working_3-way'!X531^(1/3))*SIN(('OddsRatio_working_3-way'!Y531+4*PI())/3)</f>
        <v>0.48192521055779836</v>
      </c>
      <c r="AL531" s="11">
        <f>'OddsRatio_working_3-way'!Z531+'OddsRatio_working_3-way'!AF531</f>
        <v>1.0421560173845885</v>
      </c>
      <c r="AM531" s="11">
        <f>'OddsRatio_working_3-way'!AA531+'OddsRatio_working_3-way'!AG531</f>
        <v>-0.62728188288428288</v>
      </c>
      <c r="AN531" s="11">
        <f>'OddsRatio_working_3-way'!AB531+'OddsRatio_working_3-way'!AH531</f>
        <v>-0.41487413450030547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1.0421560173845885</v>
      </c>
      <c r="AS531" s="11">
        <f>IF(('OddsRatio_working_3-way'!X531=0),IF(Q531&gt;0,-Q531^(1/3),(-Q531)^(1/3)),'OddsRatio_working_3-way'!AM531-'OddsRatio_working_3-way'!R531/3)</f>
        <v>-0.62728188288428288</v>
      </c>
      <c r="AT531" s="11">
        <f>IF(('OddsRatio_working_3-way'!X531=0),IF(Q531&gt;0,-Q531^(1/3),(-Q531)^(1/3)),'OddsRatio_working_3-way'!AN531-'OddsRatio_working_3-way'!R531/3)</f>
        <v>-0.41487413450030547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2.92</v>
      </c>
      <c r="B532" s="4">
        <f>IF('True_Odds_Calculator_3-way'!B533="","",'True_Odds_Calculator_3-way'!B533)</f>
        <v>3.55</v>
      </c>
      <c r="C532" s="4">
        <f>IF('True_Odds_Calculator_3-way'!C533="","",'True_Odds_Calculator_3-way'!C533)</f>
        <v>2.48</v>
      </c>
      <c r="D532" s="9">
        <f t="shared" si="117"/>
        <v>0.33323891813850193</v>
      </c>
      <c r="E532" s="9">
        <f t="shared" si="118"/>
        <v>0.27341985443716349</v>
      </c>
      <c r="F532" s="9">
        <f t="shared" si="119"/>
        <v>0.39334122742433464</v>
      </c>
      <c r="G532" s="9">
        <f t="shared" si="120"/>
        <v>1.0421093632843008</v>
      </c>
      <c r="H532" s="9">
        <f t="shared" si="121"/>
        <v>3.0008499775058581</v>
      </c>
      <c r="I532" s="9">
        <f t="shared" si="122"/>
        <v>3.6573788763749668</v>
      </c>
      <c r="J532" s="9">
        <f t="shared" si="123"/>
        <v>2.5423218576607653</v>
      </c>
      <c r="K532" s="11">
        <f t="shared" si="124"/>
        <v>0.34246575342465752</v>
      </c>
      <c r="L532" s="11">
        <f t="shared" si="125"/>
        <v>0.28169014084507044</v>
      </c>
      <c r="M532" s="11">
        <f t="shared" si="126"/>
        <v>0.40322580645161293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-0.28186440783454614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0.23144834539717313</v>
      </c>
      <c r="Q532" s="11">
        <f>2*'OddsRatio_working_3-way'!K532*'OddsRatio_working_3-way'!L532*'OddsRatio_working_3-way'!M532</f>
        <v>7.7797763158713659E-2</v>
      </c>
      <c r="R532" s="11">
        <f t="shared" si="127"/>
        <v>0</v>
      </c>
      <c r="S532" s="11">
        <f t="shared" si="128"/>
        <v>-0.82113363363363301</v>
      </c>
      <c r="T532" s="11">
        <f t="shared" si="129"/>
        <v>-0.27601130542306995</v>
      </c>
      <c r="U532" s="11">
        <f>'OddsRatio_working_3-way'!S532-'OddsRatio_working_3-way'!R532^2/3</f>
        <v>-0.82113363363363301</v>
      </c>
      <c r="V532" s="11">
        <f>'OddsRatio_working_3-way'!S532*'OddsRatio_working_3-way'!R532/3-2*'OddsRatio_working_3-way'!R532^3/27-'OddsRatio_working_3-way'!T532</f>
        <v>0.27601130542306995</v>
      </c>
      <c r="W532" s="11">
        <f>'OddsRatio_working_3-way'!V532^2+4*'OddsRatio_working_3-way'!U532^3/27</f>
        <v>-5.8411561128239586E-3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0.14319863549818759</v>
      </c>
      <c r="Y532" s="11">
        <f>IF('OddsRatio_working_3-way'!W532&gt;=0,IF('OddsRatio_working_3-way'!V532+SQRT('OddsRatio_working_3-way'!W532)&gt;0,0,PI()),ACOS('OddsRatio_working_3-way'!V532/(2*'OddsRatio_working_3-way'!X532)))</f>
        <v>0.27013151751215636</v>
      </c>
      <c r="Z532" s="11">
        <f>'OddsRatio_working_3-way'!X532^(1/3)*COS('OddsRatio_working_3-way'!Y532/3)</f>
        <v>0.52105468164215041</v>
      </c>
      <c r="AA532" s="11">
        <f>'OddsRatio_working_3-way'!X532^(1/3)*COS(('OddsRatio_working_3-way'!Y532+2*PI())/3)</f>
        <v>-0.3012694868434227</v>
      </c>
      <c r="AB532" s="11">
        <f>'OddsRatio_working_3-way'!X532^(1/3)*COS(('OddsRatio_working_3-way'!Y532+4*PI())/3)</f>
        <v>-0.21978519479872777</v>
      </c>
      <c r="AC532" s="11">
        <f>'OddsRatio_working_3-way'!X532^(1/3)*SIN('OddsRatio_working_3-way'!Y532/3)</f>
        <v>4.7044977946730654E-2</v>
      </c>
      <c r="AD532" s="11">
        <f>'OddsRatio_working_3-way'!X532^(1/3)*SIN(('OddsRatio_working_3-way'!Y532+2*PI())/3)</f>
        <v>0.42772410208955003</v>
      </c>
      <c r="AE532" s="11">
        <f>'OddsRatio_working_3-way'!X532^(1/3)*SIN(('OddsRatio_working_3-way'!Y532+4*PI())/3)</f>
        <v>-0.47476908003628077</v>
      </c>
      <c r="AF532" s="11">
        <f>-'OddsRatio_working_3-way'!U532/(3*'OddsRatio_working_3-way'!X532^(1/3))*COS(('OddsRatio_working_3-way'!Y532)/3)</f>
        <v>0.5210546816421503</v>
      </c>
      <c r="AG532" s="11">
        <f>-'OddsRatio_working_3-way'!U532/(3*'OddsRatio_working_3-way'!X532^(1/3))*COS(('OddsRatio_working_3-way'!Y532+2*PI())/3)</f>
        <v>-0.30126948684342264</v>
      </c>
      <c r="AH532" s="11">
        <f>-'OddsRatio_working_3-way'!U532/(3*'OddsRatio_working_3-way'!X532^(1/3))*COS(('OddsRatio_working_3-way'!Y532+4*PI())/3)</f>
        <v>-0.21978519479872774</v>
      </c>
      <c r="AI532" s="11">
        <f>'OddsRatio_working_3-way'!U532/(3*'OddsRatio_working_3-way'!X532^(1/3))*SIN(('OddsRatio_working_3-way'!Y532)/3)</f>
        <v>-4.704497794673064E-2</v>
      </c>
      <c r="AJ532" s="11">
        <f>'OddsRatio_working_3-way'!U532/(3*'OddsRatio_working_3-way'!X532^(1/3))*SIN(('OddsRatio_working_3-way'!Y532+2*PI())/3)</f>
        <v>-0.42772410208954997</v>
      </c>
      <c r="AK532" s="11">
        <f>'OddsRatio_working_3-way'!U532/(3*'OddsRatio_working_3-way'!X532^(1/3))*SIN(('OddsRatio_working_3-way'!Y532+4*PI())/3)</f>
        <v>0.47476908003628066</v>
      </c>
      <c r="AL532" s="11">
        <f>'OddsRatio_working_3-way'!Z532+'OddsRatio_working_3-way'!AF532</f>
        <v>1.0421093632843008</v>
      </c>
      <c r="AM532" s="11">
        <f>'OddsRatio_working_3-way'!AA532+'OddsRatio_working_3-way'!AG532</f>
        <v>-0.60253897368684539</v>
      </c>
      <c r="AN532" s="11">
        <f>'OddsRatio_working_3-way'!AB532+'OddsRatio_working_3-way'!AH532</f>
        <v>-0.43957038959745554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1.0421093632843008</v>
      </c>
      <c r="AS532" s="11">
        <f>IF(('OddsRatio_working_3-way'!X532=0),IF(Q532&gt;0,-Q532^(1/3),(-Q532)^(1/3)),'OddsRatio_working_3-way'!AM532-'OddsRatio_working_3-way'!R532/3)</f>
        <v>-0.60253897368684539</v>
      </c>
      <c r="AT532" s="11">
        <f>IF(('OddsRatio_working_3-way'!X532=0),IF(Q532&gt;0,-Q532^(1/3),(-Q532)^(1/3)),'OddsRatio_working_3-way'!AN532-'OddsRatio_working_3-way'!R532/3)</f>
        <v>-0.43957038959745554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2.5299999999999998</v>
      </c>
      <c r="B533" s="4">
        <f>IF('True_Odds_Calculator_3-way'!B534="","",'True_Odds_Calculator_3-way'!B534)</f>
        <v>3.11</v>
      </c>
      <c r="C533" s="4">
        <f>IF('True_Odds_Calculator_3-way'!C534="","",'True_Odds_Calculator_3-way'!C534)</f>
        <v>3.21</v>
      </c>
      <c r="D533" s="9">
        <f t="shared" si="117"/>
        <v>0.38515446696731681</v>
      </c>
      <c r="E533" s="9">
        <f t="shared" si="118"/>
        <v>0.31235189395710811</v>
      </c>
      <c r="F533" s="9">
        <f t="shared" si="119"/>
        <v>0.3024936390755753</v>
      </c>
      <c r="G533" s="9">
        <f t="shared" si="120"/>
        <v>1.0433731398100559</v>
      </c>
      <c r="H533" s="9">
        <f t="shared" si="121"/>
        <v>2.5963609039093849</v>
      </c>
      <c r="I533" s="9">
        <f t="shared" si="122"/>
        <v>3.2015173249992177</v>
      </c>
      <c r="J533" s="9">
        <f t="shared" si="123"/>
        <v>3.3058546389802235</v>
      </c>
      <c r="K533" s="11">
        <f t="shared" si="124"/>
        <v>0.39525691699604748</v>
      </c>
      <c r="L533" s="11">
        <f t="shared" si="125"/>
        <v>0.32154340836012862</v>
      </c>
      <c r="M533" s="11">
        <f t="shared" si="126"/>
        <v>0.3115264797507788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-0.28247513000528213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0.23161672871421476</v>
      </c>
      <c r="Q533" s="11">
        <f>2*'OddsRatio_working_3-way'!K533*'OddsRatio_working_3-way'!L533*'OddsRatio_working_3-way'!M533</f>
        <v>7.9185206398022151E-2</v>
      </c>
      <c r="R533" s="11">
        <f t="shared" si="127"/>
        <v>0</v>
      </c>
      <c r="S533" s="11">
        <f t="shared" si="128"/>
        <v>-0.81995441053477403</v>
      </c>
      <c r="T533" s="11">
        <f t="shared" si="129"/>
        <v>-0.28032629419992278</v>
      </c>
      <c r="U533" s="11">
        <f>'OddsRatio_working_3-way'!S533-'OddsRatio_working_3-way'!R533^2/3</f>
        <v>-0.81995441053477403</v>
      </c>
      <c r="V533" s="11">
        <f>'OddsRatio_working_3-way'!S533*'OddsRatio_working_3-way'!R533/3-2*'OddsRatio_working_3-way'!R533^3/27-'OddsRatio_working_3-way'!T533</f>
        <v>0.28032629419992278</v>
      </c>
      <c r="W533" s="11">
        <f>'OddsRatio_working_3-way'!V533^2+4*'OddsRatio_working_3-way'!U533^3/27</f>
        <v>-3.0876935273255607E-3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0.14289027673987059</v>
      </c>
      <c r="Y533" s="11">
        <f>IF('OddsRatio_working_3-way'!W533&gt;=0,IF('OddsRatio_working_3-way'!V533+SQRT('OddsRatio_working_3-way'!W533)&gt;0,0,PI()),ACOS('OddsRatio_working_3-way'!V533/(2*'OddsRatio_working_3-way'!X533)))</f>
        <v>0.19568597801500109</v>
      </c>
      <c r="Z533" s="11">
        <f>'OddsRatio_working_3-way'!X533^(1/3)*COS('OddsRatio_working_3-way'!Y533/3)</f>
        <v>0.52168656990502793</v>
      </c>
      <c r="AA533" s="11">
        <f>'OddsRatio_working_3-way'!X533^(1/3)*COS(('OddsRatio_working_3-way'!Y533+2*PI())/3)</f>
        <v>-0.29035505750582391</v>
      </c>
      <c r="AB533" s="11">
        <f>'OddsRatio_working_3-way'!X533^(1/3)*COS(('OddsRatio_working_3-way'!Y533+4*PI())/3)</f>
        <v>-0.23133151239920396</v>
      </c>
      <c r="AC533" s="11">
        <f>'OddsRatio_working_3-way'!X533^(1/3)*SIN('OddsRatio_working_3-way'!Y533/3)</f>
        <v>3.4077259655832956E-2</v>
      </c>
      <c r="AD533" s="11">
        <f>'OddsRatio_working_3-way'!X533^(1/3)*SIN(('OddsRatio_working_3-way'!Y533+2*PI())/3)</f>
        <v>0.4347551925230041</v>
      </c>
      <c r="AE533" s="11">
        <f>'OddsRatio_working_3-way'!X533^(1/3)*SIN(('OddsRatio_working_3-way'!Y533+4*PI())/3)</f>
        <v>-0.46883245217883712</v>
      </c>
      <c r="AF533" s="11">
        <f>-'OddsRatio_working_3-way'!U533/(3*'OddsRatio_working_3-way'!X533^(1/3))*COS(('OddsRatio_working_3-way'!Y533)/3)</f>
        <v>0.52168656990502793</v>
      </c>
      <c r="AG533" s="11">
        <f>-'OddsRatio_working_3-way'!U533/(3*'OddsRatio_working_3-way'!X533^(1/3))*COS(('OddsRatio_working_3-way'!Y533+2*PI())/3)</f>
        <v>-0.29035505750582391</v>
      </c>
      <c r="AH533" s="11">
        <f>-'OddsRatio_working_3-way'!U533/(3*'OddsRatio_working_3-way'!X533^(1/3))*COS(('OddsRatio_working_3-way'!Y533+4*PI())/3)</f>
        <v>-0.23133151239920396</v>
      </c>
      <c r="AI533" s="11">
        <f>'OddsRatio_working_3-way'!U533/(3*'OddsRatio_working_3-way'!X533^(1/3))*SIN(('OddsRatio_working_3-way'!Y533)/3)</f>
        <v>-3.4077259655832956E-2</v>
      </c>
      <c r="AJ533" s="11">
        <f>'OddsRatio_working_3-way'!U533/(3*'OddsRatio_working_3-way'!X533^(1/3))*SIN(('OddsRatio_working_3-way'!Y533+2*PI())/3)</f>
        <v>-0.4347551925230041</v>
      </c>
      <c r="AK533" s="11">
        <f>'OddsRatio_working_3-way'!U533/(3*'OddsRatio_working_3-way'!X533^(1/3))*SIN(('OddsRatio_working_3-way'!Y533+4*PI())/3)</f>
        <v>0.46883245217883712</v>
      </c>
      <c r="AL533" s="11">
        <f>'OddsRatio_working_3-way'!Z533+'OddsRatio_working_3-way'!AF533</f>
        <v>1.0433731398100559</v>
      </c>
      <c r="AM533" s="11">
        <f>'OddsRatio_working_3-way'!AA533+'OddsRatio_working_3-way'!AG533</f>
        <v>-0.58071011501164782</v>
      </c>
      <c r="AN533" s="11">
        <f>'OddsRatio_working_3-way'!AB533+'OddsRatio_working_3-way'!AH533</f>
        <v>-0.46266302479840793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1.0433731398100559</v>
      </c>
      <c r="AS533" s="11">
        <f>IF(('OddsRatio_working_3-way'!X533=0),IF(Q533&gt;0,-Q533^(1/3),(-Q533)^(1/3)),'OddsRatio_working_3-way'!AM533-'OddsRatio_working_3-way'!R533/3)</f>
        <v>-0.58071011501164782</v>
      </c>
      <c r="AT533" s="11">
        <f>IF(('OddsRatio_working_3-way'!X533=0),IF(Q533&gt;0,-Q533^(1/3),(-Q533)^(1/3)),'OddsRatio_working_3-way'!AN533-'OddsRatio_working_3-way'!R533/3)</f>
        <v>-0.46266302479840793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2.25</v>
      </c>
      <c r="B534" s="4">
        <f>IF('True_Odds_Calculator_3-way'!B535="","",'True_Odds_Calculator_3-way'!B535)</f>
        <v>3.41</v>
      </c>
      <c r="C534" s="4">
        <f>IF('True_Odds_Calculator_3-way'!C535="","",'True_Odds_Calculator_3-way'!C535)</f>
        <v>3.44</v>
      </c>
      <c r="D534" s="9">
        <f t="shared" si="117"/>
        <v>0.43378288422829109</v>
      </c>
      <c r="E534" s="9">
        <f t="shared" si="118"/>
        <v>0.28436397857710438</v>
      </c>
      <c r="F534" s="9">
        <f t="shared" si="119"/>
        <v>0.28185313719460431</v>
      </c>
      <c r="G534" s="9">
        <f t="shared" si="120"/>
        <v>1.0442405846030942</v>
      </c>
      <c r="H534" s="9">
        <f t="shared" si="121"/>
        <v>2.305300730753868</v>
      </c>
      <c r="I534" s="9">
        <f t="shared" si="122"/>
        <v>3.5166198088934575</v>
      </c>
      <c r="J534" s="9">
        <f t="shared" si="123"/>
        <v>3.5479470264315496</v>
      </c>
      <c r="K534" s="11">
        <f t="shared" si="124"/>
        <v>0.44444444444444442</v>
      </c>
      <c r="L534" s="11">
        <f t="shared" si="125"/>
        <v>0.29325513196480935</v>
      </c>
      <c r="M534" s="11">
        <f t="shared" si="126"/>
        <v>0.29069767441860467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-0.27849765471670929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0.23111838565702031</v>
      </c>
      <c r="Q534" s="11">
        <f>2*'OddsRatio_working_3-way'!K534*'OddsRatio_working_3-way'!L534*'OddsRatio_working_3-way'!M534</f>
        <v>7.5776519887547647E-2</v>
      </c>
      <c r="R534" s="11">
        <f t="shared" si="127"/>
        <v>0</v>
      </c>
      <c r="S534" s="11">
        <f t="shared" si="128"/>
        <v>-0.82987551867219977</v>
      </c>
      <c r="T534" s="11">
        <f t="shared" si="129"/>
        <v>-0.27209033399088517</v>
      </c>
      <c r="U534" s="11">
        <f>'OddsRatio_working_3-way'!S534-'OddsRatio_working_3-way'!R534^2/3</f>
        <v>-0.82987551867219977</v>
      </c>
      <c r="V534" s="11">
        <f>'OddsRatio_working_3-way'!S534*'OddsRatio_working_3-way'!R534/3-2*'OddsRatio_working_3-way'!R534^3/27-'OddsRatio_working_3-way'!T534</f>
        <v>0.27209033399088517</v>
      </c>
      <c r="W534" s="11">
        <f>'OddsRatio_working_3-way'!V534^2+4*'OddsRatio_working_3-way'!U534^3/27</f>
        <v>-1.0637927633462302E-2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0.14549147525261896</v>
      </c>
      <c r="Y534" s="11">
        <f>IF('OddsRatio_working_3-way'!W534&gt;=0,IF('OddsRatio_working_3-way'!V534+SQRT('OddsRatio_working_3-way'!W534)&gt;0,0,PI()),ACOS('OddsRatio_working_3-way'!V534/(2*'OddsRatio_working_3-way'!X534)))</f>
        <v>0.36233104340938382</v>
      </c>
      <c r="Z534" s="11">
        <f>'OddsRatio_working_3-way'!X534^(1/3)*COS('OddsRatio_working_3-way'!Y534/3)</f>
        <v>0.52212029230154711</v>
      </c>
      <c r="AA534" s="11">
        <f>'OddsRatio_working_3-way'!X534^(1/3)*COS(('OddsRatio_working_3-way'!Y534+2*PI())/3)</f>
        <v>-0.31593892113036059</v>
      </c>
      <c r="AB534" s="11">
        <f>'OddsRatio_working_3-way'!X534^(1/3)*COS(('OddsRatio_working_3-way'!Y534+4*PI())/3)</f>
        <v>-0.20618137117118668</v>
      </c>
      <c r="AC534" s="11">
        <f>'OddsRatio_working_3-way'!X534^(1/3)*SIN('OddsRatio_working_3-way'!Y534/3)</f>
        <v>6.3368551014523058E-2</v>
      </c>
      <c r="AD534" s="11">
        <f>'OddsRatio_working_3-way'!X534^(1/3)*SIN(('OddsRatio_working_3-way'!Y534+2*PI())/3)</f>
        <v>0.42048516145723508</v>
      </c>
      <c r="AE534" s="11">
        <f>'OddsRatio_working_3-way'!X534^(1/3)*SIN(('OddsRatio_working_3-way'!Y534+4*PI())/3)</f>
        <v>-0.48385371247175796</v>
      </c>
      <c r="AF534" s="11">
        <f>-'OddsRatio_working_3-way'!U534/(3*'OddsRatio_working_3-way'!X534^(1/3))*COS(('OddsRatio_working_3-way'!Y534)/3)</f>
        <v>0.52212029230154711</v>
      </c>
      <c r="AG534" s="11">
        <f>-'OddsRatio_working_3-way'!U534/(3*'OddsRatio_working_3-way'!X534^(1/3))*COS(('OddsRatio_working_3-way'!Y534+2*PI())/3)</f>
        <v>-0.31593892113036059</v>
      </c>
      <c r="AH534" s="11">
        <f>-'OddsRatio_working_3-way'!U534/(3*'OddsRatio_working_3-way'!X534^(1/3))*COS(('OddsRatio_working_3-way'!Y534+4*PI())/3)</f>
        <v>-0.20618137117118668</v>
      </c>
      <c r="AI534" s="11">
        <f>'OddsRatio_working_3-way'!U534/(3*'OddsRatio_working_3-way'!X534^(1/3))*SIN(('OddsRatio_working_3-way'!Y534)/3)</f>
        <v>-6.3368551014523058E-2</v>
      </c>
      <c r="AJ534" s="11">
        <f>'OddsRatio_working_3-way'!U534/(3*'OddsRatio_working_3-way'!X534^(1/3))*SIN(('OddsRatio_working_3-way'!Y534+2*PI())/3)</f>
        <v>-0.42048516145723508</v>
      </c>
      <c r="AK534" s="11">
        <f>'OddsRatio_working_3-way'!U534/(3*'OddsRatio_working_3-way'!X534^(1/3))*SIN(('OddsRatio_working_3-way'!Y534+4*PI())/3)</f>
        <v>0.48385371247175796</v>
      </c>
      <c r="AL534" s="11">
        <f>'OddsRatio_working_3-way'!Z534+'OddsRatio_working_3-way'!AF534</f>
        <v>1.0442405846030942</v>
      </c>
      <c r="AM534" s="11">
        <f>'OddsRatio_working_3-way'!AA534+'OddsRatio_working_3-way'!AG534</f>
        <v>-0.63187784226072119</v>
      </c>
      <c r="AN534" s="11">
        <f>'OddsRatio_working_3-way'!AB534+'OddsRatio_working_3-way'!AH534</f>
        <v>-0.41236274234237336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1.0442405846030942</v>
      </c>
      <c r="AS534" s="11">
        <f>IF(('OddsRatio_working_3-way'!X534=0),IF(Q534&gt;0,-Q534^(1/3),(-Q534)^(1/3)),'OddsRatio_working_3-way'!AM534-'OddsRatio_working_3-way'!R534/3)</f>
        <v>-0.63187784226072119</v>
      </c>
      <c r="AT534" s="11">
        <f>IF(('OddsRatio_working_3-way'!X534=0),IF(Q534&gt;0,-Q534^(1/3),(-Q534)^(1/3)),'OddsRatio_working_3-way'!AN534-'OddsRatio_working_3-way'!R534/3)</f>
        <v>-0.41236274234237336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3.25</v>
      </c>
      <c r="C535" s="4">
        <f>IF('True_Odds_Calculator_3-way'!C536="","",'True_Odds_Calculator_3-way'!C536)</f>
        <v>2.92</v>
      </c>
      <c r="D535" s="9">
        <f t="shared" si="117"/>
        <v>0.376232744347339</v>
      </c>
      <c r="E535" s="9">
        <f t="shared" si="118"/>
        <v>0.29487703789226261</v>
      </c>
      <c r="F535" s="9">
        <f t="shared" si="119"/>
        <v>0.32889021776039828</v>
      </c>
      <c r="G535" s="9">
        <f t="shared" si="120"/>
        <v>1.0627751329810056</v>
      </c>
      <c r="H535" s="9">
        <f t="shared" si="121"/>
        <v>2.6579292074503691</v>
      </c>
      <c r="I535" s="9">
        <f t="shared" si="122"/>
        <v>3.3912440492072626</v>
      </c>
      <c r="J535" s="9">
        <f t="shared" si="123"/>
        <v>3.0405282553235309</v>
      </c>
      <c r="K535" s="11">
        <f t="shared" si="124"/>
        <v>0.390625</v>
      </c>
      <c r="L535" s="11">
        <f t="shared" si="125"/>
        <v>0.30769230769230771</v>
      </c>
      <c r="M535" s="11">
        <f t="shared" si="126"/>
        <v>0.34246575342465752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-0.2773972602739726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0.23585682297154897</v>
      </c>
      <c r="Q535" s="11">
        <f>2*'OddsRatio_working_3-way'!K535*'OddsRatio_working_3-way'!L535*'OddsRatio_working_3-way'!M535</f>
        <v>8.2323498419388824E-2</v>
      </c>
      <c r="R535" s="11">
        <f t="shared" si="127"/>
        <v>0</v>
      </c>
      <c r="S535" s="11">
        <f t="shared" si="128"/>
        <v>-0.85024928774928765</v>
      </c>
      <c r="T535" s="11">
        <f t="shared" si="129"/>
        <v>-0.29677113010446343</v>
      </c>
      <c r="U535" s="11">
        <f>'OddsRatio_working_3-way'!S535-'OddsRatio_working_3-way'!R535^2/3</f>
        <v>-0.85024928774928765</v>
      </c>
      <c r="V535" s="11">
        <f>'OddsRatio_working_3-way'!S535*'OddsRatio_working_3-way'!R535/3-2*'OddsRatio_working_3-way'!R535^3/27-'OddsRatio_working_3-way'!T535</f>
        <v>0.29677113010446343</v>
      </c>
      <c r="W535" s="11">
        <f>'OddsRatio_working_3-way'!V535^2+4*'OddsRatio_working_3-way'!U535^3/27</f>
        <v>-2.9884503632228582E-3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0.150882035069374</v>
      </c>
      <c r="Y535" s="11">
        <f>IF('OddsRatio_working_3-way'!W535&gt;=0,IF('OddsRatio_working_3-way'!V535+SQRT('OddsRatio_working_3-way'!W535)&gt;0,0,PI()),ACOS('OddsRatio_working_3-way'!V535/(2*'OddsRatio_working_3-way'!X535)))</f>
        <v>0.1821629485153502</v>
      </c>
      <c r="Z535" s="11">
        <f>'OddsRatio_working_3-way'!X535^(1/3)*COS('OddsRatio_working_3-way'!Y535/3)</f>
        <v>0.53138756649050278</v>
      </c>
      <c r="AA535" s="11">
        <f>'OddsRatio_working_3-way'!X535^(1/3)*COS(('OddsRatio_working_3-way'!Y535+2*PI())/3)</f>
        <v>-0.29367167758700036</v>
      </c>
      <c r="AB535" s="11">
        <f>'OddsRatio_working_3-way'!X535^(1/3)*COS(('OddsRatio_working_3-way'!Y535+4*PI())/3)</f>
        <v>-0.23771588890350226</v>
      </c>
      <c r="AC535" s="11">
        <f>'OddsRatio_working_3-way'!X535^(1/3)*SIN('OddsRatio_working_3-way'!Y535/3)</f>
        <v>3.2306089659135513E-2</v>
      </c>
      <c r="AD535" s="11">
        <f>'OddsRatio_working_3-way'!X535^(1/3)*SIN(('OddsRatio_working_3-way'!Y535+2*PI())/3)</f>
        <v>0.44404208700640013</v>
      </c>
      <c r="AE535" s="11">
        <f>'OddsRatio_working_3-way'!X535^(1/3)*SIN(('OddsRatio_working_3-way'!Y535+4*PI())/3)</f>
        <v>-0.47634817666553564</v>
      </c>
      <c r="AF535" s="11">
        <f>-'OddsRatio_working_3-way'!U535/(3*'OddsRatio_working_3-way'!X535^(1/3))*COS(('OddsRatio_working_3-way'!Y535)/3)</f>
        <v>0.53138756649050278</v>
      </c>
      <c r="AG535" s="11">
        <f>-'OddsRatio_working_3-way'!U535/(3*'OddsRatio_working_3-way'!X535^(1/3))*COS(('OddsRatio_working_3-way'!Y535+2*PI())/3)</f>
        <v>-0.29367167758700036</v>
      </c>
      <c r="AH535" s="11">
        <f>-'OddsRatio_working_3-way'!U535/(3*'OddsRatio_working_3-way'!X535^(1/3))*COS(('OddsRatio_working_3-way'!Y535+4*PI())/3)</f>
        <v>-0.23771588890350226</v>
      </c>
      <c r="AI535" s="11">
        <f>'OddsRatio_working_3-way'!U535/(3*'OddsRatio_working_3-way'!X535^(1/3))*SIN(('OddsRatio_working_3-way'!Y535)/3)</f>
        <v>-3.2306089659135513E-2</v>
      </c>
      <c r="AJ535" s="11">
        <f>'OddsRatio_working_3-way'!U535/(3*'OddsRatio_working_3-way'!X535^(1/3))*SIN(('OddsRatio_working_3-way'!Y535+2*PI())/3)</f>
        <v>-0.44404208700640013</v>
      </c>
      <c r="AK535" s="11">
        <f>'OddsRatio_working_3-way'!U535/(3*'OddsRatio_working_3-way'!X535^(1/3))*SIN(('OddsRatio_working_3-way'!Y535+4*PI())/3)</f>
        <v>0.47634817666553564</v>
      </c>
      <c r="AL535" s="11">
        <f>'OddsRatio_working_3-way'!Z535+'OddsRatio_working_3-way'!AF535</f>
        <v>1.0627751329810056</v>
      </c>
      <c r="AM535" s="11">
        <f>'OddsRatio_working_3-way'!AA535+'OddsRatio_working_3-way'!AG535</f>
        <v>-0.58734335517400071</v>
      </c>
      <c r="AN535" s="11">
        <f>'OddsRatio_working_3-way'!AB535+'OddsRatio_working_3-way'!AH535</f>
        <v>-0.47543177780700452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1.0627751329810056</v>
      </c>
      <c r="AS535" s="11">
        <f>IF(('OddsRatio_working_3-way'!X535=0),IF(Q535&gt;0,-Q535^(1/3),(-Q535)^(1/3)),'OddsRatio_working_3-way'!AM535-'OddsRatio_working_3-way'!R535/3)</f>
        <v>-0.58734335517400071</v>
      </c>
      <c r="AT535" s="11">
        <f>IF(('OddsRatio_working_3-way'!X535=0),IF(Q535&gt;0,-Q535^(1/3),(-Q535)^(1/3)),'OddsRatio_working_3-way'!AN535-'OddsRatio_working_3-way'!R535/3)</f>
        <v>-0.47543177780700452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2.5499999999999998</v>
      </c>
      <c r="B536" s="4">
        <f>IF('True_Odds_Calculator_3-way'!B537="","",'True_Odds_Calculator_3-way'!B537)</f>
        <v>3.49</v>
      </c>
      <c r="C536" s="4">
        <f>IF('True_Odds_Calculator_3-way'!C537="","",'True_Odds_Calculator_3-way'!C537)</f>
        <v>2.86</v>
      </c>
      <c r="D536" s="9">
        <f t="shared" si="117"/>
        <v>0.38205718779465475</v>
      </c>
      <c r="E536" s="9">
        <f t="shared" si="118"/>
        <v>0.27790981385885916</v>
      </c>
      <c r="F536" s="9">
        <f t="shared" si="119"/>
        <v>0.3400329983464862</v>
      </c>
      <c r="G536" s="9">
        <f t="shared" si="120"/>
        <v>1.0434898093901075</v>
      </c>
      <c r="H536" s="9">
        <f t="shared" si="121"/>
        <v>2.617409204554666</v>
      </c>
      <c r="I536" s="9">
        <f t="shared" si="122"/>
        <v>3.5982896253813679</v>
      </c>
      <c r="J536" s="9">
        <f t="shared" si="123"/>
        <v>2.9408910454655985</v>
      </c>
      <c r="K536" s="11">
        <f t="shared" si="124"/>
        <v>0.39215686274509809</v>
      </c>
      <c r="L536" s="11">
        <f t="shared" si="125"/>
        <v>0.28653295128939826</v>
      </c>
      <c r="M536" s="11">
        <f t="shared" si="126"/>
        <v>0.34965034965034969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-0.28204106697280473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0.23180370390887839</v>
      </c>
      <c r="Q536" s="11">
        <f>2*'OddsRatio_working_3-way'!K536*'OddsRatio_working_3-way'!L536*'OddsRatio_working_3-way'!M536</f>
        <v>7.8577526748772344E-2</v>
      </c>
      <c r="R536" s="11">
        <f t="shared" si="127"/>
        <v>0</v>
      </c>
      <c r="S536" s="11">
        <f t="shared" si="128"/>
        <v>-0.82187926175740078</v>
      </c>
      <c r="T536" s="11">
        <f t="shared" si="129"/>
        <v>-0.27860313957877997</v>
      </c>
      <c r="U536" s="11">
        <f>'OddsRatio_working_3-way'!S536-'OddsRatio_working_3-way'!R536^2/3</f>
        <v>-0.82187926175740078</v>
      </c>
      <c r="V536" s="11">
        <f>'OddsRatio_working_3-way'!S536*'OddsRatio_working_3-way'!R536/3-2*'OddsRatio_working_3-way'!R536^3/27-'OddsRatio_working_3-way'!T536</f>
        <v>0.27860313957877997</v>
      </c>
      <c r="W536" s="11">
        <f>'OddsRatio_working_3-way'!V536^2+4*'OddsRatio_working_3-way'!U536^3/27</f>
        <v>-4.6273337651087931E-3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0.14339372645644399</v>
      </c>
      <c r="Y536" s="11">
        <f>IF('OddsRatio_working_3-way'!W536&gt;=0,IF('OddsRatio_working_3-way'!V536+SQRT('OddsRatio_working_3-way'!W536)&gt;0,0,PI()),ACOS('OddsRatio_working_3-way'!V536/(2*'OddsRatio_working_3-way'!X536)))</f>
        <v>0.23947727968201904</v>
      </c>
      <c r="Z536" s="11">
        <f>'OddsRatio_working_3-way'!X536^(1/3)*COS('OddsRatio_working_3-way'!Y536/3)</f>
        <v>0.52174490469505375</v>
      </c>
      <c r="AA536" s="11">
        <f>'OddsRatio_working_3-way'!X536^(1/3)*COS(('OddsRatio_working_3-way'!Y536+2*PI())/3)</f>
        <v>-0.29701807805676284</v>
      </c>
      <c r="AB536" s="11">
        <f>'OddsRatio_working_3-way'!X536^(1/3)*COS(('OddsRatio_working_3-way'!Y536+4*PI())/3)</f>
        <v>-0.22472682663829077</v>
      </c>
      <c r="AC536" s="11">
        <f>'OddsRatio_working_3-way'!X536^(1/3)*SIN('OddsRatio_working_3-way'!Y536/3)</f>
        <v>4.1737373466509818E-2</v>
      </c>
      <c r="AD536" s="11">
        <f>'OddsRatio_working_3-way'!X536^(1/3)*SIN(('OddsRatio_working_3-way'!Y536+2*PI())/3)</f>
        <v>0.43097565502775248</v>
      </c>
      <c r="AE536" s="11">
        <f>'OddsRatio_working_3-way'!X536^(1/3)*SIN(('OddsRatio_working_3-way'!Y536+4*PI())/3)</f>
        <v>-0.47271302849426228</v>
      </c>
      <c r="AF536" s="11">
        <f>-'OddsRatio_working_3-way'!U536/(3*'OddsRatio_working_3-way'!X536^(1/3))*COS(('OddsRatio_working_3-way'!Y536)/3)</f>
        <v>0.52174490469505375</v>
      </c>
      <c r="AG536" s="11">
        <f>-'OddsRatio_working_3-way'!U536/(3*'OddsRatio_working_3-way'!X536^(1/3))*COS(('OddsRatio_working_3-way'!Y536+2*PI())/3)</f>
        <v>-0.29701807805676284</v>
      </c>
      <c r="AH536" s="11">
        <f>-'OddsRatio_working_3-way'!U536/(3*'OddsRatio_working_3-way'!X536^(1/3))*COS(('OddsRatio_working_3-way'!Y536+4*PI())/3)</f>
        <v>-0.22472682663829077</v>
      </c>
      <c r="AI536" s="11">
        <f>'OddsRatio_working_3-way'!U536/(3*'OddsRatio_working_3-way'!X536^(1/3))*SIN(('OddsRatio_working_3-way'!Y536)/3)</f>
        <v>-4.1737373466509818E-2</v>
      </c>
      <c r="AJ536" s="11">
        <f>'OddsRatio_working_3-way'!U536/(3*'OddsRatio_working_3-way'!X536^(1/3))*SIN(('OddsRatio_working_3-way'!Y536+2*PI())/3)</f>
        <v>-0.43097565502775248</v>
      </c>
      <c r="AK536" s="11">
        <f>'OddsRatio_working_3-way'!U536/(3*'OddsRatio_working_3-way'!X536^(1/3))*SIN(('OddsRatio_working_3-way'!Y536+4*PI())/3)</f>
        <v>0.47271302849426228</v>
      </c>
      <c r="AL536" s="11">
        <f>'OddsRatio_working_3-way'!Z536+'OddsRatio_working_3-way'!AF536</f>
        <v>1.0434898093901075</v>
      </c>
      <c r="AM536" s="11">
        <f>'OddsRatio_working_3-way'!AA536+'OddsRatio_working_3-way'!AG536</f>
        <v>-0.59403615611352567</v>
      </c>
      <c r="AN536" s="11">
        <f>'OddsRatio_working_3-way'!AB536+'OddsRatio_working_3-way'!AH536</f>
        <v>-0.44945365327658154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1.0434898093901075</v>
      </c>
      <c r="AS536" s="11">
        <f>IF(('OddsRatio_working_3-way'!X536=0),IF(Q536&gt;0,-Q536^(1/3),(-Q536)^(1/3)),'OddsRatio_working_3-way'!AM536-'OddsRatio_working_3-way'!R536/3)</f>
        <v>-0.59403615611352567</v>
      </c>
      <c r="AT536" s="11">
        <f>IF(('OddsRatio_working_3-way'!X536=0),IF(Q536&gt;0,-Q536^(1/3),(-Q536)^(1/3)),'OddsRatio_working_3-way'!AN536-'OddsRatio_working_3-way'!R536/3)</f>
        <v>-0.44945365327658154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2.39</v>
      </c>
      <c r="B537" s="4">
        <f>IF('True_Odds_Calculator_3-way'!B538="","",'True_Odds_Calculator_3-way'!B538)</f>
        <v>3.09</v>
      </c>
      <c r="C537" s="4">
        <f>IF('True_Odds_Calculator_3-way'!C538="","",'True_Odds_Calculator_3-way'!C538)</f>
        <v>3.43</v>
      </c>
      <c r="D537" s="9">
        <f t="shared" si="117"/>
        <v>0.40614854253955468</v>
      </c>
      <c r="E537" s="9">
        <f t="shared" si="118"/>
        <v>0.31264757069159177</v>
      </c>
      <c r="F537" s="9">
        <f t="shared" si="119"/>
        <v>0.28120388676885344</v>
      </c>
      <c r="G537" s="9">
        <f t="shared" si="120"/>
        <v>1.0519088944371249</v>
      </c>
      <c r="H537" s="9">
        <f t="shared" si="121"/>
        <v>2.4621533632676038</v>
      </c>
      <c r="I537" s="9">
        <f t="shared" si="122"/>
        <v>3.1984895893735907</v>
      </c>
      <c r="J537" s="9">
        <f t="shared" si="123"/>
        <v>3.5561386134822142</v>
      </c>
      <c r="K537" s="11">
        <f t="shared" si="124"/>
        <v>0.41841004184100417</v>
      </c>
      <c r="L537" s="11">
        <f t="shared" si="125"/>
        <v>0.3236245954692557</v>
      </c>
      <c r="M537" s="11">
        <f t="shared" si="126"/>
        <v>0.29154518950437314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-0.27868709563456762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0.23331194837860633</v>
      </c>
      <c r="Q537" s="11">
        <f>2*'OddsRatio_working_3-way'!K537*'OddsRatio_working_3-way'!L537*'OddsRatio_working_3-way'!M537</f>
        <v>7.8954974070594347E-2</v>
      </c>
      <c r="R537" s="11">
        <f t="shared" si="127"/>
        <v>0</v>
      </c>
      <c r="S537" s="11">
        <f t="shared" si="128"/>
        <v>-0.83718246030501509</v>
      </c>
      <c r="T537" s="11">
        <f t="shared" si="129"/>
        <v>-0.28331047726058034</v>
      </c>
      <c r="U537" s="11">
        <f>'OddsRatio_working_3-way'!S537-'OddsRatio_working_3-way'!R537^2/3</f>
        <v>-0.83718246030501509</v>
      </c>
      <c r="V537" s="11">
        <f>'OddsRatio_working_3-way'!S537*'OddsRatio_working_3-way'!R537/3-2*'OddsRatio_working_3-way'!R537^3/27-'OddsRatio_working_3-way'!T537</f>
        <v>0.28331047726058034</v>
      </c>
      <c r="W537" s="11">
        <f>'OddsRatio_working_3-way'!V537^2+4*'OddsRatio_working_3-way'!U537^3/27</f>
        <v>-6.6625534302286321E-3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0.14741724793578806</v>
      </c>
      <c r="Y537" s="11">
        <f>IF('OddsRatio_working_3-way'!W537&gt;=0,IF('OddsRatio_working_3-way'!V537+SQRT('OddsRatio_working_3-way'!W537)&gt;0,0,PI()),ACOS('OddsRatio_working_3-way'!V537/(2*'OddsRatio_working_3-way'!X537)))</f>
        <v>0.28051278311652328</v>
      </c>
      <c r="Z537" s="11">
        <f>'OddsRatio_working_3-way'!X537^(1/3)*COS('OddsRatio_working_3-way'!Y537/3)</f>
        <v>0.52595444721856244</v>
      </c>
      <c r="AA537" s="11">
        <f>'OddsRatio_working_3-way'!X537^(1/3)*COS(('OddsRatio_working_3-way'!Y537+2*PI())/3)</f>
        <v>-0.30569202976026472</v>
      </c>
      <c r="AB537" s="11">
        <f>'OddsRatio_working_3-way'!X537^(1/3)*COS(('OddsRatio_working_3-way'!Y537+4*PI())/3)</f>
        <v>-0.2202624174582978</v>
      </c>
      <c r="AC537" s="11">
        <f>'OddsRatio_working_3-way'!X537^(1/3)*SIN('OddsRatio_working_3-way'!Y537/3)</f>
        <v>4.9322809659305938E-2</v>
      </c>
      <c r="AD537" s="11">
        <f>'OddsRatio_working_3-way'!X537^(1/3)*SIN(('OddsRatio_working_3-way'!Y537+2*PI())/3)</f>
        <v>0.43082850769502368</v>
      </c>
      <c r="AE537" s="11">
        <f>'OddsRatio_working_3-way'!X537^(1/3)*SIN(('OddsRatio_working_3-way'!Y537+4*PI())/3)</f>
        <v>-0.4801513173543297</v>
      </c>
      <c r="AF537" s="11">
        <f>-'OddsRatio_working_3-way'!U537/(3*'OddsRatio_working_3-way'!X537^(1/3))*COS(('OddsRatio_working_3-way'!Y537)/3)</f>
        <v>0.52595444721856244</v>
      </c>
      <c r="AG537" s="11">
        <f>-'OddsRatio_working_3-way'!U537/(3*'OddsRatio_working_3-way'!X537^(1/3))*COS(('OddsRatio_working_3-way'!Y537+2*PI())/3)</f>
        <v>-0.30569202976026472</v>
      </c>
      <c r="AH537" s="11">
        <f>-'OddsRatio_working_3-way'!U537/(3*'OddsRatio_working_3-way'!X537^(1/3))*COS(('OddsRatio_working_3-way'!Y537+4*PI())/3)</f>
        <v>-0.2202624174582978</v>
      </c>
      <c r="AI537" s="11">
        <f>'OddsRatio_working_3-way'!U537/(3*'OddsRatio_working_3-way'!X537^(1/3))*SIN(('OddsRatio_working_3-way'!Y537)/3)</f>
        <v>-4.9322809659305938E-2</v>
      </c>
      <c r="AJ537" s="11">
        <f>'OddsRatio_working_3-way'!U537/(3*'OddsRatio_working_3-way'!X537^(1/3))*SIN(('OddsRatio_working_3-way'!Y537+2*PI())/3)</f>
        <v>-0.43082850769502368</v>
      </c>
      <c r="AK537" s="11">
        <f>'OddsRatio_working_3-way'!U537/(3*'OddsRatio_working_3-way'!X537^(1/3))*SIN(('OddsRatio_working_3-way'!Y537+4*PI())/3)</f>
        <v>0.4801513173543297</v>
      </c>
      <c r="AL537" s="11">
        <f>'OddsRatio_working_3-way'!Z537+'OddsRatio_working_3-way'!AF537</f>
        <v>1.0519088944371249</v>
      </c>
      <c r="AM537" s="11">
        <f>'OddsRatio_working_3-way'!AA537+'OddsRatio_working_3-way'!AG537</f>
        <v>-0.61138405952052943</v>
      </c>
      <c r="AN537" s="11">
        <f>'OddsRatio_working_3-way'!AB537+'OddsRatio_working_3-way'!AH537</f>
        <v>-0.44052483491659561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1.0519088944371249</v>
      </c>
      <c r="AS537" s="11">
        <f>IF(('OddsRatio_working_3-way'!X537=0),IF(Q537&gt;0,-Q537^(1/3),(-Q537)^(1/3)),'OddsRatio_working_3-way'!AM537-'OddsRatio_working_3-way'!R537/3)</f>
        <v>-0.61138405952052943</v>
      </c>
      <c r="AT537" s="11">
        <f>IF(('OddsRatio_working_3-way'!X537=0),IF(Q537&gt;0,-Q537^(1/3),(-Q537)^(1/3)),'OddsRatio_working_3-way'!AN537-'OddsRatio_working_3-way'!R537/3)</f>
        <v>-0.44052483491659561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2.31</v>
      </c>
      <c r="B538" s="4">
        <f>IF('True_Odds_Calculator_3-way'!B539="","",'True_Odds_Calculator_3-way'!B539)</f>
        <v>3.43</v>
      </c>
      <c r="C538" s="4">
        <f>IF('True_Odds_Calculator_3-way'!C539="","",'True_Odds_Calculator_3-way'!C539)</f>
        <v>3.23</v>
      </c>
      <c r="D538" s="9">
        <f t="shared" si="117"/>
        <v>0.42029403211740263</v>
      </c>
      <c r="E538" s="9">
        <f t="shared" si="118"/>
        <v>0.28101537299671348</v>
      </c>
      <c r="F538" s="9">
        <f t="shared" si="119"/>
        <v>0.29869059488588373</v>
      </c>
      <c r="G538" s="9">
        <f t="shared" si="120"/>
        <v>1.0528906094041894</v>
      </c>
      <c r="H538" s="9">
        <f t="shared" si="121"/>
        <v>2.3792866983194885</v>
      </c>
      <c r="I538" s="9">
        <f t="shared" si="122"/>
        <v>3.5585241808521815</v>
      </c>
      <c r="J538" s="9">
        <f t="shared" si="123"/>
        <v>3.3479460589713415</v>
      </c>
      <c r="K538" s="11">
        <f t="shared" si="124"/>
        <v>0.4329004329004329</v>
      </c>
      <c r="L538" s="11">
        <f t="shared" si="125"/>
        <v>0.29154518950437314</v>
      </c>
      <c r="M538" s="11">
        <f t="shared" si="126"/>
        <v>0.30959752321981426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-0.27737914812443853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0.23327366294628382</v>
      </c>
      <c r="Q538" s="11">
        <f>2*'OddsRatio_working_3-way'!K538*'OddsRatio_working_3-way'!L538*'OddsRatio_working_3-way'!M538</f>
        <v>7.8148630802775162E-2</v>
      </c>
      <c r="R538" s="11">
        <f t="shared" si="127"/>
        <v>0</v>
      </c>
      <c r="S538" s="11">
        <f t="shared" si="128"/>
        <v>-0.84099206635976831</v>
      </c>
      <c r="T538" s="11">
        <f t="shared" si="129"/>
        <v>-0.28173938571516532</v>
      </c>
      <c r="U538" s="11">
        <f>'OddsRatio_working_3-way'!S538-'OddsRatio_working_3-way'!R538^2/3</f>
        <v>-0.84099206635976831</v>
      </c>
      <c r="V538" s="11">
        <f>'OddsRatio_working_3-way'!S538*'OddsRatio_working_3-way'!R538/3-2*'OddsRatio_working_3-way'!R538^3/27-'OddsRatio_working_3-way'!T538</f>
        <v>0.28173938571516532</v>
      </c>
      <c r="W538" s="11">
        <f>'OddsRatio_working_3-way'!V538^2+4*'OddsRatio_working_3-way'!U538^3/27</f>
        <v>-8.742398124961831E-3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0.14842462698969514</v>
      </c>
      <c r="Y538" s="11">
        <f>IF('OddsRatio_working_3-way'!W538&gt;=0,IF('OddsRatio_working_3-way'!V538+SQRT('OddsRatio_working_3-way'!W538)&gt;0,0,PI()),ACOS('OddsRatio_working_3-way'!V538/(2*'OddsRatio_working_3-way'!X538)))</f>
        <v>0.32043279185024209</v>
      </c>
      <c r="Z538" s="11">
        <f>'OddsRatio_working_3-way'!X538^(1/3)*COS('OddsRatio_working_3-way'!Y538/3)</f>
        <v>0.52644530470209472</v>
      </c>
      <c r="AA538" s="11">
        <f>'OddsRatio_working_3-way'!X538^(1/3)*COS(('OddsRatio_working_3-way'!Y538+2*PI())/3)</f>
        <v>-0.31210539427272183</v>
      </c>
      <c r="AB538" s="11">
        <f>'OddsRatio_working_3-way'!X538^(1/3)*COS(('OddsRatio_working_3-way'!Y538+4*PI())/3)</f>
        <v>-0.21433991042937303</v>
      </c>
      <c r="AC538" s="11">
        <f>'OddsRatio_working_3-way'!X538^(1/3)*SIN('OddsRatio_working_3-way'!Y538/3)</f>
        <v>5.6444928414411538E-2</v>
      </c>
      <c r="AD538" s="11">
        <f>'OddsRatio_working_3-way'!X538^(1/3)*SIN(('OddsRatio_working_3-way'!Y538+2*PI())/3)</f>
        <v>0.42769254336784773</v>
      </c>
      <c r="AE538" s="11">
        <f>'OddsRatio_working_3-way'!X538^(1/3)*SIN(('OddsRatio_working_3-way'!Y538+4*PI())/3)</f>
        <v>-0.48413747178225913</v>
      </c>
      <c r="AF538" s="11">
        <f>-'OddsRatio_working_3-way'!U538/(3*'OddsRatio_working_3-way'!X538^(1/3))*COS(('OddsRatio_working_3-way'!Y538)/3)</f>
        <v>0.52644530470209472</v>
      </c>
      <c r="AG538" s="11">
        <f>-'OddsRatio_working_3-way'!U538/(3*'OddsRatio_working_3-way'!X538^(1/3))*COS(('OddsRatio_working_3-way'!Y538+2*PI())/3)</f>
        <v>-0.31210539427272183</v>
      </c>
      <c r="AH538" s="11">
        <f>-'OddsRatio_working_3-way'!U538/(3*'OddsRatio_working_3-way'!X538^(1/3))*COS(('OddsRatio_working_3-way'!Y538+4*PI())/3)</f>
        <v>-0.21433991042937303</v>
      </c>
      <c r="AI538" s="11">
        <f>'OddsRatio_working_3-way'!U538/(3*'OddsRatio_working_3-way'!X538^(1/3))*SIN(('OddsRatio_working_3-way'!Y538)/3)</f>
        <v>-5.6444928414411538E-2</v>
      </c>
      <c r="AJ538" s="11">
        <f>'OddsRatio_working_3-way'!U538/(3*'OddsRatio_working_3-way'!X538^(1/3))*SIN(('OddsRatio_working_3-way'!Y538+2*PI())/3)</f>
        <v>-0.42769254336784773</v>
      </c>
      <c r="AK538" s="11">
        <f>'OddsRatio_working_3-way'!U538/(3*'OddsRatio_working_3-way'!X538^(1/3))*SIN(('OddsRatio_working_3-way'!Y538+4*PI())/3)</f>
        <v>0.48413747178225913</v>
      </c>
      <c r="AL538" s="11">
        <f>'OddsRatio_working_3-way'!Z538+'OddsRatio_working_3-way'!AF538</f>
        <v>1.0528906094041894</v>
      </c>
      <c r="AM538" s="11">
        <f>'OddsRatio_working_3-way'!AA538+'OddsRatio_working_3-way'!AG538</f>
        <v>-0.62421078854544365</v>
      </c>
      <c r="AN538" s="11">
        <f>'OddsRatio_working_3-way'!AB538+'OddsRatio_working_3-way'!AH538</f>
        <v>-0.42867982085874606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1.0528906094041894</v>
      </c>
      <c r="AS538" s="11">
        <f>IF(('OddsRatio_working_3-way'!X538=0),IF(Q538&gt;0,-Q538^(1/3),(-Q538)^(1/3)),'OddsRatio_working_3-way'!AM538-'OddsRatio_working_3-way'!R538/3)</f>
        <v>-0.62421078854544365</v>
      </c>
      <c r="AT538" s="11">
        <f>IF(('OddsRatio_working_3-way'!X538=0),IF(Q538&gt;0,-Q538^(1/3),(-Q538)^(1/3)),'OddsRatio_working_3-way'!AN538-'OddsRatio_working_3-way'!R538/3)</f>
        <v>-0.42867982085874606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2.17</v>
      </c>
      <c r="B539" s="4">
        <f>IF('True_Odds_Calculator_3-way'!B540="","",'True_Odds_Calculator_3-way'!B540)</f>
        <v>3.14</v>
      </c>
      <c r="C539" s="4">
        <f>IF('True_Odds_Calculator_3-way'!C540="","",'True_Odds_Calculator_3-way'!C540)</f>
        <v>3.92</v>
      </c>
      <c r="D539" s="9">
        <f t="shared" si="117"/>
        <v>0.44771672368848636</v>
      </c>
      <c r="E539" s="9">
        <f t="shared" si="118"/>
        <v>0.30710208615471185</v>
      </c>
      <c r="F539" s="9">
        <f t="shared" si="119"/>
        <v>0.2451811901568019</v>
      </c>
      <c r="G539" s="9">
        <f t="shared" si="120"/>
        <v>1.0543206526028146</v>
      </c>
      <c r="H539" s="9">
        <f t="shared" si="121"/>
        <v>2.2335551635452933</v>
      </c>
      <c r="I539" s="9">
        <f t="shared" si="122"/>
        <v>3.2562461965700229</v>
      </c>
      <c r="J539" s="9">
        <f t="shared" si="123"/>
        <v>4.0786163056002183</v>
      </c>
      <c r="K539" s="11">
        <f t="shared" si="124"/>
        <v>0.46082949308755761</v>
      </c>
      <c r="L539" s="11">
        <f t="shared" si="125"/>
        <v>0.31847133757961782</v>
      </c>
      <c r="M539" s="11">
        <f t="shared" si="126"/>
        <v>0.25510204081632654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-0.27372031908833283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0.23324513696993079</v>
      </c>
      <c r="Q539" s="11">
        <f>2*'OddsRatio_working_3-way'!K539*'OddsRatio_working_3-way'!L539*'OddsRatio_working_3-way'!M539</f>
        <v>7.4878053601903929E-2</v>
      </c>
      <c r="R539" s="11">
        <f t="shared" si="127"/>
        <v>0</v>
      </c>
      <c r="S539" s="11">
        <f t="shared" si="128"/>
        <v>-0.85212942081460818</v>
      </c>
      <c r="T539" s="11">
        <f t="shared" si="129"/>
        <v>-0.27355679640918396</v>
      </c>
      <c r="U539" s="11">
        <f>'OddsRatio_working_3-way'!S539-'OddsRatio_working_3-way'!R539^2/3</f>
        <v>-0.85212942081460818</v>
      </c>
      <c r="V539" s="11">
        <f>'OddsRatio_working_3-way'!S539*'OddsRatio_working_3-way'!R539/3-2*'OddsRatio_working_3-way'!R539^3/27-'OddsRatio_working_3-way'!T539</f>
        <v>0.27355679640918396</v>
      </c>
      <c r="W539" s="11">
        <f>'OddsRatio_working_3-way'!V539^2+4*'OddsRatio_working_3-way'!U539^3/27</f>
        <v>-1.6833655742128542E-2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0.15138277362681021</v>
      </c>
      <c r="Y539" s="11">
        <f>IF('OddsRatio_working_3-way'!W539&gt;=0,IF('OddsRatio_working_3-way'!V539+SQRT('OddsRatio_working_3-way'!W539)&gt;0,0,PI()),ACOS('OddsRatio_working_3-way'!V539/(2*'OddsRatio_working_3-way'!X539)))</f>
        <v>0.44286686903955963</v>
      </c>
      <c r="Z539" s="11">
        <f>'OddsRatio_working_3-way'!X539^(1/3)*COS('OddsRatio_working_3-way'!Y539/3)</f>
        <v>0.5271603263014073</v>
      </c>
      <c r="AA539" s="11">
        <f>'OddsRatio_working_3-way'!X539^(1/3)*COS(('OddsRatio_working_3-way'!Y539+2*PI())/3)</f>
        <v>-0.33146865984931506</v>
      </c>
      <c r="AB539" s="11">
        <f>'OddsRatio_working_3-way'!X539^(1/3)*COS(('OddsRatio_working_3-way'!Y539+4*PI())/3)</f>
        <v>-0.19569166645209232</v>
      </c>
      <c r="AC539" s="11">
        <f>'OddsRatio_working_3-way'!X539^(1/3)*SIN('OddsRatio_working_3-way'!Y539/3)</f>
        <v>7.8390883687644589E-2</v>
      </c>
      <c r="AD539" s="11">
        <f>'OddsRatio_working_3-way'!X539^(1/3)*SIN(('OddsRatio_working_3-way'!Y539+2*PI())/3)</f>
        <v>0.41733879260049028</v>
      </c>
      <c r="AE539" s="11">
        <f>'OddsRatio_working_3-way'!X539^(1/3)*SIN(('OddsRatio_working_3-way'!Y539+4*PI())/3)</f>
        <v>-0.49572967628813497</v>
      </c>
      <c r="AF539" s="11">
        <f>-'OddsRatio_working_3-way'!U539/(3*'OddsRatio_working_3-way'!X539^(1/3))*COS(('OddsRatio_working_3-way'!Y539)/3)</f>
        <v>0.5271603263014073</v>
      </c>
      <c r="AG539" s="11">
        <f>-'OddsRatio_working_3-way'!U539/(3*'OddsRatio_working_3-way'!X539^(1/3))*COS(('OddsRatio_working_3-way'!Y539+2*PI())/3)</f>
        <v>-0.33146865984931517</v>
      </c>
      <c r="AH539" s="11">
        <f>-'OddsRatio_working_3-way'!U539/(3*'OddsRatio_working_3-way'!X539^(1/3))*COS(('OddsRatio_working_3-way'!Y539+4*PI())/3)</f>
        <v>-0.19569166645209235</v>
      </c>
      <c r="AI539" s="11">
        <f>'OddsRatio_working_3-way'!U539/(3*'OddsRatio_working_3-way'!X539^(1/3))*SIN(('OddsRatio_working_3-way'!Y539)/3)</f>
        <v>-7.8390883687644602E-2</v>
      </c>
      <c r="AJ539" s="11">
        <f>'OddsRatio_working_3-way'!U539/(3*'OddsRatio_working_3-way'!X539^(1/3))*SIN(('OddsRatio_working_3-way'!Y539+2*PI())/3)</f>
        <v>-0.41733879260049039</v>
      </c>
      <c r="AK539" s="11">
        <f>'OddsRatio_working_3-way'!U539/(3*'OddsRatio_working_3-way'!X539^(1/3))*SIN(('OddsRatio_working_3-way'!Y539+4*PI())/3)</f>
        <v>0.49572967628813508</v>
      </c>
      <c r="AL539" s="11">
        <f>'OddsRatio_working_3-way'!Z539+'OddsRatio_working_3-way'!AF539</f>
        <v>1.0543206526028146</v>
      </c>
      <c r="AM539" s="11">
        <f>'OddsRatio_working_3-way'!AA539+'OddsRatio_working_3-way'!AG539</f>
        <v>-0.66293731969863023</v>
      </c>
      <c r="AN539" s="11">
        <f>'OddsRatio_working_3-way'!AB539+'OddsRatio_working_3-way'!AH539</f>
        <v>-0.3913833329041847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1.0543206526028146</v>
      </c>
      <c r="AS539" s="11">
        <f>IF(('OddsRatio_working_3-way'!X539=0),IF(Q539&gt;0,-Q539^(1/3),(-Q539)^(1/3)),'OddsRatio_working_3-way'!AM539-'OddsRatio_working_3-way'!R539/3)</f>
        <v>-0.66293731969863023</v>
      </c>
      <c r="AT539" s="11">
        <f>IF(('OddsRatio_working_3-way'!X539=0),IF(Q539&gt;0,-Q539^(1/3),(-Q539)^(1/3)),'OddsRatio_working_3-way'!AN539-'OddsRatio_working_3-way'!R539/3)</f>
        <v>-0.3913833329041847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1.87</v>
      </c>
      <c r="B540" s="4">
        <f>IF('True_Odds_Calculator_3-way'!B541="","",'True_Odds_Calculator_3-way'!B541)</f>
        <v>3.38</v>
      </c>
      <c r="C540" s="4">
        <f>IF('True_Odds_Calculator_3-way'!C541="","",'True_Odds_Calculator_3-way'!C541)</f>
        <v>4.8499999999999996</v>
      </c>
      <c r="D540" s="9">
        <f t="shared" si="117"/>
        <v>0.51986374974155969</v>
      </c>
      <c r="E540" s="9">
        <f t="shared" si="118"/>
        <v>0.28356102522452453</v>
      </c>
      <c r="F540" s="9">
        <f t="shared" si="119"/>
        <v>0.19657522503391581</v>
      </c>
      <c r="G540" s="9">
        <f t="shared" si="120"/>
        <v>1.0615872864723714</v>
      </c>
      <c r="H540" s="9">
        <f t="shared" si="121"/>
        <v>1.9235809392309635</v>
      </c>
      <c r="I540" s="9">
        <f t="shared" si="122"/>
        <v>3.5265777418042439</v>
      </c>
      <c r="J540" s="9">
        <f t="shared" si="123"/>
        <v>5.0871110529186296</v>
      </c>
      <c r="K540" s="11">
        <f t="shared" si="124"/>
        <v>0.53475935828876997</v>
      </c>
      <c r="L540" s="11">
        <f t="shared" si="125"/>
        <v>0.29585798816568049</v>
      </c>
      <c r="M540" s="11">
        <f t="shared" si="126"/>
        <v>0.2061855670103093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-0.26005002135057664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0.2316105315592184</v>
      </c>
      <c r="Q540" s="11">
        <f>2*'OddsRatio_working_3-way'!K540*'OddsRatio_working_3-way'!L540*'OddsRatio_working_3-way'!M540</f>
        <v>6.5242403256117854E-2</v>
      </c>
      <c r="R540" s="11">
        <f t="shared" si="127"/>
        <v>0</v>
      </c>
      <c r="S540" s="11">
        <f t="shared" si="128"/>
        <v>-0.89063838701624787</v>
      </c>
      <c r="T540" s="11">
        <f t="shared" si="129"/>
        <v>-0.25088405268063318</v>
      </c>
      <c r="U540" s="11">
        <f>'OddsRatio_working_3-way'!S540-'OddsRatio_working_3-way'!R540^2/3</f>
        <v>-0.89063838701624787</v>
      </c>
      <c r="V540" s="11">
        <f>'OddsRatio_working_3-way'!S540*'OddsRatio_working_3-way'!R540/3-2*'OddsRatio_working_3-way'!R540^3/27-'OddsRatio_working_3-way'!T540</f>
        <v>0.25088405268063318</v>
      </c>
      <c r="W540" s="11">
        <f>'OddsRatio_working_3-way'!V540^2+4*'OddsRatio_working_3-way'!U540^3/27</f>
        <v>-4.1721945807324995E-2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0.16175966253734561</v>
      </c>
      <c r="Y540" s="11">
        <f>IF('OddsRatio_working_3-way'!W540&gt;=0,IF('OddsRatio_working_3-way'!V540+SQRT('OddsRatio_working_3-way'!W540)&gt;0,0,PI()),ACOS('OddsRatio_working_3-way'!V540/(2*'OddsRatio_working_3-way'!X540)))</f>
        <v>0.68331503919446257</v>
      </c>
      <c r="Z540" s="11">
        <f>'OddsRatio_working_3-way'!X540^(1/3)*COS('OddsRatio_working_3-way'!Y540/3)</f>
        <v>0.53079364323618583</v>
      </c>
      <c r="AA540" s="11">
        <f>'OddsRatio_working_3-way'!X540^(1/3)*COS(('OddsRatio_working_3-way'!Y540+2*PI())/3)</f>
        <v>-0.37194811433246872</v>
      </c>
      <c r="AB540" s="11">
        <f>'OddsRatio_working_3-way'!X540^(1/3)*COS(('OddsRatio_working_3-way'!Y540+4*PI())/3)</f>
        <v>-0.15884552890371714</v>
      </c>
      <c r="AC540" s="11">
        <f>'OddsRatio_working_3-way'!X540^(1/3)*SIN('OddsRatio_working_3-way'!Y540/3)</f>
        <v>0.12303483506229507</v>
      </c>
      <c r="AD540" s="11">
        <f>'OddsRatio_working_3-way'!X540^(1/3)*SIN(('OddsRatio_working_3-way'!Y540+2*PI())/3)</f>
        <v>0.39816336167868349</v>
      </c>
      <c r="AE540" s="11">
        <f>'OddsRatio_working_3-way'!X540^(1/3)*SIN(('OddsRatio_working_3-way'!Y540+4*PI())/3)</f>
        <v>-0.52119819674097856</v>
      </c>
      <c r="AF540" s="11">
        <f>-'OddsRatio_working_3-way'!U540/(3*'OddsRatio_working_3-way'!X540^(1/3))*COS(('OddsRatio_working_3-way'!Y540)/3)</f>
        <v>0.53079364323618561</v>
      </c>
      <c r="AG540" s="11">
        <f>-'OddsRatio_working_3-way'!U540/(3*'OddsRatio_working_3-way'!X540^(1/3))*COS(('OddsRatio_working_3-way'!Y540+2*PI())/3)</f>
        <v>-0.3719481143324686</v>
      </c>
      <c r="AH540" s="11">
        <f>-'OddsRatio_working_3-way'!U540/(3*'OddsRatio_working_3-way'!X540^(1/3))*COS(('OddsRatio_working_3-way'!Y540+4*PI())/3)</f>
        <v>-0.15884552890371706</v>
      </c>
      <c r="AI540" s="11">
        <f>'OddsRatio_working_3-way'!U540/(3*'OddsRatio_working_3-way'!X540^(1/3))*SIN(('OddsRatio_working_3-way'!Y540)/3)</f>
        <v>-0.12303483506229501</v>
      </c>
      <c r="AJ540" s="11">
        <f>'OddsRatio_working_3-way'!U540/(3*'OddsRatio_working_3-way'!X540^(1/3))*SIN(('OddsRatio_working_3-way'!Y540+2*PI())/3)</f>
        <v>-0.39816336167868333</v>
      </c>
      <c r="AK540" s="11">
        <f>'OddsRatio_working_3-way'!U540/(3*'OddsRatio_working_3-way'!X540^(1/3))*SIN(('OddsRatio_working_3-way'!Y540+4*PI())/3)</f>
        <v>0.52119819674097834</v>
      </c>
      <c r="AL540" s="11">
        <f>'OddsRatio_working_3-way'!Z540+'OddsRatio_working_3-way'!AF540</f>
        <v>1.0615872864723714</v>
      </c>
      <c r="AM540" s="11">
        <f>'OddsRatio_working_3-way'!AA540+'OddsRatio_working_3-way'!AG540</f>
        <v>-0.74389622866493732</v>
      </c>
      <c r="AN540" s="11">
        <f>'OddsRatio_working_3-way'!AB540+'OddsRatio_working_3-way'!AH540</f>
        <v>-0.31769105780743423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1.0615872864723714</v>
      </c>
      <c r="AS540" s="11">
        <f>IF(('OddsRatio_working_3-way'!X540=0),IF(Q540&gt;0,-Q540^(1/3),(-Q540)^(1/3)),'OddsRatio_working_3-way'!AM540-'OddsRatio_working_3-way'!R540/3)</f>
        <v>-0.74389622866493732</v>
      </c>
      <c r="AT540" s="11">
        <f>IF(('OddsRatio_working_3-way'!X540=0),IF(Q540&gt;0,-Q540^(1/3),(-Q540)^(1/3)),'OddsRatio_working_3-way'!AN540-'OddsRatio_working_3-way'!R540/3)</f>
        <v>-0.31769105780743423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3.11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2.5099999999999998</v>
      </c>
      <c r="D541" s="9">
        <f t="shared" si="117"/>
        <v>0.31072129725814218</v>
      </c>
      <c r="E541" s="9">
        <f t="shared" si="118"/>
        <v>0.30280778236122891</v>
      </c>
      <c r="F541" s="9">
        <f t="shared" si="119"/>
        <v>0.38647092038062886</v>
      </c>
      <c r="G541" s="9">
        <f t="shared" si="120"/>
        <v>1.0513356305162151</v>
      </c>
      <c r="H541" s="9">
        <f t="shared" si="121"/>
        <v>3.2183181803892134</v>
      </c>
      <c r="I541" s="9">
        <f t="shared" si="122"/>
        <v>3.302425030830511</v>
      </c>
      <c r="J541" s="9">
        <f t="shared" si="123"/>
        <v>2.587516802079485</v>
      </c>
      <c r="K541" s="11">
        <f t="shared" si="124"/>
        <v>0.32154340836012862</v>
      </c>
      <c r="L541" s="11">
        <f t="shared" si="125"/>
        <v>0.31347962382445144</v>
      </c>
      <c r="M541" s="11">
        <f t="shared" si="126"/>
        <v>0.39840637450199207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-0.28020683446700845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0.23331966211297098</v>
      </c>
      <c r="Q541" s="11">
        <f>2*'OddsRatio_working_3-way'!K541*'OddsRatio_working_3-way'!L541*'OddsRatio_working_3-way'!M541</f>
        <v>8.031657904060964E-2</v>
      </c>
      <c r="R541" s="11">
        <f t="shared" si="127"/>
        <v>0</v>
      </c>
      <c r="S541" s="11">
        <f t="shared" si="128"/>
        <v>-0.83266941920519799</v>
      </c>
      <c r="T541" s="11">
        <f t="shared" si="129"/>
        <v>-0.28663319077631605</v>
      </c>
      <c r="U541" s="11">
        <f>'OddsRatio_working_3-way'!S541-'OddsRatio_working_3-way'!R541^2/3</f>
        <v>-0.83266941920519799</v>
      </c>
      <c r="V541" s="11">
        <f>'OddsRatio_working_3-way'!S541*'OddsRatio_working_3-way'!R541/3-2*'OddsRatio_working_3-way'!R541^3/27-'OddsRatio_working_3-way'!T541</f>
        <v>0.28663319077631605</v>
      </c>
      <c r="W541" s="11">
        <f>'OddsRatio_working_3-way'!V541^2+4*'OddsRatio_working_3-way'!U541^3/27</f>
        <v>-3.3705474168503613E-3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0.1462268216431773</v>
      </c>
      <c r="Y541" s="11">
        <f>IF('OddsRatio_working_3-way'!W541&gt;=0,IF('OddsRatio_working_3-way'!V541+SQRT('OddsRatio_working_3-way'!W541)&gt;0,0,PI()),ACOS('OddsRatio_working_3-way'!V541/(2*'OddsRatio_working_3-way'!X541)))</f>
        <v>0.19984246587259635</v>
      </c>
      <c r="Z541" s="11">
        <f>'OddsRatio_working_3-way'!X541^(1/3)*COS('OddsRatio_working_3-way'!Y541/3)</f>
        <v>0.52566781525810757</v>
      </c>
      <c r="AA541" s="11">
        <f>'OddsRatio_working_3-way'!X541^(1/3)*COS(('OddsRatio_working_3-way'!Y541+2*PI())/3)</f>
        <v>-0.29320438346703775</v>
      </c>
      <c r="AB541" s="11">
        <f>'OddsRatio_working_3-way'!X541^(1/3)*COS(('OddsRatio_working_3-way'!Y541+4*PI())/3)</f>
        <v>-0.23246343179106976</v>
      </c>
      <c r="AC541" s="11">
        <f>'OddsRatio_working_3-way'!X541^(1/3)*SIN('OddsRatio_working_3-way'!Y541/3)</f>
        <v>3.5068804800954215E-2</v>
      </c>
      <c r="AD541" s="11">
        <f>'OddsRatio_working_3-way'!X541^(1/3)*SIN(('OddsRatio_working_3-way'!Y541+2*PI())/3)</f>
        <v>0.43770727956490924</v>
      </c>
      <c r="AE541" s="11">
        <f>'OddsRatio_working_3-way'!X541^(1/3)*SIN(('OddsRatio_working_3-way'!Y541+4*PI())/3)</f>
        <v>-0.47277608436586344</v>
      </c>
      <c r="AF541" s="11">
        <f>-'OddsRatio_working_3-way'!U541/(3*'OddsRatio_working_3-way'!X541^(1/3))*COS(('OddsRatio_working_3-way'!Y541)/3)</f>
        <v>0.52566781525810757</v>
      </c>
      <c r="AG541" s="11">
        <f>-'OddsRatio_working_3-way'!U541/(3*'OddsRatio_working_3-way'!X541^(1/3))*COS(('OddsRatio_working_3-way'!Y541+2*PI())/3)</f>
        <v>-0.29320438346703775</v>
      </c>
      <c r="AH541" s="11">
        <f>-'OddsRatio_working_3-way'!U541/(3*'OddsRatio_working_3-way'!X541^(1/3))*COS(('OddsRatio_working_3-way'!Y541+4*PI())/3)</f>
        <v>-0.23246343179106976</v>
      </c>
      <c r="AI541" s="11">
        <f>'OddsRatio_working_3-way'!U541/(3*'OddsRatio_working_3-way'!X541^(1/3))*SIN(('OddsRatio_working_3-way'!Y541)/3)</f>
        <v>-3.5068804800954215E-2</v>
      </c>
      <c r="AJ541" s="11">
        <f>'OddsRatio_working_3-way'!U541/(3*'OddsRatio_working_3-way'!X541^(1/3))*SIN(('OddsRatio_working_3-way'!Y541+2*PI())/3)</f>
        <v>-0.43770727956490924</v>
      </c>
      <c r="AK541" s="11">
        <f>'OddsRatio_working_3-way'!U541/(3*'OddsRatio_working_3-way'!X541^(1/3))*SIN(('OddsRatio_working_3-way'!Y541+4*PI())/3)</f>
        <v>0.47277608436586344</v>
      </c>
      <c r="AL541" s="11">
        <f>'OddsRatio_working_3-way'!Z541+'OddsRatio_working_3-way'!AF541</f>
        <v>1.0513356305162151</v>
      </c>
      <c r="AM541" s="11">
        <f>'OddsRatio_working_3-way'!AA541+'OddsRatio_working_3-way'!AG541</f>
        <v>-0.58640876693407551</v>
      </c>
      <c r="AN541" s="11">
        <f>'OddsRatio_working_3-way'!AB541+'OddsRatio_working_3-way'!AH541</f>
        <v>-0.46492686358213953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1.0513356305162151</v>
      </c>
      <c r="AS541" s="11">
        <f>IF(('OddsRatio_working_3-way'!X541=0),IF(Q541&gt;0,-Q541^(1/3),(-Q541)^(1/3)),'OddsRatio_working_3-way'!AM541-'OddsRatio_working_3-way'!R541/3)</f>
        <v>-0.58640876693407551</v>
      </c>
      <c r="AT541" s="11">
        <f>IF(('OddsRatio_working_3-way'!X541=0),IF(Q541&gt;0,-Q541^(1/3),(-Q541)^(1/3)),'OddsRatio_working_3-way'!AN541-'OddsRatio_working_3-way'!R541/3)</f>
        <v>-0.46492686358213953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3.55</v>
      </c>
      <c r="B542" s="4">
        <f>IF('True_Odds_Calculator_3-way'!B543="","",'True_Odds_Calculator_3-way'!B543)</f>
        <v>3.18</v>
      </c>
      <c r="C542" s="4">
        <f>IF('True_Odds_Calculator_3-way'!C543="","",'True_Odds_Calculator_3-way'!C543)</f>
        <v>2.29</v>
      </c>
      <c r="D542" s="9">
        <f t="shared" si="117"/>
        <v>0.27171609965605659</v>
      </c>
      <c r="E542" s="9">
        <f t="shared" si="118"/>
        <v>0.30382172044101163</v>
      </c>
      <c r="F542" s="9">
        <f t="shared" si="119"/>
        <v>0.42446217990293172</v>
      </c>
      <c r="G542" s="9">
        <f t="shared" si="120"/>
        <v>1.051102713119187</v>
      </c>
      <c r="H542" s="9">
        <f t="shared" si="121"/>
        <v>3.6803119184539268</v>
      </c>
      <c r="I542" s="9">
        <f t="shared" si="122"/>
        <v>3.2914039145998273</v>
      </c>
      <c r="J542" s="9">
        <f t="shared" si="123"/>
        <v>2.3559224999237514</v>
      </c>
      <c r="K542" s="11">
        <f t="shared" si="124"/>
        <v>0.28169014084507044</v>
      </c>
      <c r="L542" s="11">
        <f t="shared" si="125"/>
        <v>0.31446540880503143</v>
      </c>
      <c r="M542" s="11">
        <f t="shared" si="126"/>
        <v>0.4366812227074236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-0.27739295623788041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0.23286570650178842</v>
      </c>
      <c r="Q542" s="11">
        <f>2*'OddsRatio_working_3-way'!K542*'OddsRatio_working_3-way'!L542*'OddsRatio_working_3-way'!M542</f>
        <v>7.7364022093617424E-2</v>
      </c>
      <c r="R542" s="11">
        <f t="shared" si="127"/>
        <v>0</v>
      </c>
      <c r="S542" s="11">
        <f t="shared" si="128"/>
        <v>-0.83947952269592852</v>
      </c>
      <c r="T542" s="11">
        <f t="shared" si="129"/>
        <v>-0.27889685139399623</v>
      </c>
      <c r="U542" s="11">
        <f>'OddsRatio_working_3-way'!S542-'OddsRatio_working_3-way'!R542^2/3</f>
        <v>-0.83947952269592852</v>
      </c>
      <c r="V542" s="11">
        <f>'OddsRatio_working_3-way'!S542*'OddsRatio_working_3-way'!R542/3-2*'OddsRatio_working_3-way'!R542^3/27-'OddsRatio_working_3-way'!T542</f>
        <v>0.27889685139399623</v>
      </c>
      <c r="W542" s="11">
        <f>'OddsRatio_working_3-way'!V542^2+4*'OddsRatio_working_3-way'!U542^3/27</f>
        <v>-9.8614257138097822E-3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0.14802438940196189</v>
      </c>
      <c r="Y542" s="11">
        <f>IF('OddsRatio_working_3-way'!W542&gt;=0,IF('OddsRatio_working_3-way'!V542+SQRT('OddsRatio_working_3-way'!W542)&gt;0,0,PI()),ACOS('OddsRatio_working_3-way'!V542/(2*'OddsRatio_working_3-way'!X542)))</f>
        <v>0.34206547203430104</v>
      </c>
      <c r="Z542" s="11">
        <f>'OddsRatio_working_3-way'!X542^(1/3)*COS('OddsRatio_working_3-way'!Y542/3)</f>
        <v>0.52555135655959351</v>
      </c>
      <c r="AA542" s="11">
        <f>'OddsRatio_working_3-way'!X542^(1/3)*COS(('OddsRatio_working_3-way'!Y542+2*PI())/3)</f>
        <v>-0.3148977406695414</v>
      </c>
      <c r="AB542" s="11">
        <f>'OddsRatio_working_3-way'!X542^(1/3)*COS(('OddsRatio_working_3-way'!Y542+4*PI())/3)</f>
        <v>-0.21065361589005197</v>
      </c>
      <c r="AC542" s="11">
        <f>'OddsRatio_working_3-way'!X542^(1/3)*SIN('OddsRatio_working_3-way'!Y542/3)</f>
        <v>6.0185373502875082E-2</v>
      </c>
      <c r="AD542" s="11">
        <f>'OddsRatio_working_3-way'!X542^(1/3)*SIN(('OddsRatio_working_3-way'!Y542+2*PI())/3)</f>
        <v>0.4250481390225439</v>
      </c>
      <c r="AE542" s="11">
        <f>'OddsRatio_working_3-way'!X542^(1/3)*SIN(('OddsRatio_working_3-way'!Y542+4*PI())/3)</f>
        <v>-0.48523351252541902</v>
      </c>
      <c r="AF542" s="11">
        <f>-'OddsRatio_working_3-way'!U542/(3*'OddsRatio_working_3-way'!X542^(1/3))*COS(('OddsRatio_working_3-way'!Y542)/3)</f>
        <v>0.52555135655959351</v>
      </c>
      <c r="AG542" s="11">
        <f>-'OddsRatio_working_3-way'!U542/(3*'OddsRatio_working_3-way'!X542^(1/3))*COS(('OddsRatio_working_3-way'!Y542+2*PI())/3)</f>
        <v>-0.3148977406695414</v>
      </c>
      <c r="AH542" s="11">
        <f>-'OddsRatio_working_3-way'!U542/(3*'OddsRatio_working_3-way'!X542^(1/3))*COS(('OddsRatio_working_3-way'!Y542+4*PI())/3)</f>
        <v>-0.21065361589005197</v>
      </c>
      <c r="AI542" s="11">
        <f>'OddsRatio_working_3-way'!U542/(3*'OddsRatio_working_3-way'!X542^(1/3))*SIN(('OddsRatio_working_3-way'!Y542)/3)</f>
        <v>-6.0185373502875082E-2</v>
      </c>
      <c r="AJ542" s="11">
        <f>'OddsRatio_working_3-way'!U542/(3*'OddsRatio_working_3-way'!X542^(1/3))*SIN(('OddsRatio_working_3-way'!Y542+2*PI())/3)</f>
        <v>-0.4250481390225439</v>
      </c>
      <c r="AK542" s="11">
        <f>'OddsRatio_working_3-way'!U542/(3*'OddsRatio_working_3-way'!X542^(1/3))*SIN(('OddsRatio_working_3-way'!Y542+4*PI())/3)</f>
        <v>0.48523351252541902</v>
      </c>
      <c r="AL542" s="11">
        <f>'OddsRatio_working_3-way'!Z542+'OddsRatio_working_3-way'!AF542</f>
        <v>1.051102713119187</v>
      </c>
      <c r="AM542" s="11">
        <f>'OddsRatio_working_3-way'!AA542+'OddsRatio_working_3-way'!AG542</f>
        <v>-0.62979548133908281</v>
      </c>
      <c r="AN542" s="11">
        <f>'OddsRatio_working_3-way'!AB542+'OddsRatio_working_3-way'!AH542</f>
        <v>-0.42130723178010393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1.051102713119187</v>
      </c>
      <c r="AS542" s="11">
        <f>IF(('OddsRatio_working_3-way'!X542=0),IF(Q542&gt;0,-Q542^(1/3),(-Q542)^(1/3)),'OddsRatio_working_3-way'!AM542-'OddsRatio_working_3-way'!R542/3)</f>
        <v>-0.62979548133908281</v>
      </c>
      <c r="AT542" s="11">
        <f>IF(('OddsRatio_working_3-way'!X542=0),IF(Q542&gt;0,-Q542^(1/3),(-Q542)^(1/3)),'OddsRatio_working_3-way'!AN542-'OddsRatio_working_3-way'!R542/3)</f>
        <v>-0.42130723178010393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2.35</v>
      </c>
      <c r="B543" s="4">
        <f>IF('True_Odds_Calculator_3-way'!B544="","",'True_Odds_Calculator_3-way'!B544)</f>
        <v>3.06</v>
      </c>
      <c r="C543" s="4">
        <f>IF('True_Odds_Calculator_3-way'!C544="","",'True_Odds_Calculator_3-way'!C544)</f>
        <v>3.57</v>
      </c>
      <c r="D543" s="9">
        <f t="shared" si="117"/>
        <v>0.41358173376602692</v>
      </c>
      <c r="E543" s="9">
        <f t="shared" si="118"/>
        <v>0.31609428353090713</v>
      </c>
      <c r="F543" s="9">
        <f t="shared" si="119"/>
        <v>0.27032398270306601</v>
      </c>
      <c r="G543" s="9">
        <f t="shared" si="120"/>
        <v>1.0502975964596044</v>
      </c>
      <c r="H543" s="9">
        <f t="shared" si="121"/>
        <v>2.4179017552204662</v>
      </c>
      <c r="I543" s="9">
        <f t="shared" si="122"/>
        <v>3.1636130487067851</v>
      </c>
      <c r="J543" s="9">
        <f t="shared" si="123"/>
        <v>3.6992648229011831</v>
      </c>
      <c r="K543" s="11">
        <f t="shared" si="124"/>
        <v>0.42553191489361702</v>
      </c>
      <c r="L543" s="11">
        <f t="shared" si="125"/>
        <v>0.32679738562091504</v>
      </c>
      <c r="M543" s="11">
        <f t="shared" si="126"/>
        <v>0.28011204481792717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-0.27840472859982546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0.23293978973872959</v>
      </c>
      <c r="Q543" s="11">
        <f>2*'OddsRatio_working_3-way'!K543*'OddsRatio_working_3-way'!L543*'OddsRatio_working_3-way'!M543</f>
        <v>7.7906284193555053E-2</v>
      </c>
      <c r="R543" s="11">
        <f t="shared" si="127"/>
        <v>0</v>
      </c>
      <c r="S543" s="11">
        <f t="shared" si="128"/>
        <v>-0.83669480367753934</v>
      </c>
      <c r="T543" s="11">
        <f t="shared" si="129"/>
        <v>-0.27983103801924397</v>
      </c>
      <c r="U543" s="11">
        <f>'OddsRatio_working_3-way'!S543-'OddsRatio_working_3-way'!R543^2/3</f>
        <v>-0.83669480367753934</v>
      </c>
      <c r="V543" s="11">
        <f>'OddsRatio_working_3-way'!S543*'OddsRatio_working_3-way'!R543/3-2*'OddsRatio_working_3-way'!R543^3/27-'OddsRatio_working_3-way'!T543</f>
        <v>0.27983103801924397</v>
      </c>
      <c r="W543" s="11">
        <f>'OddsRatio_working_3-way'!V543^2+4*'OddsRatio_working_3-way'!U543^3/27</f>
        <v>-8.4701536589781717E-3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0.14728846144378191</v>
      </c>
      <c r="Y543" s="11">
        <f>IF('OddsRatio_working_3-way'!W543&gt;=0,IF('OddsRatio_working_3-way'!V543+SQRT('OddsRatio_working_3-way'!W543)&gt;0,0,PI()),ACOS('OddsRatio_working_3-way'!V543/(2*'OddsRatio_working_3-way'!X543)))</f>
        <v>0.31774561766246756</v>
      </c>
      <c r="Z543" s="11">
        <f>'OddsRatio_working_3-way'!X543^(1/3)*COS('OddsRatio_working_3-way'!Y543/3)</f>
        <v>0.52514879822980232</v>
      </c>
      <c r="AA543" s="11">
        <f>'OddsRatio_working_3-way'!X543^(1/3)*COS(('OddsRatio_working_3-way'!Y543+2*PI())/3)</f>
        <v>-0.31092474252351288</v>
      </c>
      <c r="AB543" s="11">
        <f>'OddsRatio_working_3-way'!X543^(1/3)*COS(('OddsRatio_working_3-way'!Y543+4*PI())/3)</f>
        <v>-0.21422405570628933</v>
      </c>
      <c r="AC543" s="11">
        <f>'OddsRatio_working_3-way'!X543^(1/3)*SIN('OddsRatio_working_3-way'!Y543/3)</f>
        <v>5.5830167564745729E-2</v>
      </c>
      <c r="AD543" s="11">
        <f>'OddsRatio_working_3-way'!X543^(1/3)*SIN(('OddsRatio_working_3-way'!Y543+2*PI())/3)</f>
        <v>0.42687711625150443</v>
      </c>
      <c r="AE543" s="11">
        <f>'OddsRatio_working_3-way'!X543^(1/3)*SIN(('OddsRatio_working_3-way'!Y543+4*PI())/3)</f>
        <v>-0.48270728381625011</v>
      </c>
      <c r="AF543" s="11">
        <f>-'OddsRatio_working_3-way'!U543/(3*'OddsRatio_working_3-way'!X543^(1/3))*COS(('OddsRatio_working_3-way'!Y543)/3)</f>
        <v>0.52514879822980209</v>
      </c>
      <c r="AG543" s="11">
        <f>-'OddsRatio_working_3-way'!U543/(3*'OddsRatio_working_3-way'!X543^(1/3))*COS(('OddsRatio_working_3-way'!Y543+2*PI())/3)</f>
        <v>-0.31092474252351276</v>
      </c>
      <c r="AH543" s="11">
        <f>-'OddsRatio_working_3-way'!U543/(3*'OddsRatio_working_3-way'!X543^(1/3))*COS(('OddsRatio_working_3-way'!Y543+4*PI())/3)</f>
        <v>-0.21422405570628925</v>
      </c>
      <c r="AI543" s="11">
        <f>'OddsRatio_working_3-way'!U543/(3*'OddsRatio_working_3-way'!X543^(1/3))*SIN(('OddsRatio_working_3-way'!Y543)/3)</f>
        <v>-5.5830167564745709E-2</v>
      </c>
      <c r="AJ543" s="11">
        <f>'OddsRatio_working_3-way'!U543/(3*'OddsRatio_working_3-way'!X543^(1/3))*SIN(('OddsRatio_working_3-way'!Y543+2*PI())/3)</f>
        <v>-0.42687711625150426</v>
      </c>
      <c r="AK543" s="11">
        <f>'OddsRatio_working_3-way'!U543/(3*'OddsRatio_working_3-way'!X543^(1/3))*SIN(('OddsRatio_working_3-way'!Y543+4*PI())/3)</f>
        <v>0.48270728381624994</v>
      </c>
      <c r="AL543" s="11">
        <f>'OddsRatio_working_3-way'!Z543+'OddsRatio_working_3-way'!AF543</f>
        <v>1.0502975964596044</v>
      </c>
      <c r="AM543" s="11">
        <f>'OddsRatio_working_3-way'!AA543+'OddsRatio_working_3-way'!AG543</f>
        <v>-0.62184948504702564</v>
      </c>
      <c r="AN543" s="11">
        <f>'OddsRatio_working_3-way'!AB543+'OddsRatio_working_3-way'!AH543</f>
        <v>-0.42844811141257855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1.0502975964596044</v>
      </c>
      <c r="AS543" s="11">
        <f>IF(('OddsRatio_working_3-way'!X543=0),IF(Q543&gt;0,-Q543^(1/3),(-Q543)^(1/3)),'OddsRatio_working_3-way'!AM543-'OddsRatio_working_3-way'!R543/3)</f>
        <v>-0.62184948504702564</v>
      </c>
      <c r="AT543" s="11">
        <f>IF(('OddsRatio_working_3-way'!X543=0),IF(Q543&gt;0,-Q543^(1/3),(-Q543)^(1/3)),'OddsRatio_working_3-way'!AN543-'OddsRatio_working_3-way'!R543/3)</f>
        <v>-0.42844811141257855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1.93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4.92</v>
      </c>
      <c r="D544" s="9">
        <f t="shared" si="117"/>
        <v>0.50373898279698281</v>
      </c>
      <c r="E544" s="9">
        <f t="shared" si="118"/>
        <v>0.30217978151578667</v>
      </c>
      <c r="F544" s="9">
        <f t="shared" si="119"/>
        <v>0.19408123568723071</v>
      </c>
      <c r="G544" s="9">
        <f t="shared" si="120"/>
        <v>1.05930653615416</v>
      </c>
      <c r="H544" s="9">
        <f t="shared" si="121"/>
        <v>1.9851550786233683</v>
      </c>
      <c r="I544" s="9">
        <f t="shared" si="122"/>
        <v>3.3092882488160691</v>
      </c>
      <c r="J544" s="9">
        <f t="shared" si="123"/>
        <v>5.1524816217243075</v>
      </c>
      <c r="K544" s="11">
        <f t="shared" si="124"/>
        <v>0.5181347150259068</v>
      </c>
      <c r="L544" s="11">
        <f t="shared" si="125"/>
        <v>0.31446540880503143</v>
      </c>
      <c r="M544" s="11">
        <f t="shared" si="126"/>
        <v>0.2032520325203252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-0.26319399570963165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0.23281223133865911</v>
      </c>
      <c r="Q544" s="11">
        <f>2*'OddsRatio_working_3-way'!K544*'OddsRatio_working_3-way'!L544*'OddsRatio_working_3-way'!M544</f>
        <v>6.623392072223587E-2</v>
      </c>
      <c r="R544" s="11">
        <f t="shared" si="127"/>
        <v>0</v>
      </c>
      <c r="S544" s="11">
        <f t="shared" si="128"/>
        <v>-0.88456513117232671</v>
      </c>
      <c r="T544" s="11">
        <f t="shared" si="129"/>
        <v>-0.25165437586694928</v>
      </c>
      <c r="U544" s="11">
        <f>'OddsRatio_working_3-way'!S544-'OddsRatio_working_3-way'!R544^2/3</f>
        <v>-0.88456513117232671</v>
      </c>
      <c r="V544" s="11">
        <f>'OddsRatio_working_3-way'!S544*'OddsRatio_working_3-way'!R544/3-2*'OddsRatio_working_3-way'!R544^3/27-'OddsRatio_working_3-way'!T544</f>
        <v>0.25165437586694928</v>
      </c>
      <c r="W544" s="11">
        <f>'OddsRatio_working_3-way'!V544^2+4*'OddsRatio_working_3-way'!U544^3/27</f>
        <v>-3.9208271639539272E-2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0.16010792963851217</v>
      </c>
      <c r="Y544" s="11">
        <f>IF('OddsRatio_working_3-way'!W544&gt;=0,IF('OddsRatio_working_3-way'!V544+SQRT('OddsRatio_working_3-way'!W544)&gt;0,0,PI()),ACOS('OddsRatio_working_3-way'!V544/(2*'OddsRatio_working_3-way'!X544)))</f>
        <v>0.66666256911070532</v>
      </c>
      <c r="Z544" s="11">
        <f>'OddsRatio_working_3-way'!X544^(1/3)*COS('OddsRatio_working_3-way'!Y544/3)</f>
        <v>0.52965326807708002</v>
      </c>
      <c r="AA544" s="11">
        <f>'OddsRatio_working_3-way'!X544^(1/3)*COS(('OddsRatio_working_3-way'!Y544+2*PI())/3)</f>
        <v>-0.36846950405154799</v>
      </c>
      <c r="AB544" s="11">
        <f>'OddsRatio_working_3-way'!X544^(1/3)*COS(('OddsRatio_working_3-way'!Y544+4*PI())/3)</f>
        <v>-0.16118376402553219</v>
      </c>
      <c r="AC544" s="11">
        <f>'OddsRatio_working_3-way'!X544^(1/3)*SIN('OddsRatio_working_3-way'!Y544/3)</f>
        <v>0.1196764778031911</v>
      </c>
      <c r="AD544" s="11">
        <f>'OddsRatio_working_3-way'!X544^(1/3)*SIN(('OddsRatio_working_3-way'!Y544+2*PI())/3)</f>
        <v>0.39885494645060521</v>
      </c>
      <c r="AE544" s="11">
        <f>'OddsRatio_working_3-way'!X544^(1/3)*SIN(('OddsRatio_working_3-way'!Y544+4*PI())/3)</f>
        <v>-0.51853142425379628</v>
      </c>
      <c r="AF544" s="11">
        <f>-'OddsRatio_working_3-way'!U544/(3*'OddsRatio_working_3-way'!X544^(1/3))*COS(('OddsRatio_working_3-way'!Y544)/3)</f>
        <v>0.52965326807708002</v>
      </c>
      <c r="AG544" s="11">
        <f>-'OddsRatio_working_3-way'!U544/(3*'OddsRatio_working_3-way'!X544^(1/3))*COS(('OddsRatio_working_3-way'!Y544+2*PI())/3)</f>
        <v>-0.36846950405154799</v>
      </c>
      <c r="AH544" s="11">
        <f>-'OddsRatio_working_3-way'!U544/(3*'OddsRatio_working_3-way'!X544^(1/3))*COS(('OddsRatio_working_3-way'!Y544+4*PI())/3)</f>
        <v>-0.16118376402553219</v>
      </c>
      <c r="AI544" s="11">
        <f>'OddsRatio_working_3-way'!U544/(3*'OddsRatio_working_3-way'!X544^(1/3))*SIN(('OddsRatio_working_3-way'!Y544)/3)</f>
        <v>-0.1196764778031911</v>
      </c>
      <c r="AJ544" s="11">
        <f>'OddsRatio_working_3-way'!U544/(3*'OddsRatio_working_3-way'!X544^(1/3))*SIN(('OddsRatio_working_3-way'!Y544+2*PI())/3)</f>
        <v>-0.39885494645060521</v>
      </c>
      <c r="AK544" s="11">
        <f>'OddsRatio_working_3-way'!U544/(3*'OddsRatio_working_3-way'!X544^(1/3))*SIN(('OddsRatio_working_3-way'!Y544+4*PI())/3)</f>
        <v>0.51853142425379628</v>
      </c>
      <c r="AL544" s="11">
        <f>'OddsRatio_working_3-way'!Z544+'OddsRatio_working_3-way'!AF544</f>
        <v>1.05930653615416</v>
      </c>
      <c r="AM544" s="11">
        <f>'OddsRatio_working_3-way'!AA544+'OddsRatio_working_3-way'!AG544</f>
        <v>-0.73693900810309598</v>
      </c>
      <c r="AN544" s="11">
        <f>'OddsRatio_working_3-way'!AB544+'OddsRatio_working_3-way'!AH544</f>
        <v>-0.32236752805106439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1.05930653615416</v>
      </c>
      <c r="AS544" s="11">
        <f>IF(('OddsRatio_working_3-way'!X544=0),IF(Q544&gt;0,-Q544^(1/3),(-Q544)^(1/3)),'OddsRatio_working_3-way'!AM544-'OddsRatio_working_3-way'!R544/3)</f>
        <v>-0.73693900810309598</v>
      </c>
      <c r="AT544" s="11">
        <f>IF(('OddsRatio_working_3-way'!X544=0),IF(Q544&gt;0,-Q544^(1/3),(-Q544)^(1/3)),'OddsRatio_working_3-way'!AN544-'OddsRatio_working_3-way'!R544/3)</f>
        <v>-0.32236752805106439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2.34</v>
      </c>
      <c r="B545" s="4">
        <f>IF('True_Odds_Calculator_3-way'!B546="","",'True_Odds_Calculator_3-way'!B546)</f>
        <v>3.01</v>
      </c>
      <c r="C545" s="4">
        <f>IF('True_Odds_Calculator_3-way'!C546="","",'True_Odds_Calculator_3-way'!C546)</f>
        <v>3.66</v>
      </c>
      <c r="D545" s="9">
        <f t="shared" si="117"/>
        <v>0.41523612309198576</v>
      </c>
      <c r="E545" s="9">
        <f t="shared" si="118"/>
        <v>0.32129520750553492</v>
      </c>
      <c r="F545" s="9">
        <f t="shared" si="119"/>
        <v>0.26346866940247937</v>
      </c>
      <c r="G545" s="9">
        <f t="shared" si="120"/>
        <v>1.0509465064525627</v>
      </c>
      <c r="H545" s="9">
        <f t="shared" si="121"/>
        <v>2.4082683186464333</v>
      </c>
      <c r="I545" s="9">
        <f t="shared" si="122"/>
        <v>3.1124024779696509</v>
      </c>
      <c r="J545" s="9">
        <f t="shared" si="123"/>
        <v>3.7955177071638162</v>
      </c>
      <c r="K545" s="11">
        <f t="shared" si="124"/>
        <v>0.42735042735042739</v>
      </c>
      <c r="L545" s="11">
        <f t="shared" si="125"/>
        <v>0.33222591362126247</v>
      </c>
      <c r="M545" s="11">
        <f t="shared" si="126"/>
        <v>0.27322404371584696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-0.27791952191494695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0.23313690869924192</v>
      </c>
      <c r="Q545" s="11">
        <f>2*'OddsRatio_working_3-way'!K545*'OddsRatio_working_3-way'!L545*'OddsRatio_working_3-way'!M545</f>
        <v>7.7582997903241899E-2</v>
      </c>
      <c r="R545" s="11">
        <f t="shared" si="127"/>
        <v>0</v>
      </c>
      <c r="S545" s="11">
        <f t="shared" si="128"/>
        <v>-0.83886481630675058</v>
      </c>
      <c r="T545" s="11">
        <f t="shared" si="129"/>
        <v>-0.27915634486081548</v>
      </c>
      <c r="U545" s="11">
        <f>'OddsRatio_working_3-way'!S545-'OddsRatio_working_3-way'!R545^2/3</f>
        <v>-0.83886481630675058</v>
      </c>
      <c r="V545" s="11">
        <f>'OddsRatio_working_3-way'!S545*'OddsRatio_working_3-way'!R545/3-2*'OddsRatio_working_3-way'!R545^3/27-'OddsRatio_working_3-way'!T545</f>
        <v>0.27915634486081548</v>
      </c>
      <c r="W545" s="11">
        <f>'OddsRatio_working_3-way'!V545^2+4*'OddsRatio_working_3-way'!U545^3/27</f>
        <v>-9.5242223940484455E-3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0.14786183353903315</v>
      </c>
      <c r="Y545" s="11">
        <f>IF('OddsRatio_working_3-way'!W545&gt;=0,IF('OddsRatio_working_3-way'!V545+SQRT('OddsRatio_working_3-way'!W545)&gt;0,0,PI()),ACOS('OddsRatio_working_3-way'!V545/(2*'OddsRatio_working_3-way'!X545)))</f>
        <v>0.33631544112035483</v>
      </c>
      <c r="Z545" s="11">
        <f>'OddsRatio_working_3-way'!X545^(1/3)*COS('OddsRatio_working_3-way'!Y545/3)</f>
        <v>0.52547325322628136</v>
      </c>
      <c r="AA545" s="11">
        <f>'OddsRatio_working_3-way'!X545^(1/3)*COS(('OddsRatio_working_3-way'!Y545+2*PI())/3)</f>
        <v>-0.3139674687351377</v>
      </c>
      <c r="AB545" s="11">
        <f>'OddsRatio_working_3-way'!X545^(1/3)*COS(('OddsRatio_working_3-way'!Y545+4*PI())/3)</f>
        <v>-0.21150578449114374</v>
      </c>
      <c r="AC545" s="11">
        <f>'OddsRatio_working_3-way'!X545^(1/3)*SIN('OddsRatio_working_3-way'!Y545/3)</f>
        <v>5.9156280979892457E-2</v>
      </c>
      <c r="AD545" s="11">
        <f>'OddsRatio_working_3-way'!X545^(1/3)*SIN(('OddsRatio_working_3-way'!Y545+2*PI())/3)</f>
        <v>0.42549504581326669</v>
      </c>
      <c r="AE545" s="11">
        <f>'OddsRatio_working_3-way'!X545^(1/3)*SIN(('OddsRatio_working_3-way'!Y545+4*PI())/3)</f>
        <v>-0.48465132679315903</v>
      </c>
      <c r="AF545" s="11">
        <f>-'OddsRatio_working_3-way'!U545/(3*'OddsRatio_working_3-way'!X545^(1/3))*COS(('OddsRatio_working_3-way'!Y545)/3)</f>
        <v>0.52547325322628124</v>
      </c>
      <c r="AG545" s="11">
        <f>-'OddsRatio_working_3-way'!U545/(3*'OddsRatio_working_3-way'!X545^(1/3))*COS(('OddsRatio_working_3-way'!Y545+2*PI())/3)</f>
        <v>-0.31396746873513764</v>
      </c>
      <c r="AH545" s="11">
        <f>-'OddsRatio_working_3-way'!U545/(3*'OddsRatio_working_3-way'!X545^(1/3))*COS(('OddsRatio_working_3-way'!Y545+4*PI())/3)</f>
        <v>-0.21150578449114371</v>
      </c>
      <c r="AI545" s="11">
        <f>'OddsRatio_working_3-way'!U545/(3*'OddsRatio_working_3-way'!X545^(1/3))*SIN(('OddsRatio_working_3-way'!Y545)/3)</f>
        <v>-5.9156280979892444E-2</v>
      </c>
      <c r="AJ545" s="11">
        <f>'OddsRatio_working_3-way'!U545/(3*'OddsRatio_working_3-way'!X545^(1/3))*SIN(('OddsRatio_working_3-way'!Y545+2*PI())/3)</f>
        <v>-0.42549504581326664</v>
      </c>
      <c r="AK545" s="11">
        <f>'OddsRatio_working_3-way'!U545/(3*'OddsRatio_working_3-way'!X545^(1/3))*SIN(('OddsRatio_working_3-way'!Y545+4*PI())/3)</f>
        <v>0.48465132679315892</v>
      </c>
      <c r="AL545" s="11">
        <f>'OddsRatio_working_3-way'!Z545+'OddsRatio_working_3-way'!AF545</f>
        <v>1.0509465064525627</v>
      </c>
      <c r="AM545" s="11">
        <f>'OddsRatio_working_3-way'!AA545+'OddsRatio_working_3-way'!AG545</f>
        <v>-0.6279349374702754</v>
      </c>
      <c r="AN545" s="11">
        <f>'OddsRatio_working_3-way'!AB545+'OddsRatio_working_3-way'!AH545</f>
        <v>-0.42301156898228742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1.0509465064525627</v>
      </c>
      <c r="AS545" s="11">
        <f>IF(('OddsRatio_working_3-way'!X545=0),IF(Q545&gt;0,-Q545^(1/3),(-Q545)^(1/3)),'OddsRatio_working_3-way'!AM545-'OddsRatio_working_3-way'!R545/3)</f>
        <v>-0.6279349374702754</v>
      </c>
      <c r="AT545" s="11">
        <f>IF(('OddsRatio_working_3-way'!X545=0),IF(Q545&gt;0,-Q545^(1/3),(-Q545)^(1/3)),'OddsRatio_working_3-way'!AN545-'OddsRatio_working_3-way'!R545/3)</f>
        <v>-0.42301156898228742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3.63</v>
      </c>
      <c r="B546" s="4">
        <f>IF('True_Odds_Calculator_3-way'!B547="","",'True_Odds_Calculator_3-way'!B547)</f>
        <v>3.22</v>
      </c>
      <c r="C546" s="4">
        <f>IF('True_Odds_Calculator_3-way'!C547="","",'True_Odds_Calculator_3-way'!C547)</f>
        <v>2.2400000000000002</v>
      </c>
      <c r="D546" s="9">
        <f t="shared" si="117"/>
        <v>0.26571155655857537</v>
      </c>
      <c r="E546" s="9">
        <f t="shared" si="118"/>
        <v>0.30005962892504834</v>
      </c>
      <c r="F546" s="9">
        <f t="shared" si="119"/>
        <v>0.43422881451637646</v>
      </c>
      <c r="G546" s="9">
        <f t="shared" si="120"/>
        <v>1.0507526672904173</v>
      </c>
      <c r="H546" s="9">
        <f t="shared" si="121"/>
        <v>3.7634795149737976</v>
      </c>
      <c r="I546" s="9">
        <f t="shared" si="122"/>
        <v>3.3326709213847265</v>
      </c>
      <c r="J546" s="9">
        <f t="shared" si="123"/>
        <v>2.3029333074401173</v>
      </c>
      <c r="K546" s="11">
        <f t="shared" si="124"/>
        <v>0.27548209366391185</v>
      </c>
      <c r="L546" s="11">
        <f t="shared" si="125"/>
        <v>0.3105590062111801</v>
      </c>
      <c r="M546" s="11">
        <f t="shared" si="126"/>
        <v>0.4464285714285714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-0.27651576261118904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0.23259842923874546</v>
      </c>
      <c r="Q546" s="11">
        <f>2*'OddsRatio_working_3-way'!K546*'OddsRatio_working_3-way'!L546*'OddsRatio_working_3-way'!M546</f>
        <v>7.6387004676106873E-2</v>
      </c>
      <c r="R546" s="11">
        <f t="shared" si="127"/>
        <v>0</v>
      </c>
      <c r="S546" s="11">
        <f t="shared" si="128"/>
        <v>-0.84117602209102238</v>
      </c>
      <c r="T546" s="11">
        <f t="shared" si="129"/>
        <v>-0.27624828311692029</v>
      </c>
      <c r="U546" s="11">
        <f>'OddsRatio_working_3-way'!S546-'OddsRatio_working_3-way'!R546^2/3</f>
        <v>-0.84117602209102238</v>
      </c>
      <c r="V546" s="11">
        <f>'OddsRatio_working_3-way'!S546*'OddsRatio_working_3-way'!R546/3-2*'OddsRatio_working_3-way'!R546^3/27-'OddsRatio_working_3-way'!T546</f>
        <v>0.27624828311692029</v>
      </c>
      <c r="W546" s="11">
        <f>'OddsRatio_working_3-way'!V546^2+4*'OddsRatio_working_3-way'!U546^3/27</f>
        <v>-1.1864203174095062E-2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0.14847332849635084</v>
      </c>
      <c r="Y546" s="11">
        <f>IF('OddsRatio_working_3-way'!W546&gt;=0,IF('OddsRatio_working_3-way'!V546+SQRT('OddsRatio_working_3-way'!W546)&gt;0,0,PI()),ACOS('OddsRatio_working_3-way'!V546/(2*'OddsRatio_working_3-way'!X546)))</f>
        <v>0.37557738596205081</v>
      </c>
      <c r="Z546" s="11">
        <f>'OddsRatio_working_3-way'!X546^(1/3)*COS('OddsRatio_working_3-way'!Y546/3)</f>
        <v>0.52537633364520864</v>
      </c>
      <c r="AA546" s="11">
        <f>'OddsRatio_working_3-way'!X546^(1/3)*COS(('OddsRatio_working_3-way'!Y546+2*PI())/3)</f>
        <v>-0.31994885627788755</v>
      </c>
      <c r="AB546" s="11">
        <f>'OddsRatio_working_3-way'!X546^(1/3)*COS(('OddsRatio_working_3-way'!Y546+4*PI())/3)</f>
        <v>-0.20542747736732103</v>
      </c>
      <c r="AC546" s="11">
        <f>'OddsRatio_working_3-way'!X546^(1/3)*SIN('OddsRatio_working_3-way'!Y546/3)</f>
        <v>6.6118948941982711E-2</v>
      </c>
      <c r="AD546" s="11">
        <f>'OddsRatio_working_3-way'!X546^(1/3)*SIN(('OddsRatio_working_3-way'!Y546+2*PI())/3)</f>
        <v>0.42192977701288847</v>
      </c>
      <c r="AE546" s="11">
        <f>'OddsRatio_working_3-way'!X546^(1/3)*SIN(('OddsRatio_working_3-way'!Y546+4*PI())/3)</f>
        <v>-0.48804872595487114</v>
      </c>
      <c r="AF546" s="11">
        <f>-'OddsRatio_working_3-way'!U546/(3*'OddsRatio_working_3-way'!X546^(1/3))*COS(('OddsRatio_working_3-way'!Y546)/3)</f>
        <v>0.52537633364520875</v>
      </c>
      <c r="AG546" s="11">
        <f>-'OddsRatio_working_3-way'!U546/(3*'OddsRatio_working_3-way'!X546^(1/3))*COS(('OddsRatio_working_3-way'!Y546+2*PI())/3)</f>
        <v>-0.31994885627788761</v>
      </c>
      <c r="AH546" s="11">
        <f>-'OddsRatio_working_3-way'!U546/(3*'OddsRatio_working_3-way'!X546^(1/3))*COS(('OddsRatio_working_3-way'!Y546+4*PI())/3)</f>
        <v>-0.20542747736732109</v>
      </c>
      <c r="AI546" s="11">
        <f>'OddsRatio_working_3-way'!U546/(3*'OddsRatio_working_3-way'!X546^(1/3))*SIN(('OddsRatio_working_3-way'!Y546)/3)</f>
        <v>-6.6118948941982725E-2</v>
      </c>
      <c r="AJ546" s="11">
        <f>'OddsRatio_working_3-way'!U546/(3*'OddsRatio_working_3-way'!X546^(1/3))*SIN(('OddsRatio_working_3-way'!Y546+2*PI())/3)</f>
        <v>-0.42192977701288853</v>
      </c>
      <c r="AK546" s="11">
        <f>'OddsRatio_working_3-way'!U546/(3*'OddsRatio_working_3-way'!X546^(1/3))*SIN(('OddsRatio_working_3-way'!Y546+4*PI())/3)</f>
        <v>0.48804872595487125</v>
      </c>
      <c r="AL546" s="11">
        <f>'OddsRatio_working_3-way'!Z546+'OddsRatio_working_3-way'!AF546</f>
        <v>1.0507526672904173</v>
      </c>
      <c r="AM546" s="11">
        <f>'OddsRatio_working_3-way'!AA546+'OddsRatio_working_3-way'!AG546</f>
        <v>-0.63989771255577521</v>
      </c>
      <c r="AN546" s="11">
        <f>'OddsRatio_working_3-way'!AB546+'OddsRatio_working_3-way'!AH546</f>
        <v>-0.41085495473464212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1.0507526672904173</v>
      </c>
      <c r="AS546" s="11">
        <f>IF(('OddsRatio_working_3-way'!X546=0),IF(Q546&gt;0,-Q546^(1/3),(-Q546)^(1/3)),'OddsRatio_working_3-way'!AM546-'OddsRatio_working_3-way'!R546/3)</f>
        <v>-0.63989771255577521</v>
      </c>
      <c r="AT546" s="11">
        <f>IF(('OddsRatio_working_3-way'!X546=0),IF(Q546&gt;0,-Q546^(1/3),(-Q546)^(1/3)),'OddsRatio_working_3-way'!AN546-'OddsRatio_working_3-way'!R546/3)</f>
        <v>-0.41085495473464212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2.23</v>
      </c>
      <c r="B547" s="4">
        <f>IF('True_Odds_Calculator_3-way'!B548="","",'True_Odds_Calculator_3-way'!B548)</f>
        <v>3.07</v>
      </c>
      <c r="C547" s="4">
        <f>IF('True_Odds_Calculator_3-way'!C548="","",'True_Odds_Calculator_3-way'!C548)</f>
        <v>3.85</v>
      </c>
      <c r="D547" s="9">
        <f t="shared" si="117"/>
        <v>0.43564745454795317</v>
      </c>
      <c r="E547" s="9">
        <f t="shared" si="118"/>
        <v>0.31445347197679524</v>
      </c>
      <c r="F547" s="9">
        <f t="shared" si="119"/>
        <v>0.24989907347525128</v>
      </c>
      <c r="G547" s="9">
        <f t="shared" si="120"/>
        <v>1.0531984128328857</v>
      </c>
      <c r="H547" s="9">
        <f t="shared" si="121"/>
        <v>2.295434047784449</v>
      </c>
      <c r="I547" s="9">
        <f t="shared" si="122"/>
        <v>3.1801207145640737</v>
      </c>
      <c r="J547" s="9">
        <f t="shared" si="123"/>
        <v>4.0016154765737255</v>
      </c>
      <c r="K547" s="11">
        <f t="shared" si="124"/>
        <v>0.44843049327354262</v>
      </c>
      <c r="L547" s="11">
        <f t="shared" si="125"/>
        <v>0.32573289902280134</v>
      </c>
      <c r="M547" s="11">
        <f t="shared" si="126"/>
        <v>0.25974025974025972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-0.27530642623907386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0.2333303044656955</v>
      </c>
      <c r="Q547" s="11">
        <f>2*'OddsRatio_working_3-way'!K547*'OddsRatio_working_3-way'!L547*'OddsRatio_working_3-way'!M547</f>
        <v>7.5879773809982259E-2</v>
      </c>
      <c r="R547" s="11">
        <f t="shared" si="127"/>
        <v>0</v>
      </c>
      <c r="S547" s="11">
        <f t="shared" si="128"/>
        <v>-0.84752945164844562</v>
      </c>
      <c r="T547" s="11">
        <f t="shared" si="129"/>
        <v>-0.27561933386941312</v>
      </c>
      <c r="U547" s="11">
        <f>'OddsRatio_working_3-way'!S547-'OddsRatio_working_3-way'!R547^2/3</f>
        <v>-0.84752945164844562</v>
      </c>
      <c r="V547" s="11">
        <f>'OddsRatio_working_3-way'!S547*'OddsRatio_working_3-way'!R547/3-2*'OddsRatio_working_3-way'!R547^3/27-'OddsRatio_working_3-way'!T547</f>
        <v>0.27561933386941312</v>
      </c>
      <c r="W547" s="11">
        <f>'OddsRatio_working_3-way'!V547^2+4*'OddsRatio_working_3-way'!U547^3/27</f>
        <v>-1.422444732658032E-2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0.15015863655580999</v>
      </c>
      <c r="Y547" s="11">
        <f>IF('OddsRatio_working_3-way'!W547&gt;=0,IF('OddsRatio_working_3-way'!V547+SQRT('OddsRatio_working_3-way'!W547)&gt;0,0,PI()),ACOS('OddsRatio_working_3-way'!V547/(2*'OddsRatio_working_3-way'!X547)))</f>
        <v>0.40839222713169776</v>
      </c>
      <c r="Z547" s="11">
        <f>'OddsRatio_working_3-way'!X547^(1/3)*COS('OddsRatio_working_3-way'!Y547/3)</f>
        <v>0.52659920641644287</v>
      </c>
      <c r="AA547" s="11">
        <f>'OddsRatio_working_3-way'!X547^(1/3)*COS(('OddsRatio_working_3-way'!Y547+2*PI())/3)</f>
        <v>-0.32576815340182574</v>
      </c>
      <c r="AB547" s="11">
        <f>'OddsRatio_working_3-way'!X547^(1/3)*COS(('OddsRatio_working_3-way'!Y547+4*PI())/3)</f>
        <v>-0.20083105301461707</v>
      </c>
      <c r="AC547" s="11">
        <f>'OddsRatio_working_3-way'!X547^(1/3)*SIN('OddsRatio_working_3-way'!Y547/3)</f>
        <v>7.2132468540326233E-2</v>
      </c>
      <c r="AD547" s="11">
        <f>'OddsRatio_working_3-way'!X547^(1/3)*SIN(('OddsRatio_working_3-way'!Y547+2*PI())/3)</f>
        <v>0.41998205609920181</v>
      </c>
      <c r="AE547" s="11">
        <f>'OddsRatio_working_3-way'!X547^(1/3)*SIN(('OddsRatio_working_3-way'!Y547+4*PI())/3)</f>
        <v>-0.49211452463952804</v>
      </c>
      <c r="AF547" s="11">
        <f>-'OddsRatio_working_3-way'!U547/(3*'OddsRatio_working_3-way'!X547^(1/3))*COS(('OddsRatio_working_3-way'!Y547)/3)</f>
        <v>0.52659920641644287</v>
      </c>
      <c r="AG547" s="11">
        <f>-'OddsRatio_working_3-way'!U547/(3*'OddsRatio_working_3-way'!X547^(1/3))*COS(('OddsRatio_working_3-way'!Y547+2*PI())/3)</f>
        <v>-0.32576815340182574</v>
      </c>
      <c r="AH547" s="11">
        <f>-'OddsRatio_working_3-way'!U547/(3*'OddsRatio_working_3-way'!X547^(1/3))*COS(('OddsRatio_working_3-way'!Y547+4*PI())/3)</f>
        <v>-0.20083105301461707</v>
      </c>
      <c r="AI547" s="11">
        <f>'OddsRatio_working_3-way'!U547/(3*'OddsRatio_working_3-way'!X547^(1/3))*SIN(('OddsRatio_working_3-way'!Y547)/3)</f>
        <v>-7.2132468540326233E-2</v>
      </c>
      <c r="AJ547" s="11">
        <f>'OddsRatio_working_3-way'!U547/(3*'OddsRatio_working_3-way'!X547^(1/3))*SIN(('OddsRatio_working_3-way'!Y547+2*PI())/3)</f>
        <v>-0.41998205609920181</v>
      </c>
      <c r="AK547" s="11">
        <f>'OddsRatio_working_3-way'!U547/(3*'OddsRatio_working_3-way'!X547^(1/3))*SIN(('OddsRatio_working_3-way'!Y547+4*PI())/3)</f>
        <v>0.49211452463952804</v>
      </c>
      <c r="AL547" s="11">
        <f>'OddsRatio_working_3-way'!Z547+'OddsRatio_working_3-way'!AF547</f>
        <v>1.0531984128328857</v>
      </c>
      <c r="AM547" s="11">
        <f>'OddsRatio_working_3-way'!AA547+'OddsRatio_working_3-way'!AG547</f>
        <v>-0.65153630680365149</v>
      </c>
      <c r="AN547" s="11">
        <f>'OddsRatio_working_3-way'!AB547+'OddsRatio_working_3-way'!AH547</f>
        <v>-0.40166210602923413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1.0531984128328857</v>
      </c>
      <c r="AS547" s="11">
        <f>IF(('OddsRatio_working_3-way'!X547=0),IF(Q547&gt;0,-Q547^(1/3),(-Q547)^(1/3)),'OddsRatio_working_3-way'!AM547-'OddsRatio_working_3-way'!R547/3)</f>
        <v>-0.65153630680365149</v>
      </c>
      <c r="AT547" s="11">
        <f>IF(('OddsRatio_working_3-way'!X547=0),IF(Q547&gt;0,-Q547^(1/3),(-Q547)^(1/3)),'OddsRatio_working_3-way'!AN547-'OddsRatio_working_3-way'!R547/3)</f>
        <v>-0.40166210602923413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6.37</v>
      </c>
      <c r="B548" s="4">
        <f>IF('True_Odds_Calculator_3-way'!B549="","",'True_Odds_Calculator_3-way'!B549)</f>
        <v>3.67</v>
      </c>
      <c r="C548" s="4">
        <f>IF('True_Odds_Calculator_3-way'!C549="","",'True_Odds_Calculator_3-way'!C549)</f>
        <v>1.58</v>
      </c>
      <c r="D548" s="9">
        <f t="shared" si="117"/>
        <v>0.14270360188169962</v>
      </c>
      <c r="E548" s="9">
        <f t="shared" si="118"/>
        <v>0.25081609369258001</v>
      </c>
      <c r="F548" s="9">
        <f t="shared" si="119"/>
        <v>0.60648030442571998</v>
      </c>
      <c r="G548" s="9">
        <f t="shared" si="120"/>
        <v>1.1187209688387443</v>
      </c>
      <c r="H548" s="9">
        <f t="shared" si="121"/>
        <v>7.0075316026640566</v>
      </c>
      <c r="I548" s="9">
        <f t="shared" si="122"/>
        <v>3.9869849867994471</v>
      </c>
      <c r="J548" s="9">
        <f t="shared" si="123"/>
        <v>1.6488581619264722</v>
      </c>
      <c r="K548" s="11">
        <f t="shared" si="124"/>
        <v>0.15698587127158556</v>
      </c>
      <c r="L548" s="11">
        <f t="shared" si="125"/>
        <v>0.27247956403269757</v>
      </c>
      <c r="M548" s="11">
        <f t="shared" si="126"/>
        <v>0.63291139240506322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-0.22513911629510952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0.23336981519005753</v>
      </c>
      <c r="Q548" s="11">
        <f>2*'OddsRatio_working_3-way'!K548*'OddsRatio_working_3-way'!L548*'OddsRatio_working_3-way'!M548</f>
        <v>5.4146128814398502E-2</v>
      </c>
      <c r="R548" s="11">
        <f t="shared" si="127"/>
        <v>0</v>
      </c>
      <c r="S548" s="11">
        <f t="shared" si="128"/>
        <v>-1.0365582801886781</v>
      </c>
      <c r="T548" s="11">
        <f t="shared" si="129"/>
        <v>-0.24050076106465851</v>
      </c>
      <c r="U548" s="11">
        <f>'OddsRatio_working_3-way'!S548-'OddsRatio_working_3-way'!R548^2/3</f>
        <v>-1.0365582801886781</v>
      </c>
      <c r="V548" s="11">
        <f>'OddsRatio_working_3-way'!S548*'OddsRatio_working_3-way'!R548/3-2*'OddsRatio_working_3-way'!R548^3/27-'OddsRatio_working_3-way'!T548</f>
        <v>0.24050076106465851</v>
      </c>
      <c r="W548" s="11">
        <f>'OddsRatio_working_3-way'!V548^2+4*'OddsRatio_working_3-way'!U548^3/27</f>
        <v>-0.10715689867481099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0.20309943054295532</v>
      </c>
      <c r="Y548" s="11">
        <f>IF('OddsRatio_working_3-way'!W548&gt;=0,IF('OddsRatio_working_3-way'!V548+SQRT('OddsRatio_working_3-way'!W548)&gt;0,0,PI()),ACOS('OddsRatio_working_3-way'!V548/(2*'OddsRatio_working_3-way'!X548)))</f>
        <v>0.93716335564601705</v>
      </c>
      <c r="Z548" s="11">
        <f>'OddsRatio_working_3-way'!X548^(1/3)*COS('OddsRatio_working_3-way'!Y548/3)</f>
        <v>0.55936048441937214</v>
      </c>
      <c r="AA548" s="11">
        <f>'OddsRatio_working_3-way'!X548^(1/3)*COS(('OddsRatio_working_3-way'!Y548+2*PI())/3)</f>
        <v>-0.43612977528589425</v>
      </c>
      <c r="AB548" s="11">
        <f>'OddsRatio_working_3-way'!X548^(1/3)*COS(('OddsRatio_working_3-way'!Y548+4*PI())/3)</f>
        <v>-0.12323070913347797</v>
      </c>
      <c r="AC548" s="11">
        <f>'OddsRatio_working_3-way'!X548^(1/3)*SIN('OddsRatio_working_3-way'!Y548/3)</f>
        <v>0.18065236007228019</v>
      </c>
      <c r="AD548" s="11">
        <f>'OddsRatio_working_3-way'!X548^(1/3)*SIN(('OddsRatio_working_3-way'!Y548+2*PI())/3)</f>
        <v>0.39409420934420586</v>
      </c>
      <c r="AE548" s="11">
        <f>'OddsRatio_working_3-way'!X548^(1/3)*SIN(('OddsRatio_working_3-way'!Y548+4*PI())/3)</f>
        <v>-0.57474656941648605</v>
      </c>
      <c r="AF548" s="11">
        <f>-'OddsRatio_working_3-way'!U548/(3*'OddsRatio_working_3-way'!X548^(1/3))*COS(('OddsRatio_working_3-way'!Y548)/3)</f>
        <v>0.55936048441937214</v>
      </c>
      <c r="AG548" s="11">
        <f>-'OddsRatio_working_3-way'!U548/(3*'OddsRatio_working_3-way'!X548^(1/3))*COS(('OddsRatio_working_3-way'!Y548+2*PI())/3)</f>
        <v>-0.43612977528589425</v>
      </c>
      <c r="AH548" s="11">
        <f>-'OddsRatio_working_3-way'!U548/(3*'OddsRatio_working_3-way'!X548^(1/3))*COS(('OddsRatio_working_3-way'!Y548+4*PI())/3)</f>
        <v>-0.12323070913347797</v>
      </c>
      <c r="AI548" s="11">
        <f>'OddsRatio_working_3-way'!U548/(3*'OddsRatio_working_3-way'!X548^(1/3))*SIN(('OddsRatio_working_3-way'!Y548)/3)</f>
        <v>-0.18065236007228019</v>
      </c>
      <c r="AJ548" s="11">
        <f>'OddsRatio_working_3-way'!U548/(3*'OddsRatio_working_3-way'!X548^(1/3))*SIN(('OddsRatio_working_3-way'!Y548+2*PI())/3)</f>
        <v>-0.39409420934420586</v>
      </c>
      <c r="AK548" s="11">
        <f>'OddsRatio_working_3-way'!U548/(3*'OddsRatio_working_3-way'!X548^(1/3))*SIN(('OddsRatio_working_3-way'!Y548+4*PI())/3)</f>
        <v>0.57474656941648605</v>
      </c>
      <c r="AL548" s="11">
        <f>'OddsRatio_working_3-way'!Z548+'OddsRatio_working_3-way'!AF548</f>
        <v>1.1187209688387443</v>
      </c>
      <c r="AM548" s="11">
        <f>'OddsRatio_working_3-way'!AA548+'OddsRatio_working_3-way'!AG548</f>
        <v>-0.8722595505717885</v>
      </c>
      <c r="AN548" s="11">
        <f>'OddsRatio_working_3-way'!AB548+'OddsRatio_working_3-way'!AH548</f>
        <v>-0.24646141826695595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1.1187209688387443</v>
      </c>
      <c r="AS548" s="11">
        <f>IF(('OddsRatio_working_3-way'!X548=0),IF(Q548&gt;0,-Q548^(1/3),(-Q548)^(1/3)),'OddsRatio_working_3-way'!AM548-'OddsRatio_working_3-way'!R548/3)</f>
        <v>-0.8722595505717885</v>
      </c>
      <c r="AT548" s="11">
        <f>IF(('OddsRatio_working_3-way'!X548=0),IF(Q548&gt;0,-Q548^(1/3),(-Q548)^(1/3)),'OddsRatio_working_3-way'!AN548-'OddsRatio_working_3-way'!R548/3)</f>
        <v>-0.24646141826695595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1.87</v>
      </c>
      <c r="B549" s="4">
        <f>IF('True_Odds_Calculator_3-way'!B550="","",'True_Odds_Calculator_3-way'!B550)</f>
        <v>3.81</v>
      </c>
      <c r="C549" s="4">
        <f>IF('True_Odds_Calculator_3-way'!C550="","",'True_Odds_Calculator_3-way'!C550)</f>
        <v>4.24</v>
      </c>
      <c r="D549" s="9">
        <f t="shared" si="117"/>
        <v>0.5214216205430211</v>
      </c>
      <c r="E549" s="9">
        <f t="shared" si="118"/>
        <v>0.25223876872876339</v>
      </c>
      <c r="F549" s="9">
        <f t="shared" si="119"/>
        <v>0.2263396107282151</v>
      </c>
      <c r="G549" s="9">
        <f t="shared" si="120"/>
        <v>1.054981361833411</v>
      </c>
      <c r="H549" s="9">
        <f t="shared" si="121"/>
        <v>1.9178337847950682</v>
      </c>
      <c r="I549" s="9">
        <f t="shared" si="122"/>
        <v>3.9644976267518848</v>
      </c>
      <c r="J549" s="9">
        <f t="shared" si="123"/>
        <v>4.4181396123402532</v>
      </c>
      <c r="K549" s="11">
        <f t="shared" si="124"/>
        <v>0.53475935828876997</v>
      </c>
      <c r="L549" s="11">
        <f t="shared" si="125"/>
        <v>0.26246719160104987</v>
      </c>
      <c r="M549" s="11">
        <f t="shared" si="126"/>
        <v>0.23584905660377356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-0.26220329435916645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0.22907286927142378</v>
      </c>
      <c r="Q549" s="11">
        <f>2*'OddsRatio_working_3-way'!K549*'OddsRatio_working_3-way'!L549*'OddsRatio_working_3-way'!M549</f>
        <v>6.6206031581336339E-2</v>
      </c>
      <c r="R549" s="11">
        <f t="shared" si="127"/>
        <v>0</v>
      </c>
      <c r="S549" s="11">
        <f t="shared" si="128"/>
        <v>-0.87364603801521823</v>
      </c>
      <c r="T549" s="11">
        <f t="shared" si="129"/>
        <v>-0.25249885491769308</v>
      </c>
      <c r="U549" s="11">
        <f>'OddsRatio_working_3-way'!S549-'OddsRatio_working_3-way'!R549^2/3</f>
        <v>-0.87364603801521823</v>
      </c>
      <c r="V549" s="11">
        <f>'OddsRatio_working_3-way'!S549*'OddsRatio_working_3-way'!R549/3-2*'OddsRatio_working_3-way'!R549^3/27-'OddsRatio_working_3-way'!T549</f>
        <v>0.25249885491769308</v>
      </c>
      <c r="W549" s="11">
        <f>'OddsRatio_working_3-way'!V549^2+4*'OddsRatio_working_3-way'!U549^3/27</f>
        <v>-3.5032002823531722E-2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0.15715253303580407</v>
      </c>
      <c r="Y549" s="11">
        <f>IF('OddsRatio_working_3-way'!W549&gt;=0,IF('OddsRatio_working_3-way'!V549+SQRT('OddsRatio_working_3-way'!W549)&gt;0,0,PI()),ACOS('OddsRatio_working_3-way'!V549/(2*'OddsRatio_working_3-way'!X549)))</f>
        <v>0.63788676254235699</v>
      </c>
      <c r="Z549" s="11">
        <f>'OddsRatio_working_3-way'!X549^(1/3)*COS('OddsRatio_working_3-way'!Y549/3)</f>
        <v>0.52749068091670548</v>
      </c>
      <c r="AA549" s="11">
        <f>'OddsRatio_working_3-way'!X549^(1/3)*COS(('OddsRatio_working_3-way'!Y549+2*PI())/3)</f>
        <v>-0.36236935205455256</v>
      </c>
      <c r="AB549" s="11">
        <f>'OddsRatio_working_3-way'!X549^(1/3)*COS(('OddsRatio_working_3-way'!Y549+4*PI())/3)</f>
        <v>-0.1651213288621533</v>
      </c>
      <c r="AC549" s="11">
        <f>'OddsRatio_working_3-way'!X549^(1/3)*SIN('OddsRatio_working_3-way'!Y549/3)</f>
        <v>0.11388119928725345</v>
      </c>
      <c r="AD549" s="11">
        <f>'OddsRatio_working_3-way'!X549^(1/3)*SIN(('OddsRatio_working_3-way'!Y549+2*PI())/3)</f>
        <v>0.39987973028979162</v>
      </c>
      <c r="AE549" s="11">
        <f>'OddsRatio_working_3-way'!X549^(1/3)*SIN(('OddsRatio_working_3-way'!Y549+4*PI())/3)</f>
        <v>-0.513760929577045</v>
      </c>
      <c r="AF549" s="11">
        <f>-'OddsRatio_working_3-way'!U549/(3*'OddsRatio_working_3-way'!X549^(1/3))*COS(('OddsRatio_working_3-way'!Y549)/3)</f>
        <v>0.52749068091670548</v>
      </c>
      <c r="AG549" s="11">
        <f>-'OddsRatio_working_3-way'!U549/(3*'OddsRatio_working_3-way'!X549^(1/3))*COS(('OddsRatio_working_3-way'!Y549+2*PI())/3)</f>
        <v>-0.36236935205455256</v>
      </c>
      <c r="AH549" s="11">
        <f>-'OddsRatio_working_3-way'!U549/(3*'OddsRatio_working_3-way'!X549^(1/3))*COS(('OddsRatio_working_3-way'!Y549+4*PI())/3)</f>
        <v>-0.1651213288621533</v>
      </c>
      <c r="AI549" s="11">
        <f>'OddsRatio_working_3-way'!U549/(3*'OddsRatio_working_3-way'!X549^(1/3))*SIN(('OddsRatio_working_3-way'!Y549)/3)</f>
        <v>-0.11388119928725345</v>
      </c>
      <c r="AJ549" s="11">
        <f>'OddsRatio_working_3-way'!U549/(3*'OddsRatio_working_3-way'!X549^(1/3))*SIN(('OddsRatio_working_3-way'!Y549+2*PI())/3)</f>
        <v>-0.39987973028979162</v>
      </c>
      <c r="AK549" s="11">
        <f>'OddsRatio_working_3-way'!U549/(3*'OddsRatio_working_3-way'!X549^(1/3))*SIN(('OddsRatio_working_3-way'!Y549+4*PI())/3)</f>
        <v>0.513760929577045</v>
      </c>
      <c r="AL549" s="11">
        <f>'OddsRatio_working_3-way'!Z549+'OddsRatio_working_3-way'!AF549</f>
        <v>1.054981361833411</v>
      </c>
      <c r="AM549" s="11">
        <f>'OddsRatio_working_3-way'!AA549+'OddsRatio_working_3-way'!AG549</f>
        <v>-0.72473870410910513</v>
      </c>
      <c r="AN549" s="11">
        <f>'OddsRatio_working_3-way'!AB549+'OddsRatio_working_3-way'!AH549</f>
        <v>-0.33024265772430661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1.054981361833411</v>
      </c>
      <c r="AS549" s="11">
        <f>IF(('OddsRatio_working_3-way'!X549=0),IF(Q549&gt;0,-Q549^(1/3),(-Q549)^(1/3)),'OddsRatio_working_3-way'!AM549-'OddsRatio_working_3-way'!R549/3)</f>
        <v>-0.72473870410910513</v>
      </c>
      <c r="AT549" s="11">
        <f>IF(('OddsRatio_working_3-way'!X549=0),IF(Q549&gt;0,-Q549^(1/3),(-Q549)^(1/3)),'OddsRatio_working_3-way'!AN549-'OddsRatio_working_3-way'!R549/3)</f>
        <v>-0.33024265772430661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3.95</v>
      </c>
      <c r="B550" s="4">
        <f>IF('True_Odds_Calculator_3-way'!B551="","",'True_Odds_Calculator_3-way'!B551)</f>
        <v>3.81</v>
      </c>
      <c r="C550" s="4">
        <f>IF('True_Odds_Calculator_3-way'!C551="","",'True_Odds_Calculator_3-way'!C551)</f>
        <v>1.94</v>
      </c>
      <c r="D550" s="9">
        <f t="shared" si="117"/>
        <v>0.24391662846868298</v>
      </c>
      <c r="E550" s="9">
        <f t="shared" si="118"/>
        <v>0.25299455970787688</v>
      </c>
      <c r="F550" s="9">
        <f t="shared" si="119"/>
        <v>0.50308881182344001</v>
      </c>
      <c r="G550" s="9">
        <f t="shared" si="120"/>
        <v>1.050766606548206</v>
      </c>
      <c r="H550" s="9">
        <f t="shared" si="121"/>
        <v>4.099761489317209</v>
      </c>
      <c r="I550" s="9">
        <f t="shared" si="122"/>
        <v>3.9526541644004585</v>
      </c>
      <c r="J550" s="9">
        <f t="shared" si="123"/>
        <v>1.9877206101553138</v>
      </c>
      <c r="K550" s="11">
        <f t="shared" si="124"/>
        <v>0.25316455696202528</v>
      </c>
      <c r="L550" s="11">
        <f t="shared" si="125"/>
        <v>0.26246719160104987</v>
      </c>
      <c r="M550" s="11">
        <f t="shared" si="126"/>
        <v>0.51546391752577325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-0.26689005320243875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0.22948325508639358</v>
      </c>
      <c r="Q550" s="11">
        <f>2*'OddsRatio_working_3-way'!K550*'OddsRatio_working_3-way'!L550*'OddsRatio_working_3-way'!M550</f>
        <v>6.8502464204893601E-2</v>
      </c>
      <c r="R550" s="11">
        <f t="shared" si="127"/>
        <v>0</v>
      </c>
      <c r="S550" s="11">
        <f t="shared" si="128"/>
        <v>-0.85984191742180915</v>
      </c>
      <c r="T550" s="11">
        <f t="shared" si="129"/>
        <v>-0.25666922908113704</v>
      </c>
      <c r="U550" s="11">
        <f>'OddsRatio_working_3-way'!S550-'OddsRatio_working_3-way'!R550^2/3</f>
        <v>-0.85984191742180915</v>
      </c>
      <c r="V550" s="11">
        <f>'OddsRatio_working_3-way'!S550*'OddsRatio_working_3-way'!R550/3-2*'OddsRatio_working_3-way'!R550^3/27-'OddsRatio_working_3-way'!T550</f>
        <v>0.25666922908113704</v>
      </c>
      <c r="W550" s="11">
        <f>'OddsRatio_working_3-way'!V550^2+4*'OddsRatio_working_3-way'!U550^3/27</f>
        <v>-2.8299471412675761E-2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0.15344263143743736</v>
      </c>
      <c r="Y550" s="11">
        <f>IF('OddsRatio_working_3-way'!W550&gt;=0,IF('OddsRatio_working_3-way'!V550+SQRT('OddsRatio_working_3-way'!W550)&gt;0,0,PI()),ACOS('OddsRatio_working_3-way'!V550/(2*'OddsRatio_working_3-way'!X550)))</f>
        <v>0.58017140725260918</v>
      </c>
      <c r="Z550" s="11">
        <f>'OddsRatio_working_3-way'!X550^(1/3)*COS('OddsRatio_working_3-way'!Y550/3)</f>
        <v>0.52538330327410299</v>
      </c>
      <c r="AA550" s="11">
        <f>'OddsRatio_working_3-way'!X550^(1/3)*COS(('OddsRatio_working_3-way'!Y550+2*PI())/3)</f>
        <v>-0.35179702653692063</v>
      </c>
      <c r="AB550" s="11">
        <f>'OddsRatio_working_3-way'!X550^(1/3)*COS(('OddsRatio_working_3-way'!Y550+4*PI())/3)</f>
        <v>-0.17358627673718252</v>
      </c>
      <c r="AC550" s="11">
        <f>'OddsRatio_working_3-way'!X550^(1/3)*SIN('OddsRatio_working_3-way'!Y550/3)</f>
        <v>0.10289002436936384</v>
      </c>
      <c r="AD550" s="11">
        <f>'OddsRatio_working_3-way'!X550^(1/3)*SIN(('OddsRatio_working_3-way'!Y550+2*PI())/3)</f>
        <v>0.40355027517487529</v>
      </c>
      <c r="AE550" s="11">
        <f>'OddsRatio_working_3-way'!X550^(1/3)*SIN(('OddsRatio_working_3-way'!Y550+4*PI())/3)</f>
        <v>-0.50644029954423919</v>
      </c>
      <c r="AF550" s="11">
        <f>-'OddsRatio_working_3-way'!U550/(3*'OddsRatio_working_3-way'!X550^(1/3))*COS(('OddsRatio_working_3-way'!Y550)/3)</f>
        <v>0.52538330327410299</v>
      </c>
      <c r="AG550" s="11">
        <f>-'OddsRatio_working_3-way'!U550/(3*'OddsRatio_working_3-way'!X550^(1/3))*COS(('OddsRatio_working_3-way'!Y550+2*PI())/3)</f>
        <v>-0.35179702653692063</v>
      </c>
      <c r="AH550" s="11">
        <f>-'OddsRatio_working_3-way'!U550/(3*'OddsRatio_working_3-way'!X550^(1/3))*COS(('OddsRatio_working_3-way'!Y550+4*PI())/3)</f>
        <v>-0.17358627673718252</v>
      </c>
      <c r="AI550" s="11">
        <f>'OddsRatio_working_3-way'!U550/(3*'OddsRatio_working_3-way'!X550^(1/3))*SIN(('OddsRatio_working_3-way'!Y550)/3)</f>
        <v>-0.10289002436936384</v>
      </c>
      <c r="AJ550" s="11">
        <f>'OddsRatio_working_3-way'!U550/(3*'OddsRatio_working_3-way'!X550^(1/3))*SIN(('OddsRatio_working_3-way'!Y550+2*PI())/3)</f>
        <v>-0.40355027517487529</v>
      </c>
      <c r="AK550" s="11">
        <f>'OddsRatio_working_3-way'!U550/(3*'OddsRatio_working_3-way'!X550^(1/3))*SIN(('OddsRatio_working_3-way'!Y550+4*PI())/3)</f>
        <v>0.50644029954423919</v>
      </c>
      <c r="AL550" s="11">
        <f>'OddsRatio_working_3-way'!Z550+'OddsRatio_working_3-way'!AF550</f>
        <v>1.050766606548206</v>
      </c>
      <c r="AM550" s="11">
        <f>'OddsRatio_working_3-way'!AA550+'OddsRatio_working_3-way'!AG550</f>
        <v>-0.70359405307384126</v>
      </c>
      <c r="AN550" s="11">
        <f>'OddsRatio_working_3-way'!AB550+'OddsRatio_working_3-way'!AH550</f>
        <v>-0.34717255347436504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1.050766606548206</v>
      </c>
      <c r="AS550" s="11">
        <f>IF(('OddsRatio_working_3-way'!X550=0),IF(Q550&gt;0,-Q550^(1/3),(-Q550)^(1/3)),'OddsRatio_working_3-way'!AM550-'OddsRatio_working_3-way'!R550/3)</f>
        <v>-0.70359405307384126</v>
      </c>
      <c r="AT550" s="11">
        <f>IF(('OddsRatio_working_3-way'!X550=0),IF(Q550&gt;0,-Q550^(1/3),(-Q550)^(1/3)),'OddsRatio_working_3-way'!AN550-'OddsRatio_working_3-way'!R550/3)</f>
        <v>-0.34717255347436504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1.36</v>
      </c>
      <c r="B551" s="4">
        <f>IF('True_Odds_Calculator_3-way'!B552="","",'True_Odds_Calculator_3-way'!B552)</f>
        <v>5.3</v>
      </c>
      <c r="C551" s="4">
        <f>IF('True_Odds_Calculator_3-way'!C552="","",'True_Odds_Calculator_3-way'!C552)</f>
        <v>8.56</v>
      </c>
      <c r="D551" s="9">
        <f t="shared" si="117"/>
        <v>0.71715928106348914</v>
      </c>
      <c r="E551" s="9">
        <f t="shared" si="118"/>
        <v>0.17510761414167819</v>
      </c>
      <c r="F551" s="9">
        <f t="shared" si="119"/>
        <v>0.10773310479483245</v>
      </c>
      <c r="G551" s="9">
        <f t="shared" si="120"/>
        <v>1.0955288238722174</v>
      </c>
      <c r="H551" s="9">
        <f t="shared" si="121"/>
        <v>1.3943903765939987</v>
      </c>
      <c r="I551" s="9">
        <f t="shared" si="122"/>
        <v>5.7107739426505342</v>
      </c>
      <c r="J551" s="9">
        <f t="shared" si="123"/>
        <v>9.2821979084739628</v>
      </c>
      <c r="K551" s="11">
        <f t="shared" si="124"/>
        <v>0.73529411764705876</v>
      </c>
      <c r="L551" s="11">
        <f t="shared" si="125"/>
        <v>0.18867924528301888</v>
      </c>
      <c r="M551" s="11">
        <f t="shared" si="126"/>
        <v>0.11682242990654206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-0.18967243042517656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0.19805356457518641</v>
      </c>
      <c r="Q551" s="11">
        <f>2*'OddsRatio_working_3-way'!K551*'OddsRatio_working_3-way'!L551*'OddsRatio_working_3-way'!M551</f>
        <v>3.2414658686609893E-2</v>
      </c>
      <c r="R551" s="11">
        <f t="shared" si="127"/>
        <v>0</v>
      </c>
      <c r="S551" s="11">
        <f t="shared" si="128"/>
        <v>-1.0441874136964575</v>
      </c>
      <c r="T551" s="11">
        <f t="shared" si="129"/>
        <v>-0.1708981037146412</v>
      </c>
      <c r="U551" s="11">
        <f>'OddsRatio_working_3-way'!S551-'OddsRatio_working_3-way'!R551^2/3</f>
        <v>-1.0441874136964575</v>
      </c>
      <c r="V551" s="11">
        <f>'OddsRatio_working_3-way'!S551*'OddsRatio_working_3-way'!R551/3-2*'OddsRatio_working_3-way'!R551^3/27-'OddsRatio_working_3-way'!T551</f>
        <v>0.1708981037146412</v>
      </c>
      <c r="W551" s="11">
        <f>'OddsRatio_working_3-way'!V551^2+4*'OddsRatio_working_3-way'!U551^3/27</f>
        <v>-0.13946140863838474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0.2053457879356459</v>
      </c>
      <c r="Y551" s="11">
        <f>IF('OddsRatio_working_3-way'!W551&gt;=0,IF('OddsRatio_working_3-way'!V551+SQRT('OddsRatio_working_3-way'!W551)&gt;0,0,PI()),ACOS('OddsRatio_working_3-way'!V551/(2*'OddsRatio_working_3-way'!X551)))</f>
        <v>1.1416191539639577</v>
      </c>
      <c r="Z551" s="11">
        <f>'OddsRatio_working_3-way'!X551^(1/3)*COS('OddsRatio_working_3-way'!Y551/3)</f>
        <v>0.5477644119361087</v>
      </c>
      <c r="AA551" s="11">
        <f>'OddsRatio_working_3-way'!X551^(1/3)*COS(('OddsRatio_working_3-way'!Y551+2*PI())/3)</f>
        <v>-0.46365171138536626</v>
      </c>
      <c r="AB551" s="11">
        <f>'OddsRatio_working_3-way'!X551^(1/3)*COS(('OddsRatio_working_3-way'!Y551+4*PI())/3)</f>
        <v>-8.4112700550742561E-2</v>
      </c>
      <c r="AC551" s="11">
        <f>'OddsRatio_working_3-way'!X551^(1/3)*SIN('OddsRatio_working_3-way'!Y551/3)</f>
        <v>0.21912695007333435</v>
      </c>
      <c r="AD551" s="11">
        <f>'OddsRatio_working_3-way'!X551^(1/3)*SIN(('OddsRatio_working_3-way'!Y551+2*PI())/3)</f>
        <v>0.36481442098904693</v>
      </c>
      <c r="AE551" s="11">
        <f>'OddsRatio_working_3-way'!X551^(1/3)*SIN(('OddsRatio_working_3-way'!Y551+4*PI())/3)</f>
        <v>-0.58394137106238131</v>
      </c>
      <c r="AF551" s="11">
        <f>-'OddsRatio_working_3-way'!U551/(3*'OddsRatio_working_3-way'!X551^(1/3))*COS(('OddsRatio_working_3-way'!Y551)/3)</f>
        <v>0.5477644119361087</v>
      </c>
      <c r="AG551" s="11">
        <f>-'OddsRatio_working_3-way'!U551/(3*'OddsRatio_working_3-way'!X551^(1/3))*COS(('OddsRatio_working_3-way'!Y551+2*PI())/3)</f>
        <v>-0.46365171138536626</v>
      </c>
      <c r="AH551" s="11">
        <f>-'OddsRatio_working_3-way'!U551/(3*'OddsRatio_working_3-way'!X551^(1/3))*COS(('OddsRatio_working_3-way'!Y551+4*PI())/3)</f>
        <v>-8.4112700550742561E-2</v>
      </c>
      <c r="AI551" s="11">
        <f>'OddsRatio_working_3-way'!U551/(3*'OddsRatio_working_3-way'!X551^(1/3))*SIN(('OddsRatio_working_3-way'!Y551)/3)</f>
        <v>-0.21912695007333435</v>
      </c>
      <c r="AJ551" s="11">
        <f>'OddsRatio_working_3-way'!U551/(3*'OddsRatio_working_3-way'!X551^(1/3))*SIN(('OddsRatio_working_3-way'!Y551+2*PI())/3)</f>
        <v>-0.36481442098904693</v>
      </c>
      <c r="AK551" s="11">
        <f>'OddsRatio_working_3-way'!U551/(3*'OddsRatio_working_3-way'!X551^(1/3))*SIN(('OddsRatio_working_3-way'!Y551+4*PI())/3)</f>
        <v>0.58394137106238131</v>
      </c>
      <c r="AL551" s="11">
        <f>'OddsRatio_working_3-way'!Z551+'OddsRatio_working_3-way'!AF551</f>
        <v>1.0955288238722174</v>
      </c>
      <c r="AM551" s="11">
        <f>'OddsRatio_working_3-way'!AA551+'OddsRatio_working_3-way'!AG551</f>
        <v>-0.92730342277073252</v>
      </c>
      <c r="AN551" s="11">
        <f>'OddsRatio_working_3-way'!AB551+'OddsRatio_working_3-way'!AH551</f>
        <v>-0.16822540110148512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1.0955288238722174</v>
      </c>
      <c r="AS551" s="11">
        <f>IF(('OddsRatio_working_3-way'!X551=0),IF(Q551&gt;0,-Q551^(1/3),(-Q551)^(1/3)),'OddsRatio_working_3-way'!AM551-'OddsRatio_working_3-way'!R551/3)</f>
        <v>-0.92730342277073252</v>
      </c>
      <c r="AT551" s="11">
        <f>IF(('OddsRatio_working_3-way'!X551=0),IF(Q551&gt;0,-Q551^(1/3),(-Q551)^(1/3)),'OddsRatio_working_3-way'!AN551-'OddsRatio_working_3-way'!R551/3)</f>
        <v>-0.16822540110148512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1.71</v>
      </c>
      <c r="B552" s="4">
        <f>IF('True_Odds_Calculator_3-way'!B553="","",'True_Odds_Calculator_3-way'!B553)</f>
        <v>4.1100000000000003</v>
      </c>
      <c r="C552" s="4">
        <f>IF('True_Odds_Calculator_3-way'!C553="","",'True_Odds_Calculator_3-way'!C553)</f>
        <v>4.67</v>
      </c>
      <c r="D552" s="9">
        <f t="shared" si="117"/>
        <v>0.56730638932908239</v>
      </c>
      <c r="E552" s="9">
        <f t="shared" si="118"/>
        <v>0.23036641480145584</v>
      </c>
      <c r="F552" s="9">
        <f t="shared" si="119"/>
        <v>0.20232719586946168</v>
      </c>
      <c r="G552" s="9">
        <f t="shared" si="120"/>
        <v>1.0742477647466577</v>
      </c>
      <c r="H552" s="9">
        <f t="shared" si="121"/>
        <v>1.7627159129701273</v>
      </c>
      <c r="I552" s="9">
        <f t="shared" si="122"/>
        <v>4.340910548362106</v>
      </c>
      <c r="J552" s="9">
        <f t="shared" si="123"/>
        <v>4.9424892966202343</v>
      </c>
      <c r="K552" s="11">
        <f t="shared" si="124"/>
        <v>0.58479532163742687</v>
      </c>
      <c r="L552" s="11">
        <f t="shared" si="125"/>
        <v>0.24330900243309</v>
      </c>
      <c r="M552" s="11">
        <f t="shared" si="126"/>
        <v>0.21413276231263384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-0.24690505933857987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0.22820597170239859</v>
      </c>
      <c r="Q552" s="11">
        <f>2*'OddsRatio_working_3-way'!K552*'OddsRatio_working_3-way'!L552*'OddsRatio_working_3-way'!M552</f>
        <v>6.0936174019332053E-2</v>
      </c>
      <c r="R552" s="11">
        <f t="shared" si="127"/>
        <v>0</v>
      </c>
      <c r="S552" s="11">
        <f t="shared" si="128"/>
        <v>-0.92426608152026846</v>
      </c>
      <c r="T552" s="11">
        <f t="shared" si="129"/>
        <v>-0.24680002176776189</v>
      </c>
      <c r="U552" s="11">
        <f>'OddsRatio_working_3-way'!S552-'OddsRatio_working_3-way'!R552^2/3</f>
        <v>-0.92426608152026846</v>
      </c>
      <c r="V552" s="11">
        <f>'OddsRatio_working_3-way'!S552*'OddsRatio_working_3-way'!R552/3-2*'OddsRatio_working_3-way'!R552^3/27-'OddsRatio_working_3-way'!T552</f>
        <v>0.24680002176776189</v>
      </c>
      <c r="W552" s="11">
        <f>'OddsRatio_working_3-way'!V552^2+4*'OddsRatio_working_3-way'!U552^3/27</f>
        <v>-5.6063192562521638E-2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0.17100690286293224</v>
      </c>
      <c r="Y552" s="11">
        <f>IF('OddsRatio_working_3-way'!W552&gt;=0,IF('OddsRatio_working_3-way'!V552+SQRT('OddsRatio_working_3-way'!W552)&gt;0,0,PI()),ACOS('OddsRatio_working_3-way'!V552/(2*'OddsRatio_working_3-way'!X552)))</f>
        <v>0.76467360309793309</v>
      </c>
      <c r="Z552" s="11">
        <f>'OddsRatio_working_3-way'!X552^(1/3)*COS('OddsRatio_working_3-way'!Y552/3)</f>
        <v>0.53712388237332886</v>
      </c>
      <c r="AA552" s="11">
        <f>'OddsRatio_working_3-way'!X552^(1/3)*COS(('OddsRatio_working_3-way'!Y552+2*PI())/3)</f>
        <v>-0.3897641343112892</v>
      </c>
      <c r="AB552" s="11">
        <f>'OddsRatio_working_3-way'!X552^(1/3)*COS(('OddsRatio_working_3-way'!Y552+4*PI())/3)</f>
        <v>-0.14735974806203986</v>
      </c>
      <c r="AC552" s="11">
        <f>'OddsRatio_working_3-way'!X552^(1/3)*SIN('OddsRatio_working_3-way'!Y552/3)</f>
        <v>0.13995223765375023</v>
      </c>
      <c r="AD552" s="11">
        <f>'OddsRatio_working_3-way'!X552^(1/3)*SIN(('OddsRatio_working_3-way'!Y552+2*PI())/3)</f>
        <v>0.39518680828775243</v>
      </c>
      <c r="AE552" s="11">
        <f>'OddsRatio_working_3-way'!X552^(1/3)*SIN(('OddsRatio_working_3-way'!Y552+4*PI())/3)</f>
        <v>-0.53513904594150263</v>
      </c>
      <c r="AF552" s="11">
        <f>-'OddsRatio_working_3-way'!U552/(3*'OddsRatio_working_3-way'!X552^(1/3))*COS(('OddsRatio_working_3-way'!Y552)/3)</f>
        <v>0.53712388237332898</v>
      </c>
      <c r="AG552" s="11">
        <f>-'OddsRatio_working_3-way'!U552/(3*'OddsRatio_working_3-way'!X552^(1/3))*COS(('OddsRatio_working_3-way'!Y552+2*PI())/3)</f>
        <v>-0.38976413431128926</v>
      </c>
      <c r="AH552" s="11">
        <f>-'OddsRatio_working_3-way'!U552/(3*'OddsRatio_working_3-way'!X552^(1/3))*COS(('OddsRatio_working_3-way'!Y552+4*PI())/3)</f>
        <v>-0.14735974806203989</v>
      </c>
      <c r="AI552" s="11">
        <f>'OddsRatio_working_3-way'!U552/(3*'OddsRatio_working_3-way'!X552^(1/3))*SIN(('OddsRatio_working_3-way'!Y552)/3)</f>
        <v>-0.13995223765375026</v>
      </c>
      <c r="AJ552" s="11">
        <f>'OddsRatio_working_3-way'!U552/(3*'OddsRatio_working_3-way'!X552^(1/3))*SIN(('OddsRatio_working_3-way'!Y552+2*PI())/3)</f>
        <v>-0.39518680828775249</v>
      </c>
      <c r="AK552" s="11">
        <f>'OddsRatio_working_3-way'!U552/(3*'OddsRatio_working_3-way'!X552^(1/3))*SIN(('OddsRatio_working_3-way'!Y552+4*PI())/3)</f>
        <v>0.53513904594150274</v>
      </c>
      <c r="AL552" s="11">
        <f>'OddsRatio_working_3-way'!Z552+'OddsRatio_working_3-way'!AF552</f>
        <v>1.0742477647466577</v>
      </c>
      <c r="AM552" s="11">
        <f>'OddsRatio_working_3-way'!AA552+'OddsRatio_working_3-way'!AG552</f>
        <v>-0.7795282686225784</v>
      </c>
      <c r="AN552" s="11">
        <f>'OddsRatio_working_3-way'!AB552+'OddsRatio_working_3-way'!AH552</f>
        <v>-0.29471949612407977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1.0742477647466577</v>
      </c>
      <c r="AS552" s="11">
        <f>IF(('OddsRatio_working_3-way'!X552=0),IF(Q552&gt;0,-Q552^(1/3),(-Q552)^(1/3)),'OddsRatio_working_3-way'!AM552-'OddsRatio_working_3-way'!R552/3)</f>
        <v>-0.7795282686225784</v>
      </c>
      <c r="AT552" s="11">
        <f>IF(('OddsRatio_working_3-way'!X552=0),IF(Q552&gt;0,-Q552^(1/3),(-Q552)^(1/3)),'OddsRatio_working_3-way'!AN552-'OddsRatio_working_3-way'!R552/3)</f>
        <v>-0.29471949612407977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1.17</v>
      </c>
      <c r="B553" s="4">
        <f>IF('True_Odds_Calculator_3-way'!B554="","",'True_Odds_Calculator_3-way'!B554)</f>
        <v>7.67</v>
      </c>
      <c r="C553" s="4">
        <f>IF('True_Odds_Calculator_3-way'!C554="","",'True_Odds_Calculator_3-way'!C554)</f>
        <v>16.829999999999998</v>
      </c>
      <c r="D553" s="9">
        <f t="shared" si="117"/>
        <v>0.83462122036586162</v>
      </c>
      <c r="E553" s="9">
        <f t="shared" si="118"/>
        <v>0.11396781568873289</v>
      </c>
      <c r="F553" s="9">
        <f t="shared" si="119"/>
        <v>5.1410963945405459E-2</v>
      </c>
      <c r="G553" s="9">
        <f t="shared" si="120"/>
        <v>1.1655782611932743</v>
      </c>
      <c r="H553" s="9">
        <f t="shared" si="121"/>
        <v>1.1981483044028565</v>
      </c>
      <c r="I553" s="9">
        <f t="shared" si="122"/>
        <v>8.7744070021591387</v>
      </c>
      <c r="J553" s="9">
        <f t="shared" si="123"/>
        <v>19.451103874689533</v>
      </c>
      <c r="K553" s="11">
        <f t="shared" si="124"/>
        <v>0.85470085470085477</v>
      </c>
      <c r="L553" s="11">
        <f t="shared" si="125"/>
        <v>0.1303780964797914</v>
      </c>
      <c r="M553" s="11">
        <f t="shared" si="126"/>
        <v>5.9417706476530011E-2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-0.11884757604010099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0.15010189614581571</v>
      </c>
      <c r="Q553" s="11">
        <f>2*'OddsRatio_working_3-way'!K553*'OddsRatio_working_3-way'!L553*'OddsRatio_working_3-way'!M553</f>
        <v>1.3242337551461465E-2</v>
      </c>
      <c r="R553" s="11">
        <f t="shared" si="127"/>
        <v>0</v>
      </c>
      <c r="S553" s="11">
        <f t="shared" si="128"/>
        <v>-1.2629781872469072</v>
      </c>
      <c r="T553" s="11">
        <f t="shared" si="129"/>
        <v>-0.11142286610030058</v>
      </c>
      <c r="U553" s="11">
        <f>'OddsRatio_working_3-way'!S553-'OddsRatio_working_3-way'!R553^2/3</f>
        <v>-1.2629781872469072</v>
      </c>
      <c r="V553" s="11">
        <f>'OddsRatio_working_3-way'!S553*'OddsRatio_working_3-way'!R553/3-2*'OddsRatio_working_3-way'!R553^3/27-'OddsRatio_working_3-way'!T553</f>
        <v>0.11142286610030058</v>
      </c>
      <c r="W553" s="11">
        <f>'OddsRatio_working_3-way'!V553^2+4*'OddsRatio_working_3-way'!U553^3/27</f>
        <v>-0.28604332472038957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0.27315672232730931</v>
      </c>
      <c r="Y553" s="11">
        <f>IF('OddsRatio_working_3-way'!W553&gt;=0,IF('OddsRatio_working_3-way'!V553+SQRT('OddsRatio_working_3-way'!W553)&gt;0,0,PI()),ACOS('OddsRatio_working_3-way'!V553/(2*'OddsRatio_working_3-way'!X553)))</f>
        <v>1.3654010965632326</v>
      </c>
      <c r="Z553" s="11">
        <f>'OddsRatio_working_3-way'!X553^(1/3)*COS('OddsRatio_working_3-way'!Y553/3)</f>
        <v>0.58278913059663717</v>
      </c>
      <c r="AA553" s="11">
        <f>'OddsRatio_working_3-way'!X553^(1/3)*COS(('OddsRatio_working_3-way'!Y553+2*PI())/3)</f>
        <v>-0.53840097969992595</v>
      </c>
      <c r="AB553" s="11">
        <f>'OddsRatio_working_3-way'!X553^(1/3)*COS(('OddsRatio_working_3-way'!Y553+4*PI())/3)</f>
        <v>-4.4388150896711394E-2</v>
      </c>
      <c r="AC553" s="11">
        <f>'OddsRatio_working_3-way'!X553^(1/3)*SIN('OddsRatio_working_3-way'!Y553/3)</f>
        <v>0.28521843969266469</v>
      </c>
      <c r="AD553" s="11">
        <f>'OddsRatio_working_3-way'!X553^(1/3)*SIN(('OddsRatio_working_3-way'!Y553+2*PI())/3)</f>
        <v>0.36210097229980243</v>
      </c>
      <c r="AE553" s="11">
        <f>'OddsRatio_working_3-way'!X553^(1/3)*SIN(('OddsRatio_working_3-way'!Y553+4*PI())/3)</f>
        <v>-0.6473194119924669</v>
      </c>
      <c r="AF553" s="11">
        <f>-'OddsRatio_working_3-way'!U553/(3*'OddsRatio_working_3-way'!X553^(1/3))*COS(('OddsRatio_working_3-way'!Y553)/3)</f>
        <v>0.58278913059663717</v>
      </c>
      <c r="AG553" s="11">
        <f>-'OddsRatio_working_3-way'!U553/(3*'OddsRatio_working_3-way'!X553^(1/3))*COS(('OddsRatio_working_3-way'!Y553+2*PI())/3)</f>
        <v>-0.53840097969992606</v>
      </c>
      <c r="AH553" s="11">
        <f>-'OddsRatio_working_3-way'!U553/(3*'OddsRatio_working_3-way'!X553^(1/3))*COS(('OddsRatio_working_3-way'!Y553+4*PI())/3)</f>
        <v>-4.4388150896711401E-2</v>
      </c>
      <c r="AI553" s="11">
        <f>'OddsRatio_working_3-way'!U553/(3*'OddsRatio_working_3-way'!X553^(1/3))*SIN(('OddsRatio_working_3-way'!Y553)/3)</f>
        <v>-0.28521843969266475</v>
      </c>
      <c r="AJ553" s="11">
        <f>'OddsRatio_working_3-way'!U553/(3*'OddsRatio_working_3-way'!X553^(1/3))*SIN(('OddsRatio_working_3-way'!Y553+2*PI())/3)</f>
        <v>-0.36210097229980248</v>
      </c>
      <c r="AK553" s="11">
        <f>'OddsRatio_working_3-way'!U553/(3*'OddsRatio_working_3-way'!X553^(1/3))*SIN(('OddsRatio_working_3-way'!Y553+4*PI())/3)</f>
        <v>0.64731941199246701</v>
      </c>
      <c r="AL553" s="11">
        <f>'OddsRatio_working_3-way'!Z553+'OddsRatio_working_3-way'!AF553</f>
        <v>1.1655782611932743</v>
      </c>
      <c r="AM553" s="11">
        <f>'OddsRatio_working_3-way'!AA553+'OddsRatio_working_3-way'!AG553</f>
        <v>-1.0768019593998521</v>
      </c>
      <c r="AN553" s="11">
        <f>'OddsRatio_working_3-way'!AB553+'OddsRatio_working_3-way'!AH553</f>
        <v>-8.8776301793422802E-2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1.1655782611932743</v>
      </c>
      <c r="AS553" s="11">
        <f>IF(('OddsRatio_working_3-way'!X553=0),IF(Q553&gt;0,-Q553^(1/3),(-Q553)^(1/3)),'OddsRatio_working_3-way'!AM553-'OddsRatio_working_3-way'!R553/3)</f>
        <v>-1.0768019593998521</v>
      </c>
      <c r="AT553" s="11">
        <f>IF(('OddsRatio_working_3-way'!X553=0),IF(Q553&gt;0,-Q553^(1/3),(-Q553)^(1/3)),'OddsRatio_working_3-way'!AN553-'OddsRatio_working_3-way'!R553/3)</f>
        <v>-8.8776301793422802E-2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3.37</v>
      </c>
      <c r="B554" s="4">
        <f>IF('True_Odds_Calculator_3-way'!B555="","",'True_Odds_Calculator_3-way'!B555)</f>
        <v>3.78</v>
      </c>
      <c r="C554" s="4">
        <f>IF('True_Odds_Calculator_3-way'!C555="","",'True_Odds_Calculator_3-way'!C555)</f>
        <v>2.09</v>
      </c>
      <c r="D554" s="9">
        <f t="shared" si="117"/>
        <v>0.2840735054587063</v>
      </c>
      <c r="E554" s="9">
        <f t="shared" si="118"/>
        <v>0.25276765894376246</v>
      </c>
      <c r="F554" s="9">
        <f t="shared" si="119"/>
        <v>0.46315883559753124</v>
      </c>
      <c r="G554" s="9">
        <f t="shared" si="120"/>
        <v>1.0633821312976393</v>
      </c>
      <c r="H554" s="9">
        <f t="shared" si="121"/>
        <v>3.5202156511754059</v>
      </c>
      <c r="I554" s="9">
        <f t="shared" si="122"/>
        <v>3.9562023250074372</v>
      </c>
      <c r="J554" s="9">
        <f t="shared" si="123"/>
        <v>2.1590865231144267</v>
      </c>
      <c r="K554" s="11">
        <f t="shared" si="124"/>
        <v>0.29673590504451036</v>
      </c>
      <c r="L554" s="11">
        <f t="shared" si="125"/>
        <v>0.26455026455026459</v>
      </c>
      <c r="M554" s="11">
        <f t="shared" si="126"/>
        <v>0.47846889952153115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-0.26974391287994293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0.2343778698612371</v>
      </c>
      <c r="Q554" s="11">
        <f>2*'OddsRatio_working_3-way'!K554*'OddsRatio_working_3-way'!L554*'OddsRatio_working_3-way'!M554</f>
        <v>7.512111213501188E-2</v>
      </c>
      <c r="R554" s="11">
        <f t="shared" si="127"/>
        <v>0</v>
      </c>
      <c r="S554" s="11">
        <f t="shared" si="128"/>
        <v>-0.86889030176393089</v>
      </c>
      <c r="T554" s="11">
        <f t="shared" si="129"/>
        <v>-0.2784904813345932</v>
      </c>
      <c r="U554" s="11">
        <f>'OddsRatio_working_3-way'!S554-'OddsRatio_working_3-way'!R554^2/3</f>
        <v>-0.86889030176393089</v>
      </c>
      <c r="V554" s="11">
        <f>'OddsRatio_working_3-way'!S554*'OddsRatio_working_3-way'!R554/3-2*'OddsRatio_working_3-way'!R554^3/27-'OddsRatio_working_3-way'!T554</f>
        <v>0.2784904813345932</v>
      </c>
      <c r="W554" s="11">
        <f>'OddsRatio_working_3-way'!V554^2+4*'OddsRatio_working_3-way'!U554^3/27</f>
        <v>-1.9626225269967199E-2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0.15587107931231231</v>
      </c>
      <c r="Y554" s="11">
        <f>IF('OddsRatio_working_3-way'!W554&gt;=0,IF('OddsRatio_working_3-way'!V554+SQRT('OddsRatio_working_3-way'!W554)&gt;0,0,PI()),ACOS('OddsRatio_working_3-way'!V554/(2*'OddsRatio_working_3-way'!X554)))</f>
        <v>0.46608174742616826</v>
      </c>
      <c r="Z554" s="11">
        <f>'OddsRatio_working_3-way'!X554^(1/3)*COS('OddsRatio_working_3-way'!Y554/3)</f>
        <v>0.53169106564881963</v>
      </c>
      <c r="AA554" s="11">
        <f>'OddsRatio_working_3-way'!X554^(1/3)*COS(('OddsRatio_working_3-way'!Y554+2*PI())/3)</f>
        <v>-0.33796372382293421</v>
      </c>
      <c r="AB554" s="11">
        <f>'OddsRatio_working_3-way'!X554^(1/3)*COS(('OddsRatio_working_3-way'!Y554+4*PI())/3)</f>
        <v>-0.19372734182588555</v>
      </c>
      <c r="AC554" s="11">
        <f>'OddsRatio_working_3-way'!X554^(1/3)*SIN('OddsRatio_working_3-way'!Y554/3)</f>
        <v>8.3274913972933823E-2</v>
      </c>
      <c r="AD554" s="11">
        <f>'OddsRatio_working_3-way'!X554^(1/3)*SIN(('OddsRatio_working_3-way'!Y554+2*PI())/3)</f>
        <v>0.4188205128306306</v>
      </c>
      <c r="AE554" s="11">
        <f>'OddsRatio_working_3-way'!X554^(1/3)*SIN(('OddsRatio_working_3-way'!Y554+4*PI())/3)</f>
        <v>-0.50209542680356434</v>
      </c>
      <c r="AF554" s="11">
        <f>-'OddsRatio_working_3-way'!U554/(3*'OddsRatio_working_3-way'!X554^(1/3))*COS(('OddsRatio_working_3-way'!Y554)/3)</f>
        <v>0.53169106564881963</v>
      </c>
      <c r="AG554" s="11">
        <f>-'OddsRatio_working_3-way'!U554/(3*'OddsRatio_working_3-way'!X554^(1/3))*COS(('OddsRatio_working_3-way'!Y554+2*PI())/3)</f>
        <v>-0.33796372382293421</v>
      </c>
      <c r="AH554" s="11">
        <f>-'OddsRatio_working_3-way'!U554/(3*'OddsRatio_working_3-way'!X554^(1/3))*COS(('OddsRatio_working_3-way'!Y554+4*PI())/3)</f>
        <v>-0.19372734182588555</v>
      </c>
      <c r="AI554" s="11">
        <f>'OddsRatio_working_3-way'!U554/(3*'OddsRatio_working_3-way'!X554^(1/3))*SIN(('OddsRatio_working_3-way'!Y554)/3)</f>
        <v>-8.3274913972933823E-2</v>
      </c>
      <c r="AJ554" s="11">
        <f>'OddsRatio_working_3-way'!U554/(3*'OddsRatio_working_3-way'!X554^(1/3))*SIN(('OddsRatio_working_3-way'!Y554+2*PI())/3)</f>
        <v>-0.4188205128306306</v>
      </c>
      <c r="AK554" s="11">
        <f>'OddsRatio_working_3-way'!U554/(3*'OddsRatio_working_3-way'!X554^(1/3))*SIN(('OddsRatio_working_3-way'!Y554+4*PI())/3)</f>
        <v>0.50209542680356434</v>
      </c>
      <c r="AL554" s="11">
        <f>'OddsRatio_working_3-way'!Z554+'OddsRatio_working_3-way'!AF554</f>
        <v>1.0633821312976393</v>
      </c>
      <c r="AM554" s="11">
        <f>'OddsRatio_working_3-way'!AA554+'OddsRatio_working_3-way'!AG554</f>
        <v>-0.67592744764586843</v>
      </c>
      <c r="AN554" s="11">
        <f>'OddsRatio_working_3-way'!AB554+'OddsRatio_working_3-way'!AH554</f>
        <v>-0.3874546836517711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1.0633821312976393</v>
      </c>
      <c r="AS554" s="11">
        <f>IF(('OddsRatio_working_3-way'!X554=0),IF(Q554&gt;0,-Q554^(1/3),(-Q554)^(1/3)),'OddsRatio_working_3-way'!AM554-'OddsRatio_working_3-way'!R554/3)</f>
        <v>-0.67592744764586843</v>
      </c>
      <c r="AT554" s="11">
        <f>IF(('OddsRatio_working_3-way'!X554=0),IF(Q554&gt;0,-Q554^(1/3),(-Q554)^(1/3)),'OddsRatio_working_3-way'!AN554-'OddsRatio_working_3-way'!R554/3)</f>
        <v>-0.3874546836517711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2.6</v>
      </c>
      <c r="B555" s="4">
        <f>IF('True_Odds_Calculator_3-way'!B556="","",'True_Odds_Calculator_3-way'!B556)</f>
        <v>3.09</v>
      </c>
      <c r="C555" s="4">
        <f>IF('True_Odds_Calculator_3-way'!C556="","",'True_Odds_Calculator_3-way'!C556)</f>
        <v>3.02</v>
      </c>
      <c r="D555" s="9">
        <f t="shared" si="117"/>
        <v>0.37082408535959394</v>
      </c>
      <c r="E555" s="9">
        <f t="shared" si="118"/>
        <v>0.31091532705622121</v>
      </c>
      <c r="F555" s="9">
        <f t="shared" si="119"/>
        <v>0.31826058758418496</v>
      </c>
      <c r="G555" s="9">
        <f t="shared" si="120"/>
        <v>1.0604352904125083</v>
      </c>
      <c r="H555" s="9">
        <f t="shared" si="121"/>
        <v>2.6966964646600133</v>
      </c>
      <c r="I555" s="9">
        <f t="shared" si="122"/>
        <v>3.2163097569621426</v>
      </c>
      <c r="J555" s="9">
        <f t="shared" si="123"/>
        <v>3.1420792866332663</v>
      </c>
      <c r="K555" s="11">
        <f t="shared" si="124"/>
        <v>0.38461538461538458</v>
      </c>
      <c r="L555" s="11">
        <f t="shared" si="125"/>
        <v>0.3236245954692557</v>
      </c>
      <c r="M555" s="11">
        <f t="shared" si="126"/>
        <v>0.33112582781456956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-0.27840617771820753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0.23534086094363857</v>
      </c>
      <c r="Q555" s="11">
        <f>2*'OddsRatio_working_3-way'!K555*'OddsRatio_working_3-way'!L555*'OddsRatio_working_3-way'!M555</f>
        <v>8.2431124673778833E-2</v>
      </c>
      <c r="R555" s="11">
        <f t="shared" si="127"/>
        <v>0</v>
      </c>
      <c r="S555" s="11">
        <f t="shared" si="128"/>
        <v>-0.84531479463735859</v>
      </c>
      <c r="T555" s="11">
        <f t="shared" si="129"/>
        <v>-0.29608223980292769</v>
      </c>
      <c r="U555" s="11">
        <f>'OddsRatio_working_3-way'!S555-'OddsRatio_working_3-way'!R555^2/3</f>
        <v>-0.84531479463735859</v>
      </c>
      <c r="V555" s="11">
        <f>'OddsRatio_working_3-way'!S555*'OddsRatio_working_3-way'!R555/3-2*'OddsRatio_working_3-way'!R555^3/27-'OddsRatio_working_3-way'!T555</f>
        <v>0.29608223980292769</v>
      </c>
      <c r="W555" s="11">
        <f>'OddsRatio_working_3-way'!V555^2+4*'OddsRatio_working_3-way'!U555^3/27</f>
        <v>-1.8205946749886015E-3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0.14957045781312145</v>
      </c>
      <c r="Y555" s="11">
        <f>IF('OddsRatio_working_3-way'!W555&gt;=0,IF('OddsRatio_working_3-way'!V555+SQRT('OddsRatio_working_3-way'!W555)&gt;0,0,PI()),ACOS('OddsRatio_working_3-way'!V555/(2*'OddsRatio_working_3-way'!X555)))</f>
        <v>0.14312469017456309</v>
      </c>
      <c r="Z555" s="11">
        <f>'OddsRatio_working_3-way'!X555^(1/3)*COS('OddsRatio_working_3-way'!Y555/3)</f>
        <v>0.53021764520625414</v>
      </c>
      <c r="AA555" s="11">
        <f>'OddsRatio_working_3-way'!X555^(1/3)*COS(('OddsRatio_working_3-way'!Y555+2*PI())/3)</f>
        <v>-0.28703221634795234</v>
      </c>
      <c r="AB555" s="11">
        <f>'OddsRatio_working_3-way'!X555^(1/3)*COS(('OddsRatio_working_3-way'!Y555+4*PI())/3)</f>
        <v>-0.24318542885830199</v>
      </c>
      <c r="AC555" s="11">
        <f>'OddsRatio_working_3-way'!X555^(1/3)*SIN('OddsRatio_working_3-way'!Y555/3)</f>
        <v>2.5314954560250111E-2</v>
      </c>
      <c r="AD555" s="11">
        <f>'OddsRatio_working_3-way'!X555^(1/3)*SIN(('OddsRatio_working_3-way'!Y555+2*PI())/3)</f>
        <v>0.44652447300325554</v>
      </c>
      <c r="AE555" s="11">
        <f>'OddsRatio_working_3-way'!X555^(1/3)*SIN(('OddsRatio_working_3-way'!Y555+4*PI())/3)</f>
        <v>-0.4718394275635055</v>
      </c>
      <c r="AF555" s="11">
        <f>-'OddsRatio_working_3-way'!U555/(3*'OddsRatio_working_3-way'!X555^(1/3))*COS(('OddsRatio_working_3-way'!Y555)/3)</f>
        <v>0.53021764520625425</v>
      </c>
      <c r="AG555" s="11">
        <f>-'OddsRatio_working_3-way'!U555/(3*'OddsRatio_working_3-way'!X555^(1/3))*COS(('OddsRatio_working_3-way'!Y555+2*PI())/3)</f>
        <v>-0.2870322163479524</v>
      </c>
      <c r="AH555" s="11">
        <f>-'OddsRatio_working_3-way'!U555/(3*'OddsRatio_working_3-way'!X555^(1/3))*COS(('OddsRatio_working_3-way'!Y555+4*PI())/3)</f>
        <v>-0.24318542885830205</v>
      </c>
      <c r="AI555" s="11">
        <f>'OddsRatio_working_3-way'!U555/(3*'OddsRatio_working_3-way'!X555^(1/3))*SIN(('OddsRatio_working_3-way'!Y555)/3)</f>
        <v>-2.5314954560250118E-2</v>
      </c>
      <c r="AJ555" s="11">
        <f>'OddsRatio_working_3-way'!U555/(3*'OddsRatio_working_3-way'!X555^(1/3))*SIN(('OddsRatio_working_3-way'!Y555+2*PI())/3)</f>
        <v>-0.4465244730032556</v>
      </c>
      <c r="AK555" s="11">
        <f>'OddsRatio_working_3-way'!U555/(3*'OddsRatio_working_3-way'!X555^(1/3))*SIN(('OddsRatio_working_3-way'!Y555+4*PI())/3)</f>
        <v>0.47183942756350561</v>
      </c>
      <c r="AL555" s="11">
        <f>'OddsRatio_working_3-way'!Z555+'OddsRatio_working_3-way'!AF555</f>
        <v>1.0604352904125083</v>
      </c>
      <c r="AM555" s="11">
        <f>'OddsRatio_working_3-way'!AA555+'OddsRatio_working_3-way'!AG555</f>
        <v>-0.57406443269590479</v>
      </c>
      <c r="AN555" s="11">
        <f>'OddsRatio_working_3-way'!AB555+'OddsRatio_working_3-way'!AH555</f>
        <v>-0.48637085771660404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1.0604352904125083</v>
      </c>
      <c r="AS555" s="11">
        <f>IF(('OddsRatio_working_3-way'!X555=0),IF(Q555&gt;0,-Q555^(1/3),(-Q555)^(1/3)),'OddsRatio_working_3-way'!AM555-'OddsRatio_working_3-way'!R555/3)</f>
        <v>-0.57406443269590479</v>
      </c>
      <c r="AT555" s="11">
        <f>IF(('OddsRatio_working_3-way'!X555=0),IF(Q555&gt;0,-Q555^(1/3),(-Q555)^(1/3)),'OddsRatio_working_3-way'!AN555-'OddsRatio_working_3-way'!R555/3)</f>
        <v>-0.48637085771660404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3.95</v>
      </c>
      <c r="C556" s="4">
        <f>IF('True_Odds_Calculator_3-way'!C557="","",'True_Odds_Calculator_3-way'!C557)</f>
        <v>5.82</v>
      </c>
      <c r="D556" s="9">
        <f t="shared" si="117"/>
        <v>0.59938445629181825</v>
      </c>
      <c r="E556" s="9">
        <f t="shared" si="118"/>
        <v>0.23922375268446144</v>
      </c>
      <c r="F556" s="9">
        <f t="shared" si="119"/>
        <v>0.16139179102372031</v>
      </c>
      <c r="G556" s="9">
        <f t="shared" si="120"/>
        <v>1.0780294616791712</v>
      </c>
      <c r="H556" s="9">
        <f t="shared" si="121"/>
        <v>1.6683782662410864</v>
      </c>
      <c r="I556" s="9">
        <f t="shared" si="122"/>
        <v>4.1801869119535553</v>
      </c>
      <c r="J556" s="9">
        <f t="shared" si="123"/>
        <v>6.1961020052936062</v>
      </c>
      <c r="K556" s="11">
        <f t="shared" si="124"/>
        <v>0.61728395061728392</v>
      </c>
      <c r="L556" s="11">
        <f t="shared" si="125"/>
        <v>0.25316455696202528</v>
      </c>
      <c r="M556" s="11">
        <f t="shared" si="126"/>
        <v>0.1718213058419244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-0.23671492914754189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0.22528219346987741</v>
      </c>
      <c r="Q556" s="11">
        <f>2*'OddsRatio_working_3-way'!K556*'OddsRatio_working_3-way'!L556*'OddsRatio_working_3-way'!M556</f>
        <v>5.3702549098898066E-2</v>
      </c>
      <c r="R556" s="11">
        <f t="shared" si="127"/>
        <v>0</v>
      </c>
      <c r="S556" s="11">
        <f t="shared" si="128"/>
        <v>-0.95170251526240424</v>
      </c>
      <c r="T556" s="11">
        <f t="shared" si="129"/>
        <v>-0.22686591543799858</v>
      </c>
      <c r="U556" s="11">
        <f>'OddsRatio_working_3-way'!S556-'OddsRatio_working_3-way'!R556^2/3</f>
        <v>-0.95170251526240424</v>
      </c>
      <c r="V556" s="11">
        <f>'OddsRatio_working_3-way'!S556*'OddsRatio_working_3-way'!R556/3-2*'OddsRatio_working_3-way'!R556^3/27-'OddsRatio_working_3-way'!T556</f>
        <v>0.22686591543799858</v>
      </c>
      <c r="W556" s="11">
        <f>'OddsRatio_working_3-way'!V556^2+4*'OddsRatio_working_3-way'!U556^3/27</f>
        <v>-7.6234497286363681E-2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0.17867753137557951</v>
      </c>
      <c r="Y556" s="11">
        <f>IF('OddsRatio_working_3-way'!W556&gt;=0,IF('OddsRatio_working_3-way'!V556+SQRT('OddsRatio_working_3-way'!W556)&gt;0,0,PI()),ACOS('OddsRatio_working_3-way'!V556/(2*'OddsRatio_working_3-way'!X556)))</f>
        <v>0.8829853897421015</v>
      </c>
      <c r="Z556" s="11">
        <f>'OddsRatio_working_3-way'!X556^(1/3)*COS('OddsRatio_working_3-way'!Y556/3)</f>
        <v>0.53901473083958573</v>
      </c>
      <c r="AA556" s="11">
        <f>'OddsRatio_working_3-way'!X556^(1/3)*COS(('OddsRatio_working_3-way'!Y556+2*PI())/3)</f>
        <v>-0.41100990521695618</v>
      </c>
      <c r="AB556" s="11">
        <f>'OddsRatio_working_3-way'!X556^(1/3)*COS(('OddsRatio_working_3-way'!Y556+4*PI())/3)</f>
        <v>-0.12800482562262949</v>
      </c>
      <c r="AC556" s="11">
        <f>'OddsRatio_working_3-way'!X556^(1/3)*SIN('OddsRatio_working_3-way'!Y556/3)</f>
        <v>0.16339305888581596</v>
      </c>
      <c r="AD556" s="11">
        <f>'OddsRatio_working_3-way'!X556^(1/3)*SIN(('OddsRatio_working_3-way'!Y556+2*PI())/3)</f>
        <v>0.38510392047820485</v>
      </c>
      <c r="AE556" s="11">
        <f>'OddsRatio_working_3-way'!X556^(1/3)*SIN(('OddsRatio_working_3-way'!Y556+4*PI())/3)</f>
        <v>-0.54849697936402075</v>
      </c>
      <c r="AF556" s="11">
        <f>-'OddsRatio_working_3-way'!U556/(3*'OddsRatio_working_3-way'!X556^(1/3))*COS(('OddsRatio_working_3-way'!Y556)/3)</f>
        <v>0.53901473083958562</v>
      </c>
      <c r="AG556" s="11">
        <f>-'OddsRatio_working_3-way'!U556/(3*'OddsRatio_working_3-way'!X556^(1/3))*COS(('OddsRatio_working_3-way'!Y556+2*PI())/3)</f>
        <v>-0.41100990521695607</v>
      </c>
      <c r="AH556" s="11">
        <f>-'OddsRatio_working_3-way'!U556/(3*'OddsRatio_working_3-way'!X556^(1/3))*COS(('OddsRatio_working_3-way'!Y556+4*PI())/3)</f>
        <v>-0.12800482562262946</v>
      </c>
      <c r="AI556" s="11">
        <f>'OddsRatio_working_3-way'!U556/(3*'OddsRatio_working_3-way'!X556^(1/3))*SIN(('OddsRatio_working_3-way'!Y556)/3)</f>
        <v>-0.16339305888581593</v>
      </c>
      <c r="AJ556" s="11">
        <f>'OddsRatio_working_3-way'!U556/(3*'OddsRatio_working_3-way'!X556^(1/3))*SIN(('OddsRatio_working_3-way'!Y556+2*PI())/3)</f>
        <v>-0.3851039204782048</v>
      </c>
      <c r="AK556" s="11">
        <f>'OddsRatio_working_3-way'!U556/(3*'OddsRatio_working_3-way'!X556^(1/3))*SIN(('OddsRatio_working_3-way'!Y556+4*PI())/3)</f>
        <v>0.54849697936402064</v>
      </c>
      <c r="AL556" s="11">
        <f>'OddsRatio_working_3-way'!Z556+'OddsRatio_working_3-way'!AF556</f>
        <v>1.0780294616791712</v>
      </c>
      <c r="AM556" s="11">
        <f>'OddsRatio_working_3-way'!AA556+'OddsRatio_working_3-way'!AG556</f>
        <v>-0.82201981043391226</v>
      </c>
      <c r="AN556" s="11">
        <f>'OddsRatio_working_3-way'!AB556+'OddsRatio_working_3-way'!AH556</f>
        <v>-0.25600965124525898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1.0780294616791712</v>
      </c>
      <c r="AS556" s="11">
        <f>IF(('OddsRatio_working_3-way'!X556=0),IF(Q556&gt;0,-Q556^(1/3),(-Q556)^(1/3)),'OddsRatio_working_3-way'!AM556-'OddsRatio_working_3-way'!R556/3)</f>
        <v>-0.82201981043391226</v>
      </c>
      <c r="AT556" s="11">
        <f>IF(('OddsRatio_working_3-way'!X556=0),IF(Q556&gt;0,-Q556^(1/3),(-Q556)^(1/3)),'OddsRatio_working_3-way'!AN556-'OddsRatio_working_3-way'!R556/3)</f>
        <v>-0.25600965124525898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1.1100000000000001</v>
      </c>
      <c r="B557" s="4">
        <f>IF('True_Odds_Calculator_3-way'!B558="","",'True_Odds_Calculator_3-way'!B558)</f>
        <v>9.69</v>
      </c>
      <c r="C557" s="4">
        <f>IF('True_Odds_Calculator_3-way'!C558="","",'True_Odds_Calculator_3-way'!C558)</f>
        <v>27.79</v>
      </c>
      <c r="D557" s="9">
        <f t="shared" si="117"/>
        <v>0.88287426727353058</v>
      </c>
      <c r="E557" s="9">
        <f t="shared" si="118"/>
        <v>8.7104485511194166E-2</v>
      </c>
      <c r="F557" s="9">
        <f t="shared" si="119"/>
        <v>3.0021247215275208E-2</v>
      </c>
      <c r="G557" s="9">
        <f t="shared" si="120"/>
        <v>1.2060374029369663</v>
      </c>
      <c r="H557" s="9">
        <f t="shared" si="121"/>
        <v>1.1326641143230667</v>
      </c>
      <c r="I557" s="9">
        <f t="shared" si="122"/>
        <v>11.480465031522238</v>
      </c>
      <c r="J557" s="9">
        <f t="shared" si="123"/>
        <v>33.309742024681334</v>
      </c>
      <c r="K557" s="11">
        <f t="shared" si="124"/>
        <v>0.9009009009009008</v>
      </c>
      <c r="L557" s="11">
        <f t="shared" si="125"/>
        <v>0.10319917440660475</v>
      </c>
      <c r="M557" s="11">
        <f t="shared" si="126"/>
        <v>3.5984166966534725E-2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-8.5674163463465791E-2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0.11906734930028828</v>
      </c>
      <c r="Q557" s="11">
        <f>2*'OddsRatio_working_3-way'!K557*'OddsRatio_working_3-way'!L557*'OddsRatio_working_3-way'!M557</f>
        <v>6.6910564372176613E-3</v>
      </c>
      <c r="R557" s="11">
        <f t="shared" si="127"/>
        <v>0</v>
      </c>
      <c r="S557" s="11">
        <f t="shared" si="128"/>
        <v>-1.3897696164966047</v>
      </c>
      <c r="T557" s="11">
        <f t="shared" si="129"/>
        <v>-7.8098882635380992E-2</v>
      </c>
      <c r="U557" s="11">
        <f>'OddsRatio_working_3-way'!S557-'OddsRatio_working_3-way'!R557^2/3</f>
        <v>-1.3897696164966047</v>
      </c>
      <c r="V557" s="11">
        <f>'OddsRatio_working_3-way'!S557*'OddsRatio_working_3-way'!R557/3-2*'OddsRatio_working_3-way'!R557^3/27-'OddsRatio_working_3-way'!T557</f>
        <v>7.8098882635380992E-2</v>
      </c>
      <c r="W557" s="11">
        <f>'OddsRatio_working_3-way'!V557^2+4*'OddsRatio_working_3-way'!U557^3/27</f>
        <v>-0.39157224592611112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0.31530607407525713</v>
      </c>
      <c r="Y557" s="11">
        <f>IF('OddsRatio_working_3-way'!W557&gt;=0,IF('OddsRatio_working_3-way'!V557+SQRT('OddsRatio_working_3-way'!W557)&gt;0,0,PI()),ACOS('OddsRatio_working_3-way'!V557/(2*'OddsRatio_working_3-way'!X557)))</f>
        <v>1.4466313886697464</v>
      </c>
      <c r="Z557" s="11">
        <f>'OddsRatio_working_3-way'!X557^(1/3)*COS('OddsRatio_working_3-way'!Y557/3)</f>
        <v>0.60301870146848324</v>
      </c>
      <c r="AA557" s="11">
        <f>'OddsRatio_working_3-way'!X557^(1/3)*COS(('OddsRatio_working_3-way'!Y557+2*PI())/3)</f>
        <v>-0.57485663603921666</v>
      </c>
      <c r="AB557" s="11">
        <f>'OddsRatio_working_3-way'!X557^(1/3)*COS(('OddsRatio_working_3-way'!Y557+4*PI())/3)</f>
        <v>-2.8162065429266546E-2</v>
      </c>
      <c r="AC557" s="11">
        <f>'OddsRatio_working_3-way'!X557^(1/3)*SIN('OddsRatio_working_3-way'!Y557/3)</f>
        <v>0.31563425750616159</v>
      </c>
      <c r="AD557" s="11">
        <f>'OddsRatio_working_3-way'!X557^(1/3)*SIN(('OddsRatio_working_3-way'!Y557+2*PI())/3)</f>
        <v>0.36441238567573037</v>
      </c>
      <c r="AE557" s="11">
        <f>'OddsRatio_working_3-way'!X557^(1/3)*SIN(('OddsRatio_working_3-way'!Y557+4*PI())/3)</f>
        <v>-0.6800466431818919</v>
      </c>
      <c r="AF557" s="11">
        <f>-'OddsRatio_working_3-way'!U557/(3*'OddsRatio_working_3-way'!X557^(1/3))*COS(('OddsRatio_working_3-way'!Y557)/3)</f>
        <v>0.60301870146848313</v>
      </c>
      <c r="AG557" s="11">
        <f>-'OddsRatio_working_3-way'!U557/(3*'OddsRatio_working_3-way'!X557^(1/3))*COS(('OddsRatio_working_3-way'!Y557+2*PI())/3)</f>
        <v>-0.57485663603921655</v>
      </c>
      <c r="AH557" s="11">
        <f>-'OddsRatio_working_3-way'!U557/(3*'OddsRatio_working_3-way'!X557^(1/3))*COS(('OddsRatio_working_3-way'!Y557+4*PI())/3)</f>
        <v>-2.8162065429266539E-2</v>
      </c>
      <c r="AI557" s="11">
        <f>'OddsRatio_working_3-way'!U557/(3*'OddsRatio_working_3-way'!X557^(1/3))*SIN(('OddsRatio_working_3-way'!Y557)/3)</f>
        <v>-0.31563425750616153</v>
      </c>
      <c r="AJ557" s="11">
        <f>'OddsRatio_working_3-way'!U557/(3*'OddsRatio_working_3-way'!X557^(1/3))*SIN(('OddsRatio_working_3-way'!Y557+2*PI())/3)</f>
        <v>-0.36441238567573031</v>
      </c>
      <c r="AK557" s="11">
        <f>'OddsRatio_working_3-way'!U557/(3*'OddsRatio_working_3-way'!X557^(1/3))*SIN(('OddsRatio_working_3-way'!Y557+4*PI())/3)</f>
        <v>0.68004664318189179</v>
      </c>
      <c r="AL557" s="11">
        <f>'OddsRatio_working_3-way'!Z557+'OddsRatio_working_3-way'!AF557</f>
        <v>1.2060374029369663</v>
      </c>
      <c r="AM557" s="11">
        <f>'OddsRatio_working_3-way'!AA557+'OddsRatio_working_3-way'!AG557</f>
        <v>-1.1497132720784333</v>
      </c>
      <c r="AN557" s="11">
        <f>'OddsRatio_working_3-way'!AB557+'OddsRatio_working_3-way'!AH557</f>
        <v>-5.6324130858533085E-2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1.2060374029369663</v>
      </c>
      <c r="AS557" s="11">
        <f>IF(('OddsRatio_working_3-way'!X557=0),IF(Q557&gt;0,-Q557^(1/3),(-Q557)^(1/3)),'OddsRatio_working_3-way'!AM557-'OddsRatio_working_3-way'!R557/3)</f>
        <v>-1.1497132720784333</v>
      </c>
      <c r="AT557" s="11">
        <f>IF(('OddsRatio_working_3-way'!X557=0),IF(Q557&gt;0,-Q557^(1/3),(-Q557)^(1/3)),'OddsRatio_working_3-way'!AN557-'OddsRatio_working_3-way'!R557/3)</f>
        <v>-5.6324130858533085E-2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2.13</v>
      </c>
      <c r="B558" s="4">
        <f>IF('True_Odds_Calculator_3-way'!B559="","",'True_Odds_Calculator_3-way'!B559)</f>
        <v>3.53</v>
      </c>
      <c r="C558" s="4">
        <f>IF('True_Odds_Calculator_3-way'!C559="","",'True_Odds_Calculator_3-way'!C559)</f>
        <v>3.47</v>
      </c>
      <c r="D558" s="9">
        <f t="shared" si="117"/>
        <v>0.45385282362772028</v>
      </c>
      <c r="E558" s="9">
        <f t="shared" si="118"/>
        <v>0.27069146724868265</v>
      </c>
      <c r="F558" s="9">
        <f t="shared" si="119"/>
        <v>0.27545570912359735</v>
      </c>
      <c r="G558" s="9">
        <f t="shared" si="120"/>
        <v>1.0649180970649879</v>
      </c>
      <c r="H558" s="9">
        <f t="shared" si="121"/>
        <v>2.2033574496834358</v>
      </c>
      <c r="I558" s="9">
        <f t="shared" si="122"/>
        <v>3.6942427855744189</v>
      </c>
      <c r="J558" s="9">
        <f t="shared" si="123"/>
        <v>3.6303476997505202</v>
      </c>
      <c r="K558" s="11">
        <f t="shared" si="124"/>
        <v>0.46948356807511737</v>
      </c>
      <c r="L558" s="11">
        <f t="shared" si="125"/>
        <v>0.28328611898016998</v>
      </c>
      <c r="M558" s="11">
        <f t="shared" si="126"/>
        <v>0.28818443804034583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-0.27065255690146917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0.23495067166571176</v>
      </c>
      <c r="Q558" s="11">
        <f>2*'OddsRatio_working_3-way'!K558*'OddsRatio_working_3-way'!L558*'OddsRatio_working_3-way'!M558</f>
        <v>7.6656010331390453E-2</v>
      </c>
      <c r="R558" s="11">
        <f t="shared" si="127"/>
        <v>0</v>
      </c>
      <c r="S558" s="11">
        <f t="shared" si="128"/>
        <v>-0.86808960667327206</v>
      </c>
      <c r="T558" s="11">
        <f t="shared" si="129"/>
        <v>-0.2832266253420137</v>
      </c>
      <c r="U558" s="11">
        <f>'OddsRatio_working_3-way'!S558-'OddsRatio_working_3-way'!R558^2/3</f>
        <v>-0.86808960667327206</v>
      </c>
      <c r="V558" s="11">
        <f>'OddsRatio_working_3-way'!S558*'OddsRatio_working_3-way'!R558/3-2*'OddsRatio_working_3-way'!R558^3/27-'OddsRatio_working_3-way'!T558</f>
        <v>0.2832266253420137</v>
      </c>
      <c r="W558" s="11">
        <f>'OddsRatio_working_3-way'!V558^2+4*'OddsRatio_working_3-way'!U558^3/27</f>
        <v>-1.6697432529044542E-2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0.15565567274570333</v>
      </c>
      <c r="Y558" s="11">
        <f>IF('OddsRatio_working_3-way'!W558&gt;=0,IF('OddsRatio_working_3-way'!V558+SQRT('OddsRatio_working_3-way'!W558)&gt;0,0,PI()),ACOS('OddsRatio_working_3-way'!V558/(2*'OddsRatio_working_3-way'!X558)))</f>
        <v>0.42802872975394646</v>
      </c>
      <c r="Z558" s="11">
        <f>'OddsRatio_working_3-way'!X558^(1/3)*COS('OddsRatio_working_3-way'!Y558/3)</f>
        <v>0.53245904853249404</v>
      </c>
      <c r="AA558" s="11">
        <f>'OddsRatio_working_3-way'!X558^(1/3)*COS(('OddsRatio_working_3-way'!Y558+2*PI())/3)</f>
        <v>-0.33247092291710162</v>
      </c>
      <c r="AB558" s="11">
        <f>'OddsRatio_working_3-way'!X558^(1/3)*COS(('OddsRatio_working_3-way'!Y558+4*PI())/3)</f>
        <v>-0.19998812561539256</v>
      </c>
      <c r="AC558" s="11">
        <f>'OddsRatio_working_3-way'!X558^(1/3)*SIN('OddsRatio_working_3-way'!Y558/3)</f>
        <v>7.6488978685136363E-2</v>
      </c>
      <c r="AD558" s="11">
        <f>'OddsRatio_working_3-way'!X558^(1/3)*SIN(('OddsRatio_working_3-way'!Y558+2*PI())/3)</f>
        <v>0.42287857316146299</v>
      </c>
      <c r="AE558" s="11">
        <f>'OddsRatio_working_3-way'!X558^(1/3)*SIN(('OddsRatio_working_3-way'!Y558+4*PI())/3)</f>
        <v>-0.49936755184659931</v>
      </c>
      <c r="AF558" s="11">
        <f>-'OddsRatio_working_3-way'!U558/(3*'OddsRatio_working_3-way'!X558^(1/3))*COS(('OddsRatio_working_3-way'!Y558)/3)</f>
        <v>0.53245904853249382</v>
      </c>
      <c r="AG558" s="11">
        <f>-'OddsRatio_working_3-way'!U558/(3*'OddsRatio_working_3-way'!X558^(1/3))*COS(('OddsRatio_working_3-way'!Y558+2*PI())/3)</f>
        <v>-0.33247092291710151</v>
      </c>
      <c r="AH558" s="11">
        <f>-'OddsRatio_working_3-way'!U558/(3*'OddsRatio_working_3-way'!X558^(1/3))*COS(('OddsRatio_working_3-way'!Y558+4*PI())/3)</f>
        <v>-0.1999881256153925</v>
      </c>
      <c r="AI558" s="11">
        <f>'OddsRatio_working_3-way'!U558/(3*'OddsRatio_working_3-way'!X558^(1/3))*SIN(('OddsRatio_working_3-way'!Y558)/3)</f>
        <v>-7.6488978685136336E-2</v>
      </c>
      <c r="AJ558" s="11">
        <f>'OddsRatio_working_3-way'!U558/(3*'OddsRatio_working_3-way'!X558^(1/3))*SIN(('OddsRatio_working_3-way'!Y558+2*PI())/3)</f>
        <v>-0.42287857316146277</v>
      </c>
      <c r="AK558" s="11">
        <f>'OddsRatio_working_3-way'!U558/(3*'OddsRatio_working_3-way'!X558^(1/3))*SIN(('OddsRatio_working_3-way'!Y558+4*PI())/3)</f>
        <v>0.49936755184659914</v>
      </c>
      <c r="AL558" s="11">
        <f>'OddsRatio_working_3-way'!Z558+'OddsRatio_working_3-way'!AF558</f>
        <v>1.0649180970649879</v>
      </c>
      <c r="AM558" s="11">
        <f>'OddsRatio_working_3-way'!AA558+'OddsRatio_working_3-way'!AG558</f>
        <v>-0.66494184583420313</v>
      </c>
      <c r="AN558" s="11">
        <f>'OddsRatio_working_3-way'!AB558+'OddsRatio_working_3-way'!AH558</f>
        <v>-0.39997625123078506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1.0649180970649879</v>
      </c>
      <c r="AS558" s="11">
        <f>IF(('OddsRatio_working_3-way'!X558=0),IF(Q558&gt;0,-Q558^(1/3),(-Q558)^(1/3)),'OddsRatio_working_3-way'!AM558-'OddsRatio_working_3-way'!R558/3)</f>
        <v>-0.66494184583420313</v>
      </c>
      <c r="AT558" s="11">
        <f>IF(('OddsRatio_working_3-way'!X558=0),IF(Q558&gt;0,-Q558^(1/3),(-Q558)^(1/3)),'OddsRatio_working_3-way'!AN558-'OddsRatio_working_3-way'!R558/3)</f>
        <v>-0.39997625123078506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1.64</v>
      </c>
      <c r="B559" s="4">
        <f>IF('True_Odds_Calculator_3-way'!B560="","",'True_Odds_Calculator_3-way'!B560)</f>
        <v>4.24</v>
      </c>
      <c r="C559" s="4">
        <f>IF('True_Odds_Calculator_3-way'!C560="","",'True_Odds_Calculator_3-way'!C560)</f>
        <v>5.12</v>
      </c>
      <c r="D559" s="9">
        <f t="shared" si="117"/>
        <v>0.5925546642097641</v>
      </c>
      <c r="E559" s="9">
        <f t="shared" si="118"/>
        <v>0.22316369677481193</v>
      </c>
      <c r="F559" s="9">
        <f t="shared" si="119"/>
        <v>0.18428163901542377</v>
      </c>
      <c r="G559" s="9">
        <f t="shared" si="120"/>
        <v>1.0743875217339869</v>
      </c>
      <c r="H559" s="9">
        <f t="shared" si="121"/>
        <v>1.687608013909752</v>
      </c>
      <c r="I559" s="9">
        <f t="shared" si="122"/>
        <v>4.4810155704181192</v>
      </c>
      <c r="J559" s="9">
        <f t="shared" si="123"/>
        <v>5.4264765895440252</v>
      </c>
      <c r="K559" s="11">
        <f t="shared" si="124"/>
        <v>0.6097560975609756</v>
      </c>
      <c r="L559" s="11">
        <f t="shared" si="125"/>
        <v>0.23584905660377356</v>
      </c>
      <c r="M559" s="11">
        <f t="shared" si="126"/>
        <v>0.1953125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-0.23996203405430283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0.22470375057524161</v>
      </c>
      <c r="Q559" s="11">
        <f>2*'OddsRatio_working_3-way'!K559*'OddsRatio_working_3-way'!L559*'OddsRatio_working_3-way'!M559</f>
        <v>5.6175937643810389E-2</v>
      </c>
      <c r="R559" s="11">
        <f t="shared" si="127"/>
        <v>0</v>
      </c>
      <c r="S559" s="11">
        <f t="shared" si="128"/>
        <v>-0.93641376003835541</v>
      </c>
      <c r="T559" s="11">
        <f t="shared" si="129"/>
        <v>-0.2341034400095888</v>
      </c>
      <c r="U559" s="11">
        <f>'OddsRatio_working_3-way'!S559-'OddsRatio_working_3-way'!R559^2/3</f>
        <v>-0.93641376003835541</v>
      </c>
      <c r="V559" s="11">
        <f>'OddsRatio_working_3-way'!S559*'OddsRatio_working_3-way'!R559/3-2*'OddsRatio_working_3-way'!R559^3/27-'OddsRatio_working_3-way'!T559</f>
        <v>0.2341034400095888</v>
      </c>
      <c r="W559" s="11">
        <f>'OddsRatio_working_3-way'!V559^2+4*'OddsRatio_working_3-way'!U559^3/27</f>
        <v>-6.6842070832971209E-2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0.17438928540573698</v>
      </c>
      <c r="Y559" s="11">
        <f>IF('OddsRatio_working_3-way'!W559&gt;=0,IF('OddsRatio_working_3-way'!V559+SQRT('OddsRatio_working_3-way'!W559)&gt;0,0,PI()),ACOS('OddsRatio_working_3-way'!V559/(2*'OddsRatio_working_3-way'!X559)))</f>
        <v>0.83495727180179957</v>
      </c>
      <c r="Z559" s="11">
        <f>'OddsRatio_working_3-way'!X559^(1/3)*COS('OddsRatio_working_3-way'!Y559/3)</f>
        <v>0.53719376086699333</v>
      </c>
      <c r="AA559" s="11">
        <f>'OddsRatio_working_3-way'!X559^(1/3)*COS(('OddsRatio_working_3-way'!Y559+2*PI())/3)</f>
        <v>-0.40152764238787081</v>
      </c>
      <c r="AB559" s="11">
        <f>'OddsRatio_working_3-way'!X559^(1/3)*COS(('OddsRatio_working_3-way'!Y559+4*PI())/3)</f>
        <v>-0.13566611847912244</v>
      </c>
      <c r="AC559" s="11">
        <f>'OddsRatio_working_3-way'!X559^(1/3)*SIN('OddsRatio_working_3-way'!Y559/3)</f>
        <v>0.15349522239587993</v>
      </c>
      <c r="AD559" s="11">
        <f>'OddsRatio_working_3-way'!X559^(1/3)*SIN(('OddsRatio_working_3-way'!Y559+2*PI())/3)</f>
        <v>0.3884758324673791</v>
      </c>
      <c r="AE559" s="11">
        <f>'OddsRatio_working_3-way'!X559^(1/3)*SIN(('OddsRatio_working_3-way'!Y559+4*PI())/3)</f>
        <v>-0.54197105486325914</v>
      </c>
      <c r="AF559" s="11">
        <f>-'OddsRatio_working_3-way'!U559/(3*'OddsRatio_working_3-way'!X559^(1/3))*COS(('OddsRatio_working_3-way'!Y559)/3)</f>
        <v>0.53719376086699344</v>
      </c>
      <c r="AG559" s="11">
        <f>-'OddsRatio_working_3-way'!U559/(3*'OddsRatio_working_3-way'!X559^(1/3))*COS(('OddsRatio_working_3-way'!Y559+2*PI())/3)</f>
        <v>-0.40152764238787086</v>
      </c>
      <c r="AH559" s="11">
        <f>-'OddsRatio_working_3-way'!U559/(3*'OddsRatio_working_3-way'!X559^(1/3))*COS(('OddsRatio_working_3-way'!Y559+4*PI())/3)</f>
        <v>-0.13566611847912247</v>
      </c>
      <c r="AI559" s="11">
        <f>'OddsRatio_working_3-way'!U559/(3*'OddsRatio_working_3-way'!X559^(1/3))*SIN(('OddsRatio_working_3-way'!Y559)/3)</f>
        <v>-0.15349522239587995</v>
      </c>
      <c r="AJ559" s="11">
        <f>'OddsRatio_working_3-way'!U559/(3*'OddsRatio_working_3-way'!X559^(1/3))*SIN(('OddsRatio_working_3-way'!Y559+2*PI())/3)</f>
        <v>-0.38847583246737921</v>
      </c>
      <c r="AK559" s="11">
        <f>'OddsRatio_working_3-way'!U559/(3*'OddsRatio_working_3-way'!X559^(1/3))*SIN(('OddsRatio_working_3-way'!Y559+4*PI())/3)</f>
        <v>0.54197105486325925</v>
      </c>
      <c r="AL559" s="11">
        <f>'OddsRatio_working_3-way'!Z559+'OddsRatio_working_3-way'!AF559</f>
        <v>1.0743875217339869</v>
      </c>
      <c r="AM559" s="11">
        <f>'OddsRatio_working_3-way'!AA559+'OddsRatio_working_3-way'!AG559</f>
        <v>-0.80305528477574173</v>
      </c>
      <c r="AN559" s="11">
        <f>'OddsRatio_working_3-way'!AB559+'OddsRatio_working_3-way'!AH559</f>
        <v>-0.27133223695824493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1.0743875217339869</v>
      </c>
      <c r="AS559" s="11">
        <f>IF(('OddsRatio_working_3-way'!X559=0),IF(Q559&gt;0,-Q559^(1/3),(-Q559)^(1/3)),'OddsRatio_working_3-way'!AM559-'OddsRatio_working_3-way'!R559/3)</f>
        <v>-0.80305528477574173</v>
      </c>
      <c r="AT559" s="11">
        <f>IF(('OddsRatio_working_3-way'!X559=0),IF(Q559&gt;0,-Q559^(1/3),(-Q559)^(1/3)),'OddsRatio_working_3-way'!AN559-'OddsRatio_working_3-way'!R559/3)</f>
        <v>-0.27133223695824493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</v>
      </c>
      <c r="B560" s="4">
        <f>IF('True_Odds_Calculator_3-way'!B561="","",'True_Odds_Calculator_3-way'!B561)</f>
        <v>3.47</v>
      </c>
      <c r="C560" s="4">
        <f>IF('True_Odds_Calculator_3-way'!C561="","",'True_Odds_Calculator_3-way'!C561)</f>
        <v>4.0199999999999996</v>
      </c>
      <c r="D560" s="9">
        <f t="shared" si="117"/>
        <v>0.48549837546675223</v>
      </c>
      <c r="E560" s="9">
        <f t="shared" si="118"/>
        <v>0.27642974940990311</v>
      </c>
      <c r="F560" s="9">
        <f t="shared" si="119"/>
        <v>0.23807187512334479</v>
      </c>
      <c r="G560" s="9">
        <f t="shared" si="120"/>
        <v>1.0597391269097702</v>
      </c>
      <c r="H560" s="9">
        <f t="shared" si="121"/>
        <v>2.0597391269097702</v>
      </c>
      <c r="I560" s="9">
        <f t="shared" si="122"/>
        <v>3.6175556434671314</v>
      </c>
      <c r="J560" s="9">
        <f t="shared" si="123"/>
        <v>4.2004121632675053</v>
      </c>
      <c r="K560" s="11">
        <f t="shared" si="124"/>
        <v>0.5</v>
      </c>
      <c r="L560" s="11">
        <f t="shared" si="125"/>
        <v>0.28818443804034583</v>
      </c>
      <c r="M560" s="11">
        <f t="shared" si="126"/>
        <v>0.24875621890547267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-0.26737350710424823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0.23262649289575182</v>
      </c>
      <c r="Q560" s="11">
        <f>2*'OddsRatio_working_3-way'!K560*'OddsRatio_working_3-way'!L560*'OddsRatio_working_3-way'!M560</f>
        <v>7.1687671154314889E-2</v>
      </c>
      <c r="R560" s="11">
        <f t="shared" si="127"/>
        <v>0</v>
      </c>
      <c r="S560" s="11">
        <f t="shared" si="128"/>
        <v>-0.87004316701075157</v>
      </c>
      <c r="T560" s="11">
        <f t="shared" si="129"/>
        <v>-0.26811807920208058</v>
      </c>
      <c r="U560" s="11">
        <f>'OddsRatio_working_3-way'!S560-'OddsRatio_working_3-way'!R560^2/3</f>
        <v>-0.87004316701075157</v>
      </c>
      <c r="V560" s="11">
        <f>'OddsRatio_working_3-way'!S560*'OddsRatio_working_3-way'!R560/3-2*'OddsRatio_working_3-way'!R560^3/27-'OddsRatio_working_3-way'!T560</f>
        <v>0.26811807920208058</v>
      </c>
      <c r="W560" s="11">
        <f>'OddsRatio_working_3-way'!V560^2+4*'OddsRatio_working_3-way'!U560^3/27</f>
        <v>-2.5683217707926712E-2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0.15618140262443211</v>
      </c>
      <c r="Y560" s="11">
        <f>IF('OddsRatio_working_3-way'!W560&gt;=0,IF('OddsRatio_working_3-way'!V560+SQRT('OddsRatio_working_3-way'!W560)&gt;0,0,PI()),ACOS('OddsRatio_working_3-way'!V560/(2*'OddsRatio_working_3-way'!X560)))</f>
        <v>0.53874218420653164</v>
      </c>
      <c r="Z560" s="11">
        <f>'OddsRatio_working_3-way'!X560^(1/3)*COS('OddsRatio_working_3-way'!Y560/3)</f>
        <v>0.52986956345488512</v>
      </c>
      <c r="AA560" s="11">
        <f>'OddsRatio_working_3-way'!X560^(1/3)*COS(('OddsRatio_working_3-way'!Y560+2*PI())/3)</f>
        <v>-0.34823829933495426</v>
      </c>
      <c r="AB560" s="11">
        <f>'OddsRatio_working_3-way'!X560^(1/3)*COS(('OddsRatio_working_3-way'!Y560+4*PI())/3)</f>
        <v>-0.18163126411993105</v>
      </c>
      <c r="AC560" s="11">
        <f>'OddsRatio_working_3-way'!X560^(1/3)*SIN('OddsRatio_working_3-way'!Y560/3)</f>
        <v>9.6190616630279224E-2</v>
      </c>
      <c r="AD560" s="11">
        <f>'OddsRatio_working_3-way'!X560^(1/3)*SIN(('OddsRatio_working_3-way'!Y560+2*PI())/3)</f>
        <v>0.41078519432896166</v>
      </c>
      <c r="AE560" s="11">
        <f>'OddsRatio_working_3-way'!X560^(1/3)*SIN(('OddsRatio_working_3-way'!Y560+4*PI())/3)</f>
        <v>-0.50697581095924071</v>
      </c>
      <c r="AF560" s="11">
        <f>-'OddsRatio_working_3-way'!U560/(3*'OddsRatio_working_3-way'!X560^(1/3))*COS(('OddsRatio_working_3-way'!Y560)/3)</f>
        <v>0.52986956345488501</v>
      </c>
      <c r="AG560" s="11">
        <f>-'OddsRatio_working_3-way'!U560/(3*'OddsRatio_working_3-way'!X560^(1/3))*COS(('OddsRatio_working_3-way'!Y560+2*PI())/3)</f>
        <v>-0.34823829933495415</v>
      </c>
      <c r="AH560" s="11">
        <f>-'OddsRatio_working_3-way'!U560/(3*'OddsRatio_working_3-way'!X560^(1/3))*COS(('OddsRatio_working_3-way'!Y560+4*PI())/3)</f>
        <v>-0.18163126411993102</v>
      </c>
      <c r="AI560" s="11">
        <f>'OddsRatio_working_3-way'!U560/(3*'OddsRatio_working_3-way'!X560^(1/3))*SIN(('OddsRatio_working_3-way'!Y560)/3)</f>
        <v>-9.619061663027921E-2</v>
      </c>
      <c r="AJ560" s="11">
        <f>'OddsRatio_working_3-way'!U560/(3*'OddsRatio_working_3-way'!X560^(1/3))*SIN(('OddsRatio_working_3-way'!Y560+2*PI())/3)</f>
        <v>-0.41078519432896154</v>
      </c>
      <c r="AK560" s="11">
        <f>'OddsRatio_working_3-way'!U560/(3*'OddsRatio_working_3-way'!X560^(1/3))*SIN(('OddsRatio_working_3-way'!Y560+4*PI())/3)</f>
        <v>0.5069758109592406</v>
      </c>
      <c r="AL560" s="11">
        <f>'OddsRatio_working_3-way'!Z560+'OddsRatio_working_3-way'!AF560</f>
        <v>1.0597391269097702</v>
      </c>
      <c r="AM560" s="11">
        <f>'OddsRatio_working_3-way'!AA560+'OddsRatio_working_3-way'!AG560</f>
        <v>-0.69647659866990841</v>
      </c>
      <c r="AN560" s="11">
        <f>'OddsRatio_working_3-way'!AB560+'OddsRatio_working_3-way'!AH560</f>
        <v>-0.36326252823986205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1.0597391269097702</v>
      </c>
      <c r="AS560" s="11">
        <f>IF(('OddsRatio_working_3-way'!X560=0),IF(Q560&gt;0,-Q560^(1/3),(-Q560)^(1/3)),'OddsRatio_working_3-way'!AM560-'OddsRatio_working_3-way'!R560/3)</f>
        <v>-0.69647659866990841</v>
      </c>
      <c r="AT560" s="11">
        <f>IF(('OddsRatio_working_3-way'!X560=0),IF(Q560&gt;0,-Q560^(1/3),(-Q560)^(1/3)),'OddsRatio_working_3-way'!AN560-'OddsRatio_working_3-way'!R560/3)</f>
        <v>-0.36326252823986205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1.61</v>
      </c>
      <c r="B561" s="4">
        <f>IF('True_Odds_Calculator_3-way'!B562="","",'True_Odds_Calculator_3-way'!B562)</f>
        <v>4.12</v>
      </c>
      <c r="C561" s="4">
        <f>IF('True_Odds_Calculator_3-way'!C562="","",'True_Odds_Calculator_3-way'!C562)</f>
        <v>5.93</v>
      </c>
      <c r="D561" s="9">
        <f t="shared" si="117"/>
        <v>0.60726734697843099</v>
      </c>
      <c r="E561" s="9">
        <f t="shared" si="118"/>
        <v>0.23213598742346875</v>
      </c>
      <c r="F561" s="9">
        <f t="shared" si="119"/>
        <v>0.16059666559810037</v>
      </c>
      <c r="G561" s="9">
        <f t="shared" si="120"/>
        <v>1.0601986498208695</v>
      </c>
      <c r="H561" s="9">
        <f t="shared" si="121"/>
        <v>1.6467211763907308</v>
      </c>
      <c r="I561" s="9">
        <f t="shared" si="122"/>
        <v>4.3078197874411126</v>
      </c>
      <c r="J561" s="9">
        <f t="shared" si="123"/>
        <v>6.2267793436168857</v>
      </c>
      <c r="K561" s="11">
        <f t="shared" si="124"/>
        <v>0.6211180124223602</v>
      </c>
      <c r="L561" s="11">
        <f t="shared" si="125"/>
        <v>0.24271844660194175</v>
      </c>
      <c r="M561" s="11">
        <f t="shared" si="126"/>
        <v>0.16863406408094436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-0.23853579708755168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0.22016085674199148</v>
      </c>
      <c r="Q561" s="11">
        <f>2*'OddsRatio_working_3-way'!K561*'OddsRatio_working_3-way'!L561*'OddsRatio_working_3-way'!M561</f>
        <v>5.0845463450806358E-2</v>
      </c>
      <c r="R561" s="11">
        <f t="shared" si="127"/>
        <v>0</v>
      </c>
      <c r="S561" s="11">
        <f t="shared" si="128"/>
        <v>-0.92296778693213954</v>
      </c>
      <c r="T561" s="11">
        <f t="shared" si="129"/>
        <v>-0.21315653277878516</v>
      </c>
      <c r="U561" s="11">
        <f>'OddsRatio_working_3-way'!S561-'OddsRatio_working_3-way'!R561^2/3</f>
        <v>-0.92296778693213954</v>
      </c>
      <c r="V561" s="11">
        <f>'OddsRatio_working_3-way'!S561*'OddsRatio_working_3-way'!R561/3-2*'OddsRatio_working_3-way'!R561^3/27-'OddsRatio_working_3-way'!T561</f>
        <v>0.21315653277878516</v>
      </c>
      <c r="W561" s="11">
        <f>'OddsRatio_working_3-way'!V561^2+4*'OddsRatio_working_3-way'!U561^3/27</f>
        <v>-7.1045498479391817E-2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0.1706467154281508</v>
      </c>
      <c r="Y561" s="11">
        <f>IF('OddsRatio_working_3-way'!W561&gt;=0,IF('OddsRatio_working_3-way'!V561+SQRT('OddsRatio_working_3-way'!W561)&gt;0,0,PI()),ACOS('OddsRatio_working_3-way'!V561/(2*'OddsRatio_working_3-way'!X561)))</f>
        <v>0.89623466729775336</v>
      </c>
      <c r="Z561" s="11">
        <f>'OddsRatio_working_3-way'!X561^(1/3)*COS('OddsRatio_working_3-way'!Y561/3)</f>
        <v>0.53009932491043477</v>
      </c>
      <c r="AA561" s="11">
        <f>'OddsRatio_working_3-way'!X561^(1/3)*COS(('OddsRatio_working_3-way'!Y561+2*PI())/3)</f>
        <v>-0.40642850114814499</v>
      </c>
      <c r="AB561" s="11">
        <f>'OddsRatio_working_3-way'!X561^(1/3)*COS(('OddsRatio_working_3-way'!Y561+4*PI())/3)</f>
        <v>-0.12367082376228997</v>
      </c>
      <c r="AC561" s="11">
        <f>'OddsRatio_working_3-way'!X561^(1/3)*SIN('OddsRatio_working_3-way'!Y561/3)</f>
        <v>0.16325022115415688</v>
      </c>
      <c r="AD561" s="11">
        <f>'OddsRatio_working_3-way'!X561^(1/3)*SIN(('OddsRatio_working_3-way'!Y561+2*PI())/3)</f>
        <v>0.37745437132433923</v>
      </c>
      <c r="AE561" s="11">
        <f>'OddsRatio_working_3-way'!X561^(1/3)*SIN(('OddsRatio_working_3-way'!Y561+4*PI())/3)</f>
        <v>-0.540704592478496</v>
      </c>
      <c r="AF561" s="11">
        <f>-'OddsRatio_working_3-way'!U561/(3*'OddsRatio_working_3-way'!X561^(1/3))*COS(('OddsRatio_working_3-way'!Y561)/3)</f>
        <v>0.53009932491043477</v>
      </c>
      <c r="AG561" s="11">
        <f>-'OddsRatio_working_3-way'!U561/(3*'OddsRatio_working_3-way'!X561^(1/3))*COS(('OddsRatio_working_3-way'!Y561+2*PI())/3)</f>
        <v>-0.40642850114814499</v>
      </c>
      <c r="AH561" s="11">
        <f>-'OddsRatio_working_3-way'!U561/(3*'OddsRatio_working_3-way'!X561^(1/3))*COS(('OddsRatio_working_3-way'!Y561+4*PI())/3)</f>
        <v>-0.12367082376228997</v>
      </c>
      <c r="AI561" s="11">
        <f>'OddsRatio_working_3-way'!U561/(3*'OddsRatio_working_3-way'!X561^(1/3))*SIN(('OddsRatio_working_3-way'!Y561)/3)</f>
        <v>-0.16325022115415688</v>
      </c>
      <c r="AJ561" s="11">
        <f>'OddsRatio_working_3-way'!U561/(3*'OddsRatio_working_3-way'!X561^(1/3))*SIN(('OddsRatio_working_3-way'!Y561+2*PI())/3)</f>
        <v>-0.37745437132433923</v>
      </c>
      <c r="AK561" s="11">
        <f>'OddsRatio_working_3-way'!U561/(3*'OddsRatio_working_3-way'!X561^(1/3))*SIN(('OddsRatio_working_3-way'!Y561+4*PI())/3)</f>
        <v>0.540704592478496</v>
      </c>
      <c r="AL561" s="11">
        <f>'OddsRatio_working_3-way'!Z561+'OddsRatio_working_3-way'!AF561</f>
        <v>1.0601986498208695</v>
      </c>
      <c r="AM561" s="11">
        <f>'OddsRatio_working_3-way'!AA561+'OddsRatio_working_3-way'!AG561</f>
        <v>-0.81285700229628999</v>
      </c>
      <c r="AN561" s="11">
        <f>'OddsRatio_working_3-way'!AB561+'OddsRatio_working_3-way'!AH561</f>
        <v>-0.24734164752457993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1.0601986498208695</v>
      </c>
      <c r="AS561" s="11">
        <f>IF(('OddsRatio_working_3-way'!X561=0),IF(Q561&gt;0,-Q561^(1/3),(-Q561)^(1/3)),'OddsRatio_working_3-way'!AM561-'OddsRatio_working_3-way'!R561/3)</f>
        <v>-0.81285700229628999</v>
      </c>
      <c r="AT561" s="11">
        <f>IF(('OddsRatio_working_3-way'!X561=0),IF(Q561&gt;0,-Q561^(1/3),(-Q561)^(1/3)),'OddsRatio_working_3-way'!AN561-'OddsRatio_working_3-way'!R561/3)</f>
        <v>-0.24734164752457993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2.02</v>
      </c>
      <c r="B562" s="4">
        <f>IF('True_Odds_Calculator_3-way'!B563="","",'True_Odds_Calculator_3-way'!B563)</f>
        <v>3.24</v>
      </c>
      <c r="C562" s="4">
        <f>IF('True_Odds_Calculator_3-way'!C563="","",'True_Odds_Calculator_3-way'!C563)</f>
        <v>4.4000000000000004</v>
      </c>
      <c r="D562" s="9">
        <f t="shared" si="117"/>
        <v>0.48285604160557005</v>
      </c>
      <c r="E562" s="9">
        <f t="shared" si="118"/>
        <v>0.29832727591539654</v>
      </c>
      <c r="F562" s="9">
        <f t="shared" si="119"/>
        <v>0.21881668247903321</v>
      </c>
      <c r="G562" s="9">
        <f t="shared" si="120"/>
        <v>1.0500104318732093</v>
      </c>
      <c r="H562" s="9">
        <f t="shared" si="121"/>
        <v>2.0710106405106732</v>
      </c>
      <c r="I562" s="9">
        <f t="shared" si="122"/>
        <v>3.3520233673959896</v>
      </c>
      <c r="J562" s="9">
        <f t="shared" si="123"/>
        <v>4.5700354683689115</v>
      </c>
      <c r="K562" s="11">
        <f t="shared" si="124"/>
        <v>0.49504950495049505</v>
      </c>
      <c r="L562" s="11">
        <f t="shared" si="125"/>
        <v>0.30864197530864196</v>
      </c>
      <c r="M562" s="11">
        <f t="shared" si="126"/>
        <v>0.22727272727272727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-0.26976030936426965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0.23127312731273128</v>
      </c>
      <c r="Q562" s="11">
        <f>2*'OddsRatio_working_3-way'!K562*'OddsRatio_working_3-way'!L562*'OddsRatio_working_3-way'!M562</f>
        <v>6.9451389583402773E-2</v>
      </c>
      <c r="R562" s="11">
        <f t="shared" si="127"/>
        <v>0</v>
      </c>
      <c r="S562" s="11">
        <f t="shared" si="128"/>
        <v>-0.85732822540781062</v>
      </c>
      <c r="T562" s="11">
        <f t="shared" si="129"/>
        <v>-0.25745592354588903</v>
      </c>
      <c r="U562" s="11">
        <f>'OddsRatio_working_3-way'!S562-'OddsRatio_working_3-way'!R562^2/3</f>
        <v>-0.85732822540781062</v>
      </c>
      <c r="V562" s="11">
        <f>'OddsRatio_working_3-way'!S562*'OddsRatio_working_3-way'!R562/3-2*'OddsRatio_working_3-way'!R562^3/27-'OddsRatio_working_3-way'!T562</f>
        <v>0.25745592354588903</v>
      </c>
      <c r="W562" s="11">
        <f>'OddsRatio_working_3-way'!V562^2+4*'OddsRatio_working_3-way'!U562^3/27</f>
        <v>-2.7071449576577145E-2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0.1527702540953603</v>
      </c>
      <c r="Y562" s="11">
        <f>IF('OddsRatio_working_3-way'!W562&gt;=0,IF('OddsRatio_working_3-way'!V562+SQRT('OddsRatio_working_3-way'!W562)&gt;0,0,PI()),ACOS('OddsRatio_working_3-way'!V562/(2*'OddsRatio_working_3-way'!X562)))</f>
        <v>0.56865778589335814</v>
      </c>
      <c r="Z562" s="11">
        <f>'OddsRatio_working_3-way'!X562^(1/3)*COS('OddsRatio_working_3-way'!Y562/3)</f>
        <v>0.52500521593660465</v>
      </c>
      <c r="AA562" s="11">
        <f>'OddsRatio_working_3-way'!X562^(1/3)*COS(('OddsRatio_working_3-way'!Y562+2*PI())/3)</f>
        <v>-0.34973332951450986</v>
      </c>
      <c r="AB562" s="11">
        <f>'OddsRatio_working_3-way'!X562^(1/3)*COS(('OddsRatio_working_3-way'!Y562+4*PI())/3)</f>
        <v>-0.17527188642209496</v>
      </c>
      <c r="AC562" s="11">
        <f>'OddsRatio_working_3-way'!X562^(1/3)*SIN('OddsRatio_working_3-way'!Y562/3)</f>
        <v>0.10072536113261643</v>
      </c>
      <c r="AD562" s="11">
        <f>'OddsRatio_working_3-way'!X562^(1/3)*SIN(('OddsRatio_working_3-way'!Y562+2*PI())/3)</f>
        <v>0.40430517355412626</v>
      </c>
      <c r="AE562" s="11">
        <f>'OddsRatio_working_3-way'!X562^(1/3)*SIN(('OddsRatio_working_3-way'!Y562+4*PI())/3)</f>
        <v>-0.50503053468674264</v>
      </c>
      <c r="AF562" s="11">
        <f>-'OddsRatio_working_3-way'!U562/(3*'OddsRatio_working_3-way'!X562^(1/3))*COS(('OddsRatio_working_3-way'!Y562)/3)</f>
        <v>0.52500521593660465</v>
      </c>
      <c r="AG562" s="11">
        <f>-'OddsRatio_working_3-way'!U562/(3*'OddsRatio_working_3-way'!X562^(1/3))*COS(('OddsRatio_working_3-way'!Y562+2*PI())/3)</f>
        <v>-0.34973332951450986</v>
      </c>
      <c r="AH562" s="11">
        <f>-'OddsRatio_working_3-way'!U562/(3*'OddsRatio_working_3-way'!X562^(1/3))*COS(('OddsRatio_working_3-way'!Y562+4*PI())/3)</f>
        <v>-0.17527188642209496</v>
      </c>
      <c r="AI562" s="11">
        <f>'OddsRatio_working_3-way'!U562/(3*'OddsRatio_working_3-way'!X562^(1/3))*SIN(('OddsRatio_working_3-way'!Y562)/3)</f>
        <v>-0.10072536113261643</v>
      </c>
      <c r="AJ562" s="11">
        <f>'OddsRatio_working_3-way'!U562/(3*'OddsRatio_working_3-way'!X562^(1/3))*SIN(('OddsRatio_working_3-way'!Y562+2*PI())/3)</f>
        <v>-0.40430517355412626</v>
      </c>
      <c r="AK562" s="11">
        <f>'OddsRatio_working_3-way'!U562/(3*'OddsRatio_working_3-way'!X562^(1/3))*SIN(('OddsRatio_working_3-way'!Y562+4*PI())/3)</f>
        <v>0.50503053468674264</v>
      </c>
      <c r="AL562" s="11">
        <f>'OddsRatio_working_3-way'!Z562+'OddsRatio_working_3-way'!AF562</f>
        <v>1.0500104318732093</v>
      </c>
      <c r="AM562" s="11">
        <f>'OddsRatio_working_3-way'!AA562+'OddsRatio_working_3-way'!AG562</f>
        <v>-0.69946665902901972</v>
      </c>
      <c r="AN562" s="11">
        <f>'OddsRatio_working_3-way'!AB562+'OddsRatio_working_3-way'!AH562</f>
        <v>-0.35054377284418992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1.0500104318732093</v>
      </c>
      <c r="AS562" s="11">
        <f>IF(('OddsRatio_working_3-way'!X562=0),IF(Q562&gt;0,-Q562^(1/3),(-Q562)^(1/3)),'OddsRatio_working_3-way'!AM562-'OddsRatio_working_3-way'!R562/3)</f>
        <v>-0.69946665902901972</v>
      </c>
      <c r="AT562" s="11">
        <f>IF(('OddsRatio_working_3-way'!X562=0),IF(Q562&gt;0,-Q562^(1/3),(-Q562)^(1/3)),'OddsRatio_working_3-way'!AN562-'OddsRatio_working_3-way'!R562/3)</f>
        <v>-0.35054377284418992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2.25</v>
      </c>
      <c r="B563" s="4">
        <f>IF('True_Odds_Calculator_3-way'!B564="","",'True_Odds_Calculator_3-way'!B564)</f>
        <v>3.58</v>
      </c>
      <c r="C563" s="4">
        <f>IF('True_Odds_Calculator_3-way'!C564="","",'True_Odds_Calculator_3-way'!C564)</f>
        <v>3.22</v>
      </c>
      <c r="D563" s="9">
        <f t="shared" si="117"/>
        <v>0.4315831155015174</v>
      </c>
      <c r="E563" s="9">
        <f t="shared" si="118"/>
        <v>0.26893339244298492</v>
      </c>
      <c r="F563" s="9">
        <f t="shared" si="119"/>
        <v>0.29948349205549762</v>
      </c>
      <c r="G563" s="9">
        <f t="shared" si="120"/>
        <v>1.053640634366261</v>
      </c>
      <c r="H563" s="9">
        <f t="shared" si="121"/>
        <v>2.3170507929578261</v>
      </c>
      <c r="I563" s="9">
        <f t="shared" si="122"/>
        <v>3.7183928366649539</v>
      </c>
      <c r="J563" s="9">
        <f t="shared" si="123"/>
        <v>3.3390822082930995</v>
      </c>
      <c r="K563" s="11">
        <f t="shared" si="124"/>
        <v>0.44444444444444442</v>
      </c>
      <c r="L563" s="11">
        <f t="shared" si="125"/>
        <v>0.27932960893854747</v>
      </c>
      <c r="M563" s="11">
        <f t="shared" si="126"/>
        <v>0.3105590062111801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-0.27603317255976967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0.23325660925855241</v>
      </c>
      <c r="Q563" s="11">
        <f>2*'OddsRatio_working_3-way'!K563*'OddsRatio_working_3-way'!L563*'OddsRatio_working_3-way'!M563</f>
        <v>7.710962289538921E-2</v>
      </c>
      <c r="R563" s="11">
        <f t="shared" si="127"/>
        <v>0</v>
      </c>
      <c r="S563" s="11">
        <f t="shared" si="128"/>
        <v>-0.84503107758921681</v>
      </c>
      <c r="T563" s="11">
        <f t="shared" si="129"/>
        <v>-0.27934911655841876</v>
      </c>
      <c r="U563" s="11">
        <f>'OddsRatio_working_3-way'!S563-'OddsRatio_working_3-way'!R563^2/3</f>
        <v>-0.84503107758921681</v>
      </c>
      <c r="V563" s="11">
        <f>'OddsRatio_working_3-way'!S563*'OddsRatio_working_3-way'!R563/3-2*'OddsRatio_working_3-way'!R563^3/27-'OddsRatio_working_3-way'!T563</f>
        <v>0.27934911655841876</v>
      </c>
      <c r="W563" s="11">
        <f>'OddsRatio_working_3-way'!V563^2+4*'OddsRatio_working_3-way'!U563^3/27</f>
        <v>-1.135928559288972E-2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0.14949516255957812</v>
      </c>
      <c r="Y563" s="11">
        <f>IF('OddsRatio_working_3-way'!W563&gt;=0,IF('OddsRatio_working_3-way'!V563+SQRT('OddsRatio_working_3-way'!W563)&gt;0,0,PI()),ACOS('OddsRatio_working_3-way'!V563/(2*'OddsRatio_working_3-way'!X563)))</f>
        <v>0.36448290310124976</v>
      </c>
      <c r="Z563" s="11">
        <f>'OddsRatio_working_3-way'!X563^(1/3)*COS('OddsRatio_working_3-way'!Y563/3)</f>
        <v>0.52682031718313038</v>
      </c>
      <c r="AA563" s="11">
        <f>'OddsRatio_working_3-way'!X563^(1/3)*COS(('OddsRatio_working_3-way'!Y563+2*PI())/3)</f>
        <v>-0.31911504571651672</v>
      </c>
      <c r="AB563" s="11">
        <f>'OddsRatio_working_3-way'!X563^(1/3)*COS(('OddsRatio_working_3-way'!Y563+4*PI())/3)</f>
        <v>-0.20770527146661374</v>
      </c>
      <c r="AC563" s="11">
        <f>'OddsRatio_working_3-way'!X563^(1/3)*SIN('OddsRatio_working_3-way'!Y563/3)</f>
        <v>6.4322463153537013E-2</v>
      </c>
      <c r="AD563" s="11">
        <f>'OddsRatio_working_3-way'!X563^(1/3)*SIN(('OddsRatio_working_3-way'!Y563+2*PI())/3)</f>
        <v>0.42407854633359798</v>
      </c>
      <c r="AE563" s="11">
        <f>'OddsRatio_working_3-way'!X563^(1/3)*SIN(('OddsRatio_working_3-way'!Y563+4*PI())/3)</f>
        <v>-0.48840100948713494</v>
      </c>
      <c r="AF563" s="11">
        <f>-'OddsRatio_working_3-way'!U563/(3*'OddsRatio_working_3-way'!X563^(1/3))*COS(('OddsRatio_working_3-way'!Y563)/3)</f>
        <v>0.52682031718313049</v>
      </c>
      <c r="AG563" s="11">
        <f>-'OddsRatio_working_3-way'!U563/(3*'OddsRatio_working_3-way'!X563^(1/3))*COS(('OddsRatio_working_3-way'!Y563+2*PI())/3)</f>
        <v>-0.31911504571651678</v>
      </c>
      <c r="AH563" s="11">
        <f>-'OddsRatio_working_3-way'!U563/(3*'OddsRatio_working_3-way'!X563^(1/3))*COS(('OddsRatio_working_3-way'!Y563+4*PI())/3)</f>
        <v>-0.20770527146661377</v>
      </c>
      <c r="AI563" s="11">
        <f>'OddsRatio_working_3-way'!U563/(3*'OddsRatio_working_3-way'!X563^(1/3))*SIN(('OddsRatio_working_3-way'!Y563)/3)</f>
        <v>-6.4322463153537027E-2</v>
      </c>
      <c r="AJ563" s="11">
        <f>'OddsRatio_working_3-way'!U563/(3*'OddsRatio_working_3-way'!X563^(1/3))*SIN(('OddsRatio_working_3-way'!Y563+2*PI())/3)</f>
        <v>-0.42407854633359809</v>
      </c>
      <c r="AK563" s="11">
        <f>'OddsRatio_working_3-way'!U563/(3*'OddsRatio_working_3-way'!X563^(1/3))*SIN(('OddsRatio_working_3-way'!Y563+4*PI())/3)</f>
        <v>0.48840100948713505</v>
      </c>
      <c r="AL563" s="11">
        <f>'OddsRatio_working_3-way'!Z563+'OddsRatio_working_3-way'!AF563</f>
        <v>1.053640634366261</v>
      </c>
      <c r="AM563" s="11">
        <f>'OddsRatio_working_3-way'!AA563+'OddsRatio_working_3-way'!AG563</f>
        <v>-0.63823009143303344</v>
      </c>
      <c r="AN563" s="11">
        <f>'OddsRatio_working_3-way'!AB563+'OddsRatio_working_3-way'!AH563</f>
        <v>-0.41541054293322754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1.053640634366261</v>
      </c>
      <c r="AS563" s="11">
        <f>IF(('OddsRatio_working_3-way'!X563=0),IF(Q563&gt;0,-Q563^(1/3),(-Q563)^(1/3)),'OddsRatio_working_3-way'!AM563-'OddsRatio_working_3-way'!R563/3)</f>
        <v>-0.63823009143303344</v>
      </c>
      <c r="AT563" s="11">
        <f>IF(('OddsRatio_working_3-way'!X563=0),IF(Q563&gt;0,-Q563^(1/3),(-Q563)^(1/3)),'OddsRatio_working_3-way'!AN563-'OddsRatio_working_3-way'!R563/3)</f>
        <v>-0.41541054293322754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2.86</v>
      </c>
      <c r="B564" s="4">
        <f>IF('True_Odds_Calculator_3-way'!B565="","",'True_Odds_Calculator_3-way'!B565)</f>
        <v>2.84</v>
      </c>
      <c r="C564" s="4">
        <f>IF('True_Odds_Calculator_3-way'!C565="","",'True_Odds_Calculator_3-way'!C565)</f>
        <v>2.95</v>
      </c>
      <c r="D564" s="9">
        <f t="shared" si="117"/>
        <v>0.33601442212201088</v>
      </c>
      <c r="E564" s="9">
        <f t="shared" si="118"/>
        <v>0.33843069199941811</v>
      </c>
      <c r="F564" s="9">
        <f t="shared" si="119"/>
        <v>0.32555488587857112</v>
      </c>
      <c r="G564" s="9">
        <f t="shared" si="120"/>
        <v>1.0623993197326684</v>
      </c>
      <c r="H564" s="9">
        <f t="shared" si="121"/>
        <v>2.9760627347027619</v>
      </c>
      <c r="I564" s="9">
        <f t="shared" si="122"/>
        <v>2.9548147483081095</v>
      </c>
      <c r="J564" s="9">
        <f t="shared" si="123"/>
        <v>3.0716786734787034</v>
      </c>
      <c r="K564" s="11">
        <f t="shared" si="124"/>
        <v>0.34965034965034969</v>
      </c>
      <c r="L564" s="11">
        <f t="shared" si="125"/>
        <v>0.35211267605633806</v>
      </c>
      <c r="M564" s="11">
        <f t="shared" si="126"/>
        <v>0.33898305084745761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-0.27852166930705957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0.23579905413278535</v>
      </c>
      <c r="Q564" s="11">
        <f>2*'OddsRatio_working_3-way'!K564*'OddsRatio_working_3-way'!L564*'OddsRatio_working_3-way'!M564</f>
        <v>8.34686917284196E-2</v>
      </c>
      <c r="R564" s="11">
        <f t="shared" si="127"/>
        <v>0</v>
      </c>
      <c r="S564" s="11">
        <f t="shared" si="128"/>
        <v>-0.846609366945973</v>
      </c>
      <c r="T564" s="11">
        <f t="shared" si="129"/>
        <v>-0.29968473166229137</v>
      </c>
      <c r="U564" s="11">
        <f>'OddsRatio_working_3-way'!S564-'OddsRatio_working_3-way'!R564^2/3</f>
        <v>-0.846609366945973</v>
      </c>
      <c r="V564" s="11">
        <f>'OddsRatio_working_3-way'!S564*'OddsRatio_working_3-way'!R564/3-2*'OddsRatio_working_3-way'!R564^3/27-'OddsRatio_working_3-way'!T564</f>
        <v>0.29968473166229137</v>
      </c>
      <c r="W564" s="11">
        <f>'OddsRatio_working_3-way'!V564^2+4*'OddsRatio_working_3-way'!U564^3/27</f>
        <v>-8.6110449425011448E-5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0.14991418281880856</v>
      </c>
      <c r="Y564" s="11">
        <f>IF('OddsRatio_working_3-way'!W564&gt;=0,IF('OddsRatio_working_3-way'!V564+SQRT('OddsRatio_working_3-way'!W564)&gt;0,0,PI()),ACOS('OddsRatio_working_3-way'!V564/(2*'OddsRatio_working_3-way'!X564)))</f>
        <v>3.0954555244157245E-2</v>
      </c>
      <c r="Z564" s="11">
        <f>'OddsRatio_working_3-way'!X564^(1/3)*COS('OddsRatio_working_3-way'!Y564/3)</f>
        <v>0.53119965986633422</v>
      </c>
      <c r="AA564" s="11">
        <f>'OddsRatio_working_3-way'!X564^(1/3)*COS(('OddsRatio_working_3-way'!Y564+2*PI())/3)</f>
        <v>-0.27034669783857324</v>
      </c>
      <c r="AB564" s="11">
        <f>'OddsRatio_working_3-way'!X564^(1/3)*COS(('OddsRatio_working_3-way'!Y564+4*PI())/3)</f>
        <v>-0.26085296202776087</v>
      </c>
      <c r="AC564" s="11">
        <f>'OddsRatio_working_3-way'!X564^(1/3)*SIN('OddsRatio_working_3-way'!Y564/3)</f>
        <v>5.4812109259875889E-3</v>
      </c>
      <c r="AD564" s="11">
        <f>'OddsRatio_working_3-way'!X564^(1/3)*SIN(('OddsRatio_working_3-way'!Y564+2*PI())/3)</f>
        <v>0.45729179446290474</v>
      </c>
      <c r="AE564" s="11">
        <f>'OddsRatio_working_3-way'!X564^(1/3)*SIN(('OddsRatio_working_3-way'!Y564+4*PI())/3)</f>
        <v>-0.46277300538889243</v>
      </c>
      <c r="AF564" s="11">
        <f>-'OddsRatio_working_3-way'!U564/(3*'OddsRatio_working_3-way'!X564^(1/3))*COS(('OddsRatio_working_3-way'!Y564)/3)</f>
        <v>0.53119965986633422</v>
      </c>
      <c r="AG564" s="11">
        <f>-'OddsRatio_working_3-way'!U564/(3*'OddsRatio_working_3-way'!X564^(1/3))*COS(('OddsRatio_working_3-way'!Y564+2*PI())/3)</f>
        <v>-0.27034669783857324</v>
      </c>
      <c r="AH564" s="11">
        <f>-'OddsRatio_working_3-way'!U564/(3*'OddsRatio_working_3-way'!X564^(1/3))*COS(('OddsRatio_working_3-way'!Y564+4*PI())/3)</f>
        <v>-0.26085296202776087</v>
      </c>
      <c r="AI564" s="11">
        <f>'OddsRatio_working_3-way'!U564/(3*'OddsRatio_working_3-way'!X564^(1/3))*SIN(('OddsRatio_working_3-way'!Y564)/3)</f>
        <v>-5.4812109259875889E-3</v>
      </c>
      <c r="AJ564" s="11">
        <f>'OddsRatio_working_3-way'!U564/(3*'OddsRatio_working_3-way'!X564^(1/3))*SIN(('OddsRatio_working_3-way'!Y564+2*PI())/3)</f>
        <v>-0.45729179446290474</v>
      </c>
      <c r="AK564" s="11">
        <f>'OddsRatio_working_3-way'!U564/(3*'OddsRatio_working_3-way'!X564^(1/3))*SIN(('OddsRatio_working_3-way'!Y564+4*PI())/3)</f>
        <v>0.46277300538889243</v>
      </c>
      <c r="AL564" s="11">
        <f>'OddsRatio_working_3-way'!Z564+'OddsRatio_working_3-way'!AF564</f>
        <v>1.0623993197326684</v>
      </c>
      <c r="AM564" s="11">
        <f>'OddsRatio_working_3-way'!AA564+'OddsRatio_working_3-way'!AG564</f>
        <v>-0.54069339567714647</v>
      </c>
      <c r="AN564" s="11">
        <f>'OddsRatio_working_3-way'!AB564+'OddsRatio_working_3-way'!AH564</f>
        <v>-0.52170592405552174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1.0623993197326684</v>
      </c>
      <c r="AS564" s="11">
        <f>IF(('OddsRatio_working_3-way'!X564=0),IF(Q564&gt;0,-Q564^(1/3),(-Q564)^(1/3)),'OddsRatio_working_3-way'!AM564-'OddsRatio_working_3-way'!R564/3)</f>
        <v>-0.54069339567714647</v>
      </c>
      <c r="AT564" s="11">
        <f>IF(('OddsRatio_working_3-way'!X564=0),IF(Q564&gt;0,-Q564^(1/3),(-Q564)^(1/3)),'OddsRatio_working_3-way'!AN564-'OddsRatio_working_3-way'!R564/3)</f>
        <v>-0.52170592405552174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2.73</v>
      </c>
      <c r="B565" s="4">
        <f>IF('True_Odds_Calculator_3-way'!B566="","",'True_Odds_Calculator_3-way'!B566)</f>
        <v>2.7</v>
      </c>
      <c r="C565" s="4">
        <f>IF('True_Odds_Calculator_3-way'!C566="","",'True_Odds_Calculator_3-way'!C566)</f>
        <v>3.31</v>
      </c>
      <c r="D565" s="9">
        <f t="shared" si="117"/>
        <v>0.35297121773718765</v>
      </c>
      <c r="E565" s="9">
        <f t="shared" si="118"/>
        <v>0.35697654898200049</v>
      </c>
      <c r="F565" s="9">
        <f t="shared" si="119"/>
        <v>0.29005223328081198</v>
      </c>
      <c r="G565" s="9">
        <f t="shared" si="120"/>
        <v>1.059590860836042</v>
      </c>
      <c r="H565" s="9">
        <f t="shared" si="121"/>
        <v>2.8330921892463525</v>
      </c>
      <c r="I565" s="9">
        <f t="shared" si="122"/>
        <v>2.8013044634212712</v>
      </c>
      <c r="J565" s="9">
        <f t="shared" si="123"/>
        <v>3.447654888531257</v>
      </c>
      <c r="K565" s="11">
        <f t="shared" si="124"/>
        <v>0.36630036630036628</v>
      </c>
      <c r="L565" s="11">
        <f t="shared" si="125"/>
        <v>0.37037037037037035</v>
      </c>
      <c r="M565" s="11">
        <f t="shared" si="126"/>
        <v>0.30211480362537763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-0.27845344763773772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0.23526508924293416</v>
      </c>
      <c r="Q565" s="11">
        <f>2*'OddsRatio_working_3-way'!K565*'OddsRatio_working_3-way'!L565*'OddsRatio_working_3-way'!M565</f>
        <v>8.1973898690917812E-2</v>
      </c>
      <c r="R565" s="11">
        <f t="shared" si="127"/>
        <v>0</v>
      </c>
      <c r="S565" s="11">
        <f t="shared" si="128"/>
        <v>-0.84489917879921261</v>
      </c>
      <c r="T565" s="11">
        <f t="shared" si="129"/>
        <v>-0.29438995776976046</v>
      </c>
      <c r="U565" s="11">
        <f>'OddsRatio_working_3-way'!S565-'OddsRatio_working_3-way'!R565^2/3</f>
        <v>-0.84489917879921261</v>
      </c>
      <c r="V565" s="11">
        <f>'OddsRatio_working_3-way'!S565*'OddsRatio_working_3-way'!R565/3-2*'OddsRatio_working_3-way'!R565^3/27-'OddsRatio_working_3-way'!T565</f>
        <v>0.29438995776976046</v>
      </c>
      <c r="W565" s="11">
        <f>'OddsRatio_working_3-way'!V565^2+4*'OddsRatio_working_3-way'!U565^3/27</f>
        <v>-2.6879133855567117E-3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0.14946016243571233</v>
      </c>
      <c r="Y565" s="11">
        <f>IF('OddsRatio_working_3-way'!W565&gt;=0,IF('OddsRatio_working_3-way'!V565+SQRT('OddsRatio_working_3-way'!W565)&gt;0,0,PI()),ACOS('OddsRatio_working_3-way'!V565/(2*'OddsRatio_working_3-way'!X565)))</f>
        <v>0.17432272593364528</v>
      </c>
      <c r="Z565" s="11">
        <f>'OddsRatio_working_3-way'!X565^(1/3)*COS('OddsRatio_working_3-way'!Y565/3)</f>
        <v>0.52979543041802102</v>
      </c>
      <c r="AA565" s="11">
        <f>'OddsRatio_working_3-way'!X565^(1/3)*COS(('OddsRatio_working_3-way'!Y565+2*PI())/3)</f>
        <v>-0.2915884651224363</v>
      </c>
      <c r="AB565" s="11">
        <f>'OddsRatio_working_3-way'!X565^(1/3)*COS(('OddsRatio_working_3-way'!Y565+4*PI())/3)</f>
        <v>-0.23820696529558483</v>
      </c>
      <c r="AC565" s="11">
        <f>'OddsRatio_working_3-way'!X565^(1/3)*SIN('OddsRatio_working_3-way'!Y565/3)</f>
        <v>3.0819823294778777E-2</v>
      </c>
      <c r="AD565" s="11">
        <f>'OddsRatio_working_3-way'!X565^(1/3)*SIN(('OddsRatio_working_3-way'!Y565+2*PI())/3)</f>
        <v>0.44340638990352776</v>
      </c>
      <c r="AE565" s="11">
        <f>'OddsRatio_working_3-way'!X565^(1/3)*SIN(('OddsRatio_working_3-way'!Y565+4*PI())/3)</f>
        <v>-0.47422621319830643</v>
      </c>
      <c r="AF565" s="11">
        <f>-'OddsRatio_working_3-way'!U565/(3*'OddsRatio_working_3-way'!X565^(1/3))*COS(('OddsRatio_working_3-way'!Y565)/3)</f>
        <v>0.52979543041802102</v>
      </c>
      <c r="AG565" s="11">
        <f>-'OddsRatio_working_3-way'!U565/(3*'OddsRatio_working_3-way'!X565^(1/3))*COS(('OddsRatio_working_3-way'!Y565+2*PI())/3)</f>
        <v>-0.2915884651224363</v>
      </c>
      <c r="AH565" s="11">
        <f>-'OddsRatio_working_3-way'!U565/(3*'OddsRatio_working_3-way'!X565^(1/3))*COS(('OddsRatio_working_3-way'!Y565+4*PI())/3)</f>
        <v>-0.23820696529558483</v>
      </c>
      <c r="AI565" s="11">
        <f>'OddsRatio_working_3-way'!U565/(3*'OddsRatio_working_3-way'!X565^(1/3))*SIN(('OddsRatio_working_3-way'!Y565)/3)</f>
        <v>-3.0819823294778777E-2</v>
      </c>
      <c r="AJ565" s="11">
        <f>'OddsRatio_working_3-way'!U565/(3*'OddsRatio_working_3-way'!X565^(1/3))*SIN(('OddsRatio_working_3-way'!Y565+2*PI())/3)</f>
        <v>-0.44340638990352776</v>
      </c>
      <c r="AK565" s="11">
        <f>'OddsRatio_working_3-way'!U565/(3*'OddsRatio_working_3-way'!X565^(1/3))*SIN(('OddsRatio_working_3-way'!Y565+4*PI())/3)</f>
        <v>0.47422621319830643</v>
      </c>
      <c r="AL565" s="11">
        <f>'OddsRatio_working_3-way'!Z565+'OddsRatio_working_3-way'!AF565</f>
        <v>1.059590860836042</v>
      </c>
      <c r="AM565" s="11">
        <f>'OddsRatio_working_3-way'!AA565+'OddsRatio_working_3-way'!AG565</f>
        <v>-0.5831769302448726</v>
      </c>
      <c r="AN565" s="11">
        <f>'OddsRatio_working_3-way'!AB565+'OddsRatio_working_3-way'!AH565</f>
        <v>-0.47641393059116965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1.059590860836042</v>
      </c>
      <c r="AS565" s="11">
        <f>IF(('OddsRatio_working_3-way'!X565=0),IF(Q565&gt;0,-Q565^(1/3),(-Q565)^(1/3)),'OddsRatio_working_3-way'!AM565-'OddsRatio_working_3-way'!R565/3)</f>
        <v>-0.5831769302448726</v>
      </c>
      <c r="AT565" s="11">
        <f>IF(('OddsRatio_working_3-way'!X565=0),IF(Q565&gt;0,-Q565^(1/3),(-Q565)^(1/3)),'OddsRatio_working_3-way'!AN565-'OddsRatio_working_3-way'!R565/3)</f>
        <v>-0.47641393059116965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2.37</v>
      </c>
      <c r="B566" s="4">
        <f>IF('True_Odds_Calculator_3-way'!B567="","",'True_Odds_Calculator_3-way'!B567)</f>
        <v>2.72</v>
      </c>
      <c r="C566" s="4">
        <f>IF('True_Odds_Calculator_3-way'!C567="","",'True_Odds_Calculator_3-way'!C567)</f>
        <v>4.01</v>
      </c>
      <c r="D566" s="9">
        <f t="shared" si="117"/>
        <v>0.40756206554866287</v>
      </c>
      <c r="E566" s="9">
        <f t="shared" si="118"/>
        <v>0.35398539941737367</v>
      </c>
      <c r="F566" s="9">
        <f t="shared" si="119"/>
        <v>0.23845253503396335</v>
      </c>
      <c r="G566" s="9">
        <f t="shared" si="120"/>
        <v>1.06103213487859</v>
      </c>
      <c r="H566" s="9">
        <f t="shared" si="121"/>
        <v>2.4536140247836684</v>
      </c>
      <c r="I566" s="9">
        <f t="shared" si="122"/>
        <v>2.8249752719911752</v>
      </c>
      <c r="J566" s="9">
        <f t="shared" si="123"/>
        <v>4.1937067259845557</v>
      </c>
      <c r="K566" s="11">
        <f t="shared" si="124"/>
        <v>0.42194092827004215</v>
      </c>
      <c r="L566" s="11">
        <f t="shared" si="125"/>
        <v>0.36764705882352938</v>
      </c>
      <c r="M566" s="11">
        <f t="shared" si="126"/>
        <v>0.24937655860349128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-0.27438090675520177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0.23597620493318699</v>
      </c>
      <c r="Q566" s="11">
        <f>2*'OddsRatio_working_3-way'!K566*'OddsRatio_working_3-way'!L566*'OddsRatio_working_3-way'!M566</f>
        <v>7.73692475190777E-2</v>
      </c>
      <c r="R566" s="11">
        <f t="shared" si="127"/>
        <v>0</v>
      </c>
      <c r="S566" s="11">
        <f t="shared" si="128"/>
        <v>-0.86003143485388789</v>
      </c>
      <c r="T566" s="11">
        <f t="shared" si="129"/>
        <v>-0.28197751962422551</v>
      </c>
      <c r="U566" s="11">
        <f>'OddsRatio_working_3-way'!S566-'OddsRatio_working_3-way'!R566^2/3</f>
        <v>-0.86003143485388789</v>
      </c>
      <c r="V566" s="11">
        <f>'OddsRatio_working_3-way'!S566*'OddsRatio_working_3-way'!R566/3-2*'OddsRatio_working_3-way'!R566^3/27-'OddsRatio_working_3-way'!T566</f>
        <v>0.28197751962422551</v>
      </c>
      <c r="W566" s="11">
        <f>'OddsRatio_working_3-way'!V566^2+4*'OddsRatio_working_3-way'!U566^3/27</f>
        <v>-1.4729530308534647E-2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0.15349336458131108</v>
      </c>
      <c r="Y566" s="11">
        <f>IF('OddsRatio_working_3-way'!W566&gt;=0,IF('OddsRatio_working_3-way'!V566+SQRT('OddsRatio_working_3-way'!W566)&gt;0,0,PI()),ACOS('OddsRatio_working_3-way'!V566/(2*'OddsRatio_working_3-way'!X566)))</f>
        <v>0.40644202931786744</v>
      </c>
      <c r="Z566" s="11">
        <f>'OddsRatio_working_3-way'!X566^(1/3)*COS('OddsRatio_working_3-way'!Y566/3)</f>
        <v>0.53051606743929502</v>
      </c>
      <c r="AA566" s="11">
        <f>'OddsRatio_working_3-way'!X566^(1/3)*COS(('OddsRatio_working_3-way'!Y566+2*PI())/3)</f>
        <v>-0.32788698353545553</v>
      </c>
      <c r="AB566" s="11">
        <f>'OddsRatio_working_3-way'!X566^(1/3)*COS(('OddsRatio_working_3-way'!Y566+4*PI())/3)</f>
        <v>-0.20262908390383935</v>
      </c>
      <c r="AC566" s="11">
        <f>'OddsRatio_working_3-way'!X566^(1/3)*SIN('OddsRatio_working_3-way'!Y566/3)</f>
        <v>7.2317682070440745E-2</v>
      </c>
      <c r="AD566" s="11">
        <f>'OddsRatio_working_3-way'!X566^(1/3)*SIN(('OddsRatio_working_3-way'!Y566+2*PI())/3)</f>
        <v>0.42328155048302762</v>
      </c>
      <c r="AE566" s="11">
        <f>'OddsRatio_working_3-way'!X566^(1/3)*SIN(('OddsRatio_working_3-way'!Y566+4*PI())/3)</f>
        <v>-0.49559923255346838</v>
      </c>
      <c r="AF566" s="11">
        <f>-'OddsRatio_working_3-way'!U566/(3*'OddsRatio_working_3-way'!X566^(1/3))*COS(('OddsRatio_working_3-way'!Y566)/3)</f>
        <v>0.53051606743929502</v>
      </c>
      <c r="AG566" s="11">
        <f>-'OddsRatio_working_3-way'!U566/(3*'OddsRatio_working_3-way'!X566^(1/3))*COS(('OddsRatio_working_3-way'!Y566+2*PI())/3)</f>
        <v>-0.32788698353545553</v>
      </c>
      <c r="AH566" s="11">
        <f>-'OddsRatio_working_3-way'!U566/(3*'OddsRatio_working_3-way'!X566^(1/3))*COS(('OddsRatio_working_3-way'!Y566+4*PI())/3)</f>
        <v>-0.20262908390383935</v>
      </c>
      <c r="AI566" s="11">
        <f>'OddsRatio_working_3-way'!U566/(3*'OddsRatio_working_3-way'!X566^(1/3))*SIN(('OddsRatio_working_3-way'!Y566)/3)</f>
        <v>-7.2317682070440745E-2</v>
      </c>
      <c r="AJ566" s="11">
        <f>'OddsRatio_working_3-way'!U566/(3*'OddsRatio_working_3-way'!X566^(1/3))*SIN(('OddsRatio_working_3-way'!Y566+2*PI())/3)</f>
        <v>-0.42328155048302762</v>
      </c>
      <c r="AK566" s="11">
        <f>'OddsRatio_working_3-way'!U566/(3*'OddsRatio_working_3-way'!X566^(1/3))*SIN(('OddsRatio_working_3-way'!Y566+4*PI())/3)</f>
        <v>0.49559923255346838</v>
      </c>
      <c r="AL566" s="11">
        <f>'OddsRatio_working_3-way'!Z566+'OddsRatio_working_3-way'!AF566</f>
        <v>1.06103213487859</v>
      </c>
      <c r="AM566" s="11">
        <f>'OddsRatio_working_3-way'!AA566+'OddsRatio_working_3-way'!AG566</f>
        <v>-0.65577396707091107</v>
      </c>
      <c r="AN566" s="11">
        <f>'OddsRatio_working_3-way'!AB566+'OddsRatio_working_3-way'!AH566</f>
        <v>-0.4052581678076787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1.06103213487859</v>
      </c>
      <c r="AS566" s="11">
        <f>IF(('OddsRatio_working_3-way'!X566=0),IF(Q566&gt;0,-Q566^(1/3),(-Q566)^(1/3)),'OddsRatio_working_3-way'!AM566-'OddsRatio_working_3-way'!R566/3)</f>
        <v>-0.65577396707091107</v>
      </c>
      <c r="AT566" s="11">
        <f>IF(('OddsRatio_working_3-way'!X566=0),IF(Q566&gt;0,-Q566^(1/3),(-Q566)^(1/3)),'OddsRatio_working_3-way'!AN566-'OddsRatio_working_3-way'!R566/3)</f>
        <v>-0.4052581678076787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1.68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5.72</v>
      </c>
      <c r="D567" s="9">
        <f t="shared" si="117"/>
        <v>0.57708875429589179</v>
      </c>
      <c r="E567" s="9">
        <f t="shared" si="118"/>
        <v>0.25861974055043002</v>
      </c>
      <c r="F567" s="9">
        <f t="shared" si="119"/>
        <v>0.16429150515367816</v>
      </c>
      <c r="G567" s="9">
        <f t="shared" si="120"/>
        <v>1.0776995702590986</v>
      </c>
      <c r="H567" s="9">
        <f t="shared" si="121"/>
        <v>1.7328357077761876</v>
      </c>
      <c r="I567" s="9">
        <f t="shared" si="122"/>
        <v>3.8666808568892024</v>
      </c>
      <c r="J567" s="9">
        <f t="shared" si="123"/>
        <v>6.0867419716229438</v>
      </c>
      <c r="K567" s="11">
        <f t="shared" si="124"/>
        <v>0.59523809523809523</v>
      </c>
      <c r="L567" s="11">
        <f t="shared" si="125"/>
        <v>0.27322404371584696</v>
      </c>
      <c r="M567" s="11">
        <f t="shared" si="126"/>
        <v>0.17482517482517484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-0.24274268536563626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0.2291651881815816</v>
      </c>
      <c r="Q567" s="11">
        <f>2*'OddsRatio_working_3-way'!K567*'OddsRatio_working_3-way'!L567*'OddsRatio_working_3-way'!M567</f>
        <v>5.6864810963171614E-2</v>
      </c>
      <c r="R567" s="11">
        <f t="shared" si="127"/>
        <v>0</v>
      </c>
      <c r="S567" s="11">
        <f t="shared" si="128"/>
        <v>-0.94406629734855552</v>
      </c>
      <c r="T567" s="11">
        <f t="shared" si="129"/>
        <v>-0.2342596271336366</v>
      </c>
      <c r="U567" s="11">
        <f>'OddsRatio_working_3-way'!S567-'OddsRatio_working_3-way'!R567^2/3</f>
        <v>-0.94406629734855552</v>
      </c>
      <c r="V567" s="11">
        <f>'OddsRatio_working_3-way'!S567*'OddsRatio_working_3-way'!R567/3-2*'OddsRatio_working_3-way'!R567^3/27-'OddsRatio_working_3-way'!T567</f>
        <v>0.2342596271336366</v>
      </c>
      <c r="W567" s="11">
        <f>'OddsRatio_working_3-way'!V567^2+4*'OddsRatio_working_3-way'!U567^3/27</f>
        <v>-6.9775706548527619E-2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0.17653135660083033</v>
      </c>
      <c r="Y567" s="11">
        <f>IF('OddsRatio_working_3-way'!W567&gt;=0,IF('OddsRatio_working_3-way'!V567+SQRT('OddsRatio_working_3-way'!W567)&gt;0,0,PI()),ACOS('OddsRatio_working_3-way'!V567/(2*'OddsRatio_working_3-way'!X567)))</f>
        <v>0.84529964240473765</v>
      </c>
      <c r="Z567" s="11">
        <f>'OddsRatio_working_3-way'!X567^(1/3)*COS('OddsRatio_working_3-way'!Y567/3)</f>
        <v>0.5388497851295494</v>
      </c>
      <c r="AA567" s="11">
        <f>'OddsRatio_working_3-way'!X567^(1/3)*COS(('OddsRatio_working_3-way'!Y567+2*PI())/3)</f>
        <v>-0.40450729754972375</v>
      </c>
      <c r="AB567" s="11">
        <f>'OddsRatio_working_3-way'!X567^(1/3)*COS(('OddsRatio_working_3-way'!Y567+4*PI())/3)</f>
        <v>-0.13434248757982573</v>
      </c>
      <c r="AC567" s="11">
        <f>'OddsRatio_working_3-way'!X567^(1/3)*SIN('OddsRatio_working_3-way'!Y567/3)</f>
        <v>0.15597972576168484</v>
      </c>
      <c r="AD567" s="11">
        <f>'OddsRatio_working_3-way'!X567^(1/3)*SIN(('OddsRatio_working_3-way'!Y567+2*PI())/3)</f>
        <v>0.38866773986513359</v>
      </c>
      <c r="AE567" s="11">
        <f>'OddsRatio_working_3-way'!X567^(1/3)*SIN(('OddsRatio_working_3-way'!Y567+4*PI())/3)</f>
        <v>-0.54464746562681832</v>
      </c>
      <c r="AF567" s="11">
        <f>-'OddsRatio_working_3-way'!U567/(3*'OddsRatio_working_3-way'!X567^(1/3))*COS(('OddsRatio_working_3-way'!Y567)/3)</f>
        <v>0.53884978512954929</v>
      </c>
      <c r="AG567" s="11">
        <f>-'OddsRatio_working_3-way'!U567/(3*'OddsRatio_working_3-way'!X567^(1/3))*COS(('OddsRatio_working_3-way'!Y567+2*PI())/3)</f>
        <v>-0.40450729754972364</v>
      </c>
      <c r="AH567" s="11">
        <f>-'OddsRatio_working_3-way'!U567/(3*'OddsRatio_working_3-way'!X567^(1/3))*COS(('OddsRatio_working_3-way'!Y567+4*PI())/3)</f>
        <v>-0.1343424875798257</v>
      </c>
      <c r="AI567" s="11">
        <f>'OddsRatio_working_3-way'!U567/(3*'OddsRatio_working_3-way'!X567^(1/3))*SIN(('OddsRatio_working_3-way'!Y567)/3)</f>
        <v>-0.15597972576168481</v>
      </c>
      <c r="AJ567" s="11">
        <f>'OddsRatio_working_3-way'!U567/(3*'OddsRatio_working_3-way'!X567^(1/3))*SIN(('OddsRatio_working_3-way'!Y567+2*PI())/3)</f>
        <v>-0.38866773986513353</v>
      </c>
      <c r="AK567" s="11">
        <f>'OddsRatio_working_3-way'!U567/(3*'OddsRatio_working_3-way'!X567^(1/3))*SIN(('OddsRatio_working_3-way'!Y567+4*PI())/3)</f>
        <v>0.54464746562681821</v>
      </c>
      <c r="AL567" s="11">
        <f>'OddsRatio_working_3-way'!Z567+'OddsRatio_working_3-way'!AF567</f>
        <v>1.0776995702590986</v>
      </c>
      <c r="AM567" s="11">
        <f>'OddsRatio_working_3-way'!AA567+'OddsRatio_working_3-way'!AG567</f>
        <v>-0.8090145950994474</v>
      </c>
      <c r="AN567" s="11">
        <f>'OddsRatio_working_3-way'!AB567+'OddsRatio_working_3-way'!AH567</f>
        <v>-0.2686849751596514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1.0776995702590986</v>
      </c>
      <c r="AS567" s="11">
        <f>IF(('OddsRatio_working_3-way'!X567=0),IF(Q567&gt;0,-Q567^(1/3),(-Q567)^(1/3)),'OddsRatio_working_3-way'!AM567-'OddsRatio_working_3-way'!R567/3)</f>
        <v>-0.8090145950994474</v>
      </c>
      <c r="AT567" s="11">
        <f>IF(('OddsRatio_working_3-way'!X567=0),IF(Q567&gt;0,-Q567^(1/3),(-Q567)^(1/3)),'OddsRatio_working_3-way'!AN567-'OddsRatio_working_3-way'!R567/3)</f>
        <v>-0.2686849751596514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2.38</v>
      </c>
      <c r="B568" s="4">
        <f>IF('True_Odds_Calculator_3-way'!B569="","",'True_Odds_Calculator_3-way'!B569)</f>
        <v>3.31</v>
      </c>
      <c r="C568" s="4">
        <f>IF('True_Odds_Calculator_3-way'!C569="","",'True_Odds_Calculator_3-way'!C569)</f>
        <v>3.16</v>
      </c>
      <c r="D568" s="9">
        <f t="shared" si="117"/>
        <v>0.40604081493481825</v>
      </c>
      <c r="E568" s="9">
        <f t="shared" si="118"/>
        <v>0.28997181323317889</v>
      </c>
      <c r="F568" s="9">
        <f t="shared" si="119"/>
        <v>0.30398737183200281</v>
      </c>
      <c r="G568" s="9">
        <f t="shared" si="120"/>
        <v>1.0600047845881335</v>
      </c>
      <c r="H568" s="9">
        <f t="shared" si="121"/>
        <v>2.4628066027316247</v>
      </c>
      <c r="I568" s="9">
        <f t="shared" si="122"/>
        <v>3.4486110523985887</v>
      </c>
      <c r="J568" s="9">
        <f t="shared" si="123"/>
        <v>3.2896103347103685</v>
      </c>
      <c r="K568" s="11">
        <f t="shared" si="124"/>
        <v>0.42016806722689076</v>
      </c>
      <c r="L568" s="11">
        <f t="shared" si="125"/>
        <v>0.30211480362537763</v>
      </c>
      <c r="M568" s="11">
        <f t="shared" si="126"/>
        <v>0.31645569620253161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-0.276600387372816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0.23499781954159921</v>
      </c>
      <c r="Q568" s="11">
        <f>2*'OddsRatio_working_3-way'!K568*'OddsRatio_working_3-way'!L568*'OddsRatio_working_3-way'!M568</f>
        <v>8.0341134886016796E-2</v>
      </c>
      <c r="R568" s="11">
        <f t="shared" si="127"/>
        <v>0</v>
      </c>
      <c r="S568" s="11">
        <f t="shared" si="128"/>
        <v>-0.8495932408975887</v>
      </c>
      <c r="T568" s="11">
        <f t="shared" si="129"/>
        <v>-0.29045922765729515</v>
      </c>
      <c r="U568" s="11">
        <f>'OddsRatio_working_3-way'!S568-'OddsRatio_working_3-way'!R568^2/3</f>
        <v>-0.8495932408975887</v>
      </c>
      <c r="V568" s="11">
        <f>'OddsRatio_working_3-way'!S568*'OddsRatio_working_3-way'!R568/3-2*'OddsRatio_working_3-way'!R568^3/27-'OddsRatio_working_3-way'!T568</f>
        <v>0.29045922765729515</v>
      </c>
      <c r="W568" s="11">
        <f>'OddsRatio_working_3-way'!V568^2+4*'OddsRatio_working_3-way'!U568^3/27</f>
        <v>-6.4843661773632544E-3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0.15070743935572298</v>
      </c>
      <c r="Y568" s="11">
        <f>IF('OddsRatio_working_3-way'!W568&gt;=0,IF('OddsRatio_working_3-way'!V568+SQRT('OddsRatio_working_3-way'!W568)&gt;0,0,PI()),ACOS('OddsRatio_working_3-way'!V568/(2*'OddsRatio_working_3-way'!X568)))</f>
        <v>0.27044319720551568</v>
      </c>
      <c r="Z568" s="11">
        <f>'OddsRatio_working_3-way'!X568^(1/3)*COS('OddsRatio_working_3-way'!Y568/3)</f>
        <v>0.53000239229406676</v>
      </c>
      <c r="AA568" s="11">
        <f>'OddsRatio_working_3-way'!X568^(1/3)*COS(('OddsRatio_working_3-way'!Y568+2*PI())/3)</f>
        <v>-0.30649105450207981</v>
      </c>
      <c r="AB568" s="11">
        <f>'OddsRatio_working_3-way'!X568^(1/3)*COS(('OddsRatio_working_3-way'!Y568+4*PI())/3)</f>
        <v>-0.22351133779198706</v>
      </c>
      <c r="AC568" s="11">
        <f>'OddsRatio_working_3-way'!X568^(1/3)*SIN('OddsRatio_working_3-way'!Y568/3)</f>
        <v>4.7908361779851041E-2</v>
      </c>
      <c r="AD568" s="11">
        <f>'OddsRatio_working_3-way'!X568^(1/3)*SIN(('OddsRatio_working_3-way'!Y568+2*PI())/3)</f>
        <v>0.43504135490326207</v>
      </c>
      <c r="AE568" s="11">
        <f>'OddsRatio_working_3-way'!X568^(1/3)*SIN(('OddsRatio_working_3-way'!Y568+4*PI())/3)</f>
        <v>-0.48294971668311304</v>
      </c>
      <c r="AF568" s="11">
        <f>-'OddsRatio_working_3-way'!U568/(3*'OddsRatio_working_3-way'!X568^(1/3))*COS(('OddsRatio_working_3-way'!Y568)/3)</f>
        <v>0.53000239229406676</v>
      </c>
      <c r="AG568" s="11">
        <f>-'OddsRatio_working_3-way'!U568/(3*'OddsRatio_working_3-way'!X568^(1/3))*COS(('OddsRatio_working_3-way'!Y568+2*PI())/3)</f>
        <v>-0.30649105450207981</v>
      </c>
      <c r="AH568" s="11">
        <f>-'OddsRatio_working_3-way'!U568/(3*'OddsRatio_working_3-way'!X568^(1/3))*COS(('OddsRatio_working_3-way'!Y568+4*PI())/3)</f>
        <v>-0.22351133779198706</v>
      </c>
      <c r="AI568" s="11">
        <f>'OddsRatio_working_3-way'!U568/(3*'OddsRatio_working_3-way'!X568^(1/3))*SIN(('OddsRatio_working_3-way'!Y568)/3)</f>
        <v>-4.7908361779851041E-2</v>
      </c>
      <c r="AJ568" s="11">
        <f>'OddsRatio_working_3-way'!U568/(3*'OddsRatio_working_3-way'!X568^(1/3))*SIN(('OddsRatio_working_3-way'!Y568+2*PI())/3)</f>
        <v>-0.43504135490326207</v>
      </c>
      <c r="AK568" s="11">
        <f>'OddsRatio_working_3-way'!U568/(3*'OddsRatio_working_3-way'!X568^(1/3))*SIN(('OddsRatio_working_3-way'!Y568+4*PI())/3)</f>
        <v>0.48294971668311304</v>
      </c>
      <c r="AL568" s="11">
        <f>'OddsRatio_working_3-way'!Z568+'OddsRatio_working_3-way'!AF568</f>
        <v>1.0600047845881335</v>
      </c>
      <c r="AM568" s="11">
        <f>'OddsRatio_working_3-way'!AA568+'OddsRatio_working_3-way'!AG568</f>
        <v>-0.61298210900415961</v>
      </c>
      <c r="AN568" s="11">
        <f>'OddsRatio_working_3-way'!AB568+'OddsRatio_working_3-way'!AH568</f>
        <v>-0.44702267558397413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1.0600047845881335</v>
      </c>
      <c r="AS568" s="11">
        <f>IF(('OddsRatio_working_3-way'!X568=0),IF(Q568&gt;0,-Q568^(1/3),(-Q568)^(1/3)),'OddsRatio_working_3-way'!AM568-'OddsRatio_working_3-way'!R568/3)</f>
        <v>-0.61298210900415961</v>
      </c>
      <c r="AT568" s="11">
        <f>IF(('OddsRatio_working_3-way'!X568=0),IF(Q568&gt;0,-Q568^(1/3),(-Q568)^(1/3)),'OddsRatio_working_3-way'!AN568-'OddsRatio_working_3-way'!R568/3)</f>
        <v>-0.44702267558397413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3.69</v>
      </c>
      <c r="B569" s="4">
        <f>IF('True_Odds_Calculator_3-way'!B570="","",'True_Odds_Calculator_3-way'!B570)</f>
        <v>3.86</v>
      </c>
      <c r="C569" s="4">
        <f>IF('True_Odds_Calculator_3-way'!C570="","",'True_Odds_Calculator_3-way'!C570)</f>
        <v>1.97</v>
      </c>
      <c r="D569" s="9">
        <f t="shared" si="117"/>
        <v>0.2594213337665488</v>
      </c>
      <c r="E569" s="9">
        <f t="shared" si="118"/>
        <v>0.24782264674708135</v>
      </c>
      <c r="F569" s="9">
        <f t="shared" si="119"/>
        <v>0.49275601948636993</v>
      </c>
      <c r="G569" s="9">
        <f t="shared" si="120"/>
        <v>1.0612390675996806</v>
      </c>
      <c r="H569" s="9">
        <f t="shared" si="121"/>
        <v>3.8547330918431406</v>
      </c>
      <c r="I569" s="9">
        <f t="shared" si="122"/>
        <v>4.0351437333350857</v>
      </c>
      <c r="J569" s="9">
        <f t="shared" si="123"/>
        <v>2.0294018955716906</v>
      </c>
      <c r="K569" s="11">
        <f t="shared" si="124"/>
        <v>0.2710027100271003</v>
      </c>
      <c r="L569" s="11">
        <f t="shared" si="125"/>
        <v>0.2590673575129534</v>
      </c>
      <c r="M569" s="11">
        <f t="shared" si="126"/>
        <v>0.50761421319796951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-0.26595621917398538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0.23236338725660743</v>
      </c>
      <c r="Q569" s="11">
        <f>2*'OddsRatio_working_3-way'!K569*'OddsRatio_working_3-way'!L569*'OddsRatio_working_3-way'!M569</f>
        <v>7.1277112655401043E-2</v>
      </c>
      <c r="R569" s="11">
        <f t="shared" si="127"/>
        <v>0</v>
      </c>
      <c r="S569" s="11">
        <f t="shared" si="128"/>
        <v>-0.87369036895729857</v>
      </c>
      <c r="T569" s="11">
        <f t="shared" si="129"/>
        <v>-0.268003180661748</v>
      </c>
      <c r="U569" s="11">
        <f>'OddsRatio_working_3-way'!S569-'OddsRatio_working_3-way'!R569^2/3</f>
        <v>-0.87369036895729857</v>
      </c>
      <c r="V569" s="11">
        <f>'OddsRatio_working_3-way'!S569*'OddsRatio_working_3-way'!R569/3-2*'OddsRatio_working_3-way'!R569^3/27-'OddsRatio_working_3-way'!T569</f>
        <v>0.268003180661748</v>
      </c>
      <c r="W569" s="11">
        <f>'OddsRatio_working_3-way'!V569^2+4*'OddsRatio_working_3-way'!U569^3/27</f>
        <v>-2.697700866303189E-2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0.15716449464481905</v>
      </c>
      <c r="Y569" s="11">
        <f>IF('OddsRatio_working_3-way'!W569&gt;=0,IF('OddsRatio_working_3-way'!V569+SQRT('OddsRatio_working_3-way'!W569)&gt;0,0,PI()),ACOS('OddsRatio_working_3-way'!V569/(2*'OddsRatio_working_3-way'!X569)))</f>
        <v>0.54981731864592898</v>
      </c>
      <c r="Z569" s="11">
        <f>'OddsRatio_working_3-way'!X569^(1/3)*COS('OddsRatio_working_3-way'!Y569/3)</f>
        <v>0.53061953379984028</v>
      </c>
      <c r="AA569" s="11">
        <f>'OddsRatio_working_3-way'!X569^(1/3)*COS(('OddsRatio_working_3-way'!Y569+2*PI())/3)</f>
        <v>-0.35048473389054907</v>
      </c>
      <c r="AB569" s="11">
        <f>'OddsRatio_working_3-way'!X569^(1/3)*COS(('OddsRatio_working_3-way'!Y569+4*PI())/3)</f>
        <v>-0.18013479990929127</v>
      </c>
      <c r="AC569" s="11">
        <f>'OddsRatio_working_3-way'!X569^(1/3)*SIN('OddsRatio_working_3-way'!Y569/3)</f>
        <v>9.8351580240514186E-2</v>
      </c>
      <c r="AD569" s="11">
        <f>'OddsRatio_working_3-way'!X569^(1/3)*SIN(('OddsRatio_working_3-way'!Y569+2*PI())/3)</f>
        <v>0.4103542058946601</v>
      </c>
      <c r="AE569" s="11">
        <f>'OddsRatio_working_3-way'!X569^(1/3)*SIN(('OddsRatio_working_3-way'!Y569+4*PI())/3)</f>
        <v>-0.50870578613517425</v>
      </c>
      <c r="AF569" s="11">
        <f>-'OddsRatio_working_3-way'!U569/(3*'OddsRatio_working_3-way'!X569^(1/3))*COS(('OddsRatio_working_3-way'!Y569)/3)</f>
        <v>0.53061953379984039</v>
      </c>
      <c r="AG569" s="11">
        <f>-'OddsRatio_working_3-way'!U569/(3*'OddsRatio_working_3-way'!X569^(1/3))*COS(('OddsRatio_working_3-way'!Y569+2*PI())/3)</f>
        <v>-0.35048473389054918</v>
      </c>
      <c r="AH569" s="11">
        <f>-'OddsRatio_working_3-way'!U569/(3*'OddsRatio_working_3-way'!X569^(1/3))*COS(('OddsRatio_working_3-way'!Y569+4*PI())/3)</f>
        <v>-0.18013479990929129</v>
      </c>
      <c r="AI569" s="11">
        <f>'OddsRatio_working_3-way'!U569/(3*'OddsRatio_working_3-way'!X569^(1/3))*SIN(('OddsRatio_working_3-way'!Y569)/3)</f>
        <v>-9.83515802405142E-2</v>
      </c>
      <c r="AJ569" s="11">
        <f>'OddsRatio_working_3-way'!U569/(3*'OddsRatio_working_3-way'!X569^(1/3))*SIN(('OddsRatio_working_3-way'!Y569+2*PI())/3)</f>
        <v>-0.41035420589466021</v>
      </c>
      <c r="AK569" s="11">
        <f>'OddsRatio_working_3-way'!U569/(3*'OddsRatio_working_3-way'!X569^(1/3))*SIN(('OddsRatio_working_3-way'!Y569+4*PI())/3)</f>
        <v>0.50870578613517436</v>
      </c>
      <c r="AL569" s="11">
        <f>'OddsRatio_working_3-way'!Z569+'OddsRatio_working_3-way'!AF569</f>
        <v>1.0612390675996806</v>
      </c>
      <c r="AM569" s="11">
        <f>'OddsRatio_working_3-way'!AA569+'OddsRatio_working_3-way'!AG569</f>
        <v>-0.70096946778109825</v>
      </c>
      <c r="AN569" s="11">
        <f>'OddsRatio_working_3-way'!AB569+'OddsRatio_working_3-way'!AH569</f>
        <v>-0.36026959981858253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1.0612390675996806</v>
      </c>
      <c r="AS569" s="11">
        <f>IF(('OddsRatio_working_3-way'!X569=0),IF(Q569&gt;0,-Q569^(1/3),(-Q569)^(1/3)),'OddsRatio_working_3-way'!AM569-'OddsRatio_working_3-way'!R569/3)</f>
        <v>-0.70096946778109825</v>
      </c>
      <c r="AT569" s="11">
        <f>IF(('OddsRatio_working_3-way'!X569=0),IF(Q569&gt;0,-Q569^(1/3),(-Q569)^(1/3)),'OddsRatio_working_3-way'!AN569-'OddsRatio_working_3-way'!R569/3)</f>
        <v>-0.36026959981858253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1.46</v>
      </c>
      <c r="B570" s="4">
        <f>IF('True_Odds_Calculator_3-way'!B571="","",'True_Odds_Calculator_3-way'!B571)</f>
        <v>4.58</v>
      </c>
      <c r="C570" s="4">
        <f>IF('True_Odds_Calculator_3-way'!C571="","",'True_Odds_Calculator_3-way'!C571)</f>
        <v>7.11</v>
      </c>
      <c r="D570" s="9">
        <f t="shared" si="117"/>
        <v>0.66578378408473704</v>
      </c>
      <c r="E570" s="9">
        <f t="shared" si="118"/>
        <v>0.20379943736120329</v>
      </c>
      <c r="F570" s="9">
        <f t="shared" si="119"/>
        <v>0.13041677855405995</v>
      </c>
      <c r="G570" s="9">
        <f t="shared" si="120"/>
        <v>1.0912806957576255</v>
      </c>
      <c r="H570" s="9">
        <f t="shared" si="121"/>
        <v>1.501989120048508</v>
      </c>
      <c r="I570" s="9">
        <f t="shared" si="122"/>
        <v>4.9067848908122995</v>
      </c>
      <c r="J570" s="9">
        <f t="shared" si="123"/>
        <v>7.6677250510790929</v>
      </c>
      <c r="K570" s="11">
        <f t="shared" si="124"/>
        <v>0.68493150684931503</v>
      </c>
      <c r="L570" s="11">
        <f t="shared" si="125"/>
        <v>0.2183406113537118</v>
      </c>
      <c r="M570" s="11">
        <f t="shared" si="126"/>
        <v>0.14064697609001406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-0.21163823649203906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0.21349028045008711</v>
      </c>
      <c r="Q570" s="11">
        <f>2*'OddsRatio_working_3-way'!K570*'OddsRatio_working_3-way'!L570*'OddsRatio_working_3-way'!M570</f>
        <v>4.2067050334992542E-2</v>
      </c>
      <c r="R570" s="11">
        <f t="shared" si="127"/>
        <v>0</v>
      </c>
      <c r="S570" s="11">
        <f t="shared" si="128"/>
        <v>-1.0087509893710427</v>
      </c>
      <c r="T570" s="11">
        <f t="shared" si="129"/>
        <v>-0.19876866785636313</v>
      </c>
      <c r="U570" s="11">
        <f>'OddsRatio_working_3-way'!S570-'OddsRatio_working_3-way'!R570^2/3</f>
        <v>-1.0087509893710427</v>
      </c>
      <c r="V570" s="11">
        <f>'OddsRatio_working_3-way'!S570*'OddsRatio_working_3-way'!R570/3-2*'OddsRatio_working_3-way'!R570^3/27-'OddsRatio_working_3-way'!T570</f>
        <v>0.19876866785636313</v>
      </c>
      <c r="W570" s="11">
        <f>'OddsRatio_working_3-way'!V570^2+4*'OddsRatio_working_3-way'!U570^3/27</f>
        <v>-0.11256262819078325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0.19498180140219271</v>
      </c>
      <c r="Y570" s="11">
        <f>IF('OddsRatio_working_3-way'!W570&gt;=0,IF('OddsRatio_working_3-way'!V570+SQRT('OddsRatio_working_3-way'!W570)&gt;0,0,PI()),ACOS('OddsRatio_working_3-way'!V570/(2*'OddsRatio_working_3-way'!X570)))</f>
        <v>1.03594769036419</v>
      </c>
      <c r="Z570" s="11">
        <f>'OddsRatio_working_3-way'!X570^(1/3)*COS('OddsRatio_working_3-way'!Y570/3)</f>
        <v>0.54564034787881288</v>
      </c>
      <c r="AA570" s="11">
        <f>'OddsRatio_working_3-way'!X570^(1/3)*COS(('OddsRatio_working_3-way'!Y570+2*PI())/3)</f>
        <v>-0.44280607164205937</v>
      </c>
      <c r="AB570" s="11">
        <f>'OddsRatio_working_3-way'!X570^(1/3)*COS(('OddsRatio_working_3-way'!Y570+4*PI())/3)</f>
        <v>-0.10283427623675362</v>
      </c>
      <c r="AC570" s="11">
        <f>'OddsRatio_working_3-way'!X570^(1/3)*SIN('OddsRatio_working_3-way'!Y570/3)</f>
        <v>0.19628280759413369</v>
      </c>
      <c r="AD570" s="11">
        <f>'OddsRatio_working_3-way'!X570^(1/3)*SIN(('OddsRatio_working_3-way'!Y570+2*PI())/3)</f>
        <v>0.3743969987957636</v>
      </c>
      <c r="AE570" s="11">
        <f>'OddsRatio_working_3-way'!X570^(1/3)*SIN(('OddsRatio_working_3-way'!Y570+4*PI())/3)</f>
        <v>-0.57067980638989735</v>
      </c>
      <c r="AF570" s="11">
        <f>-'OddsRatio_working_3-way'!U570/(3*'OddsRatio_working_3-way'!X570^(1/3))*COS(('OddsRatio_working_3-way'!Y570)/3)</f>
        <v>0.54564034787881277</v>
      </c>
      <c r="AG570" s="11">
        <f>-'OddsRatio_working_3-way'!U570/(3*'OddsRatio_working_3-way'!X570^(1/3))*COS(('OddsRatio_working_3-way'!Y570+2*PI())/3)</f>
        <v>-0.44280607164205926</v>
      </c>
      <c r="AH570" s="11">
        <f>-'OddsRatio_working_3-way'!U570/(3*'OddsRatio_working_3-way'!X570^(1/3))*COS(('OddsRatio_working_3-way'!Y570+4*PI())/3)</f>
        <v>-0.10283427623675361</v>
      </c>
      <c r="AI570" s="11">
        <f>'OddsRatio_working_3-way'!U570/(3*'OddsRatio_working_3-way'!X570^(1/3))*SIN(('OddsRatio_working_3-way'!Y570)/3)</f>
        <v>-0.19628280759413366</v>
      </c>
      <c r="AJ570" s="11">
        <f>'OddsRatio_working_3-way'!U570/(3*'OddsRatio_working_3-way'!X570^(1/3))*SIN(('OddsRatio_working_3-way'!Y570+2*PI())/3)</f>
        <v>-0.37439699879576355</v>
      </c>
      <c r="AK570" s="11">
        <f>'OddsRatio_working_3-way'!U570/(3*'OddsRatio_working_3-way'!X570^(1/3))*SIN(('OddsRatio_working_3-way'!Y570+4*PI())/3)</f>
        <v>0.57067980638989724</v>
      </c>
      <c r="AL570" s="11">
        <f>'OddsRatio_working_3-way'!Z570+'OddsRatio_working_3-way'!AF570</f>
        <v>1.0912806957576255</v>
      </c>
      <c r="AM570" s="11">
        <f>'OddsRatio_working_3-way'!AA570+'OddsRatio_working_3-way'!AG570</f>
        <v>-0.88561214328411864</v>
      </c>
      <c r="AN570" s="11">
        <f>'OddsRatio_working_3-way'!AB570+'OddsRatio_working_3-way'!AH570</f>
        <v>-0.20566855247350724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1.0912806957576255</v>
      </c>
      <c r="AS570" s="11">
        <f>IF(('OddsRatio_working_3-way'!X570=0),IF(Q570&gt;0,-Q570^(1/3),(-Q570)^(1/3)),'OddsRatio_working_3-way'!AM570-'OddsRatio_working_3-way'!R570/3)</f>
        <v>-0.88561214328411864</v>
      </c>
      <c r="AT570" s="11">
        <f>IF(('OddsRatio_working_3-way'!X570=0),IF(Q570&gt;0,-Q570^(1/3),(-Q570)^(1/3)),'OddsRatio_working_3-way'!AN570-'OddsRatio_working_3-way'!R570/3)</f>
        <v>-0.20566855247350724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1.63</v>
      </c>
      <c r="B571" s="4">
        <f>IF('True_Odds_Calculator_3-way'!B572="","",'True_Odds_Calculator_3-way'!B572)</f>
        <v>4.16</v>
      </c>
      <c r="C571" s="4">
        <f>IF('True_Odds_Calculator_3-way'!C572="","",'True_Odds_Calculator_3-way'!C572)</f>
        <v>5.35</v>
      </c>
      <c r="D571" s="9">
        <f t="shared" si="117"/>
        <v>0.59629356406527945</v>
      </c>
      <c r="E571" s="9">
        <f t="shared" si="118"/>
        <v>0.22748583818353155</v>
      </c>
      <c r="F571" s="9">
        <f t="shared" si="119"/>
        <v>0.17622059775118901</v>
      </c>
      <c r="G571" s="9">
        <f t="shared" si="120"/>
        <v>1.0746449486966059</v>
      </c>
      <c r="H571" s="9">
        <f t="shared" si="121"/>
        <v>1.6770263176788618</v>
      </c>
      <c r="I571" s="9">
        <f t="shared" si="122"/>
        <v>4.3958780378812756</v>
      </c>
      <c r="J571" s="9">
        <f t="shared" si="123"/>
        <v>5.6747055268302358</v>
      </c>
      <c r="K571" s="11">
        <f t="shared" si="124"/>
        <v>0.61349693251533743</v>
      </c>
      <c r="L571" s="11">
        <f t="shared" si="125"/>
        <v>0.24038461538461536</v>
      </c>
      <c r="M571" s="11">
        <f t="shared" si="126"/>
        <v>0.18691588785046731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-0.23871635359652099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0.22438286442643995</v>
      </c>
      <c r="Q571" s="11">
        <f>2*'OddsRatio_working_3-way'!K571*'OddsRatio_working_3-way'!L571*'OddsRatio_working_3-way'!M571</f>
        <v>5.5130924920501208E-2</v>
      </c>
      <c r="R571" s="11">
        <f t="shared" si="127"/>
        <v>0</v>
      </c>
      <c r="S571" s="11">
        <f t="shared" si="128"/>
        <v>-0.93995598142259018</v>
      </c>
      <c r="T571" s="11">
        <f t="shared" si="129"/>
        <v>-0.23094741558294596</v>
      </c>
      <c r="U571" s="11">
        <f>'OddsRatio_working_3-way'!S571-'OddsRatio_working_3-way'!R571^2/3</f>
        <v>-0.93995598142259018</v>
      </c>
      <c r="V571" s="11">
        <f>'OddsRatio_working_3-way'!S571*'OddsRatio_working_3-way'!R571/3-2*'OddsRatio_working_3-way'!R571^3/27-'OddsRatio_working_3-way'!T571</f>
        <v>0.23094741558294596</v>
      </c>
      <c r="W571" s="11">
        <f>'OddsRatio_working_3-way'!V571^2+4*'OddsRatio_working_3-way'!U571^3/27</f>
        <v>-6.9695486942083662E-2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0.17537972780977681</v>
      </c>
      <c r="Y571" s="11">
        <f>IF('OddsRatio_working_3-way'!W571&gt;=0,IF('OddsRatio_working_3-way'!V571+SQRT('OddsRatio_working_3-way'!W571)&gt;0,0,PI()),ACOS('OddsRatio_working_3-way'!V571/(2*'OddsRatio_working_3-way'!X571)))</f>
        <v>0.85207732613776532</v>
      </c>
      <c r="Z571" s="11">
        <f>'OddsRatio_working_3-way'!X571^(1/3)*COS('OddsRatio_working_3-way'!Y571/3)</f>
        <v>0.53732247434830305</v>
      </c>
      <c r="AA571" s="11">
        <f>'OddsRatio_working_3-way'!X571^(1/3)*COS(('OddsRatio_working_3-way'!Y571+2*PI())/3)</f>
        <v>-0.40450090102757263</v>
      </c>
      <c r="AB571" s="11">
        <f>'OddsRatio_working_3-way'!X571^(1/3)*COS(('OddsRatio_working_3-way'!Y571+4*PI())/3)</f>
        <v>-0.13282157332073033</v>
      </c>
      <c r="AC571" s="11">
        <f>'OddsRatio_working_3-way'!X571^(1/3)*SIN('OddsRatio_working_3-way'!Y571/3)</f>
        <v>0.15685413298480197</v>
      </c>
      <c r="AD571" s="11">
        <f>'OddsRatio_working_3-way'!X571^(1/3)*SIN(('OddsRatio_working_3-way'!Y571+2*PI())/3)</f>
        <v>0.38690784631754194</v>
      </c>
      <c r="AE571" s="11">
        <f>'OddsRatio_working_3-way'!X571^(1/3)*SIN(('OddsRatio_working_3-way'!Y571+4*PI())/3)</f>
        <v>-0.54376197930234382</v>
      </c>
      <c r="AF571" s="11">
        <f>-'OddsRatio_working_3-way'!U571/(3*'OddsRatio_working_3-way'!X571^(1/3))*COS(('OddsRatio_working_3-way'!Y571)/3)</f>
        <v>0.53732247434830294</v>
      </c>
      <c r="AG571" s="11">
        <f>-'OddsRatio_working_3-way'!U571/(3*'OddsRatio_working_3-way'!X571^(1/3))*COS(('OddsRatio_working_3-way'!Y571+2*PI())/3)</f>
        <v>-0.40450090102757258</v>
      </c>
      <c r="AH571" s="11">
        <f>-'OddsRatio_working_3-way'!U571/(3*'OddsRatio_working_3-way'!X571^(1/3))*COS(('OddsRatio_working_3-way'!Y571+4*PI())/3)</f>
        <v>-0.1328215733207303</v>
      </c>
      <c r="AI571" s="11">
        <f>'OddsRatio_working_3-way'!U571/(3*'OddsRatio_working_3-way'!X571^(1/3))*SIN(('OddsRatio_working_3-way'!Y571)/3)</f>
        <v>-0.15685413298480194</v>
      </c>
      <c r="AJ571" s="11">
        <f>'OddsRatio_working_3-way'!U571/(3*'OddsRatio_working_3-way'!X571^(1/3))*SIN(('OddsRatio_working_3-way'!Y571+2*PI())/3)</f>
        <v>-0.38690784631754188</v>
      </c>
      <c r="AK571" s="11">
        <f>'OddsRatio_working_3-way'!U571/(3*'OddsRatio_working_3-way'!X571^(1/3))*SIN(('OddsRatio_working_3-way'!Y571+4*PI())/3)</f>
        <v>0.54376197930234371</v>
      </c>
      <c r="AL571" s="11">
        <f>'OddsRatio_working_3-way'!Z571+'OddsRatio_working_3-way'!AF571</f>
        <v>1.0746449486966059</v>
      </c>
      <c r="AM571" s="11">
        <f>'OddsRatio_working_3-way'!AA571+'OddsRatio_working_3-way'!AG571</f>
        <v>-0.80900180205514527</v>
      </c>
      <c r="AN571" s="11">
        <f>'OddsRatio_working_3-way'!AB571+'OddsRatio_working_3-way'!AH571</f>
        <v>-0.2656431466414606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1.0746449486966059</v>
      </c>
      <c r="AS571" s="11">
        <f>IF(('OddsRatio_working_3-way'!X571=0),IF(Q571&gt;0,-Q571^(1/3),(-Q571)^(1/3)),'OddsRatio_working_3-way'!AM571-'OddsRatio_working_3-way'!R571/3)</f>
        <v>-0.80900180205514527</v>
      </c>
      <c r="AT571" s="11">
        <f>IF(('OddsRatio_working_3-way'!X571=0),IF(Q571&gt;0,-Q571^(1/3),(-Q571)^(1/3)),'OddsRatio_working_3-way'!AN571-'OddsRatio_working_3-way'!R571/3)</f>
        <v>-0.2656431466414606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6.21</v>
      </c>
      <c r="B572" s="4">
        <f>IF('True_Odds_Calculator_3-way'!B573="","",'True_Odds_Calculator_3-way'!B573)</f>
        <v>4.4400000000000004</v>
      </c>
      <c r="C572" s="4">
        <f>IF('True_Odds_Calculator_3-way'!C573="","",'True_Odds_Calculator_3-way'!C573)</f>
        <v>1.53</v>
      </c>
      <c r="D572" s="9">
        <f t="shared" si="117"/>
        <v>0.15115720472245556</v>
      </c>
      <c r="E572" s="9">
        <f t="shared" si="118"/>
        <v>0.21241234988727836</v>
      </c>
      <c r="F572" s="9">
        <f t="shared" si="119"/>
        <v>0.63643044539026594</v>
      </c>
      <c r="G572" s="9">
        <f t="shared" si="120"/>
        <v>1.0778558704805983</v>
      </c>
      <c r="H572" s="9">
        <f t="shared" si="121"/>
        <v>6.6156290852039179</v>
      </c>
      <c r="I572" s="9">
        <f t="shared" si="122"/>
        <v>4.7078241944532584</v>
      </c>
      <c r="J572" s="9">
        <f t="shared" si="123"/>
        <v>1.5712636113547165</v>
      </c>
      <c r="K572" s="11">
        <f t="shared" si="124"/>
        <v>0.1610305958132045</v>
      </c>
      <c r="L572" s="11">
        <f t="shared" si="125"/>
        <v>0.2252252252252252</v>
      </c>
      <c r="M572" s="11">
        <f t="shared" si="126"/>
        <v>0.65359477124183007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-0.22516767027518159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0.21760891326108714</v>
      </c>
      <c r="Q572" s="11">
        <f>2*'OddsRatio_working_3-way'!K572*'OddsRatio_working_3-way'!L572*'OddsRatio_working_3-way'!M572</f>
        <v>4.7409349294354496E-2</v>
      </c>
      <c r="R572" s="11">
        <f t="shared" si="127"/>
        <v>0</v>
      </c>
      <c r="S572" s="11">
        <f t="shared" si="128"/>
        <v>-0.96643054038416465</v>
      </c>
      <c r="T572" s="11">
        <f t="shared" si="129"/>
        <v>-0.21055131598783541</v>
      </c>
      <c r="U572" s="11">
        <f>'OddsRatio_working_3-way'!S572-'OddsRatio_working_3-way'!R572^2/3</f>
        <v>-0.96643054038416465</v>
      </c>
      <c r="V572" s="11">
        <f>'OddsRatio_working_3-way'!S572*'OddsRatio_working_3-way'!R572/3-2*'OddsRatio_working_3-way'!R572^3/27-'OddsRatio_working_3-way'!T572</f>
        <v>0.21055131598783541</v>
      </c>
      <c r="W572" s="11">
        <f>'OddsRatio_working_3-way'!V572^2+4*'OddsRatio_working_3-way'!U572^3/27</f>
        <v>-8.9391775527763825E-2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0.18284120992815947</v>
      </c>
      <c r="Y572" s="11">
        <f>IF('OddsRatio_working_3-way'!W572&gt;=0,IF('OddsRatio_working_3-way'!V572+SQRT('OddsRatio_working_3-way'!W572)&gt;0,0,PI()),ACOS('OddsRatio_working_3-way'!V572/(2*'OddsRatio_working_3-way'!X572)))</f>
        <v>0.95724286642739997</v>
      </c>
      <c r="Z572" s="11">
        <f>'OddsRatio_working_3-way'!X572^(1/3)*COS('OddsRatio_working_3-way'!Y572/3)</f>
        <v>0.53892793524029914</v>
      </c>
      <c r="AA572" s="11">
        <f>'OddsRatio_working_3-way'!X572^(1/3)*COS(('OddsRatio_working_3-way'!Y572+2*PI())/3)</f>
        <v>-0.42365587907876706</v>
      </c>
      <c r="AB572" s="11">
        <f>'OddsRatio_working_3-way'!X572^(1/3)*COS(('OddsRatio_working_3-way'!Y572+4*PI())/3)</f>
        <v>-0.11527205616153223</v>
      </c>
      <c r="AC572" s="11">
        <f>'OddsRatio_working_3-way'!X572^(1/3)*SIN('OddsRatio_working_3-way'!Y572/3)</f>
        <v>0.17804548317499144</v>
      </c>
      <c r="AD572" s="11">
        <f>'OddsRatio_working_3-way'!X572^(1/3)*SIN(('OddsRatio_working_3-way'!Y572+2*PI())/3)</f>
        <v>0.37770254113969814</v>
      </c>
      <c r="AE572" s="11">
        <f>'OddsRatio_working_3-way'!X572^(1/3)*SIN(('OddsRatio_working_3-way'!Y572+4*PI())/3)</f>
        <v>-0.5557480243146895</v>
      </c>
      <c r="AF572" s="11">
        <f>-'OddsRatio_working_3-way'!U572/(3*'OddsRatio_working_3-way'!X572^(1/3))*COS(('OddsRatio_working_3-way'!Y572)/3)</f>
        <v>0.53892793524029914</v>
      </c>
      <c r="AG572" s="11">
        <f>-'OddsRatio_working_3-way'!U572/(3*'OddsRatio_working_3-way'!X572^(1/3))*COS(('OddsRatio_working_3-way'!Y572+2*PI())/3)</f>
        <v>-0.42365587907876706</v>
      </c>
      <c r="AH572" s="11">
        <f>-'OddsRatio_working_3-way'!U572/(3*'OddsRatio_working_3-way'!X572^(1/3))*COS(('OddsRatio_working_3-way'!Y572+4*PI())/3)</f>
        <v>-0.11527205616153223</v>
      </c>
      <c r="AI572" s="11">
        <f>'OddsRatio_working_3-way'!U572/(3*'OddsRatio_working_3-way'!X572^(1/3))*SIN(('OddsRatio_working_3-way'!Y572)/3)</f>
        <v>-0.17804548317499144</v>
      </c>
      <c r="AJ572" s="11">
        <f>'OddsRatio_working_3-way'!U572/(3*'OddsRatio_working_3-way'!X572^(1/3))*SIN(('OddsRatio_working_3-way'!Y572+2*PI())/3)</f>
        <v>-0.37770254113969814</v>
      </c>
      <c r="AK572" s="11">
        <f>'OddsRatio_working_3-way'!U572/(3*'OddsRatio_working_3-way'!X572^(1/3))*SIN(('OddsRatio_working_3-way'!Y572+4*PI())/3)</f>
        <v>0.5557480243146895</v>
      </c>
      <c r="AL572" s="11">
        <f>'OddsRatio_working_3-way'!Z572+'OddsRatio_working_3-way'!AF572</f>
        <v>1.0778558704805983</v>
      </c>
      <c r="AM572" s="11">
        <f>'OddsRatio_working_3-way'!AA572+'OddsRatio_working_3-way'!AG572</f>
        <v>-0.84731175815753412</v>
      </c>
      <c r="AN572" s="11">
        <f>'OddsRatio_working_3-way'!AB572+'OddsRatio_working_3-way'!AH572</f>
        <v>-0.23054411232306446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1.0778558704805983</v>
      </c>
      <c r="AS572" s="11">
        <f>IF(('OddsRatio_working_3-way'!X572=0),IF(Q572&gt;0,-Q572^(1/3),(-Q572)^(1/3)),'OddsRatio_working_3-way'!AM572-'OddsRatio_working_3-way'!R572/3)</f>
        <v>-0.84731175815753412</v>
      </c>
      <c r="AT572" s="11">
        <f>IF(('OddsRatio_working_3-way'!X572=0),IF(Q572&gt;0,-Q572^(1/3),(-Q572)^(1/3)),'OddsRatio_working_3-way'!AN572-'OddsRatio_working_3-way'!R572/3)</f>
        <v>-0.23054411232306446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1.58</v>
      </c>
      <c r="B573" s="4">
        <f>IF('True_Odds_Calculator_3-way'!B574="","",'True_Odds_Calculator_3-way'!B574)</f>
        <v>4.0199999999999996</v>
      </c>
      <c r="C573" s="4">
        <f>IF('True_Odds_Calculator_3-way'!C574="","",'True_Odds_Calculator_3-way'!C574)</f>
        <v>6.23</v>
      </c>
      <c r="D573" s="9">
        <f t="shared" si="117"/>
        <v>0.6148894121950641</v>
      </c>
      <c r="E573" s="9">
        <f t="shared" si="118"/>
        <v>0.23467983047156088</v>
      </c>
      <c r="F573" s="9">
        <f t="shared" si="119"/>
        <v>0.1504307573333751</v>
      </c>
      <c r="G573" s="9">
        <f t="shared" si="120"/>
        <v>1.0798425845505326</v>
      </c>
      <c r="H573" s="9">
        <f t="shared" si="121"/>
        <v>1.6263086990393087</v>
      </c>
      <c r="I573" s="9">
        <f t="shared" si="122"/>
        <v>4.2611246053426077</v>
      </c>
      <c r="J573" s="9">
        <f t="shared" si="123"/>
        <v>6.6475767171992857</v>
      </c>
      <c r="K573" s="11">
        <f t="shared" si="124"/>
        <v>0.63291139240506322</v>
      </c>
      <c r="L573" s="11">
        <f t="shared" si="125"/>
        <v>0.24875621890547267</v>
      </c>
      <c r="M573" s="11">
        <f t="shared" si="126"/>
        <v>0.16051364365971107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-0.23150769912551961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0.22314621095712087</v>
      </c>
      <c r="Q573" s="11">
        <f>2*'OddsRatio_working_3-way'!K573*'OddsRatio_working_3-way'!L573*'OddsRatio_working_3-way'!M573</f>
        <v>5.0542743138645721E-2</v>
      </c>
      <c r="R573" s="11">
        <f t="shared" si="127"/>
        <v>0</v>
      </c>
      <c r="S573" s="11">
        <f t="shared" si="128"/>
        <v>-0.9638824617929217</v>
      </c>
      <c r="T573" s="11">
        <f t="shared" si="129"/>
        <v>-0.21831992339590525</v>
      </c>
      <c r="U573" s="11">
        <f>'OddsRatio_working_3-way'!S573-'OddsRatio_working_3-way'!R573^2/3</f>
        <v>-0.9638824617929217</v>
      </c>
      <c r="V573" s="11">
        <f>'OddsRatio_working_3-way'!S573*'OddsRatio_working_3-way'!R573/3-2*'OddsRatio_working_3-way'!R573^3/27-'OddsRatio_working_3-way'!T573</f>
        <v>0.21831992339590525</v>
      </c>
      <c r="W573" s="11">
        <f>'OddsRatio_working_3-way'!V573^2+4*'OddsRatio_working_3-way'!U573^3/27</f>
        <v>-8.5005107432845547E-2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0.18211857152995098</v>
      </c>
      <c r="Y573" s="11">
        <f>IF('OddsRatio_working_3-way'!W573&gt;=0,IF('OddsRatio_working_3-way'!V573+SQRT('OddsRatio_working_3-way'!W573)&gt;0,0,PI()),ACOS('OddsRatio_working_3-way'!V573/(2*'OddsRatio_working_3-way'!X573)))</f>
        <v>0.92805810994434379</v>
      </c>
      <c r="Z573" s="11">
        <f>'OddsRatio_working_3-way'!X573^(1/3)*COS('OddsRatio_working_3-way'!Y573/3)</f>
        <v>0.53992129227526631</v>
      </c>
      <c r="AA573" s="11">
        <f>'OddsRatio_working_3-way'!X573^(1/3)*COS(('OddsRatio_working_3-way'!Y573+2*PI())/3)</f>
        <v>-0.41940750645622676</v>
      </c>
      <c r="AB573" s="11">
        <f>'OddsRatio_working_3-way'!X573^(1/3)*COS(('OddsRatio_working_3-way'!Y573+4*PI())/3)</f>
        <v>-0.1205137858190397</v>
      </c>
      <c r="AC573" s="11">
        <f>'OddsRatio_working_3-way'!X573^(1/3)*SIN('OddsRatio_working_3-way'!Y573/3)</f>
        <v>0.17256637006896902</v>
      </c>
      <c r="AD573" s="11">
        <f>'OddsRatio_working_3-way'!X573^(1/3)*SIN(('OddsRatio_working_3-way'!Y573+2*PI())/3)</f>
        <v>0.381302370120019</v>
      </c>
      <c r="AE573" s="11">
        <f>'OddsRatio_working_3-way'!X573^(1/3)*SIN(('OddsRatio_working_3-way'!Y573+4*PI())/3)</f>
        <v>-0.5538687401889878</v>
      </c>
      <c r="AF573" s="11">
        <f>-'OddsRatio_working_3-way'!U573/(3*'OddsRatio_working_3-way'!X573^(1/3))*COS(('OddsRatio_working_3-way'!Y573)/3)</f>
        <v>0.53992129227526631</v>
      </c>
      <c r="AG573" s="11">
        <f>-'OddsRatio_working_3-way'!U573/(3*'OddsRatio_working_3-way'!X573^(1/3))*COS(('OddsRatio_working_3-way'!Y573+2*PI())/3)</f>
        <v>-0.41940750645622676</v>
      </c>
      <c r="AH573" s="11">
        <f>-'OddsRatio_working_3-way'!U573/(3*'OddsRatio_working_3-way'!X573^(1/3))*COS(('OddsRatio_working_3-way'!Y573+4*PI())/3)</f>
        <v>-0.1205137858190397</v>
      </c>
      <c r="AI573" s="11">
        <f>'OddsRatio_working_3-way'!U573/(3*'OddsRatio_working_3-way'!X573^(1/3))*SIN(('OddsRatio_working_3-way'!Y573)/3)</f>
        <v>-0.17256637006896902</v>
      </c>
      <c r="AJ573" s="11">
        <f>'OddsRatio_working_3-way'!U573/(3*'OddsRatio_working_3-way'!X573^(1/3))*SIN(('OddsRatio_working_3-way'!Y573+2*PI())/3)</f>
        <v>-0.381302370120019</v>
      </c>
      <c r="AK573" s="11">
        <f>'OddsRatio_working_3-way'!U573/(3*'OddsRatio_working_3-way'!X573^(1/3))*SIN(('OddsRatio_working_3-way'!Y573+4*PI())/3)</f>
        <v>0.5538687401889878</v>
      </c>
      <c r="AL573" s="11">
        <f>'OddsRatio_working_3-way'!Z573+'OddsRatio_working_3-way'!AF573</f>
        <v>1.0798425845505326</v>
      </c>
      <c r="AM573" s="11">
        <f>'OddsRatio_working_3-way'!AA573+'OddsRatio_working_3-way'!AG573</f>
        <v>-0.83881501291245353</v>
      </c>
      <c r="AN573" s="11">
        <f>'OddsRatio_working_3-way'!AB573+'OddsRatio_working_3-way'!AH573</f>
        <v>-0.24102757163807939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1.0798425845505326</v>
      </c>
      <c r="AS573" s="11">
        <f>IF(('OddsRatio_working_3-way'!X573=0),IF(Q573&gt;0,-Q573^(1/3),(-Q573)^(1/3)),'OddsRatio_working_3-way'!AM573-'OddsRatio_working_3-way'!R573/3)</f>
        <v>-0.83881501291245353</v>
      </c>
      <c r="AT573" s="11">
        <f>IF(('OddsRatio_working_3-way'!X573=0),IF(Q573&gt;0,-Q573^(1/3),(-Q573)^(1/3)),'OddsRatio_working_3-way'!AN573-'OddsRatio_working_3-way'!R573/3)</f>
        <v>-0.24102757163807939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1.71</v>
      </c>
      <c r="B574" s="4">
        <f>IF('True_Odds_Calculator_3-way'!B575="","",'True_Odds_Calculator_3-way'!B575)</f>
        <v>4.08</v>
      </c>
      <c r="C574" s="4">
        <f>IF('True_Odds_Calculator_3-way'!C575="","",'True_Odds_Calculator_3-way'!C575)</f>
        <v>4.75</v>
      </c>
      <c r="D574" s="9">
        <f t="shared" si="117"/>
        <v>0.56803639108092197</v>
      </c>
      <c r="E574" s="9">
        <f t="shared" si="118"/>
        <v>0.23262002284779082</v>
      </c>
      <c r="F574" s="9">
        <f t="shared" si="119"/>
        <v>0.19934358607128697</v>
      </c>
      <c r="G574" s="9">
        <f t="shared" si="120"/>
        <v>1.0710571694606936</v>
      </c>
      <c r="H574" s="9">
        <f t="shared" si="121"/>
        <v>1.7604505903170926</v>
      </c>
      <c r="I574" s="9">
        <f t="shared" si="122"/>
        <v>4.2988560819389372</v>
      </c>
      <c r="J574" s="9">
        <f t="shared" si="123"/>
        <v>5.0164643854776019</v>
      </c>
      <c r="K574" s="11">
        <f t="shared" si="124"/>
        <v>0.58479532163742687</v>
      </c>
      <c r="L574" s="11">
        <f t="shared" si="125"/>
        <v>0.24509803921568626</v>
      </c>
      <c r="M574" s="11">
        <f t="shared" si="126"/>
        <v>0.21052631578947367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-0.24745170459688948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0.22752098684964905</v>
      </c>
      <c r="Q574" s="11">
        <f>2*'OddsRatio_working_3-way'!K574*'OddsRatio_working_3-way'!L574*'OddsRatio_working_3-way'!M574</f>
        <v>6.0350394389827325E-2</v>
      </c>
      <c r="R574" s="11">
        <f t="shared" si="127"/>
        <v>0</v>
      </c>
      <c r="S574" s="11">
        <f t="shared" si="128"/>
        <v>-0.91945613072373655</v>
      </c>
      <c r="T574" s="11">
        <f t="shared" si="129"/>
        <v>-0.24388756783122981</v>
      </c>
      <c r="U574" s="11">
        <f>'OddsRatio_working_3-way'!S574-'OddsRatio_working_3-way'!R574^2/3</f>
        <v>-0.91945613072373655</v>
      </c>
      <c r="V574" s="11">
        <f>'OddsRatio_working_3-way'!S574*'OddsRatio_working_3-way'!R574/3-2*'OddsRatio_working_3-way'!R574^3/27-'OddsRatio_working_3-way'!T574</f>
        <v>0.24388756783122981</v>
      </c>
      <c r="W574" s="11">
        <f>'OddsRatio_working_3-way'!V574^2+4*'OddsRatio_working_3-way'!U574^3/27</f>
        <v>-5.5675568829767014E-2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0.16967374176076844</v>
      </c>
      <c r="Y574" s="11">
        <f>IF('OddsRatio_working_3-way'!W574&gt;=0,IF('OddsRatio_working_3-way'!V574+SQRT('OddsRatio_working_3-way'!W574)&gt;0,0,PI()),ACOS('OddsRatio_working_3-way'!V574/(2*'OddsRatio_working_3-way'!X574)))</f>
        <v>0.76887168491042457</v>
      </c>
      <c r="Z574" s="11">
        <f>'OddsRatio_working_3-way'!X574^(1/3)*COS('OddsRatio_working_3-way'!Y574/3)</f>
        <v>0.53552858473034681</v>
      </c>
      <c r="AA574" s="11">
        <f>'OddsRatio_working_3-way'!X574^(1/3)*COS(('OddsRatio_working_3-way'!Y574+2*PI())/3)</f>
        <v>-0.38929981755623833</v>
      </c>
      <c r="AB574" s="11">
        <f>'OddsRatio_working_3-way'!X574^(1/3)*COS(('OddsRatio_working_3-way'!Y574+4*PI())/3)</f>
        <v>-0.14622876717410863</v>
      </c>
      <c r="AC574" s="11">
        <f>'OddsRatio_working_3-way'!X574^(1/3)*SIN('OddsRatio_working_3-way'!Y574/3)</f>
        <v>0.14033713637032794</v>
      </c>
      <c r="AD574" s="11">
        <f>'OddsRatio_working_3-way'!X574^(1/3)*SIN(('OddsRatio_working_3-way'!Y574+2*PI())/3)</f>
        <v>0.3936127906440437</v>
      </c>
      <c r="AE574" s="11">
        <f>'OddsRatio_working_3-way'!X574^(1/3)*SIN(('OddsRatio_working_3-way'!Y574+4*PI())/3)</f>
        <v>-0.53394992701437138</v>
      </c>
      <c r="AF574" s="11">
        <f>-'OddsRatio_working_3-way'!U574/(3*'OddsRatio_working_3-way'!X574^(1/3))*COS(('OddsRatio_working_3-way'!Y574)/3)</f>
        <v>0.5355285847303467</v>
      </c>
      <c r="AG574" s="11">
        <f>-'OddsRatio_working_3-way'!U574/(3*'OddsRatio_working_3-way'!X574^(1/3))*COS(('OddsRatio_working_3-way'!Y574+2*PI())/3)</f>
        <v>-0.38929981755623827</v>
      </c>
      <c r="AH574" s="11">
        <f>-'OddsRatio_working_3-way'!U574/(3*'OddsRatio_working_3-way'!X574^(1/3))*COS(('OddsRatio_working_3-way'!Y574+4*PI())/3)</f>
        <v>-0.1462287671741086</v>
      </c>
      <c r="AI574" s="11">
        <f>'OddsRatio_working_3-way'!U574/(3*'OddsRatio_working_3-way'!X574^(1/3))*SIN(('OddsRatio_working_3-way'!Y574)/3)</f>
        <v>-0.14033713637032791</v>
      </c>
      <c r="AJ574" s="11">
        <f>'OddsRatio_working_3-way'!U574/(3*'OddsRatio_working_3-way'!X574^(1/3))*SIN(('OddsRatio_working_3-way'!Y574+2*PI())/3)</f>
        <v>-0.39361279064404364</v>
      </c>
      <c r="AK574" s="11">
        <f>'OddsRatio_working_3-way'!U574/(3*'OddsRatio_working_3-way'!X574^(1/3))*SIN(('OddsRatio_working_3-way'!Y574+4*PI())/3)</f>
        <v>0.53394992701437127</v>
      </c>
      <c r="AL574" s="11">
        <f>'OddsRatio_working_3-way'!Z574+'OddsRatio_working_3-way'!AF574</f>
        <v>1.0710571694606936</v>
      </c>
      <c r="AM574" s="11">
        <f>'OddsRatio_working_3-way'!AA574+'OddsRatio_working_3-way'!AG574</f>
        <v>-0.77859963511247665</v>
      </c>
      <c r="AN574" s="11">
        <f>'OddsRatio_working_3-way'!AB574+'OddsRatio_working_3-way'!AH574</f>
        <v>-0.2924575343482172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1.0710571694606936</v>
      </c>
      <c r="AS574" s="11">
        <f>IF(('OddsRatio_working_3-way'!X574=0),IF(Q574&gt;0,-Q574^(1/3),(-Q574)^(1/3)),'OddsRatio_working_3-way'!AM574-'OddsRatio_working_3-way'!R574/3)</f>
        <v>-0.77859963511247665</v>
      </c>
      <c r="AT574" s="11">
        <f>IF(('OddsRatio_working_3-way'!X574=0),IF(Q574&gt;0,-Q574^(1/3),(-Q574)^(1/3)),'OddsRatio_working_3-way'!AN574-'OddsRatio_working_3-way'!R574/3)</f>
        <v>-0.2924575343482172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1.71</v>
      </c>
      <c r="B575" s="4">
        <f>IF('True_Odds_Calculator_3-way'!B576="","",'True_Odds_Calculator_3-way'!B576)</f>
        <v>3.67</v>
      </c>
      <c r="C575" s="4">
        <f>IF('True_Odds_Calculator_3-way'!C576="","",'True_Odds_Calculator_3-way'!C576)</f>
        <v>5.45</v>
      </c>
      <c r="D575" s="9">
        <f t="shared" si="117"/>
        <v>0.56780534710177755</v>
      </c>
      <c r="E575" s="9">
        <f t="shared" si="118"/>
        <v>0.25890527454175116</v>
      </c>
      <c r="F575" s="9">
        <f t="shared" si="119"/>
        <v>0.17328937835647132</v>
      </c>
      <c r="G575" s="9">
        <f t="shared" si="120"/>
        <v>1.0720660986093549</v>
      </c>
      <c r="H575" s="9">
        <f t="shared" si="121"/>
        <v>1.7611669300126418</v>
      </c>
      <c r="I575" s="9">
        <f t="shared" si="122"/>
        <v>3.8624164832869776</v>
      </c>
      <c r="J575" s="9">
        <f t="shared" si="123"/>
        <v>5.7706941388116304</v>
      </c>
      <c r="K575" s="11">
        <f t="shared" si="124"/>
        <v>0.58479532163742687</v>
      </c>
      <c r="L575" s="11">
        <f t="shared" si="125"/>
        <v>0.27247956403269757</v>
      </c>
      <c r="M575" s="11">
        <f t="shared" si="126"/>
        <v>0.18348623853211007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-0.24664422098167194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0.22893019865615344</v>
      </c>
      <c r="Q575" s="11">
        <f>2*'OddsRatio_working_3-way'!K575*'OddsRatio_working_3-way'!L575*'OddsRatio_working_3-way'!M575</f>
        <v>5.8475146527753111E-2</v>
      </c>
      <c r="R575" s="11">
        <f t="shared" si="127"/>
        <v>0</v>
      </c>
      <c r="S575" s="11">
        <f t="shared" si="128"/>
        <v>-0.9281798606307714</v>
      </c>
      <c r="T575" s="11">
        <f t="shared" si="129"/>
        <v>-0.23708297844975001</v>
      </c>
      <c r="U575" s="11">
        <f>'OddsRatio_working_3-way'!S575-'OddsRatio_working_3-way'!R575^2/3</f>
        <v>-0.9281798606307714</v>
      </c>
      <c r="V575" s="11">
        <f>'OddsRatio_working_3-way'!S575*'OddsRatio_working_3-way'!R575/3-2*'OddsRatio_working_3-way'!R575^3/27-'OddsRatio_working_3-way'!T575</f>
        <v>0.23708297844975001</v>
      </c>
      <c r="W575" s="11">
        <f>'OddsRatio_working_3-way'!V575^2+4*'OddsRatio_working_3-way'!U575^3/27</f>
        <v>-6.2257368197564535E-2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0.17209423789610823</v>
      </c>
      <c r="Y575" s="11">
        <f>IF('OddsRatio_working_3-way'!W575&gt;=0,IF('OddsRatio_working_3-way'!V575+SQRT('OddsRatio_working_3-way'!W575)&gt;0,0,PI()),ACOS('OddsRatio_working_3-way'!V575/(2*'OddsRatio_working_3-way'!X575)))</f>
        <v>0.81093999044563503</v>
      </c>
      <c r="Z575" s="11">
        <f>'OddsRatio_working_3-way'!X575^(1/3)*COS('OddsRatio_working_3-way'!Y575/3)</f>
        <v>0.53603304930467754</v>
      </c>
      <c r="AA575" s="11">
        <f>'OddsRatio_working_3-way'!X575^(1/3)*COS(('OddsRatio_working_3-way'!Y575+2*PI())/3)</f>
        <v>-0.3966493070118125</v>
      </c>
      <c r="AB575" s="11">
        <f>'OddsRatio_working_3-way'!X575^(1/3)*COS(('OddsRatio_working_3-way'!Y575+4*PI())/3)</f>
        <v>-0.1393837422928654</v>
      </c>
      <c r="AC575" s="11">
        <f>'OddsRatio_working_3-way'!X575^(1/3)*SIN('OddsRatio_working_3-way'!Y575/3)</f>
        <v>0.14853234304370544</v>
      </c>
      <c r="AD575" s="11">
        <f>'OddsRatio_working_3-way'!X575^(1/3)*SIN(('OddsRatio_working_3-way'!Y575+2*PI())/3)</f>
        <v>0.38995206644403463</v>
      </c>
      <c r="AE575" s="11">
        <f>'OddsRatio_working_3-way'!X575^(1/3)*SIN(('OddsRatio_working_3-way'!Y575+4*PI())/3)</f>
        <v>-0.5384844094877399</v>
      </c>
      <c r="AF575" s="11">
        <f>-'OddsRatio_working_3-way'!U575/(3*'OddsRatio_working_3-way'!X575^(1/3))*COS(('OddsRatio_working_3-way'!Y575)/3)</f>
        <v>0.53603304930467743</v>
      </c>
      <c r="AG575" s="11">
        <f>-'OddsRatio_working_3-way'!U575/(3*'OddsRatio_working_3-way'!X575^(1/3))*COS(('OddsRatio_working_3-way'!Y575+2*PI())/3)</f>
        <v>-0.39664930701181239</v>
      </c>
      <c r="AH575" s="11">
        <f>-'OddsRatio_working_3-way'!U575/(3*'OddsRatio_working_3-way'!X575^(1/3))*COS(('OddsRatio_working_3-way'!Y575+4*PI())/3)</f>
        <v>-0.13938374229286538</v>
      </c>
      <c r="AI575" s="11">
        <f>'OddsRatio_working_3-way'!U575/(3*'OddsRatio_working_3-way'!X575^(1/3))*SIN(('OddsRatio_working_3-way'!Y575)/3)</f>
        <v>-0.14853234304370541</v>
      </c>
      <c r="AJ575" s="11">
        <f>'OddsRatio_working_3-way'!U575/(3*'OddsRatio_working_3-way'!X575^(1/3))*SIN(('OddsRatio_working_3-way'!Y575+2*PI())/3)</f>
        <v>-0.38995206644403452</v>
      </c>
      <c r="AK575" s="11">
        <f>'OddsRatio_working_3-way'!U575/(3*'OddsRatio_working_3-way'!X575^(1/3))*SIN(('OddsRatio_working_3-way'!Y575+4*PI())/3)</f>
        <v>0.53848440948773979</v>
      </c>
      <c r="AL575" s="11">
        <f>'OddsRatio_working_3-way'!Z575+'OddsRatio_working_3-way'!AF575</f>
        <v>1.0720660986093549</v>
      </c>
      <c r="AM575" s="11">
        <f>'OddsRatio_working_3-way'!AA575+'OddsRatio_working_3-way'!AG575</f>
        <v>-0.79329861402362489</v>
      </c>
      <c r="AN575" s="11">
        <f>'OddsRatio_working_3-way'!AB575+'OddsRatio_working_3-way'!AH575</f>
        <v>-0.27876748458573075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1.0720660986093549</v>
      </c>
      <c r="AS575" s="11">
        <f>IF(('OddsRatio_working_3-way'!X575=0),IF(Q575&gt;0,-Q575^(1/3),(-Q575)^(1/3)),'OddsRatio_working_3-way'!AM575-'OddsRatio_working_3-way'!R575/3)</f>
        <v>-0.79329861402362489</v>
      </c>
      <c r="AT575" s="11">
        <f>IF(('OddsRatio_working_3-way'!X575=0),IF(Q575&gt;0,-Q575^(1/3),(-Q575)^(1/3)),'OddsRatio_working_3-way'!AN575-'OddsRatio_working_3-way'!R575/3)</f>
        <v>-0.27876748458573075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1.37</v>
      </c>
      <c r="B576" s="4">
        <f>IF('True_Odds_Calculator_3-way'!B577="","",'True_Odds_Calculator_3-way'!B577)</f>
        <v>5.49</v>
      </c>
      <c r="C576" s="4">
        <f>IF('True_Odds_Calculator_3-way'!C577="","",'True_Odds_Calculator_3-way'!C577)</f>
        <v>7.98</v>
      </c>
      <c r="D576" s="9">
        <f t="shared" si="117"/>
        <v>0.7133198781594674</v>
      </c>
      <c r="E576" s="9">
        <f t="shared" si="118"/>
        <v>0.1701531778714197</v>
      </c>
      <c r="F576" s="9">
        <f t="shared" si="119"/>
        <v>0.11652694396911289</v>
      </c>
      <c r="G576" s="9">
        <f t="shared" si="120"/>
        <v>1.0862043296883053</v>
      </c>
      <c r="H576" s="9">
        <f t="shared" si="121"/>
        <v>1.4018956019846729</v>
      </c>
      <c r="I576" s="9">
        <f t="shared" si="122"/>
        <v>5.8770574403004909</v>
      </c>
      <c r="J576" s="9">
        <f t="shared" si="123"/>
        <v>8.5817062212243727</v>
      </c>
      <c r="K576" s="11">
        <f t="shared" si="124"/>
        <v>0.72992700729927007</v>
      </c>
      <c r="L576" s="11">
        <f t="shared" si="125"/>
        <v>0.18214936247723132</v>
      </c>
      <c r="M576" s="11">
        <f t="shared" si="126"/>
        <v>0.12531328320802004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-0.19320025030334065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0.19726766292834447</v>
      </c>
      <c r="Q576" s="11">
        <f>2*'OddsRatio_working_3-way'!K576*'OddsRatio_working_3-way'!L576*'OddsRatio_working_3-way'!M576</f>
        <v>3.3322240359517648E-2</v>
      </c>
      <c r="R576" s="11">
        <f t="shared" si="127"/>
        <v>0</v>
      </c>
      <c r="S576" s="11">
        <f t="shared" si="128"/>
        <v>-1.021052833102533</v>
      </c>
      <c r="T576" s="11">
        <f t="shared" si="129"/>
        <v>-0.17247514072677922</v>
      </c>
      <c r="U576" s="11">
        <f>'OddsRatio_working_3-way'!S576-'OddsRatio_working_3-way'!R576^2/3</f>
        <v>-1.021052833102533</v>
      </c>
      <c r="V576" s="11">
        <f>'OddsRatio_working_3-way'!S576*'OddsRatio_working_3-way'!R576/3-2*'OddsRatio_working_3-way'!R576^3/27-'OddsRatio_working_3-way'!T576</f>
        <v>0.17247514072677922</v>
      </c>
      <c r="W576" s="11">
        <f>'OddsRatio_working_3-way'!V576^2+4*'OddsRatio_working_3-way'!U576^3/27</f>
        <v>-0.12795565853153321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0.1985593945777028</v>
      </c>
      <c r="Y576" s="11">
        <f>IF('OddsRatio_working_3-way'!W576&gt;=0,IF('OddsRatio_working_3-way'!V576+SQRT('OddsRatio_working_3-way'!W576)&gt;0,0,PI()),ACOS('OddsRatio_working_3-way'!V576/(2*'OddsRatio_working_3-way'!X576)))</f>
        <v>1.1215172771217972</v>
      </c>
      <c r="Z576" s="11">
        <f>'OddsRatio_working_3-way'!X576^(1/3)*COS('OddsRatio_working_3-way'!Y576/3)</f>
        <v>0.54310216484415264</v>
      </c>
      <c r="AA576" s="11">
        <f>'OddsRatio_working_3-way'!X576^(1/3)*COS(('OddsRatio_working_3-way'!Y576+2*PI())/3)</f>
        <v>-0.45605917758819475</v>
      </c>
      <c r="AB576" s="11">
        <f>'OddsRatio_working_3-way'!X576^(1/3)*COS(('OddsRatio_working_3-way'!Y576+4*PI())/3)</f>
        <v>-8.7042987255957951E-2</v>
      </c>
      <c r="AC576" s="11">
        <f>'OddsRatio_working_3-way'!X576^(1/3)*SIN('OddsRatio_working_3-way'!Y576/3)</f>
        <v>0.2130515968236471</v>
      </c>
      <c r="AD576" s="11">
        <f>'OddsRatio_working_3-way'!X576^(1/3)*SIN(('OddsRatio_working_3-way'!Y576+2*PI())/3)</f>
        <v>0.36381447319353644</v>
      </c>
      <c r="AE576" s="11">
        <f>'OddsRatio_working_3-way'!X576^(1/3)*SIN(('OddsRatio_working_3-way'!Y576+4*PI())/3)</f>
        <v>-0.5768660700171836</v>
      </c>
      <c r="AF576" s="11">
        <f>-'OddsRatio_working_3-way'!U576/(3*'OddsRatio_working_3-way'!X576^(1/3))*COS(('OddsRatio_working_3-way'!Y576)/3)</f>
        <v>0.54310216484415264</v>
      </c>
      <c r="AG576" s="11">
        <f>-'OddsRatio_working_3-way'!U576/(3*'OddsRatio_working_3-way'!X576^(1/3))*COS(('OddsRatio_working_3-way'!Y576+2*PI())/3)</f>
        <v>-0.45605917758819475</v>
      </c>
      <c r="AH576" s="11">
        <f>-'OddsRatio_working_3-way'!U576/(3*'OddsRatio_working_3-way'!X576^(1/3))*COS(('OddsRatio_working_3-way'!Y576+4*PI())/3)</f>
        <v>-8.7042987255957951E-2</v>
      </c>
      <c r="AI576" s="11">
        <f>'OddsRatio_working_3-way'!U576/(3*'OddsRatio_working_3-way'!X576^(1/3))*SIN(('OddsRatio_working_3-way'!Y576)/3)</f>
        <v>-0.2130515968236471</v>
      </c>
      <c r="AJ576" s="11">
        <f>'OddsRatio_working_3-way'!U576/(3*'OddsRatio_working_3-way'!X576^(1/3))*SIN(('OddsRatio_working_3-way'!Y576+2*PI())/3)</f>
        <v>-0.36381447319353644</v>
      </c>
      <c r="AK576" s="11">
        <f>'OddsRatio_working_3-way'!U576/(3*'OddsRatio_working_3-way'!X576^(1/3))*SIN(('OddsRatio_working_3-way'!Y576+4*PI())/3)</f>
        <v>0.5768660700171836</v>
      </c>
      <c r="AL576" s="11">
        <f>'OddsRatio_working_3-way'!Z576+'OddsRatio_working_3-way'!AF576</f>
        <v>1.0862043296883053</v>
      </c>
      <c r="AM576" s="11">
        <f>'OddsRatio_working_3-way'!AA576+'OddsRatio_working_3-way'!AG576</f>
        <v>-0.91211835517638951</v>
      </c>
      <c r="AN576" s="11">
        <f>'OddsRatio_working_3-way'!AB576+'OddsRatio_working_3-way'!AH576</f>
        <v>-0.1740859745119159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1.0862043296883053</v>
      </c>
      <c r="AS576" s="11">
        <f>IF(('OddsRatio_working_3-way'!X576=0),IF(Q576&gt;0,-Q576^(1/3),(-Q576)^(1/3)),'OddsRatio_working_3-way'!AM576-'OddsRatio_working_3-way'!R576/3)</f>
        <v>-0.91211835517638951</v>
      </c>
      <c r="AT576" s="11">
        <f>IF(('OddsRatio_working_3-way'!X576=0),IF(Q576&gt;0,-Q576^(1/3),(-Q576)^(1/3)),'OddsRatio_working_3-way'!AN576-'OddsRatio_working_3-way'!R576/3)</f>
        <v>-0.1740859745119159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2.96</v>
      </c>
      <c r="B577" s="4">
        <f>IF('True_Odds_Calculator_3-way'!B578="","",'True_Odds_Calculator_3-way'!B578)</f>
        <v>3.42</v>
      </c>
      <c r="C577" s="4">
        <f>IF('True_Odds_Calculator_3-way'!C578="","",'True_Odds_Calculator_3-way'!C578)</f>
        <v>2.48</v>
      </c>
      <c r="D577" s="9">
        <f t="shared" si="117"/>
        <v>0.32669151565444743</v>
      </c>
      <c r="E577" s="9">
        <f t="shared" si="118"/>
        <v>0.28211181726408813</v>
      </c>
      <c r="F577" s="9">
        <f t="shared" si="119"/>
        <v>0.39119666708146439</v>
      </c>
      <c r="G577" s="9">
        <f t="shared" si="120"/>
        <v>1.0515263496293361</v>
      </c>
      <c r="H577" s="9">
        <f t="shared" si="121"/>
        <v>3.0609916452734987</v>
      </c>
      <c r="I577" s="9">
        <f t="shared" si="122"/>
        <v>3.5446937661029931</v>
      </c>
      <c r="J577" s="9">
        <f t="shared" si="123"/>
        <v>2.5562589974514172</v>
      </c>
      <c r="K577" s="11">
        <f t="shared" si="124"/>
        <v>0.33783783783783783</v>
      </c>
      <c r="L577" s="11">
        <f t="shared" si="125"/>
        <v>0.29239766081871343</v>
      </c>
      <c r="M577" s="11">
        <f t="shared" si="126"/>
        <v>0.40322580645161293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-0.27961705338615361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0.2334146540428374</v>
      </c>
      <c r="Q577" s="11">
        <f>2*'OddsRatio_working_3-way'!K577*'OddsRatio_working_3-way'!L577*'OddsRatio_working_3-way'!M577</f>
        <v>7.9663704451480341E-2</v>
      </c>
      <c r="R577" s="11">
        <f t="shared" si="127"/>
        <v>0</v>
      </c>
      <c r="S577" s="11">
        <f t="shared" si="128"/>
        <v>-0.83476544515505535</v>
      </c>
      <c r="T577" s="11">
        <f t="shared" si="129"/>
        <v>-0.28490288230547967</v>
      </c>
      <c r="U577" s="11">
        <f>'OddsRatio_working_3-way'!S577-'OddsRatio_working_3-way'!R577^2/3</f>
        <v>-0.83476544515505535</v>
      </c>
      <c r="V577" s="11">
        <f>'OddsRatio_working_3-way'!S577*'OddsRatio_working_3-way'!R577/3-2*'OddsRatio_working_3-way'!R577^3/27-'OddsRatio_working_3-way'!T577</f>
        <v>0.28490288230547967</v>
      </c>
      <c r="W577" s="11">
        <f>'OddsRatio_working_3-way'!V577^2+4*'OddsRatio_working_3-way'!U577^3/27</f>
        <v>-5.0069995498543407E-3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0.14677930022300859</v>
      </c>
      <c r="Y577" s="11">
        <f>IF('OddsRatio_working_3-way'!W577&gt;=0,IF('OddsRatio_working_3-way'!V577+SQRT('OddsRatio_working_3-way'!W577)&gt;0,0,PI()),ACOS('OddsRatio_working_3-way'!V577/(2*'OddsRatio_working_3-way'!X577)))</f>
        <v>0.24344007753542107</v>
      </c>
      <c r="Z577" s="11">
        <f>'OddsRatio_working_3-way'!X577^(1/3)*COS('OddsRatio_working_3-way'!Y577/3)</f>
        <v>0.52576317481466806</v>
      </c>
      <c r="AA577" s="11">
        <f>'OddsRatio_working_3-way'!X577^(1/3)*COS(('OddsRatio_working_3-way'!Y577+2*PI())/3)</f>
        <v>-0.29991095811984469</v>
      </c>
      <c r="AB577" s="11">
        <f>'OddsRatio_working_3-way'!X577^(1/3)*COS(('OddsRatio_working_3-way'!Y577+4*PI())/3)</f>
        <v>-0.22585221669482342</v>
      </c>
      <c r="AC577" s="11">
        <f>'OddsRatio_working_3-way'!X577^(1/3)*SIN('OddsRatio_working_3-way'!Y577/3)</f>
        <v>4.275783429758092E-2</v>
      </c>
      <c r="AD577" s="11">
        <f>'OddsRatio_working_3-way'!X577^(1/3)*SIN(('OddsRatio_working_3-way'!Y577+2*PI())/3)</f>
        <v>0.43394534861507078</v>
      </c>
      <c r="AE577" s="11">
        <f>'OddsRatio_working_3-way'!X577^(1/3)*SIN(('OddsRatio_working_3-way'!Y577+4*PI())/3)</f>
        <v>-0.47670318291265168</v>
      </c>
      <c r="AF577" s="11">
        <f>-'OddsRatio_working_3-way'!U577/(3*'OddsRatio_working_3-way'!X577^(1/3))*COS(('OddsRatio_working_3-way'!Y577)/3)</f>
        <v>0.52576317481466794</v>
      </c>
      <c r="AG577" s="11">
        <f>-'OddsRatio_working_3-way'!U577/(3*'OddsRatio_working_3-way'!X577^(1/3))*COS(('OddsRatio_working_3-way'!Y577+2*PI())/3)</f>
        <v>-0.29991095811984464</v>
      </c>
      <c r="AH577" s="11">
        <f>-'OddsRatio_working_3-way'!U577/(3*'OddsRatio_working_3-way'!X577^(1/3))*COS(('OddsRatio_working_3-way'!Y577+4*PI())/3)</f>
        <v>-0.22585221669482336</v>
      </c>
      <c r="AI577" s="11">
        <f>'OddsRatio_working_3-way'!U577/(3*'OddsRatio_working_3-way'!X577^(1/3))*SIN(('OddsRatio_working_3-way'!Y577)/3)</f>
        <v>-4.2757834297580913E-2</v>
      </c>
      <c r="AJ577" s="11">
        <f>'OddsRatio_working_3-way'!U577/(3*'OddsRatio_working_3-way'!X577^(1/3))*SIN(('OddsRatio_working_3-way'!Y577+2*PI())/3)</f>
        <v>-0.43394534861507067</v>
      </c>
      <c r="AK577" s="11">
        <f>'OddsRatio_working_3-way'!U577/(3*'OddsRatio_working_3-way'!X577^(1/3))*SIN(('OddsRatio_working_3-way'!Y577+4*PI())/3)</f>
        <v>0.47670318291265157</v>
      </c>
      <c r="AL577" s="11">
        <f>'OddsRatio_working_3-way'!Z577+'OddsRatio_working_3-way'!AF577</f>
        <v>1.0515263496293361</v>
      </c>
      <c r="AM577" s="11">
        <f>'OddsRatio_working_3-way'!AA577+'OddsRatio_working_3-way'!AG577</f>
        <v>-0.59982191623968939</v>
      </c>
      <c r="AN577" s="11">
        <f>'OddsRatio_working_3-way'!AB577+'OddsRatio_working_3-way'!AH577</f>
        <v>-0.45170443338964678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1.0515263496293361</v>
      </c>
      <c r="AS577" s="11">
        <f>IF(('OddsRatio_working_3-way'!X577=0),IF(Q577&gt;0,-Q577^(1/3),(-Q577)^(1/3)),'OddsRatio_working_3-way'!AM577-'OddsRatio_working_3-way'!R577/3)</f>
        <v>-0.59982191623968939</v>
      </c>
      <c r="AT577" s="11">
        <f>IF(('OddsRatio_working_3-way'!X577=0),IF(Q577&gt;0,-Q577^(1/3),(-Q577)^(1/3)),'OddsRatio_working_3-way'!AN577-'OddsRatio_working_3-way'!R577/3)</f>
        <v>-0.45170443338964678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2.09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3.69</v>
      </c>
      <c r="D578" s="9">
        <f t="shared" si="117"/>
        <v>0.46332822619481168</v>
      </c>
      <c r="E578" s="9">
        <f t="shared" si="118"/>
        <v>0.2775070549505082</v>
      </c>
      <c r="F578" s="9">
        <f t="shared" si="119"/>
        <v>0.25916471885468051</v>
      </c>
      <c r="G578" s="9">
        <f t="shared" si="120"/>
        <v>1.0626579553612803</v>
      </c>
      <c r="H578" s="9">
        <f t="shared" si="121"/>
        <v>2.1582971713437948</v>
      </c>
      <c r="I578" s="9">
        <f t="shared" si="122"/>
        <v>3.6035119906351363</v>
      </c>
      <c r="J578" s="9">
        <f t="shared" si="123"/>
        <v>3.8585498999218428</v>
      </c>
      <c r="K578" s="11">
        <f t="shared" si="124"/>
        <v>0.47846889952153115</v>
      </c>
      <c r="L578" s="11">
        <f t="shared" si="125"/>
        <v>0.28985507246376813</v>
      </c>
      <c r="M578" s="11">
        <f t="shared" si="126"/>
        <v>0.2710027100271003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-0.26999337949831903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0.23415115227360578</v>
      </c>
      <c r="Q578" s="11">
        <f>2*'OddsRatio_working_3-way'!K578*'OddsRatio_working_3-way'!L578*'OddsRatio_working_3-way'!M578</f>
        <v>7.5168909237112627E-2</v>
      </c>
      <c r="R578" s="11">
        <f t="shared" si="127"/>
        <v>0</v>
      </c>
      <c r="S578" s="11">
        <f t="shared" si="128"/>
        <v>-0.86724775514380192</v>
      </c>
      <c r="T578" s="11">
        <f t="shared" si="129"/>
        <v>-0.27841019426767322</v>
      </c>
      <c r="U578" s="11">
        <f>'OddsRatio_working_3-way'!S578-'OddsRatio_working_3-way'!R578^2/3</f>
        <v>-0.86724775514380192</v>
      </c>
      <c r="V578" s="11">
        <f>'OddsRatio_working_3-way'!S578*'OddsRatio_working_3-way'!R578/3-2*'OddsRatio_working_3-way'!R578^3/27-'OddsRatio_working_3-way'!T578</f>
        <v>0.27841019426767322</v>
      </c>
      <c r="W578" s="11">
        <f>'OddsRatio_working_3-way'!V578^2+4*'OddsRatio_working_3-way'!U578^3/27</f>
        <v>-1.91208344123176E-2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0.15542930119871312</v>
      </c>
      <c r="Y578" s="11">
        <f>IF('OddsRatio_working_3-way'!W578&gt;=0,IF('OddsRatio_working_3-way'!V578+SQRT('OddsRatio_working_3-way'!W578)&gt;0,0,PI()),ACOS('OddsRatio_working_3-way'!V578/(2*'OddsRatio_working_3-way'!X578)))</f>
        <v>0.4609803909917467</v>
      </c>
      <c r="Z578" s="11">
        <f>'OddsRatio_working_3-way'!X578^(1/3)*COS('OddsRatio_working_3-way'!Y578/3)</f>
        <v>0.53132897768064014</v>
      </c>
      <c r="AA578" s="11">
        <f>'OddsRatio_working_3-way'!X578^(1/3)*COS(('OddsRatio_working_3-way'!Y578+2*PI())/3)</f>
        <v>-0.33693213152327123</v>
      </c>
      <c r="AB578" s="11">
        <f>'OddsRatio_working_3-way'!X578^(1/3)*COS(('OddsRatio_working_3-way'!Y578+4*PI())/3)</f>
        <v>-0.19439684615736907</v>
      </c>
      <c r="AC578" s="11">
        <f>'OddsRatio_working_3-way'!X578^(1/3)*SIN('OddsRatio_working_3-way'!Y578/3)</f>
        <v>8.229278537502395E-2</v>
      </c>
      <c r="AD578" s="11">
        <f>'OddsRatio_working_3-way'!X578^(1/3)*SIN(('OddsRatio_working_3-way'!Y578+2*PI())/3)</f>
        <v>0.41899799975073748</v>
      </c>
      <c r="AE578" s="11">
        <f>'OddsRatio_working_3-way'!X578^(1/3)*SIN(('OddsRatio_working_3-way'!Y578+4*PI())/3)</f>
        <v>-0.50129078512576131</v>
      </c>
      <c r="AF578" s="11">
        <f>-'OddsRatio_working_3-way'!U578/(3*'OddsRatio_working_3-way'!X578^(1/3))*COS(('OddsRatio_working_3-way'!Y578)/3)</f>
        <v>0.53132897768064014</v>
      </c>
      <c r="AG578" s="11">
        <f>-'OddsRatio_working_3-way'!U578/(3*'OddsRatio_working_3-way'!X578^(1/3))*COS(('OddsRatio_working_3-way'!Y578+2*PI())/3)</f>
        <v>-0.33693213152327123</v>
      </c>
      <c r="AH578" s="11">
        <f>-'OddsRatio_working_3-way'!U578/(3*'OddsRatio_working_3-way'!X578^(1/3))*COS(('OddsRatio_working_3-way'!Y578+4*PI())/3)</f>
        <v>-0.19439684615736907</v>
      </c>
      <c r="AI578" s="11">
        <f>'OddsRatio_working_3-way'!U578/(3*'OddsRatio_working_3-way'!X578^(1/3))*SIN(('OddsRatio_working_3-way'!Y578)/3)</f>
        <v>-8.229278537502395E-2</v>
      </c>
      <c r="AJ578" s="11">
        <f>'OddsRatio_working_3-way'!U578/(3*'OddsRatio_working_3-way'!X578^(1/3))*SIN(('OddsRatio_working_3-way'!Y578+2*PI())/3)</f>
        <v>-0.41899799975073748</v>
      </c>
      <c r="AK578" s="11">
        <f>'OddsRatio_working_3-way'!U578/(3*'OddsRatio_working_3-way'!X578^(1/3))*SIN(('OddsRatio_working_3-way'!Y578+4*PI())/3)</f>
        <v>0.50129078512576131</v>
      </c>
      <c r="AL578" s="11">
        <f>'OddsRatio_working_3-way'!Z578+'OddsRatio_working_3-way'!AF578</f>
        <v>1.0626579553612803</v>
      </c>
      <c r="AM578" s="11">
        <f>'OddsRatio_working_3-way'!AA578+'OddsRatio_working_3-way'!AG578</f>
        <v>-0.67386426304654246</v>
      </c>
      <c r="AN578" s="11">
        <f>'OddsRatio_working_3-way'!AB578+'OddsRatio_working_3-way'!AH578</f>
        <v>-0.38879369231473815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1.0626579553612803</v>
      </c>
      <c r="AS578" s="11">
        <f>IF(('OddsRatio_working_3-way'!X578=0),IF(Q578&gt;0,-Q578^(1/3),(-Q578)^(1/3)),'OddsRatio_working_3-way'!AM578-'OddsRatio_working_3-way'!R578/3)</f>
        <v>-0.67386426304654246</v>
      </c>
      <c r="AT578" s="11">
        <f>IF(('OddsRatio_working_3-way'!X578=0),IF(Q578&gt;0,-Q578^(1/3),(-Q578)^(1/3)),'OddsRatio_working_3-way'!AN578-'OddsRatio_working_3-way'!R578/3)</f>
        <v>-0.38879369231473815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2.3199999999999998</v>
      </c>
      <c r="B579" s="4">
        <f>IF('True_Odds_Calculator_3-way'!B580="","",'True_Odds_Calculator_3-way'!B580)</f>
        <v>3.29</v>
      </c>
      <c r="C579" s="4">
        <f>IF('True_Odds_Calculator_3-way'!C580="","",'True_Odds_Calculator_3-way'!C580)</f>
        <v>3.28</v>
      </c>
      <c r="D579" s="9">
        <f t="shared" si="117"/>
        <v>0.41634528685173994</v>
      </c>
      <c r="E579" s="9">
        <f t="shared" si="118"/>
        <v>0.29137513697887479</v>
      </c>
      <c r="F579" s="9">
        <f t="shared" si="119"/>
        <v>0.29227957616938527</v>
      </c>
      <c r="G579" s="9">
        <f t="shared" si="120"/>
        <v>1.0620095277634505</v>
      </c>
      <c r="H579" s="9">
        <f t="shared" si="121"/>
        <v>2.4018525766477543</v>
      </c>
      <c r="I579" s="9">
        <f t="shared" si="122"/>
        <v>3.4320018185783017</v>
      </c>
      <c r="J579" s="9">
        <f t="shared" si="123"/>
        <v>3.4213817233006671</v>
      </c>
      <c r="K579" s="11">
        <f t="shared" si="124"/>
        <v>0.43103448275862072</v>
      </c>
      <c r="L579" s="11">
        <f t="shared" si="125"/>
        <v>0.303951367781155</v>
      </c>
      <c r="M579" s="11">
        <f t="shared" si="126"/>
        <v>0.3048780487804878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-0.27528752674593082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0.23526513302026431</v>
      </c>
      <c r="Q579" s="11">
        <f>2*'OddsRatio_working_3-way'!K579*'OddsRatio_working_3-way'!L579*'OddsRatio_working_3-way'!M579</f>
        <v>7.9886293045930146E-2</v>
      </c>
      <c r="R579" s="11">
        <f t="shared" si="127"/>
        <v>0</v>
      </c>
      <c r="S579" s="11">
        <f t="shared" si="128"/>
        <v>-0.85461602928851876</v>
      </c>
      <c r="T579" s="11">
        <f t="shared" si="129"/>
        <v>-0.29019220009796898</v>
      </c>
      <c r="U579" s="11">
        <f>'OddsRatio_working_3-way'!S579-'OddsRatio_working_3-way'!R579^2/3</f>
        <v>-0.85461602928851876</v>
      </c>
      <c r="V579" s="11">
        <f>'OddsRatio_working_3-way'!S579*'OddsRatio_working_3-way'!R579/3-2*'OddsRatio_working_3-way'!R579^3/27-'OddsRatio_working_3-way'!T579</f>
        <v>0.29019220009796898</v>
      </c>
      <c r="W579" s="11">
        <f>'OddsRatio_working_3-way'!V579^2+4*'OddsRatio_working_3-way'!U579^3/27</f>
        <v>-8.2602909344861586E-3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0.15204588446599421</v>
      </c>
      <c r="Y579" s="11">
        <f>IF('OddsRatio_working_3-way'!W579&gt;=0,IF('OddsRatio_working_3-way'!V579+SQRT('OddsRatio_working_3-way'!W579)&gt;0,0,PI()),ACOS('OddsRatio_working_3-way'!V579/(2*'OddsRatio_working_3-way'!X579)))</f>
        <v>0.30351601668582817</v>
      </c>
      <c r="Z579" s="11">
        <f>'OddsRatio_working_3-way'!X579^(1/3)*COS('OddsRatio_working_3-way'!Y579/3)</f>
        <v>0.53100476388172535</v>
      </c>
      <c r="AA579" s="11">
        <f>'OddsRatio_working_3-way'!X579^(1/3)*COS(('OddsRatio_working_3-way'!Y579+2*PI())/3)</f>
        <v>-0.31218709971139819</v>
      </c>
      <c r="AB579" s="11">
        <f>'OddsRatio_working_3-way'!X579^(1/3)*COS(('OddsRatio_working_3-way'!Y579+4*PI())/3)</f>
        <v>-0.21881766417032728</v>
      </c>
      <c r="AC579" s="11">
        <f>'OddsRatio_working_3-way'!X579^(1/3)*SIN('OddsRatio_working_3-way'!Y579/3)</f>
        <v>5.3906868743720783E-2</v>
      </c>
      <c r="AD579" s="11">
        <f>'OddsRatio_working_3-way'!X579^(1/3)*SIN(('OddsRatio_working_3-way'!Y579+2*PI())/3)</f>
        <v>0.43291018068027132</v>
      </c>
      <c r="AE579" s="11">
        <f>'OddsRatio_working_3-way'!X579^(1/3)*SIN(('OddsRatio_working_3-way'!Y579+4*PI())/3)</f>
        <v>-0.48681704942399207</v>
      </c>
      <c r="AF579" s="11">
        <f>-'OddsRatio_working_3-way'!U579/(3*'OddsRatio_working_3-way'!X579^(1/3))*COS(('OddsRatio_working_3-way'!Y579)/3)</f>
        <v>0.53100476388172524</v>
      </c>
      <c r="AG579" s="11">
        <f>-'OddsRatio_working_3-way'!U579/(3*'OddsRatio_working_3-way'!X579^(1/3))*COS(('OddsRatio_working_3-way'!Y579+2*PI())/3)</f>
        <v>-0.31218709971139813</v>
      </c>
      <c r="AH579" s="11">
        <f>-'OddsRatio_working_3-way'!U579/(3*'OddsRatio_working_3-way'!X579^(1/3))*COS(('OddsRatio_working_3-way'!Y579+4*PI())/3)</f>
        <v>-0.21881766417032722</v>
      </c>
      <c r="AI579" s="11">
        <f>'OddsRatio_working_3-way'!U579/(3*'OddsRatio_working_3-way'!X579^(1/3))*SIN(('OddsRatio_working_3-way'!Y579)/3)</f>
        <v>-5.3906868743720769E-2</v>
      </c>
      <c r="AJ579" s="11">
        <f>'OddsRatio_working_3-way'!U579/(3*'OddsRatio_working_3-way'!X579^(1/3))*SIN(('OddsRatio_working_3-way'!Y579+2*PI())/3)</f>
        <v>-0.43291018068027121</v>
      </c>
      <c r="AK579" s="11">
        <f>'OddsRatio_working_3-way'!U579/(3*'OddsRatio_working_3-way'!X579^(1/3))*SIN(('OddsRatio_working_3-way'!Y579+4*PI())/3)</f>
        <v>0.48681704942399195</v>
      </c>
      <c r="AL579" s="11">
        <f>'OddsRatio_working_3-way'!Z579+'OddsRatio_working_3-way'!AF579</f>
        <v>1.0620095277634505</v>
      </c>
      <c r="AM579" s="11">
        <f>'OddsRatio_working_3-way'!AA579+'OddsRatio_working_3-way'!AG579</f>
        <v>-0.62437419942279626</v>
      </c>
      <c r="AN579" s="11">
        <f>'OddsRatio_working_3-way'!AB579+'OddsRatio_working_3-way'!AH579</f>
        <v>-0.43763532834065449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1.0620095277634505</v>
      </c>
      <c r="AS579" s="11">
        <f>IF(('OddsRatio_working_3-way'!X579=0),IF(Q579&gt;0,-Q579^(1/3),(-Q579)^(1/3)),'OddsRatio_working_3-way'!AM579-'OddsRatio_working_3-way'!R579/3)</f>
        <v>-0.62437419942279626</v>
      </c>
      <c r="AT579" s="11">
        <f>IF(('OddsRatio_working_3-way'!X579=0),IF(Q579&gt;0,-Q579^(1/3),(-Q579)^(1/3)),'OddsRatio_working_3-way'!AN579-'OddsRatio_working_3-way'!R579/3)</f>
        <v>-0.43763532834065449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2.41</v>
      </c>
      <c r="B580" s="4">
        <f>IF('True_Odds_Calculator_3-way'!B581="","",'True_Odds_Calculator_3-way'!B581)</f>
        <v>3.57</v>
      </c>
      <c r="C580" s="4">
        <f>IF('True_Odds_Calculator_3-way'!C581="","",'True_Odds_Calculator_3-way'!C581)</f>
        <v>2.9</v>
      </c>
      <c r="D580" s="9">
        <f t="shared" ref="D580:D643" si="130">(K580/(AR580+K580-(AR580*K580)))</f>
        <v>0.40044081169349277</v>
      </c>
      <c r="E580" s="9">
        <f t="shared" ref="E580:E643" si="131">(L580/(AR580+L580-(AR580*L580)))</f>
        <v>0.26816650957757154</v>
      </c>
      <c r="F580" s="9">
        <f t="shared" ref="F580:F643" si="132">(M580/(AR580+M580-(AR580*M580)))</f>
        <v>0.33139267872893569</v>
      </c>
      <c r="G580" s="9">
        <f t="shared" ref="G580:G643" si="133">AR580</f>
        <v>1.0618779856343861</v>
      </c>
      <c r="H580" s="9">
        <f t="shared" ref="H580:H643" si="134">IF(A580="","",1/D580)</f>
        <v>2.4972479597444841</v>
      </c>
      <c r="I580" s="9">
        <f t="shared" ref="I580:I643" si="135">IF(B580="","",1/E580)</f>
        <v>3.7290264230803722</v>
      </c>
      <c r="J580" s="9">
        <f t="shared" ref="J580:J643" si="136">IF(C580="","",1/F580)</f>
        <v>3.0175681727053334</v>
      </c>
      <c r="K580" s="11">
        <f t="shared" ref="K580:K643" si="137">1/A580</f>
        <v>0.41493775933609955</v>
      </c>
      <c r="L580" s="11">
        <f t="shared" ref="L580:L643" si="138">1/B580</f>
        <v>0.28011204481792717</v>
      </c>
      <c r="M580" s="11">
        <f t="shared" ref="M580:M643" si="139">1/C580</f>
        <v>0.34482758620689657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-0.27594503246999191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0.23566444749311946</v>
      </c>
      <c r="Q580" s="11">
        <f>2*'OddsRatio_working_3-way'!K580*'OddsRatio_working_3-way'!L580*'OddsRatio_working_3-way'!M580</f>
        <v>8.0157975337795728E-2</v>
      </c>
      <c r="R580" s="11">
        <f t="shared" ref="R580:R643" si="140">O580/N580</f>
        <v>0</v>
      </c>
      <c r="S580" s="11">
        <f t="shared" ref="S580:S643" si="141">P580/N580</f>
        <v>-0.85402677983973918</v>
      </c>
      <c r="T580" s="11">
        <f t="shared" ref="T580:T643" si="142">Q580/N580</f>
        <v>-0.29048529926521738</v>
      </c>
      <c r="U580" s="11">
        <f>'OddsRatio_working_3-way'!S580-'OddsRatio_working_3-way'!R580^2/3</f>
        <v>-0.85402677983973918</v>
      </c>
      <c r="V580" s="11">
        <f>'OddsRatio_working_3-way'!S580*'OddsRatio_working_3-way'!R580/3-2*'OddsRatio_working_3-way'!R580^3/27-'OddsRatio_working_3-way'!T580</f>
        <v>0.29048529926521738</v>
      </c>
      <c r="W580" s="11">
        <f>'OddsRatio_working_3-way'!V580^2+4*'OddsRatio_working_3-way'!U580^3/27</f>
        <v>-7.8989514640089992E-3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0.15188866033480897</v>
      </c>
      <c r="Y580" s="11">
        <f>IF('OddsRatio_working_3-way'!W580&gt;=0,IF('OddsRatio_working_3-way'!V580+SQRT('OddsRatio_working_3-way'!W580)&gt;0,0,PI()),ACOS('OddsRatio_working_3-way'!V580/(2*'OddsRatio_working_3-way'!X580)))</f>
        <v>0.29691304182511846</v>
      </c>
      <c r="Z580" s="11">
        <f>'OddsRatio_working_3-way'!X580^(1/3)*COS('OddsRatio_working_3-way'!Y580/3)</f>
        <v>0.53093899281719303</v>
      </c>
      <c r="AA580" s="11">
        <f>'OddsRatio_working_3-way'!X580^(1/3)*COS(('OddsRatio_working_3-way'!Y580+2*PI())/3)</f>
        <v>-0.31112619788421048</v>
      </c>
      <c r="AB580" s="11">
        <f>'OddsRatio_working_3-way'!X580^(1/3)*COS(('OddsRatio_working_3-way'!Y580+4*PI())/3)</f>
        <v>-0.21981279493298267</v>
      </c>
      <c r="AC580" s="11">
        <f>'OddsRatio_working_3-way'!X580^(1/3)*SIN('OddsRatio_working_3-way'!Y580/3)</f>
        <v>5.2719817774512338E-2</v>
      </c>
      <c r="AD580" s="11">
        <f>'OddsRatio_working_3-way'!X580^(1/3)*SIN(('OddsRatio_working_3-way'!Y580+2*PI())/3)</f>
        <v>0.43344674675215666</v>
      </c>
      <c r="AE580" s="11">
        <f>'OddsRatio_working_3-way'!X580^(1/3)*SIN(('OddsRatio_working_3-way'!Y580+4*PI())/3)</f>
        <v>-0.48616656452666884</v>
      </c>
      <c r="AF580" s="11">
        <f>-'OddsRatio_working_3-way'!U580/(3*'OddsRatio_working_3-way'!X580^(1/3))*COS(('OddsRatio_working_3-way'!Y580)/3)</f>
        <v>0.53093899281719292</v>
      </c>
      <c r="AG580" s="11">
        <f>-'OddsRatio_working_3-way'!U580/(3*'OddsRatio_working_3-way'!X580^(1/3))*COS(('OddsRatio_working_3-way'!Y580+2*PI())/3)</f>
        <v>-0.31112619788421042</v>
      </c>
      <c r="AH580" s="11">
        <f>-'OddsRatio_working_3-way'!U580/(3*'OddsRatio_working_3-way'!X580^(1/3))*COS(('OddsRatio_working_3-way'!Y580+4*PI())/3)</f>
        <v>-0.21981279493298261</v>
      </c>
      <c r="AI580" s="11">
        <f>'OddsRatio_working_3-way'!U580/(3*'OddsRatio_working_3-way'!X580^(1/3))*SIN(('OddsRatio_working_3-way'!Y580)/3)</f>
        <v>-5.2719817774512324E-2</v>
      </c>
      <c r="AJ580" s="11">
        <f>'OddsRatio_working_3-way'!U580/(3*'OddsRatio_working_3-way'!X580^(1/3))*SIN(('OddsRatio_working_3-way'!Y580+2*PI())/3)</f>
        <v>-0.43344674675215655</v>
      </c>
      <c r="AK580" s="11">
        <f>'OddsRatio_working_3-way'!U580/(3*'OddsRatio_working_3-way'!X580^(1/3))*SIN(('OddsRatio_working_3-way'!Y580+4*PI())/3)</f>
        <v>0.48616656452666873</v>
      </c>
      <c r="AL580" s="11">
        <f>'OddsRatio_working_3-way'!Z580+'OddsRatio_working_3-way'!AF580</f>
        <v>1.0618779856343861</v>
      </c>
      <c r="AM580" s="11">
        <f>'OddsRatio_working_3-way'!AA580+'OddsRatio_working_3-way'!AG580</f>
        <v>-0.62225239576842095</v>
      </c>
      <c r="AN580" s="11">
        <f>'OddsRatio_working_3-way'!AB580+'OddsRatio_working_3-way'!AH580</f>
        <v>-0.43962558986596528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1.0618779856343861</v>
      </c>
      <c r="AS580" s="11">
        <f>IF(('OddsRatio_working_3-way'!X580=0),IF(Q580&gt;0,-Q580^(1/3),(-Q580)^(1/3)),'OddsRatio_working_3-way'!AM580-'OddsRatio_working_3-way'!R580/3)</f>
        <v>-0.62225239576842095</v>
      </c>
      <c r="AT580" s="11">
        <f>IF(('OddsRatio_working_3-way'!X580=0),IF(Q580&gt;0,-Q580^(1/3),(-Q580)^(1/3)),'OddsRatio_working_3-way'!AN580-'OddsRatio_working_3-way'!R580/3)</f>
        <v>-0.43962558986596528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3.12</v>
      </c>
      <c r="B581" s="4">
        <f>IF('True_Odds_Calculator_3-way'!B582="","",'True_Odds_Calculator_3-way'!B582)</f>
        <v>3.39</v>
      </c>
      <c r="C581" s="4">
        <f>IF('True_Odds_Calculator_3-way'!C582="","",'True_Odds_Calculator_3-way'!C582)</f>
        <v>2.41</v>
      </c>
      <c r="D581" s="9">
        <f t="shared" si="130"/>
        <v>0.31060961506123336</v>
      </c>
      <c r="E581" s="9">
        <f t="shared" si="131"/>
        <v>0.28553934118814323</v>
      </c>
      <c r="F581" s="9">
        <f t="shared" si="132"/>
        <v>0.40385104375062358</v>
      </c>
      <c r="G581" s="9">
        <f t="shared" si="133"/>
        <v>1.0469223361773081</v>
      </c>
      <c r="H581" s="9">
        <f t="shared" si="134"/>
        <v>3.2194753526958935</v>
      </c>
      <c r="I581" s="9">
        <f t="shared" si="135"/>
        <v>3.5021443834637669</v>
      </c>
      <c r="J581" s="9">
        <f t="shared" si="136"/>
        <v>2.4761604940100046</v>
      </c>
      <c r="K581" s="11">
        <f t="shared" si="137"/>
        <v>0.32051282051282048</v>
      </c>
      <c r="L581" s="11">
        <f t="shared" si="138"/>
        <v>0.29498525073746312</v>
      </c>
      <c r="M581" s="11">
        <f t="shared" si="139"/>
        <v>0.41493775933609955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-0.28027317912751049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0.23224713857402138</v>
      </c>
      <c r="Q581" s="11">
        <f>2*'OddsRatio_working_3-way'!K581*'OddsRatio_working_3-way'!L581*'OddsRatio_working_3-way'!M581</f>
        <v>7.8461871139872089E-2</v>
      </c>
      <c r="R581" s="11">
        <f t="shared" si="140"/>
        <v>0</v>
      </c>
      <c r="S581" s="11">
        <f t="shared" si="141"/>
        <v>-0.82864560675054955</v>
      </c>
      <c r="T581" s="11">
        <f t="shared" si="142"/>
        <v>-0.27994784011842888</v>
      </c>
      <c r="U581" s="11">
        <f>'OddsRatio_working_3-way'!S581-'OddsRatio_working_3-way'!R581^2/3</f>
        <v>-0.82864560675054955</v>
      </c>
      <c r="V581" s="11">
        <f>'OddsRatio_working_3-way'!S581*'OddsRatio_working_3-way'!R581/3-2*'OddsRatio_working_3-way'!R581^3/27-'OddsRatio_working_3-way'!T581</f>
        <v>0.27994784011842888</v>
      </c>
      <c r="W581" s="11">
        <f>'OddsRatio_working_3-way'!V581^2+4*'OddsRatio_working_3-way'!U581^3/27</f>
        <v>-5.9243831975839267E-3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0.14516815799664656</v>
      </c>
      <c r="Y581" s="11">
        <f>IF('OddsRatio_working_3-way'!W581&gt;=0,IF('OddsRatio_working_3-way'!V581+SQRT('OddsRatio_working_3-way'!W581)&gt;0,0,PI()),ACOS('OddsRatio_working_3-way'!V581/(2*'OddsRatio_working_3-way'!X581)))</f>
        <v>0.26831426686976845</v>
      </c>
      <c r="Z581" s="11">
        <f>'OddsRatio_working_3-way'!X581^(1/3)*COS('OddsRatio_working_3-way'!Y581/3)</f>
        <v>0.52346116808865406</v>
      </c>
      <c r="AA581" s="11">
        <f>'OddsRatio_working_3-way'!X581^(1/3)*COS(('OddsRatio_working_3-way'!Y581+2*PI())/3)</f>
        <v>-0.30238406870534706</v>
      </c>
      <c r="AB581" s="11">
        <f>'OddsRatio_working_3-way'!X581^(1/3)*COS(('OddsRatio_working_3-way'!Y581+4*PI())/3)</f>
        <v>-0.22107709938330683</v>
      </c>
      <c r="AC581" s="11">
        <f>'OddsRatio_working_3-way'!X581^(1/3)*SIN('OddsRatio_working_3-way'!Y581/3)</f>
        <v>4.6942600625072613E-2</v>
      </c>
      <c r="AD581" s="11">
        <f>'OddsRatio_working_3-way'!X581^(1/3)*SIN(('OddsRatio_working_3-way'!Y581+2*PI())/3)</f>
        <v>0.42985936914691425</v>
      </c>
      <c r="AE581" s="11">
        <f>'OddsRatio_working_3-way'!X581^(1/3)*SIN(('OddsRatio_working_3-way'!Y581+4*PI())/3)</f>
        <v>-0.47680196977198686</v>
      </c>
      <c r="AF581" s="11">
        <f>-'OddsRatio_working_3-way'!U581/(3*'OddsRatio_working_3-way'!X581^(1/3))*COS(('OddsRatio_working_3-way'!Y581)/3)</f>
        <v>0.52346116808865406</v>
      </c>
      <c r="AG581" s="11">
        <f>-'OddsRatio_working_3-way'!U581/(3*'OddsRatio_working_3-way'!X581^(1/3))*COS(('OddsRatio_working_3-way'!Y581+2*PI())/3)</f>
        <v>-0.30238406870534706</v>
      </c>
      <c r="AH581" s="11">
        <f>-'OddsRatio_working_3-way'!U581/(3*'OddsRatio_working_3-way'!X581^(1/3))*COS(('OddsRatio_working_3-way'!Y581+4*PI())/3)</f>
        <v>-0.22107709938330683</v>
      </c>
      <c r="AI581" s="11">
        <f>'OddsRatio_working_3-way'!U581/(3*'OddsRatio_working_3-way'!X581^(1/3))*SIN(('OddsRatio_working_3-way'!Y581)/3)</f>
        <v>-4.6942600625072613E-2</v>
      </c>
      <c r="AJ581" s="11">
        <f>'OddsRatio_working_3-way'!U581/(3*'OddsRatio_working_3-way'!X581^(1/3))*SIN(('OddsRatio_working_3-way'!Y581+2*PI())/3)</f>
        <v>-0.42985936914691425</v>
      </c>
      <c r="AK581" s="11">
        <f>'OddsRatio_working_3-way'!U581/(3*'OddsRatio_working_3-way'!X581^(1/3))*SIN(('OddsRatio_working_3-way'!Y581+4*PI())/3)</f>
        <v>0.47680196977198686</v>
      </c>
      <c r="AL581" s="11">
        <f>'OddsRatio_working_3-way'!Z581+'OddsRatio_working_3-way'!AF581</f>
        <v>1.0469223361773081</v>
      </c>
      <c r="AM581" s="11">
        <f>'OddsRatio_working_3-way'!AA581+'OddsRatio_working_3-way'!AG581</f>
        <v>-0.60476813741069413</v>
      </c>
      <c r="AN581" s="11">
        <f>'OddsRatio_working_3-way'!AB581+'OddsRatio_working_3-way'!AH581</f>
        <v>-0.44215419876661366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1.0469223361773081</v>
      </c>
      <c r="AS581" s="11">
        <f>IF(('OddsRatio_working_3-way'!X581=0),IF(Q581&gt;0,-Q581^(1/3),(-Q581)^(1/3)),'OddsRatio_working_3-way'!AM581-'OddsRatio_working_3-way'!R581/3)</f>
        <v>-0.60476813741069413</v>
      </c>
      <c r="AT581" s="11">
        <f>IF(('OddsRatio_working_3-way'!X581=0),IF(Q581&gt;0,-Q581^(1/3),(-Q581)^(1/3)),'OddsRatio_working_3-way'!AN581-'OddsRatio_working_3-way'!R581/3)</f>
        <v>-0.44215419876661366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2.66</v>
      </c>
      <c r="B582" s="4">
        <f>IF('True_Odds_Calculator_3-way'!B583="","",'True_Odds_Calculator_3-way'!B583)</f>
        <v>3.22</v>
      </c>
      <c r="C582" s="4">
        <f>IF('True_Odds_Calculator_3-way'!C583="","",'True_Odds_Calculator_3-way'!C583)</f>
        <v>2.91</v>
      </c>
      <c r="D582" s="9">
        <f t="shared" si="130"/>
        <v>0.36543751869930935</v>
      </c>
      <c r="E582" s="9">
        <f t="shared" si="131"/>
        <v>0.30100219772339476</v>
      </c>
      <c r="F582" s="9">
        <f t="shared" si="132"/>
        <v>0.33356028357729567</v>
      </c>
      <c r="G582" s="9">
        <f t="shared" si="133"/>
        <v>1.046051747398586</v>
      </c>
      <c r="H582" s="9">
        <f t="shared" si="134"/>
        <v>2.7364459006816531</v>
      </c>
      <c r="I582" s="9">
        <f t="shared" si="135"/>
        <v>3.3222348792248604</v>
      </c>
      <c r="J582" s="9">
        <f t="shared" si="136"/>
        <v>2.9979588375312995</v>
      </c>
      <c r="K582" s="11">
        <f t="shared" si="137"/>
        <v>0.37593984962406013</v>
      </c>
      <c r="L582" s="11">
        <f t="shared" si="138"/>
        <v>0.3105590062111801</v>
      </c>
      <c r="M582" s="11">
        <f t="shared" si="139"/>
        <v>0.3436426116838488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-0.28239950584022322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0.23229938841468786</v>
      </c>
      <c r="Q582" s="11">
        <f>2*'OddsRatio_working_3-way'!K582*'OddsRatio_working_3-way'!L582*'OddsRatio_working_3-way'!M582</f>
        <v>8.0241584944624467E-2</v>
      </c>
      <c r="R582" s="11">
        <f t="shared" si="140"/>
        <v>0</v>
      </c>
      <c r="S582" s="11">
        <f t="shared" si="141"/>
        <v>-0.82259134173598325</v>
      </c>
      <c r="T582" s="11">
        <f t="shared" si="142"/>
        <v>-0.28414208695543458</v>
      </c>
      <c r="U582" s="11">
        <f>'OddsRatio_working_3-way'!S582-'OddsRatio_working_3-way'!R582^2/3</f>
        <v>-0.82259134173598325</v>
      </c>
      <c r="V582" s="11">
        <f>'OddsRatio_working_3-way'!S582*'OddsRatio_working_3-way'!R582/3-2*'OddsRatio_working_3-way'!R582^3/27-'OddsRatio_working_3-way'!T582</f>
        <v>0.28414208695543458</v>
      </c>
      <c r="W582" s="11">
        <f>'OddsRatio_working_3-way'!V582^2+4*'OddsRatio_working_3-way'!U582^3/27</f>
        <v>-1.7242804915320181E-3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0.14358012229320061</v>
      </c>
      <c r="Y582" s="11">
        <f>IF('OddsRatio_working_3-way'!W582&gt;=0,IF('OddsRatio_working_3-way'!V582+SQRT('OddsRatio_working_3-way'!W582)&gt;0,0,PI()),ACOS('OddsRatio_working_3-way'!V582/(2*'OddsRatio_working_3-way'!X582)))</f>
        <v>0.14511253112143585</v>
      </c>
      <c r="Z582" s="11">
        <f>'OddsRatio_working_3-way'!X582^(1/3)*COS('OddsRatio_working_3-way'!Y582/3)</f>
        <v>0.52302587369929299</v>
      </c>
      <c r="AA582" s="11">
        <f>'OddsRatio_working_3-way'!X582^(1/3)*COS(('OddsRatio_working_3-way'!Y582+2*PI())/3)</f>
        <v>-0.2834397928671949</v>
      </c>
      <c r="AB582" s="11">
        <f>'OddsRatio_working_3-way'!X582^(1/3)*COS(('OddsRatio_working_3-way'!Y582+4*PI())/3)</f>
        <v>-0.23958608083209817</v>
      </c>
      <c r="AC582" s="11">
        <f>'OddsRatio_working_3-way'!X582^(1/3)*SIN('OddsRatio_working_3-way'!Y582/3)</f>
        <v>2.5318952448427592E-2</v>
      </c>
      <c r="AD582" s="11">
        <f>'OddsRatio_working_3-way'!X582^(1/3)*SIN(('OddsRatio_working_3-way'!Y582+2*PI())/3)</f>
        <v>0.44029421723592527</v>
      </c>
      <c r="AE582" s="11">
        <f>'OddsRatio_working_3-way'!X582^(1/3)*SIN(('OddsRatio_working_3-way'!Y582+4*PI())/3)</f>
        <v>-0.46561316968435268</v>
      </c>
      <c r="AF582" s="11">
        <f>-'OddsRatio_working_3-way'!U582/(3*'OddsRatio_working_3-way'!X582^(1/3))*COS(('OddsRatio_working_3-way'!Y582)/3)</f>
        <v>0.52302587369929288</v>
      </c>
      <c r="AG582" s="11">
        <f>-'OddsRatio_working_3-way'!U582/(3*'OddsRatio_working_3-way'!X582^(1/3))*COS(('OddsRatio_working_3-way'!Y582+2*PI())/3)</f>
        <v>-0.28343979286719484</v>
      </c>
      <c r="AH582" s="11">
        <f>-'OddsRatio_working_3-way'!U582/(3*'OddsRatio_working_3-way'!X582^(1/3))*COS(('OddsRatio_working_3-way'!Y582+4*PI())/3)</f>
        <v>-0.23958608083209812</v>
      </c>
      <c r="AI582" s="11">
        <f>'OddsRatio_working_3-way'!U582/(3*'OddsRatio_working_3-way'!X582^(1/3))*SIN(('OddsRatio_working_3-way'!Y582)/3)</f>
        <v>-2.5318952448427585E-2</v>
      </c>
      <c r="AJ582" s="11">
        <f>'OddsRatio_working_3-way'!U582/(3*'OddsRatio_working_3-way'!X582^(1/3))*SIN(('OddsRatio_working_3-way'!Y582+2*PI())/3)</f>
        <v>-0.44029421723592516</v>
      </c>
      <c r="AK582" s="11">
        <f>'OddsRatio_working_3-way'!U582/(3*'OddsRatio_working_3-way'!X582^(1/3))*SIN(('OddsRatio_working_3-way'!Y582+4*PI())/3)</f>
        <v>0.46561316968435257</v>
      </c>
      <c r="AL582" s="11">
        <f>'OddsRatio_working_3-way'!Z582+'OddsRatio_working_3-way'!AF582</f>
        <v>1.046051747398586</v>
      </c>
      <c r="AM582" s="11">
        <f>'OddsRatio_working_3-way'!AA582+'OddsRatio_working_3-way'!AG582</f>
        <v>-0.56687958573438979</v>
      </c>
      <c r="AN582" s="11">
        <f>'OddsRatio_working_3-way'!AB582+'OddsRatio_working_3-way'!AH582</f>
        <v>-0.47917216166419629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1.046051747398586</v>
      </c>
      <c r="AS582" s="11">
        <f>IF(('OddsRatio_working_3-way'!X582=0),IF(Q582&gt;0,-Q582^(1/3),(-Q582)^(1/3)),'OddsRatio_working_3-way'!AM582-'OddsRatio_working_3-way'!R582/3)</f>
        <v>-0.56687958573438979</v>
      </c>
      <c r="AT582" s="11">
        <f>IF(('OddsRatio_working_3-way'!X582=0),IF(Q582&gt;0,-Q582^(1/3),(-Q582)^(1/3)),'OddsRatio_working_3-way'!AN582-'OddsRatio_working_3-way'!R582/3)</f>
        <v>-0.47917216166419629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3.2</v>
      </c>
      <c r="B583" s="4">
        <f>IF('True_Odds_Calculator_3-way'!B584="","",'True_Odds_Calculator_3-way'!B584)</f>
        <v>3.85</v>
      </c>
      <c r="C583" s="4">
        <f>IF('True_Odds_Calculator_3-way'!C584="","",'True_Odds_Calculator_3-way'!C584)</f>
        <v>2.19</v>
      </c>
      <c r="D583" s="9">
        <f t="shared" si="130"/>
        <v>0.30305316580494845</v>
      </c>
      <c r="E583" s="9">
        <f t="shared" si="131"/>
        <v>0.25130534642168689</v>
      </c>
      <c r="F583" s="9">
        <f t="shared" si="132"/>
        <v>0.44564148777336465</v>
      </c>
      <c r="G583" s="9">
        <f t="shared" si="133"/>
        <v>1.0453413832578164</v>
      </c>
      <c r="H583" s="9">
        <f t="shared" si="134"/>
        <v>3.2997510431671966</v>
      </c>
      <c r="I583" s="9">
        <f t="shared" si="135"/>
        <v>3.9792229422847769</v>
      </c>
      <c r="J583" s="9">
        <f t="shared" si="136"/>
        <v>2.243956246076801</v>
      </c>
      <c r="K583" s="11">
        <f t="shared" si="137"/>
        <v>0.3125</v>
      </c>
      <c r="L583" s="11">
        <f t="shared" si="138"/>
        <v>0.25974025974025972</v>
      </c>
      <c r="M583" s="11">
        <f t="shared" si="139"/>
        <v>0.45662100456621008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-0.27654109589041098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0.23127557374132721</v>
      </c>
      <c r="Q583" s="11">
        <f>2*'OddsRatio_working_3-way'!K583*'OddsRatio_working_3-way'!L583*'OddsRatio_working_3-way'!M583</f>
        <v>7.4126786455553581E-2</v>
      </c>
      <c r="R583" s="11">
        <f t="shared" si="140"/>
        <v>0</v>
      </c>
      <c r="S583" s="11">
        <f t="shared" si="141"/>
        <v>-0.83631538739897882</v>
      </c>
      <c r="T583" s="11">
        <f t="shared" si="142"/>
        <v>-0.26804980365351883</v>
      </c>
      <c r="U583" s="11">
        <f>'OddsRatio_working_3-way'!S583-'OddsRatio_working_3-way'!R583^2/3</f>
        <v>-0.83631538739897882</v>
      </c>
      <c r="V583" s="11">
        <f>'OddsRatio_working_3-way'!S583*'OddsRatio_working_3-way'!R583/3-2*'OddsRatio_working_3-way'!R583^3/27-'OddsRatio_working_3-way'!T583</f>
        <v>0.26804980365351883</v>
      </c>
      <c r="W583" s="11">
        <f>'OddsRatio_working_3-way'!V583^2+4*'OddsRatio_working_3-way'!U583^3/27</f>
        <v>-1.4806869350190557E-2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0.14718828637911421</v>
      </c>
      <c r="Y583" s="11">
        <f>IF('OddsRatio_working_3-way'!W583&gt;=0,IF('OddsRatio_working_3-way'!V583+SQRT('OddsRatio_working_3-way'!W583)&gt;0,0,PI()),ACOS('OddsRatio_working_3-way'!V583/(2*'OddsRatio_working_3-way'!X583)))</f>
        <v>0.42614091651815045</v>
      </c>
      <c r="Z583" s="11">
        <f>'OddsRatio_working_3-way'!X583^(1/3)*COS('OddsRatio_working_3-way'!Y583/3)</f>
        <v>0.52267069162890833</v>
      </c>
      <c r="AA583" s="11">
        <f>'OddsRatio_working_3-way'!X583^(1/3)*COS(('OddsRatio_working_3-way'!Y583+2*PI())/3)</f>
        <v>-0.32606831989925722</v>
      </c>
      <c r="AB583" s="11">
        <f>'OddsRatio_working_3-way'!X583^(1/3)*COS(('OddsRatio_working_3-way'!Y583+4*PI())/3)</f>
        <v>-0.19660237172965114</v>
      </c>
      <c r="AC583" s="11">
        <f>'OddsRatio_working_3-way'!X583^(1/3)*SIN('OddsRatio_working_3-way'!Y583/3)</f>
        <v>7.4747200026612226E-2</v>
      </c>
      <c r="AD583" s="11">
        <f>'OddsRatio_working_3-way'!X583^(1/3)*SIN(('OddsRatio_working_3-way'!Y583+2*PI())/3)</f>
        <v>0.41527249675091094</v>
      </c>
      <c r="AE583" s="11">
        <f>'OddsRatio_working_3-way'!X583^(1/3)*SIN(('OddsRatio_working_3-way'!Y583+4*PI())/3)</f>
        <v>-0.49001969677752316</v>
      </c>
      <c r="AF583" s="11">
        <f>-'OddsRatio_working_3-way'!U583/(3*'OddsRatio_working_3-way'!X583^(1/3))*COS(('OddsRatio_working_3-way'!Y583)/3)</f>
        <v>0.52267069162890811</v>
      </c>
      <c r="AG583" s="11">
        <f>-'OddsRatio_working_3-way'!U583/(3*'OddsRatio_working_3-way'!X583^(1/3))*COS(('OddsRatio_working_3-way'!Y583+2*PI())/3)</f>
        <v>-0.32606831989925705</v>
      </c>
      <c r="AH583" s="11">
        <f>-'OddsRatio_working_3-way'!U583/(3*'OddsRatio_working_3-way'!X583^(1/3))*COS(('OddsRatio_working_3-way'!Y583+4*PI())/3)</f>
        <v>-0.19660237172965106</v>
      </c>
      <c r="AI583" s="11">
        <f>'OddsRatio_working_3-way'!U583/(3*'OddsRatio_working_3-way'!X583^(1/3))*SIN(('OddsRatio_working_3-way'!Y583)/3)</f>
        <v>-7.4747200026612198E-2</v>
      </c>
      <c r="AJ583" s="11">
        <f>'OddsRatio_working_3-way'!U583/(3*'OddsRatio_working_3-way'!X583^(1/3))*SIN(('OddsRatio_working_3-way'!Y583+2*PI())/3)</f>
        <v>-0.41527249675091077</v>
      </c>
      <c r="AK583" s="11">
        <f>'OddsRatio_working_3-way'!U583/(3*'OddsRatio_working_3-way'!X583^(1/3))*SIN(('OddsRatio_working_3-way'!Y583+4*PI())/3)</f>
        <v>0.490019696777523</v>
      </c>
      <c r="AL583" s="11">
        <f>'OddsRatio_working_3-way'!Z583+'OddsRatio_working_3-way'!AF583</f>
        <v>1.0453413832578164</v>
      </c>
      <c r="AM583" s="11">
        <f>'OddsRatio_working_3-way'!AA583+'OddsRatio_working_3-way'!AG583</f>
        <v>-0.65213663979851422</v>
      </c>
      <c r="AN583" s="11">
        <f>'OddsRatio_working_3-way'!AB583+'OddsRatio_working_3-way'!AH583</f>
        <v>-0.39320474345930223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1.0453413832578164</v>
      </c>
      <c r="AS583" s="11">
        <f>IF(('OddsRatio_working_3-way'!X583=0),IF(Q583&gt;0,-Q583^(1/3),(-Q583)^(1/3)),'OddsRatio_working_3-way'!AM583-'OddsRatio_working_3-way'!R583/3)</f>
        <v>-0.65213663979851422</v>
      </c>
      <c r="AT583" s="11">
        <f>IF(('OddsRatio_working_3-way'!X583=0),IF(Q583&gt;0,-Q583^(1/3),(-Q583)^(1/3)),'OddsRatio_working_3-way'!AN583-'OddsRatio_working_3-way'!R583/3)</f>
        <v>-0.39320474345930223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1.63</v>
      </c>
      <c r="B584" s="4">
        <f>IF('True_Odds_Calculator_3-way'!B585="","",'True_Odds_Calculator_3-way'!B585)</f>
        <v>4.13</v>
      </c>
      <c r="C584" s="4">
        <f>IF('True_Odds_Calculator_3-way'!C585="","",'True_Odds_Calculator_3-way'!C585)</f>
        <v>5.79</v>
      </c>
      <c r="D584" s="9">
        <f t="shared" si="130"/>
        <v>0.60143201290489745</v>
      </c>
      <c r="E584" s="9">
        <f t="shared" si="131"/>
        <v>0.23296699231817314</v>
      </c>
      <c r="F584" s="9">
        <f t="shared" si="132"/>
        <v>0.16560099477692958</v>
      </c>
      <c r="G584" s="9">
        <f t="shared" si="133"/>
        <v>1.0519021019649208</v>
      </c>
      <c r="H584" s="9">
        <f t="shared" si="134"/>
        <v>1.6626983242378999</v>
      </c>
      <c r="I584" s="9">
        <f t="shared" si="135"/>
        <v>4.2924535791502025</v>
      </c>
      <c r="J584" s="9">
        <f t="shared" si="136"/>
        <v>6.0386110684119716</v>
      </c>
      <c r="K584" s="11">
        <f t="shared" si="137"/>
        <v>0.61349693251533743</v>
      </c>
      <c r="L584" s="11">
        <f t="shared" si="138"/>
        <v>0.24213075060532688</v>
      </c>
      <c r="M584" s="11">
        <f t="shared" si="139"/>
        <v>0.17271157167530224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-0.24232832511081159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0.21935619035099074</v>
      </c>
      <c r="Q584" s="11">
        <f>2*'OddsRatio_working_3-way'!K584*'OddsRatio_working_3-way'!L584*'OddsRatio_working_3-way'!M584</f>
        <v>5.1311389555787297E-2</v>
      </c>
      <c r="R584" s="11">
        <f t="shared" si="140"/>
        <v>0</v>
      </c>
      <c r="S584" s="11">
        <f t="shared" si="141"/>
        <v>-0.90520243661439004</v>
      </c>
      <c r="T584" s="11">
        <f t="shared" si="142"/>
        <v>-0.21174326002675786</v>
      </c>
      <c r="U584" s="11">
        <f>'OddsRatio_working_3-way'!S584-'OddsRatio_working_3-way'!R584^2/3</f>
        <v>-0.90520243661439004</v>
      </c>
      <c r="V584" s="11">
        <f>'OddsRatio_working_3-way'!S584*'OddsRatio_working_3-way'!R584/3-2*'OddsRatio_working_3-way'!R584^3/27-'OddsRatio_working_3-way'!T584</f>
        <v>0.21174326002675786</v>
      </c>
      <c r="W584" s="11">
        <f>'OddsRatio_working_3-way'!V584^2+4*'OddsRatio_working_3-way'!U584^3/27</f>
        <v>-6.5048516013223145E-2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0.16574357014676491</v>
      </c>
      <c r="Y584" s="11">
        <f>IF('OddsRatio_working_3-way'!W584&gt;=0,IF('OddsRatio_working_3-way'!V584+SQRT('OddsRatio_working_3-way'!W584)&gt;0,0,PI()),ACOS('OddsRatio_working_3-way'!V584/(2*'OddsRatio_working_3-way'!X584)))</f>
        <v>0.87790083768533478</v>
      </c>
      <c r="Z584" s="11">
        <f>'OddsRatio_working_3-way'!X584^(1/3)*COS('OddsRatio_working_3-way'!Y584/3)</f>
        <v>0.52595105098246042</v>
      </c>
      <c r="AA584" s="11">
        <f>'OddsRatio_working_3-way'!X584^(1/3)*COS(('OddsRatio_working_3-way'!Y584+2*PI())/3)</f>
        <v>-0.40020609107860761</v>
      </c>
      <c r="AB584" s="11">
        <f>'OddsRatio_working_3-way'!X584^(1/3)*COS(('OddsRatio_working_3-way'!Y584+4*PI())/3)</f>
        <v>-0.12574495990385287</v>
      </c>
      <c r="AC584" s="11">
        <f>'OddsRatio_working_3-way'!X584^(1/3)*SIN('OddsRatio_working_3-way'!Y584/3)</f>
        <v>0.15846020796583388</v>
      </c>
      <c r="AD584" s="11">
        <f>'OddsRatio_working_3-way'!X584^(1/3)*SIN(('OddsRatio_working_3-way'!Y584+2*PI())/3)</f>
        <v>0.37625686731501817</v>
      </c>
      <c r="AE584" s="11">
        <f>'OddsRatio_working_3-way'!X584^(1/3)*SIN(('OddsRatio_working_3-way'!Y584+4*PI())/3)</f>
        <v>-0.53471707528085199</v>
      </c>
      <c r="AF584" s="11">
        <f>-'OddsRatio_working_3-way'!U584/(3*'OddsRatio_working_3-way'!X584^(1/3))*COS(('OddsRatio_working_3-way'!Y584)/3)</f>
        <v>0.52595105098246042</v>
      </c>
      <c r="AG584" s="11">
        <f>-'OddsRatio_working_3-way'!U584/(3*'OddsRatio_working_3-way'!X584^(1/3))*COS(('OddsRatio_working_3-way'!Y584+2*PI())/3)</f>
        <v>-0.40020609107860761</v>
      </c>
      <c r="AH584" s="11">
        <f>-'OddsRatio_working_3-way'!U584/(3*'OddsRatio_working_3-way'!X584^(1/3))*COS(('OddsRatio_working_3-way'!Y584+4*PI())/3)</f>
        <v>-0.12574495990385287</v>
      </c>
      <c r="AI584" s="11">
        <f>'OddsRatio_working_3-way'!U584/(3*'OddsRatio_working_3-way'!X584^(1/3))*SIN(('OddsRatio_working_3-way'!Y584)/3)</f>
        <v>-0.15846020796583388</v>
      </c>
      <c r="AJ584" s="11">
        <f>'OddsRatio_working_3-way'!U584/(3*'OddsRatio_working_3-way'!X584^(1/3))*SIN(('OddsRatio_working_3-way'!Y584+2*PI())/3)</f>
        <v>-0.37625686731501817</v>
      </c>
      <c r="AK584" s="11">
        <f>'OddsRatio_working_3-way'!U584/(3*'OddsRatio_working_3-way'!X584^(1/3))*SIN(('OddsRatio_working_3-way'!Y584+4*PI())/3)</f>
        <v>0.53471707528085199</v>
      </c>
      <c r="AL584" s="11">
        <f>'OddsRatio_working_3-way'!Z584+'OddsRatio_working_3-way'!AF584</f>
        <v>1.0519021019649208</v>
      </c>
      <c r="AM584" s="11">
        <f>'OddsRatio_working_3-way'!AA584+'OddsRatio_working_3-way'!AG584</f>
        <v>-0.80041218215721521</v>
      </c>
      <c r="AN584" s="11">
        <f>'OddsRatio_working_3-way'!AB584+'OddsRatio_working_3-way'!AH584</f>
        <v>-0.25148991980770574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1.0519021019649208</v>
      </c>
      <c r="AS584" s="11">
        <f>IF(('OddsRatio_working_3-way'!X584=0),IF(Q584&gt;0,-Q584^(1/3),(-Q584)^(1/3)),'OddsRatio_working_3-way'!AM584-'OddsRatio_working_3-way'!R584/3)</f>
        <v>-0.80041218215721521</v>
      </c>
      <c r="AT584" s="11">
        <f>IF(('OddsRatio_working_3-way'!X584=0),IF(Q584&gt;0,-Q584^(1/3),(-Q584)^(1/3)),'OddsRatio_working_3-way'!AN584-'OddsRatio_working_3-way'!R584/3)</f>
        <v>-0.25148991980770574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1.97</v>
      </c>
      <c r="B585" s="4">
        <f>IF('True_Odds_Calculator_3-way'!B586="","",'True_Odds_Calculator_3-way'!B586)</f>
        <v>3.41</v>
      </c>
      <c r="C585" s="4">
        <f>IF('True_Odds_Calculator_3-way'!C586="","",'True_Odds_Calculator_3-way'!C586)</f>
        <v>4.22</v>
      </c>
      <c r="D585" s="9">
        <f t="shared" si="130"/>
        <v>0.49266284945672317</v>
      </c>
      <c r="E585" s="9">
        <f t="shared" si="131"/>
        <v>0.28101414786859757</v>
      </c>
      <c r="F585" s="9">
        <f t="shared" si="132"/>
        <v>0.2263230026746792</v>
      </c>
      <c r="G585" s="9">
        <f t="shared" si="133"/>
        <v>1.0616347281463625</v>
      </c>
      <c r="H585" s="9">
        <f t="shared" si="134"/>
        <v>2.0297856863019721</v>
      </c>
      <c r="I585" s="9">
        <f t="shared" si="135"/>
        <v>3.5585396948327341</v>
      </c>
      <c r="J585" s="9">
        <f t="shared" si="136"/>
        <v>4.4184638246312868</v>
      </c>
      <c r="K585" s="11">
        <f t="shared" si="137"/>
        <v>0.50761421319796951</v>
      </c>
      <c r="L585" s="11">
        <f t="shared" si="138"/>
        <v>0.29325513196480935</v>
      </c>
      <c r="M585" s="11">
        <f t="shared" si="139"/>
        <v>0.23696682464454977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-0.265528775329121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0.23281495789541484</v>
      </c>
      <c r="Q585" s="11">
        <f>2*'OddsRatio_working_3-way'!K585*'OddsRatio_working_3-way'!L585*'OddsRatio_working_3-way'!M585</f>
        <v>7.0549987241034798E-2</v>
      </c>
      <c r="R585" s="11">
        <f t="shared" si="140"/>
        <v>0</v>
      </c>
      <c r="S585" s="11">
        <f t="shared" si="141"/>
        <v>-0.87679746802146918</v>
      </c>
      <c r="T585" s="11">
        <f t="shared" si="142"/>
        <v>-0.26569620243074821</v>
      </c>
      <c r="U585" s="11">
        <f>'OddsRatio_working_3-way'!S585-'OddsRatio_working_3-way'!R585^2/3</f>
        <v>-0.87679746802146918</v>
      </c>
      <c r="V585" s="11">
        <f>'OddsRatio_working_3-way'!S585*'OddsRatio_working_3-way'!R585/3-2*'OddsRatio_working_3-way'!R585^3/27-'OddsRatio_working_3-way'!T585</f>
        <v>0.26569620243074821</v>
      </c>
      <c r="W585" s="11">
        <f>'OddsRatio_working_3-way'!V585^2+4*'OddsRatio_working_3-way'!U585^3/27</f>
        <v>-2.9266108941118474E-2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0.15800362410973331</v>
      </c>
      <c r="Y585" s="11">
        <f>IF('OddsRatio_working_3-way'!W585&gt;=0,IF('OddsRatio_working_3-way'!V585+SQRT('OddsRatio_working_3-way'!W585)&gt;0,0,PI()),ACOS('OddsRatio_working_3-way'!V585/(2*'OddsRatio_working_3-way'!X585)))</f>
        <v>0.57205273309151983</v>
      </c>
      <c r="Z585" s="11">
        <f>'OddsRatio_working_3-way'!X585^(1/3)*COS('OddsRatio_working_3-way'!Y585/3)</f>
        <v>0.53081736407318136</v>
      </c>
      <c r="AA585" s="11">
        <f>'OddsRatio_working_3-way'!X585^(1/3)*COS(('OddsRatio_working_3-way'!Y585+2*PI())/3)</f>
        <v>-0.35414459080055788</v>
      </c>
      <c r="AB585" s="11">
        <f>'OddsRatio_working_3-way'!X585^(1/3)*COS(('OddsRatio_working_3-way'!Y585+4*PI())/3)</f>
        <v>-0.17667277327262357</v>
      </c>
      <c r="AC585" s="11">
        <f>'OddsRatio_working_3-way'!X585^(1/3)*SIN('OddsRatio_working_3-way'!Y585/3)</f>
        <v>0.10246340162332496</v>
      </c>
      <c r="AD585" s="11">
        <f>'OddsRatio_working_3-way'!X585^(1/3)*SIN(('OddsRatio_working_3-way'!Y585+2*PI())/3)</f>
        <v>0.40846962124560571</v>
      </c>
      <c r="AE585" s="11">
        <f>'OddsRatio_working_3-way'!X585^(1/3)*SIN(('OddsRatio_working_3-way'!Y585+4*PI())/3)</f>
        <v>-0.51093302286893072</v>
      </c>
      <c r="AF585" s="11">
        <f>-'OddsRatio_working_3-way'!U585/(3*'OddsRatio_working_3-way'!X585^(1/3))*COS(('OddsRatio_working_3-way'!Y585)/3)</f>
        <v>0.53081736407318125</v>
      </c>
      <c r="AG585" s="11">
        <f>-'OddsRatio_working_3-way'!U585/(3*'OddsRatio_working_3-way'!X585^(1/3))*COS(('OddsRatio_working_3-way'!Y585+2*PI())/3)</f>
        <v>-0.35414459080055782</v>
      </c>
      <c r="AH585" s="11">
        <f>-'OddsRatio_working_3-way'!U585/(3*'OddsRatio_working_3-way'!X585^(1/3))*COS(('OddsRatio_working_3-way'!Y585+4*PI())/3)</f>
        <v>-0.17667277327262354</v>
      </c>
      <c r="AI585" s="11">
        <f>'OddsRatio_working_3-way'!U585/(3*'OddsRatio_working_3-way'!X585^(1/3))*SIN(('OddsRatio_working_3-way'!Y585)/3)</f>
        <v>-0.10246340162332494</v>
      </c>
      <c r="AJ585" s="11">
        <f>'OddsRatio_working_3-way'!U585/(3*'OddsRatio_working_3-way'!X585^(1/3))*SIN(('OddsRatio_working_3-way'!Y585+2*PI())/3)</f>
        <v>-0.40846962124560565</v>
      </c>
      <c r="AK585" s="11">
        <f>'OddsRatio_working_3-way'!U585/(3*'OddsRatio_working_3-way'!X585^(1/3))*SIN(('OddsRatio_working_3-way'!Y585+4*PI())/3)</f>
        <v>0.51093302286893061</v>
      </c>
      <c r="AL585" s="11">
        <f>'OddsRatio_working_3-way'!Z585+'OddsRatio_working_3-way'!AF585</f>
        <v>1.0616347281463625</v>
      </c>
      <c r="AM585" s="11">
        <f>'OddsRatio_working_3-way'!AA585+'OddsRatio_working_3-way'!AG585</f>
        <v>-0.70828918160111565</v>
      </c>
      <c r="AN585" s="11">
        <f>'OddsRatio_working_3-way'!AB585+'OddsRatio_working_3-way'!AH585</f>
        <v>-0.35334554654524708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1.0616347281463625</v>
      </c>
      <c r="AS585" s="11">
        <f>IF(('OddsRatio_working_3-way'!X585=0),IF(Q585&gt;0,-Q585^(1/3),(-Q585)^(1/3)),'OddsRatio_working_3-way'!AM585-'OddsRatio_working_3-way'!R585/3)</f>
        <v>-0.70828918160111565</v>
      </c>
      <c r="AT585" s="11">
        <f>IF(('OddsRatio_working_3-way'!X585=0),IF(Q585&gt;0,-Q585^(1/3),(-Q585)^(1/3)),'OddsRatio_working_3-way'!AN585-'OddsRatio_working_3-way'!R585/3)</f>
        <v>-0.35334554654524708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5.19</v>
      </c>
      <c r="B586" s="4">
        <f>IF('True_Odds_Calculator_3-way'!B587="","",'True_Odds_Calculator_3-way'!B587)</f>
        <v>3.85</v>
      </c>
      <c r="C586" s="4">
        <f>IF('True_Odds_Calculator_3-way'!C587="","",'True_Odds_Calculator_3-way'!C587)</f>
        <v>1.73</v>
      </c>
      <c r="D586" s="9">
        <f t="shared" si="130"/>
        <v>0.1847472154262817</v>
      </c>
      <c r="E586" s="9">
        <f t="shared" si="131"/>
        <v>0.24990331602647764</v>
      </c>
      <c r="F586" s="9">
        <f t="shared" si="132"/>
        <v>0.56534946854724044</v>
      </c>
      <c r="G586" s="9">
        <f t="shared" si="133"/>
        <v>1.0531745761636566</v>
      </c>
      <c r="H586" s="9">
        <f t="shared" si="134"/>
        <v>5.4128014741257227</v>
      </c>
      <c r="I586" s="9">
        <f t="shared" si="135"/>
        <v>4.0015475420664224</v>
      </c>
      <c r="J586" s="9">
        <f t="shared" si="136"/>
        <v>1.7688174405994692</v>
      </c>
      <c r="K586" s="11">
        <f t="shared" si="137"/>
        <v>0.19267822736030826</v>
      </c>
      <c r="L586" s="11">
        <f t="shared" si="138"/>
        <v>0.25974025974025972</v>
      </c>
      <c r="M586" s="11">
        <f t="shared" si="139"/>
        <v>0.5780346820809249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-0.25217820703804195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0.22477439029946633</v>
      </c>
      <c r="Q586" s="11">
        <f>2*'OddsRatio_working_3-way'!K586*'OddsRatio_working_3-way'!L586*'OddsRatio_working_3-way'!M586</f>
        <v>5.7856985920068542E-2</v>
      </c>
      <c r="R586" s="11">
        <f t="shared" si="140"/>
        <v>0</v>
      </c>
      <c r="S586" s="11">
        <f t="shared" si="141"/>
        <v>-0.8913315426402344</v>
      </c>
      <c r="T586" s="11">
        <f t="shared" si="142"/>
        <v>-0.22942896850456479</v>
      </c>
      <c r="U586" s="11">
        <f>'OddsRatio_working_3-way'!S586-'OddsRatio_working_3-way'!R586^2/3</f>
        <v>-0.8913315426402344</v>
      </c>
      <c r="V586" s="11">
        <f>'OddsRatio_working_3-way'!S586*'OddsRatio_working_3-way'!R586/3-2*'OddsRatio_working_3-way'!R586^3/27-'OddsRatio_working_3-way'!T586</f>
        <v>0.22942896850456479</v>
      </c>
      <c r="W586" s="11">
        <f>'OddsRatio_working_3-way'!V586^2+4*'OddsRatio_working_3-way'!U586^3/27</f>
        <v>-5.2271664123867009E-2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0.16194853790088348</v>
      </c>
      <c r="Y586" s="11">
        <f>IF('OddsRatio_working_3-way'!W586&gt;=0,IF('OddsRatio_working_3-way'!V586+SQRT('OddsRatio_working_3-way'!W586)&gt;0,0,PI()),ACOS('OddsRatio_working_3-way'!V586/(2*'OddsRatio_working_3-way'!X586)))</f>
        <v>0.78365385592062142</v>
      </c>
      <c r="Z586" s="11">
        <f>'OddsRatio_working_3-way'!X586^(1/3)*COS('OddsRatio_working_3-way'!Y586/3)</f>
        <v>0.52658728808182831</v>
      </c>
      <c r="AA586" s="11">
        <f>'OddsRatio_working_3-way'!X586^(1/3)*COS(('OddsRatio_working_3-way'!Y586+2*PI())/3)</f>
        <v>-0.3852044995174787</v>
      </c>
      <c r="AB586" s="11">
        <f>'OddsRatio_working_3-way'!X586^(1/3)*COS(('OddsRatio_working_3-way'!Y586+4*PI())/3)</f>
        <v>-0.14138278856434996</v>
      </c>
      <c r="AC586" s="11">
        <f>'OddsRatio_working_3-way'!X586^(1/3)*SIN('OddsRatio_working_3-way'!Y586/3)</f>
        <v>0.1407705304530642</v>
      </c>
      <c r="AD586" s="11">
        <f>'OddsRatio_working_3-way'!X586^(1/3)*SIN(('OddsRatio_working_3-way'!Y586+2*PI())/3)</f>
        <v>0.38565270356228576</v>
      </c>
      <c r="AE586" s="11">
        <f>'OddsRatio_working_3-way'!X586^(1/3)*SIN(('OddsRatio_working_3-way'!Y586+4*PI())/3)</f>
        <v>-0.52642323401534985</v>
      </c>
      <c r="AF586" s="11">
        <f>-'OddsRatio_working_3-way'!U586/(3*'OddsRatio_working_3-way'!X586^(1/3))*COS(('OddsRatio_working_3-way'!Y586)/3)</f>
        <v>0.52658728808182831</v>
      </c>
      <c r="AG586" s="11">
        <f>-'OddsRatio_working_3-way'!U586/(3*'OddsRatio_working_3-way'!X586^(1/3))*COS(('OddsRatio_working_3-way'!Y586+2*PI())/3)</f>
        <v>-0.3852044995174787</v>
      </c>
      <c r="AH586" s="11">
        <f>-'OddsRatio_working_3-way'!U586/(3*'OddsRatio_working_3-way'!X586^(1/3))*COS(('OddsRatio_working_3-way'!Y586+4*PI())/3)</f>
        <v>-0.14138278856434996</v>
      </c>
      <c r="AI586" s="11">
        <f>'OddsRatio_working_3-way'!U586/(3*'OddsRatio_working_3-way'!X586^(1/3))*SIN(('OddsRatio_working_3-way'!Y586)/3)</f>
        <v>-0.1407705304530642</v>
      </c>
      <c r="AJ586" s="11">
        <f>'OddsRatio_working_3-way'!U586/(3*'OddsRatio_working_3-way'!X586^(1/3))*SIN(('OddsRatio_working_3-way'!Y586+2*PI())/3)</f>
        <v>-0.38565270356228576</v>
      </c>
      <c r="AK586" s="11">
        <f>'OddsRatio_working_3-way'!U586/(3*'OddsRatio_working_3-way'!X586^(1/3))*SIN(('OddsRatio_working_3-way'!Y586+4*PI())/3)</f>
        <v>0.52642323401534985</v>
      </c>
      <c r="AL586" s="11">
        <f>'OddsRatio_working_3-way'!Z586+'OddsRatio_working_3-way'!AF586</f>
        <v>1.0531745761636566</v>
      </c>
      <c r="AM586" s="11">
        <f>'OddsRatio_working_3-way'!AA586+'OddsRatio_working_3-way'!AG586</f>
        <v>-0.77040899903495741</v>
      </c>
      <c r="AN586" s="11">
        <f>'OddsRatio_working_3-way'!AB586+'OddsRatio_working_3-way'!AH586</f>
        <v>-0.28276557712869993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1.0531745761636566</v>
      </c>
      <c r="AS586" s="11">
        <f>IF(('OddsRatio_working_3-way'!X586=0),IF(Q586&gt;0,-Q586^(1/3),(-Q586)^(1/3)),'OddsRatio_working_3-way'!AM586-'OddsRatio_working_3-way'!R586/3)</f>
        <v>-0.77040899903495741</v>
      </c>
      <c r="AT586" s="11">
        <f>IF(('OddsRatio_working_3-way'!X586=0),IF(Q586&gt;0,-Q586^(1/3),(-Q586)^(1/3)),'OddsRatio_working_3-way'!AN586-'OddsRatio_working_3-way'!R586/3)</f>
        <v>-0.28276557712869993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7.66</v>
      </c>
      <c r="B587" s="4">
        <f>IF('True_Odds_Calculator_3-way'!B588="","",'True_Odds_Calculator_3-way'!B588)</f>
        <v>4.8499999999999996</v>
      </c>
      <c r="C587" s="4">
        <f>IF('True_Odds_Calculator_3-way'!C588="","",'True_Odds_Calculator_3-way'!C588)</f>
        <v>1.43</v>
      </c>
      <c r="D587" s="9">
        <f t="shared" si="130"/>
        <v>0.12232524216510707</v>
      </c>
      <c r="E587" s="9">
        <f t="shared" si="131"/>
        <v>0.19426270868013787</v>
      </c>
      <c r="F587" s="9">
        <f t="shared" si="132"/>
        <v>0.68341204915475506</v>
      </c>
      <c r="G587" s="9">
        <f t="shared" si="133"/>
        <v>1.0773164584790542</v>
      </c>
      <c r="H587" s="9">
        <f t="shared" si="134"/>
        <v>8.1749276134705031</v>
      </c>
      <c r="I587" s="9">
        <f t="shared" si="135"/>
        <v>5.1476683651443578</v>
      </c>
      <c r="J587" s="9">
        <f t="shared" si="136"/>
        <v>1.4632460771459932</v>
      </c>
      <c r="K587" s="11">
        <f t="shared" si="137"/>
        <v>0.13054830287206265</v>
      </c>
      <c r="L587" s="11">
        <f t="shared" si="138"/>
        <v>0.2061855670103093</v>
      </c>
      <c r="M587" s="11">
        <f t="shared" si="139"/>
        <v>0.69930069930069938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-0.20753763745877007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0.20592580685175768</v>
      </c>
      <c r="Q587" s="11">
        <f>2*'OddsRatio_working_3-way'!K587*'OddsRatio_working_3-way'!L587*'OddsRatio_working_3-way'!M587</f>
        <v>3.7646399790083683E-2</v>
      </c>
      <c r="R587" s="11">
        <f t="shared" si="140"/>
        <v>0</v>
      </c>
      <c r="S587" s="11">
        <f t="shared" si="141"/>
        <v>-0.99223355037308547</v>
      </c>
      <c r="T587" s="11">
        <f t="shared" si="142"/>
        <v>-0.18139553023273963</v>
      </c>
      <c r="U587" s="11">
        <f>'OddsRatio_working_3-way'!S587-'OddsRatio_working_3-way'!R587^2/3</f>
        <v>-0.99223355037308547</v>
      </c>
      <c r="V587" s="11">
        <f>'OddsRatio_working_3-way'!S587*'OddsRatio_working_3-way'!R587/3-2*'OddsRatio_working_3-way'!R587^3/27-'OddsRatio_working_3-way'!T587</f>
        <v>0.18139553023273963</v>
      </c>
      <c r="W587" s="11">
        <f>'OddsRatio_working_3-way'!V587^2+4*'OddsRatio_working_3-way'!U587^3/27</f>
        <v>-0.11181879285365598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0.19021246754752483</v>
      </c>
      <c r="Y587" s="11">
        <f>IF('OddsRatio_working_3-way'!W587&gt;=0,IF('OddsRatio_working_3-way'!V587+SQRT('OddsRatio_working_3-way'!W587)&gt;0,0,PI()),ACOS('OddsRatio_working_3-way'!V587/(2*'OddsRatio_working_3-way'!X587)))</f>
        <v>1.073758997088617</v>
      </c>
      <c r="Z587" s="11">
        <f>'OddsRatio_working_3-way'!X587^(1/3)*COS('OddsRatio_working_3-way'!Y587/3)</f>
        <v>0.53865822923952711</v>
      </c>
      <c r="AA587" s="11">
        <f>'OddsRatio_working_3-way'!X587^(1/3)*COS(('OddsRatio_working_3-way'!Y587+2*PI())/3)</f>
        <v>-0.44381083758143697</v>
      </c>
      <c r="AB587" s="11">
        <f>'OddsRatio_working_3-way'!X587^(1/3)*COS(('OddsRatio_working_3-way'!Y587+4*PI())/3)</f>
        <v>-9.4847391658089877E-2</v>
      </c>
      <c r="AC587" s="11">
        <f>'OddsRatio_working_3-way'!X587^(1/3)*SIN('OddsRatio_working_3-way'!Y587/3)</f>
        <v>0.20147413944118378</v>
      </c>
      <c r="AD587" s="11">
        <f>'OddsRatio_working_3-way'!X587^(1/3)*SIN(('OddsRatio_working_3-way'!Y587+2*PI())/3)</f>
        <v>0.36575464075838043</v>
      </c>
      <c r="AE587" s="11">
        <f>'OddsRatio_working_3-way'!X587^(1/3)*SIN(('OddsRatio_working_3-way'!Y587+4*PI())/3)</f>
        <v>-0.56722878019956413</v>
      </c>
      <c r="AF587" s="11">
        <f>-'OddsRatio_working_3-way'!U587/(3*'OddsRatio_working_3-way'!X587^(1/3))*COS(('OddsRatio_working_3-way'!Y587)/3)</f>
        <v>0.53865822923952711</v>
      </c>
      <c r="AG587" s="11">
        <f>-'OddsRatio_working_3-way'!U587/(3*'OddsRatio_working_3-way'!X587^(1/3))*COS(('OddsRatio_working_3-way'!Y587+2*PI())/3)</f>
        <v>-0.44381083758143686</v>
      </c>
      <c r="AH587" s="11">
        <f>-'OddsRatio_working_3-way'!U587/(3*'OddsRatio_working_3-way'!X587^(1/3))*COS(('OddsRatio_working_3-way'!Y587+4*PI())/3)</f>
        <v>-9.4847391658089863E-2</v>
      </c>
      <c r="AI587" s="11">
        <f>'OddsRatio_working_3-way'!U587/(3*'OddsRatio_working_3-way'!X587^(1/3))*SIN(('OddsRatio_working_3-way'!Y587)/3)</f>
        <v>-0.20147413944118372</v>
      </c>
      <c r="AJ587" s="11">
        <f>'OddsRatio_working_3-way'!U587/(3*'OddsRatio_working_3-way'!X587^(1/3))*SIN(('OddsRatio_working_3-way'!Y587+2*PI())/3)</f>
        <v>-0.36575464075838032</v>
      </c>
      <c r="AK587" s="11">
        <f>'OddsRatio_working_3-way'!U587/(3*'OddsRatio_working_3-way'!X587^(1/3))*SIN(('OddsRatio_working_3-way'!Y587+4*PI())/3)</f>
        <v>0.56722878019956402</v>
      </c>
      <c r="AL587" s="11">
        <f>'OddsRatio_working_3-way'!Z587+'OddsRatio_working_3-way'!AF587</f>
        <v>1.0773164584790542</v>
      </c>
      <c r="AM587" s="11">
        <f>'OddsRatio_working_3-way'!AA587+'OddsRatio_working_3-way'!AG587</f>
        <v>-0.88762167516287382</v>
      </c>
      <c r="AN587" s="11">
        <f>'OddsRatio_working_3-way'!AB587+'OddsRatio_working_3-way'!AH587</f>
        <v>-0.18969478331617973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1.0773164584790542</v>
      </c>
      <c r="AS587" s="11">
        <f>IF(('OddsRatio_working_3-way'!X587=0),IF(Q587&gt;0,-Q587^(1/3),(-Q587)^(1/3)),'OddsRatio_working_3-way'!AM587-'OddsRatio_working_3-way'!R587/3)</f>
        <v>-0.88762167516287382</v>
      </c>
      <c r="AT587" s="11">
        <f>IF(('OddsRatio_working_3-way'!X587=0),IF(Q587&gt;0,-Q587^(1/3),(-Q587)^(1/3)),'OddsRatio_working_3-way'!AN587-'OddsRatio_working_3-way'!R587/3)</f>
        <v>-0.18969478331617973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2.4</v>
      </c>
      <c r="B588" s="4">
        <f>IF('True_Odds_Calculator_3-way'!B589="","",'True_Odds_Calculator_3-way'!B589)</f>
        <v>3.26</v>
      </c>
      <c r="C588" s="4">
        <f>IF('True_Odds_Calculator_3-way'!C589="","",'True_Odds_Calculator_3-way'!C589)</f>
        <v>3.22</v>
      </c>
      <c r="D588" s="9">
        <f t="shared" si="130"/>
        <v>0.40429550774630862</v>
      </c>
      <c r="E588" s="9">
        <f t="shared" si="131"/>
        <v>0.29598492672965132</v>
      </c>
      <c r="F588" s="9">
        <f t="shared" si="132"/>
        <v>0.29971956552404005</v>
      </c>
      <c r="G588" s="9">
        <f t="shared" si="133"/>
        <v>1.0524559402713809</v>
      </c>
      <c r="H588" s="9">
        <f t="shared" si="134"/>
        <v>2.4734383163799336</v>
      </c>
      <c r="I588" s="9">
        <f t="shared" si="135"/>
        <v>3.3785504250133207</v>
      </c>
      <c r="J588" s="9">
        <f t="shared" si="136"/>
        <v>3.3364521874024655</v>
      </c>
      <c r="K588" s="11">
        <f t="shared" si="137"/>
        <v>0.41666666666666669</v>
      </c>
      <c r="L588" s="11">
        <f t="shared" si="138"/>
        <v>0.30674846625766872</v>
      </c>
      <c r="M588" s="11">
        <f t="shared" si="139"/>
        <v>0.3105590062111801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-0.27880768204854622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0.233395572152574</v>
      </c>
      <c r="Q588" s="11">
        <f>2*'OddsRatio_working_3-way'!K588*'OddsRatio_working_3-way'!L588*'OddsRatio_working_3-way'!M588</f>
        <v>7.9386249031487763E-2</v>
      </c>
      <c r="R588" s="11">
        <f t="shared" si="140"/>
        <v>0</v>
      </c>
      <c r="S588" s="11">
        <f t="shared" si="141"/>
        <v>-0.83712030614685495</v>
      </c>
      <c r="T588" s="11">
        <f t="shared" si="142"/>
        <v>-0.28473479800913437</v>
      </c>
      <c r="U588" s="11">
        <f>'OddsRatio_working_3-way'!S588-'OddsRatio_working_3-way'!R588^2/3</f>
        <v>-0.83712030614685495</v>
      </c>
      <c r="V588" s="11">
        <f>'OddsRatio_working_3-way'!S588*'OddsRatio_working_3-way'!R588/3-2*'OddsRatio_working_3-way'!R588^3/27-'OddsRatio_working_3-way'!T588</f>
        <v>0.28473479800913437</v>
      </c>
      <c r="W588" s="11">
        <f>'OddsRatio_working_3-way'!V588^2+4*'OddsRatio_working_3-way'!U588^3/27</f>
        <v>-5.8341151902324279E-3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0.14740083139821072</v>
      </c>
      <c r="Y588" s="11">
        <f>IF('OddsRatio_working_3-way'!W588&gt;=0,IF('OddsRatio_working_3-way'!V588+SQRT('OddsRatio_working_3-way'!W588)&gt;0,0,PI()),ACOS('OddsRatio_working_3-way'!V588/(2*'OddsRatio_working_3-way'!X588)))</f>
        <v>0.26208418583016924</v>
      </c>
      <c r="Z588" s="11">
        <f>'OddsRatio_working_3-way'!X588^(1/3)*COS('OddsRatio_working_3-way'!Y588/3)</f>
        <v>0.52622797013569045</v>
      </c>
      <c r="AA588" s="11">
        <f>'OddsRatio_working_3-way'!X588^(1/3)*COS(('OddsRatio_working_3-way'!Y588+2*PI())/3)</f>
        <v>-0.30302850776155721</v>
      </c>
      <c r="AB588" s="11">
        <f>'OddsRatio_working_3-way'!X588^(1/3)*COS(('OddsRatio_working_3-way'!Y588+4*PI())/3)</f>
        <v>-0.22319946237413341</v>
      </c>
      <c r="AC588" s="11">
        <f>'OddsRatio_working_3-way'!X588^(1/3)*SIN('OddsRatio_working_3-way'!Y588/3)</f>
        <v>4.608932084358025E-2</v>
      </c>
      <c r="AD588" s="11">
        <f>'OddsRatio_working_3-way'!X588^(1/3)*SIN(('OddsRatio_working_3-way'!Y588+2*PI())/3)</f>
        <v>0.43268212989763694</v>
      </c>
      <c r="AE588" s="11">
        <f>'OddsRatio_working_3-way'!X588^(1/3)*SIN(('OddsRatio_working_3-way'!Y588+4*PI())/3)</f>
        <v>-0.47877145074121691</v>
      </c>
      <c r="AF588" s="11">
        <f>-'OddsRatio_working_3-way'!U588/(3*'OddsRatio_working_3-way'!X588^(1/3))*COS(('OddsRatio_working_3-way'!Y588)/3)</f>
        <v>0.52622797013569045</v>
      </c>
      <c r="AG588" s="11">
        <f>-'OddsRatio_working_3-way'!U588/(3*'OddsRatio_working_3-way'!X588^(1/3))*COS(('OddsRatio_working_3-way'!Y588+2*PI())/3)</f>
        <v>-0.30302850776155721</v>
      </c>
      <c r="AH588" s="11">
        <f>-'OddsRatio_working_3-way'!U588/(3*'OddsRatio_working_3-way'!X588^(1/3))*COS(('OddsRatio_working_3-way'!Y588+4*PI())/3)</f>
        <v>-0.22319946237413341</v>
      </c>
      <c r="AI588" s="11">
        <f>'OddsRatio_working_3-way'!U588/(3*'OddsRatio_working_3-way'!X588^(1/3))*SIN(('OddsRatio_working_3-way'!Y588)/3)</f>
        <v>-4.608932084358025E-2</v>
      </c>
      <c r="AJ588" s="11">
        <f>'OddsRatio_working_3-way'!U588/(3*'OddsRatio_working_3-way'!X588^(1/3))*SIN(('OddsRatio_working_3-way'!Y588+2*PI())/3)</f>
        <v>-0.43268212989763694</v>
      </c>
      <c r="AK588" s="11">
        <f>'OddsRatio_working_3-way'!U588/(3*'OddsRatio_working_3-way'!X588^(1/3))*SIN(('OddsRatio_working_3-way'!Y588+4*PI())/3)</f>
        <v>0.47877145074121691</v>
      </c>
      <c r="AL588" s="11">
        <f>'OddsRatio_working_3-way'!Z588+'OddsRatio_working_3-way'!AF588</f>
        <v>1.0524559402713809</v>
      </c>
      <c r="AM588" s="11">
        <f>'OddsRatio_working_3-way'!AA588+'OddsRatio_working_3-way'!AG588</f>
        <v>-0.60605701552311442</v>
      </c>
      <c r="AN588" s="11">
        <f>'OddsRatio_working_3-way'!AB588+'OddsRatio_working_3-way'!AH588</f>
        <v>-0.44639892474826681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1.0524559402713809</v>
      </c>
      <c r="AS588" s="11">
        <f>IF(('OddsRatio_working_3-way'!X588=0),IF(Q588&gt;0,-Q588^(1/3),(-Q588)^(1/3)),'OddsRatio_working_3-way'!AM588-'OddsRatio_working_3-way'!R588/3)</f>
        <v>-0.60605701552311442</v>
      </c>
      <c r="AT588" s="11">
        <f>IF(('OddsRatio_working_3-way'!X588=0),IF(Q588&gt;0,-Q588^(1/3),(-Q588)^(1/3)),'OddsRatio_working_3-way'!AN588-'OddsRatio_working_3-way'!R588/3)</f>
        <v>-0.44639892474826681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2.69</v>
      </c>
      <c r="B589" s="4">
        <f>IF('True_Odds_Calculator_3-way'!B590="","",'True_Odds_Calculator_3-way'!B590)</f>
        <v>2.88</v>
      </c>
      <c r="C589" s="4">
        <f>IF('True_Odds_Calculator_3-way'!C590="","",'True_Odds_Calculator_3-way'!C590)</f>
        <v>3.17</v>
      </c>
      <c r="D589" s="9">
        <f t="shared" si="130"/>
        <v>0.35983992687140348</v>
      </c>
      <c r="E589" s="9">
        <f t="shared" si="131"/>
        <v>0.33568076123506091</v>
      </c>
      <c r="F589" s="9">
        <f t="shared" si="132"/>
        <v>0.30447931189353533</v>
      </c>
      <c r="G589" s="9">
        <f t="shared" si="133"/>
        <v>1.0526706860270476</v>
      </c>
      <c r="H589" s="9">
        <f t="shared" si="134"/>
        <v>2.7790134593857103</v>
      </c>
      <c r="I589" s="9">
        <f t="shared" si="135"/>
        <v>2.9790208897308497</v>
      </c>
      <c r="J589" s="9">
        <f t="shared" si="136"/>
        <v>3.2842953886786943</v>
      </c>
      <c r="K589" s="11">
        <f t="shared" si="137"/>
        <v>0.37174721189591081</v>
      </c>
      <c r="L589" s="11">
        <f t="shared" si="138"/>
        <v>0.34722222222222221</v>
      </c>
      <c r="M589" s="11">
        <f t="shared" si="139"/>
        <v>0.31545741324921134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-0.28073738984724861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0.23372644982064142</v>
      </c>
      <c r="Q589" s="11">
        <f>2*'OddsRatio_working_3-way'!K589*'OddsRatio_working_3-way'!L589*'OddsRatio_working_3-way'!M589</f>
        <v>8.1437787393951716E-2</v>
      </c>
      <c r="R589" s="11">
        <f t="shared" si="140"/>
        <v>0</v>
      </c>
      <c r="S589" s="11">
        <f t="shared" si="141"/>
        <v>-0.83254478481763261</v>
      </c>
      <c r="T589" s="11">
        <f t="shared" si="142"/>
        <v>-0.2900852908772239</v>
      </c>
      <c r="U589" s="11">
        <f>'OddsRatio_working_3-way'!S589-'OddsRatio_working_3-way'!R589^2/3</f>
        <v>-0.83254478481763261</v>
      </c>
      <c r="V589" s="11">
        <f>'OddsRatio_working_3-way'!S589*'OddsRatio_working_3-way'!R589/3-2*'OddsRatio_working_3-way'!R589^3/27-'OddsRatio_working_3-way'!T589</f>
        <v>0.2900852908772239</v>
      </c>
      <c r="W589" s="11">
        <f>'OddsRatio_working_3-way'!V589^2+4*'OddsRatio_working_3-way'!U589^3/27</f>
        <v>-1.3412571022425462E-3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0.14619399191277163</v>
      </c>
      <c r="Y589" s="11">
        <f>IF('OddsRatio_working_3-way'!W589&gt;=0,IF('OddsRatio_working_3-way'!V589+SQRT('OddsRatio_working_3-way'!W589)&gt;0,0,PI()),ACOS('OddsRatio_working_3-way'!V589/(2*'OddsRatio_working_3-way'!X589)))</f>
        <v>0.12558526554955041</v>
      </c>
      <c r="Z589" s="11">
        <f>'OddsRatio_working_3-way'!X589^(1/3)*COS('OddsRatio_working_3-way'!Y589/3)</f>
        <v>0.5263353430135238</v>
      </c>
      <c r="AA589" s="11">
        <f>'OddsRatio_working_3-way'!X589^(1/3)*COS(('OddsRatio_working_3-way'!Y589+2*PI())/3)</f>
        <v>-0.2822602414106628</v>
      </c>
      <c r="AB589" s="11">
        <f>'OddsRatio_working_3-way'!X589^(1/3)*COS(('OddsRatio_working_3-way'!Y589+4*PI())/3)</f>
        <v>-0.24407510160286111</v>
      </c>
      <c r="AC589" s="11">
        <f>'OddsRatio_working_3-way'!X589^(1/3)*SIN('OddsRatio_working_3-way'!Y589/3)</f>
        <v>2.2046200747077971E-2</v>
      </c>
      <c r="AD589" s="11">
        <f>'OddsRatio_working_3-way'!X589^(1/3)*SIN(('OddsRatio_working_3-way'!Y589+2*PI())/3)</f>
        <v>0.44479667758576907</v>
      </c>
      <c r="AE589" s="11">
        <f>'OddsRatio_working_3-way'!X589^(1/3)*SIN(('OddsRatio_working_3-way'!Y589+4*PI())/3)</f>
        <v>-0.46684287833284682</v>
      </c>
      <c r="AF589" s="11">
        <f>-'OddsRatio_working_3-way'!U589/(3*'OddsRatio_working_3-way'!X589^(1/3))*COS(('OddsRatio_working_3-way'!Y589)/3)</f>
        <v>0.5263353430135238</v>
      </c>
      <c r="AG589" s="11">
        <f>-'OddsRatio_working_3-way'!U589/(3*'OddsRatio_working_3-way'!X589^(1/3))*COS(('OddsRatio_working_3-way'!Y589+2*PI())/3)</f>
        <v>-0.2822602414106628</v>
      </c>
      <c r="AH589" s="11">
        <f>-'OddsRatio_working_3-way'!U589/(3*'OddsRatio_working_3-way'!X589^(1/3))*COS(('OddsRatio_working_3-way'!Y589+4*PI())/3)</f>
        <v>-0.24407510160286111</v>
      </c>
      <c r="AI589" s="11">
        <f>'OddsRatio_working_3-way'!U589/(3*'OddsRatio_working_3-way'!X589^(1/3))*SIN(('OddsRatio_working_3-way'!Y589)/3)</f>
        <v>-2.2046200747077971E-2</v>
      </c>
      <c r="AJ589" s="11">
        <f>'OddsRatio_working_3-way'!U589/(3*'OddsRatio_working_3-way'!X589^(1/3))*SIN(('OddsRatio_working_3-way'!Y589+2*PI())/3)</f>
        <v>-0.44479667758576907</v>
      </c>
      <c r="AK589" s="11">
        <f>'OddsRatio_working_3-way'!U589/(3*'OddsRatio_working_3-way'!X589^(1/3))*SIN(('OddsRatio_working_3-way'!Y589+4*PI())/3)</f>
        <v>0.46684287833284682</v>
      </c>
      <c r="AL589" s="11">
        <f>'OddsRatio_working_3-way'!Z589+'OddsRatio_working_3-way'!AF589</f>
        <v>1.0526706860270476</v>
      </c>
      <c r="AM589" s="11">
        <f>'OddsRatio_working_3-way'!AA589+'OddsRatio_working_3-way'!AG589</f>
        <v>-0.56452048282132561</v>
      </c>
      <c r="AN589" s="11">
        <f>'OddsRatio_working_3-way'!AB589+'OddsRatio_working_3-way'!AH589</f>
        <v>-0.48815020320572222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1.0526706860270476</v>
      </c>
      <c r="AS589" s="11">
        <f>IF(('OddsRatio_working_3-way'!X589=0),IF(Q589&gt;0,-Q589^(1/3),(-Q589)^(1/3)),'OddsRatio_working_3-way'!AM589-'OddsRatio_working_3-way'!R589/3)</f>
        <v>-0.56452048282132561</v>
      </c>
      <c r="AT589" s="11">
        <f>IF(('OddsRatio_working_3-way'!X589=0),IF(Q589&gt;0,-Q589^(1/3),(-Q589)^(1/3)),'OddsRatio_working_3-way'!AN589-'OddsRatio_working_3-way'!R589/3)</f>
        <v>-0.48815020320572222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2.14</v>
      </c>
      <c r="B590" s="4">
        <f>IF('True_Odds_Calculator_3-way'!B591="","",'True_Odds_Calculator_3-way'!B591)</f>
        <v>3.38</v>
      </c>
      <c r="C590" s="4">
        <f>IF('True_Odds_Calculator_3-way'!C591="","",'True_Odds_Calculator_3-way'!C591)</f>
        <v>3.69</v>
      </c>
      <c r="D590" s="9">
        <f t="shared" si="130"/>
        <v>0.45423015881420753</v>
      </c>
      <c r="E590" s="9">
        <f t="shared" si="131"/>
        <v>0.28502604599050285</v>
      </c>
      <c r="F590" s="9">
        <f t="shared" si="132"/>
        <v>0.26074379519528945</v>
      </c>
      <c r="G590" s="9">
        <f t="shared" si="133"/>
        <v>1.0539711321110214</v>
      </c>
      <c r="H590" s="9">
        <f t="shared" si="134"/>
        <v>2.2015270906065645</v>
      </c>
      <c r="I590" s="9">
        <f t="shared" si="135"/>
        <v>3.5084512944242308</v>
      </c>
      <c r="J590" s="9">
        <f t="shared" si="136"/>
        <v>3.835182345378648</v>
      </c>
      <c r="K590" s="11">
        <f t="shared" si="137"/>
        <v>0.46728971962616822</v>
      </c>
      <c r="L590" s="11">
        <f t="shared" si="138"/>
        <v>0.29585798816568049</v>
      </c>
      <c r="M590" s="11">
        <f t="shared" si="139"/>
        <v>0.2710027100271003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-0.27344957240978696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0.23266698408288072</v>
      </c>
      <c r="Q590" s="11">
        <f>2*'OddsRatio_working_3-way'!K590*'OddsRatio_working_3-way'!L590*'OddsRatio_working_3-way'!M590</f>
        <v>7.493300614585531E-2</v>
      </c>
      <c r="R590" s="11">
        <f t="shared" si="140"/>
        <v>0</v>
      </c>
      <c r="S590" s="11">
        <f t="shared" si="141"/>
        <v>-0.85085883306560772</v>
      </c>
      <c r="T590" s="11">
        <f t="shared" si="142"/>
        <v>-0.27402860968296544</v>
      </c>
      <c r="U590" s="11">
        <f>'OddsRatio_working_3-way'!S590-'OddsRatio_working_3-way'!R590^2/3</f>
        <v>-0.85085883306560772</v>
      </c>
      <c r="V590" s="11">
        <f>'OddsRatio_working_3-way'!S590*'OddsRatio_working_3-way'!R590/3-2*'OddsRatio_working_3-way'!R590^3/27-'OddsRatio_working_3-way'!T590</f>
        <v>0.27402860968296544</v>
      </c>
      <c r="W590" s="11">
        <f>'OddsRatio_working_3-way'!V590^2+4*'OddsRatio_working_3-way'!U590^3/27</f>
        <v>-1.6165862137217019E-2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0.15104431556830933</v>
      </c>
      <c r="Y590" s="11">
        <f>IF('OddsRatio_working_3-way'!W590&gt;=0,IF('OddsRatio_working_3-way'!V590+SQRT('OddsRatio_working_3-way'!W590)&gt;0,0,PI()),ACOS('OddsRatio_working_3-way'!V590/(2*'OddsRatio_working_3-way'!X590)))</f>
        <v>0.43442243690523386</v>
      </c>
      <c r="Z590" s="11">
        <f>'OddsRatio_working_3-way'!X590^(1/3)*COS('OddsRatio_working_3-way'!Y590/3)</f>
        <v>0.52698556605551072</v>
      </c>
      <c r="AA590" s="11">
        <f>'OddsRatio_working_3-way'!X590^(1/3)*COS(('OddsRatio_working_3-way'!Y590+2*PI())/3)</f>
        <v>-0.33004628138258785</v>
      </c>
      <c r="AB590" s="11">
        <f>'OddsRatio_working_3-way'!X590^(1/3)*COS(('OddsRatio_working_3-way'!Y590+4*PI())/3)</f>
        <v>-0.19693928467292279</v>
      </c>
      <c r="AC590" s="11">
        <f>'OddsRatio_working_3-way'!X590^(1/3)*SIN('OddsRatio_working_3-way'!Y590/3)</f>
        <v>7.6849360381347792E-2</v>
      </c>
      <c r="AD590" s="11">
        <f>'OddsRatio_working_3-way'!X590^(1/3)*SIN(('OddsRatio_working_3-way'!Y590+2*PI())/3)</f>
        <v>0.41795820744112078</v>
      </c>
      <c r="AE590" s="11">
        <f>'OddsRatio_working_3-way'!X590^(1/3)*SIN(('OddsRatio_working_3-way'!Y590+4*PI())/3)</f>
        <v>-0.49480756782246849</v>
      </c>
      <c r="AF590" s="11">
        <f>-'OddsRatio_working_3-way'!U590/(3*'OddsRatio_working_3-way'!X590^(1/3))*COS(('OddsRatio_working_3-way'!Y590)/3)</f>
        <v>0.52698556605551061</v>
      </c>
      <c r="AG590" s="11">
        <f>-'OddsRatio_working_3-way'!U590/(3*'OddsRatio_working_3-way'!X590^(1/3))*COS(('OddsRatio_working_3-way'!Y590+2*PI())/3)</f>
        <v>-0.33004628138258774</v>
      </c>
      <c r="AH590" s="11">
        <f>-'OddsRatio_working_3-way'!U590/(3*'OddsRatio_working_3-way'!X590^(1/3))*COS(('OddsRatio_working_3-way'!Y590+4*PI())/3)</f>
        <v>-0.19693928467292277</v>
      </c>
      <c r="AI590" s="11">
        <f>'OddsRatio_working_3-way'!U590/(3*'OddsRatio_working_3-way'!X590^(1/3))*SIN(('OddsRatio_working_3-way'!Y590)/3)</f>
        <v>-7.6849360381347778E-2</v>
      </c>
      <c r="AJ590" s="11">
        <f>'OddsRatio_working_3-way'!U590/(3*'OddsRatio_working_3-way'!X590^(1/3))*SIN(('OddsRatio_working_3-way'!Y590+2*PI())/3)</f>
        <v>-0.41795820744112072</v>
      </c>
      <c r="AK590" s="11">
        <f>'OddsRatio_working_3-way'!U590/(3*'OddsRatio_working_3-way'!X590^(1/3))*SIN(('OddsRatio_working_3-way'!Y590+4*PI())/3)</f>
        <v>0.49480756782246843</v>
      </c>
      <c r="AL590" s="11">
        <f>'OddsRatio_working_3-way'!Z590+'OddsRatio_working_3-way'!AF590</f>
        <v>1.0539711321110214</v>
      </c>
      <c r="AM590" s="11">
        <f>'OddsRatio_working_3-way'!AA590+'OddsRatio_working_3-way'!AG590</f>
        <v>-0.66009256276517558</v>
      </c>
      <c r="AN590" s="11">
        <f>'OddsRatio_working_3-way'!AB590+'OddsRatio_working_3-way'!AH590</f>
        <v>-0.39387856934584553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1.0539711321110214</v>
      </c>
      <c r="AS590" s="11">
        <f>IF(('OddsRatio_working_3-way'!X590=0),IF(Q590&gt;0,-Q590^(1/3),(-Q590)^(1/3)),'OddsRatio_working_3-way'!AM590-'OddsRatio_working_3-way'!R590/3)</f>
        <v>-0.66009256276517558</v>
      </c>
      <c r="AT590" s="11">
        <f>IF(('OddsRatio_working_3-way'!X590=0),IF(Q590&gt;0,-Q590^(1/3),(-Q590)^(1/3)),'OddsRatio_working_3-way'!AN590-'OddsRatio_working_3-way'!R590/3)</f>
        <v>-0.39387856934584553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1.7</v>
      </c>
      <c r="B591" s="4">
        <f>IF('True_Odds_Calculator_3-way'!B592="","",'True_Odds_Calculator_3-way'!B592)</f>
        <v>3.87</v>
      </c>
      <c r="C591" s="4">
        <f>IF('True_Odds_Calculator_3-way'!C592="","",'True_Odds_Calculator_3-way'!C592)</f>
        <v>5.34</v>
      </c>
      <c r="D591" s="9">
        <f t="shared" si="130"/>
        <v>0.57405216814639215</v>
      </c>
      <c r="E591" s="9">
        <f t="shared" si="131"/>
        <v>0.24738954420997256</v>
      </c>
      <c r="F591" s="9">
        <f t="shared" si="132"/>
        <v>0.17855828764363538</v>
      </c>
      <c r="G591" s="9">
        <f t="shared" si="133"/>
        <v>1.060002794890299</v>
      </c>
      <c r="H591" s="9">
        <f t="shared" si="134"/>
        <v>1.742001956423209</v>
      </c>
      <c r="I591" s="9">
        <f t="shared" si="135"/>
        <v>4.042208021335159</v>
      </c>
      <c r="J591" s="9">
        <f t="shared" si="136"/>
        <v>5.6004121298238969</v>
      </c>
      <c r="K591" s="11">
        <f t="shared" si="137"/>
        <v>0.58823529411764708</v>
      </c>
      <c r="L591" s="11">
        <f t="shared" si="138"/>
        <v>0.25839793281653745</v>
      </c>
      <c r="M591" s="11">
        <f t="shared" si="139"/>
        <v>0.18726591760299627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-0.24818099582544162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0.22515175683837974</v>
      </c>
      <c r="Q591" s="11">
        <f>2*'OddsRatio_working_3-way'!K591*'OddsRatio_working_3-way'!L591*'OddsRatio_working_3-way'!M591</f>
        <v>5.6928383524242669E-2</v>
      </c>
      <c r="R591" s="11">
        <f t="shared" si="140"/>
        <v>0</v>
      </c>
      <c r="S591" s="11">
        <f t="shared" si="141"/>
        <v>-0.90720788708874578</v>
      </c>
      <c r="T591" s="11">
        <f t="shared" si="142"/>
        <v>-0.22938252518046673</v>
      </c>
      <c r="U591" s="11">
        <f>'OddsRatio_working_3-way'!S591-'OddsRatio_working_3-way'!R591^2/3</f>
        <v>-0.90720788708874578</v>
      </c>
      <c r="V591" s="11">
        <f>'OddsRatio_working_3-way'!S591*'OddsRatio_working_3-way'!R591/3-2*'OddsRatio_working_3-way'!R591^3/27-'OddsRatio_working_3-way'!T591</f>
        <v>0.22938252518046673</v>
      </c>
      <c r="W591" s="11">
        <f>'OddsRatio_working_3-way'!V591^2+4*'OddsRatio_working_3-way'!U591^3/27</f>
        <v>-5.7999333426212343E-2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0.16629467541414231</v>
      </c>
      <c r="Y591" s="11">
        <f>IF('OddsRatio_working_3-way'!W591&gt;=0,IF('OddsRatio_working_3-way'!V591+SQRT('OddsRatio_working_3-way'!W591)&gt;0,0,PI()),ACOS('OddsRatio_working_3-way'!V591/(2*'OddsRatio_working_3-way'!X591)))</f>
        <v>0.80973972899057389</v>
      </c>
      <c r="Z591" s="11">
        <f>'OddsRatio_working_3-way'!X591^(1/3)*COS('OddsRatio_working_3-way'!Y591/3)</f>
        <v>0.53000139744514951</v>
      </c>
      <c r="AA591" s="11">
        <f>'OddsRatio_working_3-way'!X591^(1/3)*COS(('OddsRatio_working_3-way'!Y591+2*PI())/3)</f>
        <v>-0.39198833907323233</v>
      </c>
      <c r="AB591" s="11">
        <f>'OddsRatio_working_3-way'!X591^(1/3)*COS(('OddsRatio_working_3-way'!Y591+4*PI())/3)</f>
        <v>-0.13801305837191727</v>
      </c>
      <c r="AC591" s="11">
        <f>'OddsRatio_working_3-way'!X591^(1/3)*SIN('OddsRatio_working_3-way'!Y591/3)</f>
        <v>0.14663269668041518</v>
      </c>
      <c r="AD591" s="11">
        <f>'OddsRatio_working_3-way'!X591^(1/3)*SIN(('OddsRatio_working_3-way'!Y591+2*PI())/3)</f>
        <v>0.38567832588854478</v>
      </c>
      <c r="AE591" s="11">
        <f>'OddsRatio_working_3-way'!X591^(1/3)*SIN(('OddsRatio_working_3-way'!Y591+4*PI())/3)</f>
        <v>-0.53231102256895979</v>
      </c>
      <c r="AF591" s="11">
        <f>-'OddsRatio_working_3-way'!U591/(3*'OddsRatio_working_3-way'!X591^(1/3))*COS(('OddsRatio_working_3-way'!Y591)/3)</f>
        <v>0.53000139744514951</v>
      </c>
      <c r="AG591" s="11">
        <f>-'OddsRatio_working_3-way'!U591/(3*'OddsRatio_working_3-way'!X591^(1/3))*COS(('OddsRatio_working_3-way'!Y591+2*PI())/3)</f>
        <v>-0.39198833907323233</v>
      </c>
      <c r="AH591" s="11">
        <f>-'OddsRatio_working_3-way'!U591/(3*'OddsRatio_working_3-way'!X591^(1/3))*COS(('OddsRatio_working_3-way'!Y591+4*PI())/3)</f>
        <v>-0.13801305837191727</v>
      </c>
      <c r="AI591" s="11">
        <f>'OddsRatio_working_3-way'!U591/(3*'OddsRatio_working_3-way'!X591^(1/3))*SIN(('OddsRatio_working_3-way'!Y591)/3)</f>
        <v>-0.14663269668041518</v>
      </c>
      <c r="AJ591" s="11">
        <f>'OddsRatio_working_3-way'!U591/(3*'OddsRatio_working_3-way'!X591^(1/3))*SIN(('OddsRatio_working_3-way'!Y591+2*PI())/3)</f>
        <v>-0.38567832588854478</v>
      </c>
      <c r="AK591" s="11">
        <f>'OddsRatio_working_3-way'!U591/(3*'OddsRatio_working_3-way'!X591^(1/3))*SIN(('OddsRatio_working_3-way'!Y591+4*PI())/3)</f>
        <v>0.53231102256895979</v>
      </c>
      <c r="AL591" s="11">
        <f>'OddsRatio_working_3-way'!Z591+'OddsRatio_working_3-way'!AF591</f>
        <v>1.060002794890299</v>
      </c>
      <c r="AM591" s="11">
        <f>'OddsRatio_working_3-way'!AA591+'OddsRatio_working_3-way'!AG591</f>
        <v>-0.78397667814646466</v>
      </c>
      <c r="AN591" s="11">
        <f>'OddsRatio_working_3-way'!AB591+'OddsRatio_working_3-way'!AH591</f>
        <v>-0.27602611674383454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1.060002794890299</v>
      </c>
      <c r="AS591" s="11">
        <f>IF(('OddsRatio_working_3-way'!X591=0),IF(Q591&gt;0,-Q591^(1/3),(-Q591)^(1/3)),'OddsRatio_working_3-way'!AM591-'OddsRatio_working_3-way'!R591/3)</f>
        <v>-0.78397667814646466</v>
      </c>
      <c r="AT591" s="11">
        <f>IF(('OddsRatio_working_3-way'!X591=0),IF(Q591&gt;0,-Q591^(1/3),(-Q591)^(1/3)),'OddsRatio_working_3-way'!AN591-'OddsRatio_working_3-way'!R591/3)</f>
        <v>-0.27602611674383454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2.34</v>
      </c>
      <c r="B592" s="4">
        <f>IF('True_Odds_Calculator_3-way'!B593="","",'True_Odds_Calculator_3-way'!B593)</f>
        <v>3.29</v>
      </c>
      <c r="C592" s="4">
        <f>IF('True_Odds_Calculator_3-way'!C593="","",'True_Odds_Calculator_3-way'!C593)</f>
        <v>3.3</v>
      </c>
      <c r="D592" s="9">
        <f t="shared" si="130"/>
        <v>0.41471236424084157</v>
      </c>
      <c r="E592" s="9">
        <f t="shared" si="131"/>
        <v>0.29309480615218686</v>
      </c>
      <c r="F592" s="9">
        <f t="shared" si="132"/>
        <v>0.29219282960697179</v>
      </c>
      <c r="G592" s="9">
        <f t="shared" si="133"/>
        <v>1.0532162901153752</v>
      </c>
      <c r="H592" s="9">
        <f t="shared" si="134"/>
        <v>2.4113098287546024</v>
      </c>
      <c r="I592" s="9">
        <f t="shared" si="135"/>
        <v>3.4118653043642095</v>
      </c>
      <c r="J592" s="9">
        <f t="shared" si="136"/>
        <v>3.422397467265363</v>
      </c>
      <c r="K592" s="11">
        <f t="shared" si="137"/>
        <v>0.42735042735042739</v>
      </c>
      <c r="L592" s="11">
        <f t="shared" si="138"/>
        <v>0.303951367781155</v>
      </c>
      <c r="M592" s="11">
        <f t="shared" si="139"/>
        <v>0.30303030303030304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-0.27780651184906524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0.23341512703214828</v>
      </c>
      <c r="Q592" s="11">
        <f>2*'OddsRatio_working_3-way'!K592*'OddsRatio_working_3-way'!L592*'OddsRatio_working_3-way'!M592</f>
        <v>7.872348297880212E-2</v>
      </c>
      <c r="R592" s="11">
        <f t="shared" si="140"/>
        <v>0</v>
      </c>
      <c r="S592" s="11">
        <f t="shared" si="141"/>
        <v>-0.84020754401525621</v>
      </c>
      <c r="T592" s="11">
        <f t="shared" si="142"/>
        <v>-0.28337522563752321</v>
      </c>
      <c r="U592" s="11">
        <f>'OddsRatio_working_3-way'!S592-'OddsRatio_working_3-way'!R592^2/3</f>
        <v>-0.84020754401525621</v>
      </c>
      <c r="V592" s="11">
        <f>'OddsRatio_working_3-way'!S592*'OddsRatio_working_3-way'!R592/3-2*'OddsRatio_working_3-way'!R592^3/27-'OddsRatio_working_3-way'!T592</f>
        <v>0.28337522563752321</v>
      </c>
      <c r="W592" s="11">
        <f>'OddsRatio_working_3-way'!V592^2+4*'OddsRatio_working_3-way'!U592^3/27</f>
        <v>-7.5715833805450883E-3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0.1482169877963237</v>
      </c>
      <c r="Y592" s="11">
        <f>IF('OddsRatio_working_3-way'!W592&gt;=0,IF('OddsRatio_working_3-way'!V592+SQRT('OddsRatio_working_3-way'!W592)&gt;0,0,PI()),ACOS('OddsRatio_working_3-way'!V592/(2*'OddsRatio_working_3-way'!X592)))</f>
        <v>0.29792652497535488</v>
      </c>
      <c r="Z592" s="11">
        <f>'OddsRatio_working_3-way'!X592^(1/3)*COS('OddsRatio_working_3-way'!Y592/3)</f>
        <v>0.5266081450576876</v>
      </c>
      <c r="AA592" s="11">
        <f>'OddsRatio_working_3-way'!X592^(1/3)*COS(('OddsRatio_working_3-way'!Y592+2*PI())/3)</f>
        <v>-0.30874394679132589</v>
      </c>
      <c r="AB592" s="11">
        <f>'OddsRatio_working_3-way'!X592^(1/3)*COS(('OddsRatio_working_3-way'!Y592+4*PI())/3)</f>
        <v>-0.2178641982663618</v>
      </c>
      <c r="AC592" s="11">
        <f>'OddsRatio_working_3-way'!X592^(1/3)*SIN('OddsRatio_working_3-way'!Y592/3)</f>
        <v>5.2469447274773512E-2</v>
      </c>
      <c r="AD592" s="11">
        <f>'OddsRatio_working_3-way'!X592^(1/3)*SIN(('OddsRatio_working_3-way'!Y592+2*PI())/3)</f>
        <v>0.42982130782237132</v>
      </c>
      <c r="AE592" s="11">
        <f>'OddsRatio_working_3-way'!X592^(1/3)*SIN(('OddsRatio_working_3-way'!Y592+4*PI())/3)</f>
        <v>-0.48229075509714486</v>
      </c>
      <c r="AF592" s="11">
        <f>-'OddsRatio_working_3-way'!U592/(3*'OddsRatio_working_3-way'!X592^(1/3))*COS(('OddsRatio_working_3-way'!Y592)/3)</f>
        <v>0.5266081450576876</v>
      </c>
      <c r="AG592" s="11">
        <f>-'OddsRatio_working_3-way'!U592/(3*'OddsRatio_working_3-way'!X592^(1/3))*COS(('OddsRatio_working_3-way'!Y592+2*PI())/3)</f>
        <v>-0.30874394679132589</v>
      </c>
      <c r="AH592" s="11">
        <f>-'OddsRatio_working_3-way'!U592/(3*'OddsRatio_working_3-way'!X592^(1/3))*COS(('OddsRatio_working_3-way'!Y592+4*PI())/3)</f>
        <v>-0.2178641982663618</v>
      </c>
      <c r="AI592" s="11">
        <f>'OddsRatio_working_3-way'!U592/(3*'OddsRatio_working_3-way'!X592^(1/3))*SIN(('OddsRatio_working_3-way'!Y592)/3)</f>
        <v>-5.2469447274773512E-2</v>
      </c>
      <c r="AJ592" s="11">
        <f>'OddsRatio_working_3-way'!U592/(3*'OddsRatio_working_3-way'!X592^(1/3))*SIN(('OddsRatio_working_3-way'!Y592+2*PI())/3)</f>
        <v>-0.42982130782237132</v>
      </c>
      <c r="AK592" s="11">
        <f>'OddsRatio_working_3-way'!U592/(3*'OddsRatio_working_3-way'!X592^(1/3))*SIN(('OddsRatio_working_3-way'!Y592+4*PI())/3)</f>
        <v>0.48229075509714486</v>
      </c>
      <c r="AL592" s="11">
        <f>'OddsRatio_working_3-way'!Z592+'OddsRatio_working_3-way'!AF592</f>
        <v>1.0532162901153752</v>
      </c>
      <c r="AM592" s="11">
        <f>'OddsRatio_working_3-way'!AA592+'OddsRatio_working_3-way'!AG592</f>
        <v>-0.61748789358265177</v>
      </c>
      <c r="AN592" s="11">
        <f>'OddsRatio_working_3-way'!AB592+'OddsRatio_working_3-way'!AH592</f>
        <v>-0.43572839653272361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1.0532162901153752</v>
      </c>
      <c r="AS592" s="11">
        <f>IF(('OddsRatio_working_3-way'!X592=0),IF(Q592&gt;0,-Q592^(1/3),(-Q592)^(1/3)),'OddsRatio_working_3-way'!AM592-'OddsRatio_working_3-way'!R592/3)</f>
        <v>-0.61748789358265177</v>
      </c>
      <c r="AT592" s="11">
        <f>IF(('OddsRatio_working_3-way'!X592=0),IF(Q592&gt;0,-Q592^(1/3),(-Q592)^(1/3)),'OddsRatio_working_3-way'!AN592-'OddsRatio_working_3-way'!R592/3)</f>
        <v>-0.43572839653272361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2.39</v>
      </c>
      <c r="B593" s="4">
        <f>IF('True_Odds_Calculator_3-way'!B594="","",'True_Odds_Calculator_3-way'!B594)</f>
        <v>3.27</v>
      </c>
      <c r="C593" s="4">
        <f>IF('True_Odds_Calculator_3-way'!C594="","",'True_Odds_Calculator_3-way'!C594)</f>
        <v>3.25</v>
      </c>
      <c r="D593" s="9">
        <f t="shared" si="130"/>
        <v>0.40675657138727911</v>
      </c>
      <c r="E593" s="9">
        <f t="shared" si="131"/>
        <v>0.29569853676138219</v>
      </c>
      <c r="F593" s="9">
        <f t="shared" si="132"/>
        <v>0.29754489185133881</v>
      </c>
      <c r="G593" s="9">
        <f t="shared" si="133"/>
        <v>1.049261065601752</v>
      </c>
      <c r="H593" s="9">
        <f t="shared" si="134"/>
        <v>2.4584728811864354</v>
      </c>
      <c r="I593" s="9">
        <f t="shared" si="135"/>
        <v>3.3818226189159777</v>
      </c>
      <c r="J593" s="9">
        <f t="shared" si="136"/>
        <v>3.3608373976039423</v>
      </c>
      <c r="K593" s="11">
        <f t="shared" si="137"/>
        <v>0.41841004184100417</v>
      </c>
      <c r="L593" s="11">
        <f t="shared" si="138"/>
        <v>0.3058103975535168</v>
      </c>
      <c r="M593" s="11">
        <f t="shared" si="139"/>
        <v>0.30769230769230771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-0.27950794742856477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0.2326796845241435</v>
      </c>
      <c r="Q593" s="11">
        <f>2*'OddsRatio_working_3-way'!K593*'OddsRatio_working_3-way'!L593*'OddsRatio_working_3-way'!M593</f>
        <v>7.8741009991249902E-2</v>
      </c>
      <c r="R593" s="11">
        <f t="shared" si="140"/>
        <v>0</v>
      </c>
      <c r="S593" s="11">
        <f t="shared" si="141"/>
        <v>-0.83246178387686309</v>
      </c>
      <c r="T593" s="11">
        <f t="shared" si="142"/>
        <v>-0.28171295562668797</v>
      </c>
      <c r="U593" s="11">
        <f>'OddsRatio_working_3-way'!S593-'OddsRatio_working_3-way'!R593^2/3</f>
        <v>-0.83246178387686309</v>
      </c>
      <c r="V593" s="11">
        <f>'OddsRatio_working_3-way'!S593*'OddsRatio_working_3-way'!R593/3-2*'OddsRatio_working_3-way'!R593^3/27-'OddsRatio_working_3-way'!T593</f>
        <v>0.28171295562668797</v>
      </c>
      <c r="W593" s="11">
        <f>'OddsRatio_working_3-way'!V593^2+4*'OddsRatio_working_3-way'!U593^3/27</f>
        <v>-6.1029771511128955E-3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0.14617213014032221</v>
      </c>
      <c r="Y593" s="11">
        <f>IF('OddsRatio_working_3-way'!W593&gt;=0,IF('OddsRatio_working_3-way'!V593+SQRT('OddsRatio_working_3-way'!W593)&gt;0,0,PI()),ACOS('OddsRatio_working_3-way'!V593/(2*'OddsRatio_working_3-way'!X593)))</f>
        <v>0.2705116517238817</v>
      </c>
      <c r="Z593" s="11">
        <f>'OddsRatio_working_3-way'!X593^(1/3)*COS('OddsRatio_working_3-way'!Y593/3)</f>
        <v>0.52463053280087613</v>
      </c>
      <c r="AA593" s="11">
        <f>'OddsRatio_working_3-way'!X593^(1/3)*COS(('OddsRatio_working_3-way'!Y593+2*PI())/3)</f>
        <v>-0.30339505472775824</v>
      </c>
      <c r="AB593" s="11">
        <f>'OddsRatio_working_3-way'!X593^(1/3)*COS(('OddsRatio_working_3-way'!Y593+4*PI())/3)</f>
        <v>-0.22123547807311802</v>
      </c>
      <c r="AC593" s="11">
        <f>'OddsRatio_working_3-way'!X593^(1/3)*SIN('OddsRatio_working_3-way'!Y593/3)</f>
        <v>4.7434853698062378E-2</v>
      </c>
      <c r="AD593" s="11">
        <f>'OddsRatio_working_3-way'!X593^(1/3)*SIN(('OddsRatio_working_3-way'!Y593+2*PI())/3)</f>
        <v>0.43062594215749278</v>
      </c>
      <c r="AE593" s="11">
        <f>'OddsRatio_working_3-way'!X593^(1/3)*SIN(('OddsRatio_working_3-way'!Y593+4*PI())/3)</f>
        <v>-0.47806079585555505</v>
      </c>
      <c r="AF593" s="11">
        <f>-'OddsRatio_working_3-way'!U593/(3*'OddsRatio_working_3-way'!X593^(1/3))*COS(('OddsRatio_working_3-way'!Y593)/3)</f>
        <v>0.52463053280087601</v>
      </c>
      <c r="AG593" s="11">
        <f>-'OddsRatio_working_3-way'!U593/(3*'OddsRatio_working_3-way'!X593^(1/3))*COS(('OddsRatio_working_3-way'!Y593+2*PI())/3)</f>
        <v>-0.30339505472775818</v>
      </c>
      <c r="AH593" s="11">
        <f>-'OddsRatio_working_3-way'!U593/(3*'OddsRatio_working_3-way'!X593^(1/3))*COS(('OddsRatio_working_3-way'!Y593+4*PI())/3)</f>
        <v>-0.22123547807311797</v>
      </c>
      <c r="AI593" s="11">
        <f>'OddsRatio_working_3-way'!U593/(3*'OddsRatio_working_3-way'!X593^(1/3))*SIN(('OddsRatio_working_3-way'!Y593)/3)</f>
        <v>-4.7434853698062371E-2</v>
      </c>
      <c r="AJ593" s="11">
        <f>'OddsRatio_working_3-way'!U593/(3*'OddsRatio_working_3-way'!X593^(1/3))*SIN(('OddsRatio_working_3-way'!Y593+2*PI())/3)</f>
        <v>-0.43062594215749272</v>
      </c>
      <c r="AK593" s="11">
        <f>'OddsRatio_working_3-way'!U593/(3*'OddsRatio_working_3-way'!X593^(1/3))*SIN(('OddsRatio_working_3-way'!Y593+4*PI())/3)</f>
        <v>0.47806079585555494</v>
      </c>
      <c r="AL593" s="11">
        <f>'OddsRatio_working_3-way'!Z593+'OddsRatio_working_3-way'!AF593</f>
        <v>1.049261065601752</v>
      </c>
      <c r="AM593" s="11">
        <f>'OddsRatio_working_3-way'!AA593+'OddsRatio_working_3-way'!AG593</f>
        <v>-0.60679010945551637</v>
      </c>
      <c r="AN593" s="11">
        <f>'OddsRatio_working_3-way'!AB593+'OddsRatio_working_3-way'!AH593</f>
        <v>-0.44247095614623599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1.049261065601752</v>
      </c>
      <c r="AS593" s="11">
        <f>IF(('OddsRatio_working_3-way'!X593=0),IF(Q593&gt;0,-Q593^(1/3),(-Q593)^(1/3)),'OddsRatio_working_3-way'!AM593-'OddsRatio_working_3-way'!R593/3)</f>
        <v>-0.60679010945551637</v>
      </c>
      <c r="AT593" s="11">
        <f>IF(('OddsRatio_working_3-way'!X593=0),IF(Q593&gt;0,-Q593^(1/3),(-Q593)^(1/3)),'OddsRatio_working_3-way'!AN593-'OddsRatio_working_3-way'!R593/3)</f>
        <v>-0.44247095614623599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2.95</v>
      </c>
      <c r="B594" s="4">
        <f>IF('True_Odds_Calculator_3-way'!B595="","",'True_Odds_Calculator_3-way'!B595)</f>
        <v>2.97</v>
      </c>
      <c r="C594" s="4">
        <f>IF('True_Odds_Calculator_3-way'!C595="","",'True_Odds_Calculator_3-way'!C595)</f>
        <v>2.72</v>
      </c>
      <c r="D594" s="9">
        <f t="shared" si="130"/>
        <v>0.32471072938877399</v>
      </c>
      <c r="E594" s="9">
        <f t="shared" si="131"/>
        <v>0.32247723791410993</v>
      </c>
      <c r="F594" s="9">
        <f t="shared" si="132"/>
        <v>0.35281203269711597</v>
      </c>
      <c r="G594" s="9">
        <f t="shared" si="133"/>
        <v>1.0664944478702878</v>
      </c>
      <c r="H594" s="9">
        <f t="shared" si="134"/>
        <v>3.0796641733470613</v>
      </c>
      <c r="I594" s="9">
        <f t="shared" si="135"/>
        <v>3.1009940623044674</v>
      </c>
      <c r="J594" s="9">
        <f t="shared" si="136"/>
        <v>2.8343704503368952</v>
      </c>
      <c r="K594" s="11">
        <f t="shared" si="137"/>
        <v>0.33898305084745761</v>
      </c>
      <c r="L594" s="11">
        <f t="shared" si="138"/>
        <v>0.33670033670033667</v>
      </c>
      <c r="M594" s="11">
        <f t="shared" si="139"/>
        <v>0.36764705882352938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-0.27725661399639456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0.23666374613533134</v>
      </c>
      <c r="Q594" s="11">
        <f>2*'OddsRatio_working_3-way'!K594*'OddsRatio_working_3-way'!L594*'OddsRatio_working_3-way'!M594</f>
        <v>8.3923314232386997E-2</v>
      </c>
      <c r="R594" s="11">
        <f t="shared" si="140"/>
        <v>0</v>
      </c>
      <c r="S594" s="11">
        <f t="shared" si="141"/>
        <v>-0.85359098462628169</v>
      </c>
      <c r="T594" s="11">
        <f t="shared" si="142"/>
        <v>-0.30269183851995801</v>
      </c>
      <c r="U594" s="11">
        <f>'OddsRatio_working_3-way'!S594-'OddsRatio_working_3-way'!R594^2/3</f>
        <v>-0.85359098462628169</v>
      </c>
      <c r="V594" s="11">
        <f>'OddsRatio_working_3-way'!S594*'OddsRatio_working_3-way'!R594/3-2*'OddsRatio_working_3-way'!R594^3/27-'OddsRatio_working_3-way'!T594</f>
        <v>0.30269183851995801</v>
      </c>
      <c r="W594" s="11">
        <f>'OddsRatio_working_3-way'!V594^2+4*'OddsRatio_working_3-way'!U594^3/27</f>
        <v>-5.1711580730688655E-4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0.15177241590116039</v>
      </c>
      <c r="Y594" s="11">
        <f>IF('OddsRatio_working_3-way'!W594&gt;=0,IF('OddsRatio_working_3-way'!V594+SQRT('OddsRatio_working_3-way'!W594)&gt;0,0,PI()),ACOS('OddsRatio_working_3-way'!V594/(2*'OddsRatio_working_3-way'!X594)))</f>
        <v>7.4985645683450786E-2</v>
      </c>
      <c r="Z594" s="11">
        <f>'OddsRatio_working_3-way'!X594^(1/3)*COS('OddsRatio_working_3-way'!Y594/3)</f>
        <v>0.53324722393514401</v>
      </c>
      <c r="AA594" s="11">
        <f>'OddsRatio_working_3-way'!X594^(1/3)*COS(('OddsRatio_working_3-way'!Y594+2*PI())/3)</f>
        <v>-0.27816894785126384</v>
      </c>
      <c r="AB594" s="11">
        <f>'OddsRatio_working_3-way'!X594^(1/3)*COS(('OddsRatio_working_3-way'!Y594+4*PI())/3)</f>
        <v>-0.25507827608388006</v>
      </c>
      <c r="AC594" s="11">
        <f>'OddsRatio_working_3-way'!X594^(1/3)*SIN('OddsRatio_working_3-way'!Y594/3)</f>
        <v>1.333140556066837E-2</v>
      </c>
      <c r="AD594" s="11">
        <f>'OddsRatio_working_3-way'!X594^(1/3)*SIN(('OddsRatio_working_3-way'!Y594+2*PI())/3)</f>
        <v>0.45513993964502991</v>
      </c>
      <c r="AE594" s="11">
        <f>'OddsRatio_working_3-way'!X594^(1/3)*SIN(('OddsRatio_working_3-way'!Y594+4*PI())/3)</f>
        <v>-0.46847134520569828</v>
      </c>
      <c r="AF594" s="11">
        <f>-'OddsRatio_working_3-way'!U594/(3*'OddsRatio_working_3-way'!X594^(1/3))*COS(('OddsRatio_working_3-way'!Y594)/3)</f>
        <v>0.53324722393514379</v>
      </c>
      <c r="AG594" s="11">
        <f>-'OddsRatio_working_3-way'!U594/(3*'OddsRatio_working_3-way'!X594^(1/3))*COS(('OddsRatio_working_3-way'!Y594+2*PI())/3)</f>
        <v>-0.27816894785126373</v>
      </c>
      <c r="AH594" s="11">
        <f>-'OddsRatio_working_3-way'!U594/(3*'OddsRatio_working_3-way'!X594^(1/3))*COS(('OddsRatio_working_3-way'!Y594+4*PI())/3)</f>
        <v>-0.25507827608387995</v>
      </c>
      <c r="AI594" s="11">
        <f>'OddsRatio_working_3-way'!U594/(3*'OddsRatio_working_3-way'!X594^(1/3))*SIN(('OddsRatio_working_3-way'!Y594)/3)</f>
        <v>-1.3331405560668363E-2</v>
      </c>
      <c r="AJ594" s="11">
        <f>'OddsRatio_working_3-way'!U594/(3*'OddsRatio_working_3-way'!X594^(1/3))*SIN(('OddsRatio_working_3-way'!Y594+2*PI())/3)</f>
        <v>-0.45513993964502969</v>
      </c>
      <c r="AK594" s="11">
        <f>'OddsRatio_working_3-way'!U594/(3*'OddsRatio_working_3-way'!X594^(1/3))*SIN(('OddsRatio_working_3-way'!Y594+4*PI())/3)</f>
        <v>0.46847134520569811</v>
      </c>
      <c r="AL594" s="11">
        <f>'OddsRatio_working_3-way'!Z594+'OddsRatio_working_3-way'!AF594</f>
        <v>1.0664944478702878</v>
      </c>
      <c r="AM594" s="11">
        <f>'OddsRatio_working_3-way'!AA594+'OddsRatio_working_3-way'!AG594</f>
        <v>-0.55633789570252756</v>
      </c>
      <c r="AN594" s="11">
        <f>'OddsRatio_working_3-way'!AB594+'OddsRatio_working_3-way'!AH594</f>
        <v>-0.51015655216776001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1.0664944478702878</v>
      </c>
      <c r="AS594" s="11">
        <f>IF(('OddsRatio_working_3-way'!X594=0),IF(Q594&gt;0,-Q594^(1/3),(-Q594)^(1/3)),'OddsRatio_working_3-way'!AM594-'OddsRatio_working_3-way'!R594/3)</f>
        <v>-0.55633789570252756</v>
      </c>
      <c r="AT594" s="11">
        <f>IF(('OddsRatio_working_3-way'!X594=0),IF(Q594&gt;0,-Q594^(1/3),(-Q594)^(1/3)),'OddsRatio_working_3-way'!AN594-'OddsRatio_working_3-way'!R594/3)</f>
        <v>-0.51015655216776001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3.74</v>
      </c>
      <c r="B595" s="4">
        <f>IF('True_Odds_Calculator_3-way'!B596="","",'True_Odds_Calculator_3-way'!B596)</f>
        <v>3</v>
      </c>
      <c r="C595" s="4">
        <f>IF('True_Odds_Calculator_3-way'!C596="","",'True_Odds_Calculator_3-way'!C596)</f>
        <v>2.25</v>
      </c>
      <c r="D595" s="9">
        <f t="shared" si="130"/>
        <v>0.25415734654821587</v>
      </c>
      <c r="E595" s="9">
        <f t="shared" si="131"/>
        <v>0.31826636306788819</v>
      </c>
      <c r="F595" s="9">
        <f t="shared" si="132"/>
        <v>0.427576290383896</v>
      </c>
      <c r="G595" s="9">
        <f t="shared" si="133"/>
        <v>1.0710111341340427</v>
      </c>
      <c r="H595" s="9">
        <f t="shared" si="134"/>
        <v>3.9345705075272779</v>
      </c>
      <c r="I595" s="9">
        <f t="shared" si="135"/>
        <v>3.1420222682680854</v>
      </c>
      <c r="J595" s="9">
        <f t="shared" si="136"/>
        <v>2.3387639176675532</v>
      </c>
      <c r="K595" s="11">
        <f t="shared" si="137"/>
        <v>0.26737967914438499</v>
      </c>
      <c r="L595" s="11">
        <f t="shared" si="138"/>
        <v>0.33333333333333331</v>
      </c>
      <c r="M595" s="11">
        <f t="shared" si="139"/>
        <v>0.44444444444444442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-0.27134085957615384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0.23727470786294313</v>
      </c>
      <c r="Q595" s="11">
        <f>2*'OddsRatio_working_3-way'!K595*'OddsRatio_working_3-way'!L595*'OddsRatio_working_3-way'!M595</f>
        <v>7.9223608635373324E-2</v>
      </c>
      <c r="R595" s="11">
        <f t="shared" si="140"/>
        <v>0</v>
      </c>
      <c r="S595" s="11">
        <f t="shared" si="141"/>
        <v>-0.87445255474452499</v>
      </c>
      <c r="T595" s="11">
        <f t="shared" si="142"/>
        <v>-0.29197080291970784</v>
      </c>
      <c r="U595" s="11">
        <f>'OddsRatio_working_3-way'!S595-'OddsRatio_working_3-way'!R595^2/3</f>
        <v>-0.87445255474452499</v>
      </c>
      <c r="V595" s="11">
        <f>'OddsRatio_working_3-way'!S595*'OddsRatio_working_3-way'!R595/3-2*'OddsRatio_working_3-way'!R595^3/27-'OddsRatio_working_3-way'!T595</f>
        <v>0.29197080291970784</v>
      </c>
      <c r="W595" s="11">
        <f>'OddsRatio_working_3-way'!V595^2+4*'OddsRatio_working_3-way'!U595^3/27</f>
        <v>-1.3814568496876137E-2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0.15737019909631478</v>
      </c>
      <c r="Y595" s="11">
        <f>IF('OddsRatio_working_3-way'!W595&gt;=0,IF('OddsRatio_working_3-way'!V595+SQRT('OddsRatio_working_3-way'!W595)&gt;0,0,PI()),ACOS('OddsRatio_working_3-way'!V595/(2*'OddsRatio_working_3-way'!X595)))</f>
        <v>0.38271022164717583</v>
      </c>
      <c r="Z595" s="11">
        <f>'OddsRatio_working_3-way'!X595^(1/3)*COS('OddsRatio_working_3-way'!Y595/3)</f>
        <v>0.53550556706702135</v>
      </c>
      <c r="AA595" s="11">
        <f>'OddsRatio_working_3-way'!X595^(1/3)*COS(('OddsRatio_working_3-way'!Y595+2*PI())/3)</f>
        <v>-0.32723790281810344</v>
      </c>
      <c r="AB595" s="11">
        <f>'OddsRatio_working_3-way'!X595^(1/3)*COS(('OddsRatio_working_3-way'!Y595+4*PI())/3)</f>
        <v>-0.20826766424891802</v>
      </c>
      <c r="AC595" s="11">
        <f>'OddsRatio_working_3-way'!X595^(1/3)*SIN('OddsRatio_working_3-way'!Y595/3)</f>
        <v>6.8687499263473256E-2</v>
      </c>
      <c r="AD595" s="11">
        <f>'OddsRatio_working_3-way'!X595^(1/3)*SIN(('OddsRatio_working_3-way'!Y595+2*PI())/3)</f>
        <v>0.42941767531629532</v>
      </c>
      <c r="AE595" s="11">
        <f>'OddsRatio_working_3-way'!X595^(1/3)*SIN(('OddsRatio_working_3-way'!Y595+4*PI())/3)</f>
        <v>-0.49810517457976849</v>
      </c>
      <c r="AF595" s="11">
        <f>-'OddsRatio_working_3-way'!U595/(3*'OddsRatio_working_3-way'!X595^(1/3))*COS(('OddsRatio_working_3-way'!Y595)/3)</f>
        <v>0.53550556706702135</v>
      </c>
      <c r="AG595" s="11">
        <f>-'OddsRatio_working_3-way'!U595/(3*'OddsRatio_working_3-way'!X595^(1/3))*COS(('OddsRatio_working_3-way'!Y595+2*PI())/3)</f>
        <v>-0.32723790281810344</v>
      </c>
      <c r="AH595" s="11">
        <f>-'OddsRatio_working_3-way'!U595/(3*'OddsRatio_working_3-way'!X595^(1/3))*COS(('OddsRatio_working_3-way'!Y595+4*PI())/3)</f>
        <v>-0.20826766424891802</v>
      </c>
      <c r="AI595" s="11">
        <f>'OddsRatio_working_3-way'!U595/(3*'OddsRatio_working_3-way'!X595^(1/3))*SIN(('OddsRatio_working_3-way'!Y595)/3)</f>
        <v>-6.8687499263473256E-2</v>
      </c>
      <c r="AJ595" s="11">
        <f>'OddsRatio_working_3-way'!U595/(3*'OddsRatio_working_3-way'!X595^(1/3))*SIN(('OddsRatio_working_3-way'!Y595+2*PI())/3)</f>
        <v>-0.42941767531629532</v>
      </c>
      <c r="AK595" s="11">
        <f>'OddsRatio_working_3-way'!U595/(3*'OddsRatio_working_3-way'!X595^(1/3))*SIN(('OddsRatio_working_3-way'!Y595+4*PI())/3)</f>
        <v>0.49810517457976849</v>
      </c>
      <c r="AL595" s="11">
        <f>'OddsRatio_working_3-way'!Z595+'OddsRatio_working_3-way'!AF595</f>
        <v>1.0710111341340427</v>
      </c>
      <c r="AM595" s="11">
        <f>'OddsRatio_working_3-way'!AA595+'OddsRatio_working_3-way'!AG595</f>
        <v>-0.65447580563620689</v>
      </c>
      <c r="AN595" s="11">
        <f>'OddsRatio_working_3-way'!AB595+'OddsRatio_working_3-way'!AH595</f>
        <v>-0.41653532849783603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1.0710111341340427</v>
      </c>
      <c r="AS595" s="11">
        <f>IF(('OddsRatio_working_3-way'!X595=0),IF(Q595&gt;0,-Q595^(1/3),(-Q595)^(1/3)),'OddsRatio_working_3-way'!AM595-'OddsRatio_working_3-way'!R595/3)</f>
        <v>-0.65447580563620689</v>
      </c>
      <c r="AT595" s="11">
        <f>IF(('OddsRatio_working_3-way'!X595=0),IF(Q595&gt;0,-Q595^(1/3),(-Q595)^(1/3)),'OddsRatio_working_3-way'!AN595-'OddsRatio_working_3-way'!R595/3)</f>
        <v>-0.41653532849783603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5.22</v>
      </c>
      <c r="B596" s="4">
        <f>IF('True_Odds_Calculator_3-way'!B597="","",'True_Odds_Calculator_3-way'!B597)</f>
        <v>4.29</v>
      </c>
      <c r="C596" s="4">
        <f>IF('True_Odds_Calculator_3-way'!C597="","",'True_Odds_Calculator_3-way'!C597)</f>
        <v>1.64</v>
      </c>
      <c r="D596" s="9">
        <f t="shared" si="130"/>
        <v>0.18234808089467766</v>
      </c>
      <c r="E596" s="9">
        <f t="shared" si="131"/>
        <v>0.22242817769880879</v>
      </c>
      <c r="F596" s="9">
        <f t="shared" si="132"/>
        <v>0.59522374140651357</v>
      </c>
      <c r="G596" s="9">
        <f t="shared" si="133"/>
        <v>1.062563301923765</v>
      </c>
      <c r="H596" s="9">
        <f t="shared" si="134"/>
        <v>5.4840171341182886</v>
      </c>
      <c r="I596" s="9">
        <f t="shared" si="135"/>
        <v>4.495833263329188</v>
      </c>
      <c r="J596" s="9">
        <f t="shared" si="136"/>
        <v>1.68004051323121</v>
      </c>
      <c r="K596" s="11">
        <f t="shared" si="137"/>
        <v>0.19157088122605365</v>
      </c>
      <c r="L596" s="11">
        <f t="shared" si="138"/>
        <v>0.23310023310023309</v>
      </c>
      <c r="M596" s="11">
        <f t="shared" si="139"/>
        <v>0.6097560975609756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-0.24194501570447746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0.22191464580026396</v>
      </c>
      <c r="Q596" s="11">
        <f>2*'OddsRatio_working_3-way'!K596*'OddsRatio_working_3-way'!L596*'OddsRatio_working_3-way'!M596</f>
        <v>5.4457581791475813E-2</v>
      </c>
      <c r="R596" s="11">
        <f t="shared" si="140"/>
        <v>0</v>
      </c>
      <c r="S596" s="11">
        <f t="shared" si="141"/>
        <v>-0.91721106613463166</v>
      </c>
      <c r="T596" s="11">
        <f t="shared" si="142"/>
        <v>-0.22508247021708749</v>
      </c>
      <c r="U596" s="11">
        <f>'OddsRatio_working_3-way'!S596-'OddsRatio_working_3-way'!R596^2/3</f>
        <v>-0.91721106613463166</v>
      </c>
      <c r="V596" s="11">
        <f>'OddsRatio_working_3-way'!S596*'OddsRatio_working_3-way'!R596/3-2*'OddsRatio_working_3-way'!R596^3/27-'OddsRatio_working_3-way'!T596</f>
        <v>0.22508247021708749</v>
      </c>
      <c r="W596" s="11">
        <f>'OddsRatio_working_3-way'!V596^2+4*'OddsRatio_working_3-way'!U596^3/27</f>
        <v>-6.3653109028546623E-2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0.16905267479958186</v>
      </c>
      <c r="Y596" s="11">
        <f>IF('OddsRatio_working_3-way'!W596&gt;=0,IF('OddsRatio_working_3-way'!V596+SQRT('OddsRatio_working_3-way'!W596)&gt;0,0,PI()),ACOS('OddsRatio_working_3-way'!V596/(2*'OddsRatio_working_3-way'!X596)))</f>
        <v>0.84234209217047251</v>
      </c>
      <c r="Z596" s="11">
        <f>'OddsRatio_working_3-way'!X596^(1/3)*COS('OddsRatio_working_3-way'!Y596/3)</f>
        <v>0.53128165096188262</v>
      </c>
      <c r="AA596" s="11">
        <f>'OddsRatio_working_3-way'!X596^(1/3)*COS(('OddsRatio_working_3-way'!Y596+2*PI())/3)</f>
        <v>-0.39833454065641655</v>
      </c>
      <c r="AB596" s="11">
        <f>'OddsRatio_working_3-way'!X596^(1/3)*COS(('OddsRatio_working_3-way'!Y596+4*PI())/3)</f>
        <v>-0.13294711030546602</v>
      </c>
      <c r="AC596" s="11">
        <f>'OddsRatio_working_3-way'!X596^(1/3)*SIN('OddsRatio_working_3-way'!Y596/3)</f>
        <v>0.15322150435266432</v>
      </c>
      <c r="AD596" s="11">
        <f>'OddsRatio_working_3-way'!X596^(1/3)*SIN(('OddsRatio_working_3-way'!Y596+2*PI())/3)</f>
        <v>0.38349265412119549</v>
      </c>
      <c r="AE596" s="11">
        <f>'OddsRatio_working_3-way'!X596^(1/3)*SIN(('OddsRatio_working_3-way'!Y596+4*PI())/3)</f>
        <v>-0.53671415847385973</v>
      </c>
      <c r="AF596" s="11">
        <f>-'OddsRatio_working_3-way'!U596/(3*'OddsRatio_working_3-way'!X596^(1/3))*COS(('OddsRatio_working_3-way'!Y596)/3)</f>
        <v>0.53128165096188251</v>
      </c>
      <c r="AG596" s="11">
        <f>-'OddsRatio_working_3-way'!U596/(3*'OddsRatio_working_3-way'!X596^(1/3))*COS(('OddsRatio_working_3-way'!Y596+2*PI())/3)</f>
        <v>-0.39833454065641649</v>
      </c>
      <c r="AH596" s="11">
        <f>-'OddsRatio_working_3-way'!U596/(3*'OddsRatio_working_3-way'!X596^(1/3))*COS(('OddsRatio_working_3-way'!Y596+4*PI())/3)</f>
        <v>-0.13294711030546599</v>
      </c>
      <c r="AI596" s="11">
        <f>'OddsRatio_working_3-way'!U596/(3*'OddsRatio_working_3-way'!X596^(1/3))*SIN(('OddsRatio_working_3-way'!Y596)/3)</f>
        <v>-0.1532215043526643</v>
      </c>
      <c r="AJ596" s="11">
        <f>'OddsRatio_working_3-way'!U596/(3*'OddsRatio_working_3-way'!X596^(1/3))*SIN(('OddsRatio_working_3-way'!Y596+2*PI())/3)</f>
        <v>-0.38349265412119543</v>
      </c>
      <c r="AK596" s="11">
        <f>'OddsRatio_working_3-way'!U596/(3*'OddsRatio_working_3-way'!X596^(1/3))*SIN(('OddsRatio_working_3-way'!Y596+4*PI())/3)</f>
        <v>0.53671415847385973</v>
      </c>
      <c r="AL596" s="11">
        <f>'OddsRatio_working_3-way'!Z596+'OddsRatio_working_3-way'!AF596</f>
        <v>1.062563301923765</v>
      </c>
      <c r="AM596" s="11">
        <f>'OddsRatio_working_3-way'!AA596+'OddsRatio_working_3-way'!AG596</f>
        <v>-0.79666908131283298</v>
      </c>
      <c r="AN596" s="11">
        <f>'OddsRatio_working_3-way'!AB596+'OddsRatio_working_3-way'!AH596</f>
        <v>-0.26589422061093204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1.062563301923765</v>
      </c>
      <c r="AS596" s="11">
        <f>IF(('OddsRatio_working_3-way'!X596=0),IF(Q596&gt;0,-Q596^(1/3),(-Q596)^(1/3)),'OddsRatio_working_3-way'!AM596-'OddsRatio_working_3-way'!R596/3)</f>
        <v>-0.79666908131283298</v>
      </c>
      <c r="AT596" s="11">
        <f>IF(('OddsRatio_working_3-way'!X596=0),IF(Q596&gt;0,-Q596^(1/3),(-Q596)^(1/3)),'OddsRatio_working_3-way'!AN596-'OddsRatio_working_3-way'!R596/3)</f>
        <v>-0.26589422061093204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1.93</v>
      </c>
      <c r="B597" s="4">
        <f>IF('True_Odds_Calculator_3-way'!B598="","",'True_Odds_Calculator_3-way'!B598)</f>
        <v>3.69</v>
      </c>
      <c r="C597" s="4">
        <f>IF('True_Odds_Calculator_3-way'!C598="","",'True_Odds_Calculator_3-way'!C598)</f>
        <v>4.1500000000000004</v>
      </c>
      <c r="D597" s="9">
        <f t="shared" si="130"/>
        <v>0.50611776102831973</v>
      </c>
      <c r="E597" s="9">
        <f t="shared" si="131"/>
        <v>0.26160568732311351</v>
      </c>
      <c r="F597" s="9">
        <f t="shared" si="132"/>
        <v>0.23227655164856686</v>
      </c>
      <c r="G597" s="9">
        <f t="shared" si="133"/>
        <v>1.0492739275900962</v>
      </c>
      <c r="H597" s="9">
        <f t="shared" si="134"/>
        <v>1.9758247526587891</v>
      </c>
      <c r="I597" s="9">
        <f t="shared" si="135"/>
        <v>3.8225468652173586</v>
      </c>
      <c r="J597" s="9">
        <f t="shared" si="136"/>
        <v>4.305212871908803</v>
      </c>
      <c r="K597" s="11">
        <f t="shared" si="137"/>
        <v>0.5181347150259068</v>
      </c>
      <c r="L597" s="11">
        <f t="shared" si="138"/>
        <v>0.2710027100271003</v>
      </c>
      <c r="M597" s="11">
        <f t="shared" si="139"/>
        <v>0.24096385542168672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-0.26663306835328171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0.22906402982501639</v>
      </c>
      <c r="Q597" s="11">
        <f>2*'OddsRatio_working_3-way'!K597*'OddsRatio_working_3-way'!L597*'OddsRatio_working_3-way'!M597</f>
        <v>6.7670319002959056E-2</v>
      </c>
      <c r="R597" s="11">
        <f t="shared" si="140"/>
        <v>0</v>
      </c>
      <c r="S597" s="11">
        <f t="shared" si="141"/>
        <v>-0.8590983528026338</v>
      </c>
      <c r="T597" s="11">
        <f t="shared" si="142"/>
        <v>-0.25379567291067473</v>
      </c>
      <c r="U597" s="11">
        <f>'OddsRatio_working_3-way'!S597-'OddsRatio_working_3-way'!R597^2/3</f>
        <v>-0.8590983528026338</v>
      </c>
      <c r="V597" s="11">
        <f>'OddsRatio_working_3-way'!S597*'OddsRatio_working_3-way'!R597/3-2*'OddsRatio_working_3-way'!R597^3/27-'OddsRatio_working_3-way'!T597</f>
        <v>0.25379567291067473</v>
      </c>
      <c r="W597" s="11">
        <f>'OddsRatio_working_3-way'!V597^2+4*'OddsRatio_working_3-way'!U597^3/27</f>
        <v>-2.9522204103974645E-2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0.15324363583209324</v>
      </c>
      <c r="Y597" s="11">
        <f>IF('OddsRatio_working_3-way'!W597&gt;=0,IF('OddsRatio_working_3-way'!V597+SQRT('OddsRatio_working_3-way'!W597)&gt;0,0,PI()),ACOS('OddsRatio_working_3-way'!V597/(2*'OddsRatio_working_3-way'!X597)))</f>
        <v>0.59512398410611123</v>
      </c>
      <c r="Z597" s="11">
        <f>'OddsRatio_working_3-way'!X597^(1/3)*COS('OddsRatio_working_3-way'!Y597/3)</f>
        <v>0.52463696379504821</v>
      </c>
      <c r="AA597" s="11">
        <f>'OddsRatio_working_3-way'!X597^(1/3)*COS(('OddsRatio_working_3-way'!Y597+2*PI())/3)</f>
        <v>-0.35365100822628331</v>
      </c>
      <c r="AB597" s="11">
        <f>'OddsRatio_working_3-way'!X597^(1/3)*COS(('OddsRatio_working_3-way'!Y597+4*PI())/3)</f>
        <v>-0.17098595556876492</v>
      </c>
      <c r="AC597" s="11">
        <f>'OddsRatio_working_3-way'!X597^(1/3)*SIN('OddsRatio_working_3-way'!Y597/3)</f>
        <v>0.10546171732335545</v>
      </c>
      <c r="AD597" s="11">
        <f>'OddsRatio_working_3-way'!X597^(1/3)*SIN(('OddsRatio_working_3-way'!Y597+2*PI())/3)</f>
        <v>0.40161807974917074</v>
      </c>
      <c r="AE597" s="11">
        <f>'OddsRatio_working_3-way'!X597^(1/3)*SIN(('OddsRatio_working_3-way'!Y597+4*PI())/3)</f>
        <v>-0.50707979707252626</v>
      </c>
      <c r="AF597" s="11">
        <f>-'OddsRatio_working_3-way'!U597/(3*'OddsRatio_working_3-way'!X597^(1/3))*COS(('OddsRatio_working_3-way'!Y597)/3)</f>
        <v>0.52463696379504809</v>
      </c>
      <c r="AG597" s="11">
        <f>-'OddsRatio_working_3-way'!U597/(3*'OddsRatio_working_3-way'!X597^(1/3))*COS(('OddsRatio_working_3-way'!Y597+2*PI())/3)</f>
        <v>-0.35365100822628326</v>
      </c>
      <c r="AH597" s="11">
        <f>-'OddsRatio_working_3-way'!U597/(3*'OddsRatio_working_3-way'!X597^(1/3))*COS(('OddsRatio_working_3-way'!Y597+4*PI())/3)</f>
        <v>-0.17098595556876486</v>
      </c>
      <c r="AI597" s="11">
        <f>'OddsRatio_working_3-way'!U597/(3*'OddsRatio_working_3-way'!X597^(1/3))*SIN(('OddsRatio_working_3-way'!Y597)/3)</f>
        <v>-0.10546171732335542</v>
      </c>
      <c r="AJ597" s="11">
        <f>'OddsRatio_working_3-way'!U597/(3*'OddsRatio_working_3-way'!X597^(1/3))*SIN(('OddsRatio_working_3-way'!Y597+2*PI())/3)</f>
        <v>-0.40161807974917069</v>
      </c>
      <c r="AK597" s="11">
        <f>'OddsRatio_working_3-way'!U597/(3*'OddsRatio_working_3-way'!X597^(1/3))*SIN(('OddsRatio_working_3-way'!Y597+4*PI())/3)</f>
        <v>0.50707979707252615</v>
      </c>
      <c r="AL597" s="11">
        <f>'OddsRatio_working_3-way'!Z597+'OddsRatio_working_3-way'!AF597</f>
        <v>1.0492739275900962</v>
      </c>
      <c r="AM597" s="11">
        <f>'OddsRatio_working_3-way'!AA597+'OddsRatio_working_3-way'!AG597</f>
        <v>-0.70730201645256652</v>
      </c>
      <c r="AN597" s="11">
        <f>'OddsRatio_working_3-way'!AB597+'OddsRatio_working_3-way'!AH597</f>
        <v>-0.34197191113752978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1.0492739275900962</v>
      </c>
      <c r="AS597" s="11">
        <f>IF(('OddsRatio_working_3-way'!X597=0),IF(Q597&gt;0,-Q597^(1/3),(-Q597)^(1/3)),'OddsRatio_working_3-way'!AM597-'OddsRatio_working_3-way'!R597/3)</f>
        <v>-0.70730201645256652</v>
      </c>
      <c r="AT597" s="11">
        <f>IF(('OddsRatio_working_3-way'!X597=0),IF(Q597&gt;0,-Q597^(1/3),(-Q597)^(1/3)),'OddsRatio_working_3-way'!AN597-'OddsRatio_working_3-way'!R597/3)</f>
        <v>-0.34197191113752978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1.95</v>
      </c>
      <c r="B598" s="4">
        <f>IF('True_Odds_Calculator_3-way'!B599="","",'True_Odds_Calculator_3-way'!B599)</f>
        <v>3.92</v>
      </c>
      <c r="C598" s="4">
        <f>IF('True_Odds_Calculator_3-way'!C599="","",'True_Odds_Calculator_3-way'!C599)</f>
        <v>3.81</v>
      </c>
      <c r="D598" s="9">
        <f t="shared" si="130"/>
        <v>0.50074576541579774</v>
      </c>
      <c r="E598" s="9">
        <f t="shared" si="131"/>
        <v>0.24603097441194458</v>
      </c>
      <c r="F598" s="9">
        <f t="shared" si="132"/>
        <v>0.25322326017225749</v>
      </c>
      <c r="G598" s="9">
        <f t="shared" si="133"/>
        <v>1.0494961905671847</v>
      </c>
      <c r="H598" s="9">
        <f t="shared" si="134"/>
        <v>1.9970213810388253</v>
      </c>
      <c r="I598" s="9">
        <f t="shared" si="135"/>
        <v>4.0645288764561789</v>
      </c>
      <c r="J598" s="9">
        <f t="shared" si="136"/>
        <v>3.9490842954937895</v>
      </c>
      <c r="K598" s="11">
        <f t="shared" si="137"/>
        <v>0.51282051282051289</v>
      </c>
      <c r="L598" s="11">
        <f t="shared" si="138"/>
        <v>0.25510204081632654</v>
      </c>
      <c r="M598" s="11">
        <f t="shared" si="139"/>
        <v>0.26246719160104987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-0.26764992288051892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0.2293669335289133</v>
      </c>
      <c r="Q598" s="11">
        <f>2*'OddsRatio_working_3-way'!K598*'OddsRatio_working_3-way'!L598*'OddsRatio_working_3-way'!M598</f>
        <v>6.8672734589495008E-2</v>
      </c>
      <c r="R598" s="11">
        <f t="shared" si="140"/>
        <v>0</v>
      </c>
      <c r="S598" s="11">
        <f t="shared" si="141"/>
        <v>-0.85696618575640149</v>
      </c>
      <c r="T598" s="11">
        <f t="shared" si="142"/>
        <v>-0.25657670232227592</v>
      </c>
      <c r="U598" s="11">
        <f>'OddsRatio_working_3-way'!S598-'OddsRatio_working_3-way'!R598^2/3</f>
        <v>-0.85696618575640149</v>
      </c>
      <c r="V598" s="11">
        <f>'OddsRatio_working_3-way'!S598*'OddsRatio_working_3-way'!R598/3-2*'OddsRatio_working_3-way'!R598^3/27-'OddsRatio_working_3-way'!T598</f>
        <v>0.25657670232227592</v>
      </c>
      <c r="W598" s="11">
        <f>'OddsRatio_working_3-way'!V598^2+4*'OddsRatio_working_3-way'!U598^3/27</f>
        <v>-2.7405179740605565E-2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0.15267349468324501</v>
      </c>
      <c r="Y598" s="11">
        <f>IF('OddsRatio_working_3-way'!W598&gt;=0,IF('OddsRatio_working_3-way'!V598+SQRT('OddsRatio_working_3-way'!W598)&gt;0,0,PI()),ACOS('OddsRatio_working_3-way'!V598/(2*'OddsRatio_working_3-way'!X598)))</f>
        <v>0.57299845747700739</v>
      </c>
      <c r="Z598" s="11">
        <f>'OddsRatio_working_3-way'!X598^(1/3)*COS('OddsRatio_working_3-way'!Y598/3)</f>
        <v>0.52474809528359234</v>
      </c>
      <c r="AA598" s="11">
        <f>'OddsRatio_working_3-way'!X598^(1/3)*COS(('OddsRatio_working_3-way'!Y598+2*PI())/3)</f>
        <v>-0.35024397316402378</v>
      </c>
      <c r="AB598" s="11">
        <f>'OddsRatio_working_3-way'!X598^(1/3)*COS(('OddsRatio_working_3-way'!Y598+4*PI())/3)</f>
        <v>-0.1745041221195687</v>
      </c>
      <c r="AC598" s="11">
        <f>'OddsRatio_working_3-way'!X598^(1/3)*SIN('OddsRatio_working_3-way'!Y598/3)</f>
        <v>0.10146345030786103</v>
      </c>
      <c r="AD598" s="11">
        <f>'OddsRatio_working_3-way'!X598^(1/3)*SIN(('OddsRatio_working_3-way'!Y598+2*PI())/3)</f>
        <v>0.4037134559491577</v>
      </c>
      <c r="AE598" s="11">
        <f>'OddsRatio_working_3-way'!X598^(1/3)*SIN(('OddsRatio_working_3-way'!Y598+4*PI())/3)</f>
        <v>-0.50517690625701861</v>
      </c>
      <c r="AF598" s="11">
        <f>-'OddsRatio_working_3-way'!U598/(3*'OddsRatio_working_3-way'!X598^(1/3))*COS(('OddsRatio_working_3-way'!Y598)/3)</f>
        <v>0.52474809528359223</v>
      </c>
      <c r="AG598" s="11">
        <f>-'OddsRatio_working_3-way'!U598/(3*'OddsRatio_working_3-way'!X598^(1/3))*COS(('OddsRatio_working_3-way'!Y598+2*PI())/3)</f>
        <v>-0.35024397316402373</v>
      </c>
      <c r="AH598" s="11">
        <f>-'OddsRatio_working_3-way'!U598/(3*'OddsRatio_working_3-way'!X598^(1/3))*COS(('OddsRatio_working_3-way'!Y598+4*PI())/3)</f>
        <v>-0.17450412211956867</v>
      </c>
      <c r="AI598" s="11">
        <f>'OddsRatio_working_3-way'!U598/(3*'OddsRatio_working_3-way'!X598^(1/3))*SIN(('OddsRatio_working_3-way'!Y598)/3)</f>
        <v>-0.10146345030786101</v>
      </c>
      <c r="AJ598" s="11">
        <f>'OddsRatio_working_3-way'!U598/(3*'OddsRatio_working_3-way'!X598^(1/3))*SIN(('OddsRatio_working_3-way'!Y598+2*PI())/3)</f>
        <v>-0.40371345594915764</v>
      </c>
      <c r="AK598" s="11">
        <f>'OddsRatio_working_3-way'!U598/(3*'OddsRatio_working_3-way'!X598^(1/3))*SIN(('OddsRatio_working_3-way'!Y598+4*PI())/3)</f>
        <v>0.5051769062570185</v>
      </c>
      <c r="AL598" s="11">
        <f>'OddsRatio_working_3-way'!Z598+'OddsRatio_working_3-way'!AF598</f>
        <v>1.0494961905671847</v>
      </c>
      <c r="AM598" s="11">
        <f>'OddsRatio_working_3-way'!AA598+'OddsRatio_working_3-way'!AG598</f>
        <v>-0.70048794632804756</v>
      </c>
      <c r="AN598" s="11">
        <f>'OddsRatio_working_3-way'!AB598+'OddsRatio_working_3-way'!AH598</f>
        <v>-0.34900824423913734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1.0494961905671847</v>
      </c>
      <c r="AS598" s="11">
        <f>IF(('OddsRatio_working_3-way'!X598=0),IF(Q598&gt;0,-Q598^(1/3),(-Q598)^(1/3)),'OddsRatio_working_3-way'!AM598-'OddsRatio_working_3-way'!R598/3)</f>
        <v>-0.70048794632804756</v>
      </c>
      <c r="AT598" s="11">
        <f>IF(('OddsRatio_working_3-way'!X598=0),IF(Q598&gt;0,-Q598^(1/3),(-Q598)^(1/3)),'OddsRatio_working_3-way'!AN598-'OddsRatio_working_3-way'!R598/3)</f>
        <v>-0.34900824423913734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1.28</v>
      </c>
      <c r="B599" s="4">
        <f>IF('True_Odds_Calculator_3-way'!B600="","",'True_Odds_Calculator_3-way'!B600)</f>
        <v>6.09</v>
      </c>
      <c r="C599" s="4">
        <f>IF('True_Odds_Calculator_3-way'!C600="","",'True_Odds_Calculator_3-way'!C600)</f>
        <v>11.4</v>
      </c>
      <c r="D599" s="9">
        <f t="shared" si="130"/>
        <v>0.76619149429078648</v>
      </c>
      <c r="E599" s="9">
        <f t="shared" si="131"/>
        <v>0.15273439400405939</v>
      </c>
      <c r="F599" s="9">
        <f t="shared" si="132"/>
        <v>8.1074111705153953E-2</v>
      </c>
      <c r="G599" s="9">
        <f t="shared" si="133"/>
        <v>1.0898455330750423</v>
      </c>
      <c r="H599" s="9">
        <f t="shared" si="134"/>
        <v>1.3051567492610119</v>
      </c>
      <c r="I599" s="9">
        <f t="shared" si="135"/>
        <v>6.5473137633519656</v>
      </c>
      <c r="J599" s="9">
        <f t="shared" si="136"/>
        <v>12.334393543980442</v>
      </c>
      <c r="K599" s="11">
        <f t="shared" si="137"/>
        <v>0.78125</v>
      </c>
      <c r="L599" s="11">
        <f t="shared" si="138"/>
        <v>0.16420361247947454</v>
      </c>
      <c r="M599" s="11">
        <f t="shared" si="139"/>
        <v>8.771929824561403E-2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-0.16679270014115732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0.17745963327859882</v>
      </c>
      <c r="Q599" s="11">
        <f>2*'OddsRatio_working_3-way'!K599*'OddsRatio_working_3-way'!L599*'OddsRatio_working_3-way'!M599</f>
        <v>2.2505977587647278E-2</v>
      </c>
      <c r="R599" s="11">
        <f t="shared" si="140"/>
        <v>0</v>
      </c>
      <c r="S599" s="11">
        <f t="shared" si="141"/>
        <v>-1.0639532373324134</v>
      </c>
      <c r="T599" s="11">
        <f t="shared" si="142"/>
        <v>-0.13493382845052798</v>
      </c>
      <c r="U599" s="11">
        <f>'OddsRatio_working_3-way'!S599-'OddsRatio_working_3-way'!R599^2/3</f>
        <v>-1.0639532373324134</v>
      </c>
      <c r="V599" s="11">
        <f>'OddsRatio_working_3-way'!S599*'OddsRatio_working_3-way'!R599/3-2*'OddsRatio_working_3-way'!R599^3/27-'OddsRatio_working_3-way'!T599</f>
        <v>0.13493382845052798</v>
      </c>
      <c r="W599" s="11">
        <f>'OddsRatio_working_3-way'!V599^2+4*'OddsRatio_working_3-way'!U599^3/27</f>
        <v>-0.16022120734608677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0.21120389757672756</v>
      </c>
      <c r="Y599" s="11">
        <f>IF('OddsRatio_working_3-way'!W599&gt;=0,IF('OddsRatio_working_3-way'!V599+SQRT('OddsRatio_working_3-way'!W599)&gt;0,0,PI()),ACOS('OddsRatio_working_3-way'!V599/(2*'OddsRatio_working_3-way'!X599)))</f>
        <v>1.245658154887213</v>
      </c>
      <c r="Z599" s="11">
        <f>'OddsRatio_working_3-way'!X599^(1/3)*COS('OddsRatio_working_3-way'!Y599/3)</f>
        <v>0.54492276653752125</v>
      </c>
      <c r="AA599" s="11">
        <f>'OddsRatio_working_3-way'!X599^(1/3)*COS(('OddsRatio_working_3-way'!Y599+2*PI())/3)</f>
        <v>-0.4805063140287385</v>
      </c>
      <c r="AB599" s="11">
        <f>'OddsRatio_working_3-way'!X599^(1/3)*COS(('OddsRatio_working_3-way'!Y599+4*PI())/3)</f>
        <v>-6.4416452508782904E-2</v>
      </c>
      <c r="AC599" s="11">
        <f>'OddsRatio_working_3-way'!X599^(1/3)*SIN('OddsRatio_working_3-way'!Y599/3)</f>
        <v>0.24022959355562051</v>
      </c>
      <c r="AD599" s="11">
        <f>'OddsRatio_working_3-way'!X599^(1/3)*SIN(('OddsRatio_working_3-way'!Y599+2*PI())/3)</f>
        <v>0.35180216214417998</v>
      </c>
      <c r="AE599" s="11">
        <f>'OddsRatio_working_3-way'!X599^(1/3)*SIN(('OddsRatio_working_3-way'!Y599+4*PI())/3)</f>
        <v>-0.59203175569980049</v>
      </c>
      <c r="AF599" s="11">
        <f>-'OddsRatio_working_3-way'!U599/(3*'OddsRatio_working_3-way'!X599^(1/3))*COS(('OddsRatio_working_3-way'!Y599)/3)</f>
        <v>0.54492276653752114</v>
      </c>
      <c r="AG599" s="11">
        <f>-'OddsRatio_working_3-way'!U599/(3*'OddsRatio_working_3-way'!X599^(1/3))*COS(('OddsRatio_working_3-way'!Y599+2*PI())/3)</f>
        <v>-0.48050631402873839</v>
      </c>
      <c r="AH599" s="11">
        <f>-'OddsRatio_working_3-way'!U599/(3*'OddsRatio_working_3-way'!X599^(1/3))*COS(('OddsRatio_working_3-way'!Y599+4*PI())/3)</f>
        <v>-6.441645250878289E-2</v>
      </c>
      <c r="AI599" s="11">
        <f>'OddsRatio_working_3-way'!U599/(3*'OddsRatio_working_3-way'!X599^(1/3))*SIN(('OddsRatio_working_3-way'!Y599)/3)</f>
        <v>-0.24022959355562049</v>
      </c>
      <c r="AJ599" s="11">
        <f>'OddsRatio_working_3-way'!U599/(3*'OddsRatio_working_3-way'!X599^(1/3))*SIN(('OddsRatio_working_3-way'!Y599+2*PI())/3)</f>
        <v>-0.35180216214417992</v>
      </c>
      <c r="AK599" s="11">
        <f>'OddsRatio_working_3-way'!U599/(3*'OddsRatio_working_3-way'!X599^(1/3))*SIN(('OddsRatio_working_3-way'!Y599+4*PI())/3)</f>
        <v>0.59203175569980038</v>
      </c>
      <c r="AL599" s="11">
        <f>'OddsRatio_working_3-way'!Z599+'OddsRatio_working_3-way'!AF599</f>
        <v>1.0898455330750423</v>
      </c>
      <c r="AM599" s="11">
        <f>'OddsRatio_working_3-way'!AA599+'OddsRatio_working_3-way'!AG599</f>
        <v>-0.96101262805747689</v>
      </c>
      <c r="AN599" s="11">
        <f>'OddsRatio_working_3-way'!AB599+'OddsRatio_working_3-way'!AH599</f>
        <v>-0.12883290501756578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1.0898455330750423</v>
      </c>
      <c r="AS599" s="11">
        <f>IF(('OddsRatio_working_3-way'!X599=0),IF(Q599&gt;0,-Q599^(1/3),(-Q599)^(1/3)),'OddsRatio_working_3-way'!AM599-'OddsRatio_working_3-way'!R599/3)</f>
        <v>-0.96101262805747689</v>
      </c>
      <c r="AT599" s="11">
        <f>IF(('OddsRatio_working_3-way'!X599=0),IF(Q599&gt;0,-Q599^(1/3),(-Q599)^(1/3)),'OddsRatio_working_3-way'!AN599-'OddsRatio_working_3-way'!R599/3)</f>
        <v>-0.12883290501756578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3.56</v>
      </c>
      <c r="B600" s="4">
        <f>IF('True_Odds_Calculator_3-way'!B601="","",'True_Odds_Calculator_3-way'!B601)</f>
        <v>3.5</v>
      </c>
      <c r="C600" s="4">
        <f>IF('True_Odds_Calculator_3-way'!C601="","",'True_Odds_Calculator_3-way'!C601)</f>
        <v>2.11</v>
      </c>
      <c r="D600" s="9">
        <f t="shared" si="130"/>
        <v>0.26846033473953212</v>
      </c>
      <c r="E600" s="9">
        <f t="shared" si="131"/>
        <v>0.27314350604373461</v>
      </c>
      <c r="F600" s="9">
        <f t="shared" si="132"/>
        <v>0.45839615921673338</v>
      </c>
      <c r="G600" s="9">
        <f t="shared" si="133"/>
        <v>1.0644316674179093</v>
      </c>
      <c r="H600" s="9">
        <f t="shared" si="134"/>
        <v>3.724945068589848</v>
      </c>
      <c r="I600" s="9">
        <f t="shared" si="135"/>
        <v>3.6610791685447728</v>
      </c>
      <c r="J600" s="9">
        <f t="shared" si="136"/>
        <v>2.1815191508338794</v>
      </c>
      <c r="K600" s="11">
        <f t="shared" si="137"/>
        <v>0.2808988764044944</v>
      </c>
      <c r="L600" s="11">
        <f t="shared" si="138"/>
        <v>0.2857142857142857</v>
      </c>
      <c r="M600" s="11">
        <f t="shared" si="139"/>
        <v>0.47393364928909953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-0.27021064562999708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0.23468464013753965</v>
      </c>
      <c r="Q600" s="11">
        <f>2*'OddsRatio_working_3-way'!K600*'OddsRatio_working_3-way'!L600*'OddsRatio_working_3-way'!M600</f>
        <v>7.6072816900337001E-2</v>
      </c>
      <c r="R600" s="11">
        <f t="shared" si="140"/>
        <v>0</v>
      </c>
      <c r="S600" s="11">
        <f t="shared" si="141"/>
        <v>-0.86852477477477463</v>
      </c>
      <c r="T600" s="11">
        <f t="shared" si="142"/>
        <v>-0.28153153153153149</v>
      </c>
      <c r="U600" s="11">
        <f>'OddsRatio_working_3-way'!S600-'OddsRatio_working_3-way'!R600^2/3</f>
        <v>-0.86852477477477463</v>
      </c>
      <c r="V600" s="11">
        <f>'OddsRatio_working_3-way'!S600*'OddsRatio_working_3-way'!R600/3-2*'OddsRatio_working_3-way'!R600^3/27-'OddsRatio_working_3-way'!T600</f>
        <v>0.28153153153153149</v>
      </c>
      <c r="W600" s="11">
        <f>'OddsRatio_working_3-way'!V600^2+4*'OddsRatio_working_3-way'!U600^3/27</f>
        <v>-1.7800572010705507E-2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0.15577273129241462</v>
      </c>
      <c r="Y600" s="11">
        <f>IF('OddsRatio_working_3-way'!W600&gt;=0,IF('OddsRatio_working_3-way'!V600+SQRT('OddsRatio_working_3-way'!W600)&gt;0,0,PI()),ACOS('OddsRatio_working_3-way'!V600/(2*'OddsRatio_working_3-way'!X600)))</f>
        <v>0.44255332862382502</v>
      </c>
      <c r="Z600" s="11">
        <f>'OddsRatio_working_3-way'!X600^(1/3)*COS('OddsRatio_working_3-way'!Y600/3)</f>
        <v>0.53221583370895464</v>
      </c>
      <c r="AA600" s="11">
        <f>'OddsRatio_working_3-way'!X600^(1/3)*COS(('OddsRatio_working_3-way'!Y600+2*PI())/3)</f>
        <v>-0.33459823336568484</v>
      </c>
      <c r="AB600" s="11">
        <f>'OddsRatio_working_3-way'!X600^(1/3)*COS(('OddsRatio_working_3-way'!Y600+4*PI())/3)</f>
        <v>-0.19761760034326992</v>
      </c>
      <c r="AC600" s="11">
        <f>'OddsRatio_working_3-way'!X600^(1/3)*SIN('OddsRatio_working_3-way'!Y600/3)</f>
        <v>7.9085805349256605E-2</v>
      </c>
      <c r="AD600" s="11">
        <f>'OddsRatio_working_3-way'!X600^(1/3)*SIN(('OddsRatio_working_3-way'!Y600+2*PI())/3)</f>
        <v>0.42136952961364083</v>
      </c>
      <c r="AE600" s="11">
        <f>'OddsRatio_working_3-way'!X600^(1/3)*SIN(('OddsRatio_working_3-way'!Y600+4*PI())/3)</f>
        <v>-0.5004553349628974</v>
      </c>
      <c r="AF600" s="11">
        <f>-'OddsRatio_working_3-way'!U600/(3*'OddsRatio_working_3-way'!X600^(1/3))*COS(('OddsRatio_working_3-way'!Y600)/3)</f>
        <v>0.53221583370895464</v>
      </c>
      <c r="AG600" s="11">
        <f>-'OddsRatio_working_3-way'!U600/(3*'OddsRatio_working_3-way'!X600^(1/3))*COS(('OddsRatio_working_3-way'!Y600+2*PI())/3)</f>
        <v>-0.33459823336568484</v>
      </c>
      <c r="AH600" s="11">
        <f>-'OddsRatio_working_3-way'!U600/(3*'OddsRatio_working_3-way'!X600^(1/3))*COS(('OddsRatio_working_3-way'!Y600+4*PI())/3)</f>
        <v>-0.19761760034326992</v>
      </c>
      <c r="AI600" s="11">
        <f>'OddsRatio_working_3-way'!U600/(3*'OddsRatio_working_3-way'!X600^(1/3))*SIN(('OddsRatio_working_3-way'!Y600)/3)</f>
        <v>-7.9085805349256605E-2</v>
      </c>
      <c r="AJ600" s="11">
        <f>'OddsRatio_working_3-way'!U600/(3*'OddsRatio_working_3-way'!X600^(1/3))*SIN(('OddsRatio_working_3-way'!Y600+2*PI())/3)</f>
        <v>-0.42136952961364083</v>
      </c>
      <c r="AK600" s="11">
        <f>'OddsRatio_working_3-way'!U600/(3*'OddsRatio_working_3-way'!X600^(1/3))*SIN(('OddsRatio_working_3-way'!Y600+4*PI())/3)</f>
        <v>0.5004553349628974</v>
      </c>
      <c r="AL600" s="11">
        <f>'OddsRatio_working_3-way'!Z600+'OddsRatio_working_3-way'!AF600</f>
        <v>1.0644316674179093</v>
      </c>
      <c r="AM600" s="11">
        <f>'OddsRatio_working_3-way'!AA600+'OddsRatio_working_3-way'!AG600</f>
        <v>-0.66919646673136968</v>
      </c>
      <c r="AN600" s="11">
        <f>'OddsRatio_working_3-way'!AB600+'OddsRatio_working_3-way'!AH600</f>
        <v>-0.39523520068653983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1.0644316674179093</v>
      </c>
      <c r="AS600" s="11">
        <f>IF(('OddsRatio_working_3-way'!X600=0),IF(Q600&gt;0,-Q600^(1/3),(-Q600)^(1/3)),'OddsRatio_working_3-way'!AM600-'OddsRatio_working_3-way'!R600/3)</f>
        <v>-0.66919646673136968</v>
      </c>
      <c r="AT600" s="11">
        <f>IF(('OddsRatio_working_3-way'!X600=0),IF(Q600&gt;0,-Q600^(1/3),(-Q600)^(1/3)),'OddsRatio_working_3-way'!AN600-'OddsRatio_working_3-way'!R600/3)</f>
        <v>-0.39523520068653983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1.43</v>
      </c>
      <c r="B601" s="4">
        <f>IF('True_Odds_Calculator_3-way'!B602="","",'True_Odds_Calculator_3-way'!B602)</f>
        <v>4.93</v>
      </c>
      <c r="C601" s="4">
        <f>IF('True_Odds_Calculator_3-way'!C602="","",'True_Odds_Calculator_3-way'!C602)</f>
        <v>7.17</v>
      </c>
      <c r="D601" s="9">
        <f t="shared" si="130"/>
        <v>0.68106281196765861</v>
      </c>
      <c r="E601" s="9">
        <f t="shared" si="131"/>
        <v>0.18939453346115734</v>
      </c>
      <c r="F601" s="9">
        <f t="shared" si="132"/>
        <v>0.12954265457118411</v>
      </c>
      <c r="G601" s="9">
        <f t="shared" si="133"/>
        <v>1.0890543100275878</v>
      </c>
      <c r="H601" s="9">
        <f t="shared" si="134"/>
        <v>1.4682933533118625</v>
      </c>
      <c r="I601" s="9">
        <f t="shared" si="135"/>
        <v>5.2799834384084194</v>
      </c>
      <c r="J601" s="9">
        <f t="shared" si="136"/>
        <v>7.719465092870216</v>
      </c>
      <c r="K601" s="11">
        <f t="shared" si="137"/>
        <v>0.69930069930069938</v>
      </c>
      <c r="L601" s="11">
        <f t="shared" si="138"/>
        <v>0.20283975659229211</v>
      </c>
      <c r="M601" s="11">
        <f t="shared" si="139"/>
        <v>0.1394700139470014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-0.20627379444119243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0.2083177416505092</v>
      </c>
      <c r="Q601" s="11">
        <f>2*'OddsRatio_working_3-way'!K601*'OddsRatio_working_3-way'!L601*'OddsRatio_working_3-way'!M601</f>
        <v>3.9566522630676018E-2</v>
      </c>
      <c r="R601" s="11">
        <f t="shared" si="140"/>
        <v>0</v>
      </c>
      <c r="S601" s="11">
        <f t="shared" si="141"/>
        <v>-1.0099089039150801</v>
      </c>
      <c r="T601" s="11">
        <f t="shared" si="142"/>
        <v>-0.19181555629916056</v>
      </c>
      <c r="U601" s="11">
        <f>'OddsRatio_working_3-way'!S601-'OddsRatio_working_3-way'!R601^2/3</f>
        <v>-1.0099089039150801</v>
      </c>
      <c r="V601" s="11">
        <f>'OddsRatio_working_3-way'!S601*'OddsRatio_working_3-way'!R601/3-2*'OddsRatio_working_3-way'!R601^3/27-'OddsRatio_working_3-way'!T601</f>
        <v>0.19181555629916056</v>
      </c>
      <c r="W601" s="11">
        <f>'OddsRatio_working_3-way'!V601^2+4*'OddsRatio_working_3-way'!U601^3/27</f>
        <v>-0.11580268033127451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0.19531761823350124</v>
      </c>
      <c r="Y601" s="11">
        <f>IF('OddsRatio_working_3-way'!W601&gt;=0,IF('OddsRatio_working_3-way'!V601+SQRT('OddsRatio_working_3-way'!W601)&gt;0,0,PI()),ACOS('OddsRatio_working_3-way'!V601/(2*'OddsRatio_working_3-way'!X601)))</f>
        <v>1.0575189226534394</v>
      </c>
      <c r="Z601" s="11">
        <f>'OddsRatio_working_3-way'!X601^(1/3)*COS('OddsRatio_working_3-way'!Y601/3)</f>
        <v>0.5445271550137939</v>
      </c>
      <c r="AA601" s="11">
        <f>'OddsRatio_working_3-way'!X601^(1/3)*COS(('OddsRatio_working_3-way'!Y601+2*PI())/3)</f>
        <v>-0.44574227668408078</v>
      </c>
      <c r="AB601" s="11">
        <f>'OddsRatio_working_3-way'!X601^(1/3)*COS(('OddsRatio_working_3-way'!Y601+4*PI())/3)</f>
        <v>-9.8784878329712916E-2</v>
      </c>
      <c r="AC601" s="11">
        <f>'OddsRatio_working_3-way'!X601^(1/3)*SIN('OddsRatio_working_3-way'!Y601/3)</f>
        <v>0.20031594733722644</v>
      </c>
      <c r="AD601" s="11">
        <f>'OddsRatio_working_3-way'!X601^(1/3)*SIN(('OddsRatio_working_3-way'!Y601+2*PI())/3)</f>
        <v>0.3714163756237992</v>
      </c>
      <c r="AE601" s="11">
        <f>'OddsRatio_working_3-way'!X601^(1/3)*SIN(('OddsRatio_working_3-way'!Y601+4*PI())/3)</f>
        <v>-0.57173232296102572</v>
      </c>
      <c r="AF601" s="11">
        <f>-'OddsRatio_working_3-way'!U601/(3*'OddsRatio_working_3-way'!X601^(1/3))*COS(('OddsRatio_working_3-way'!Y601)/3)</f>
        <v>0.5445271550137939</v>
      </c>
      <c r="AG601" s="11">
        <f>-'OddsRatio_working_3-way'!U601/(3*'OddsRatio_working_3-way'!X601^(1/3))*COS(('OddsRatio_working_3-way'!Y601+2*PI())/3)</f>
        <v>-0.44574227668408078</v>
      </c>
      <c r="AH601" s="11">
        <f>-'OddsRatio_working_3-way'!U601/(3*'OddsRatio_working_3-way'!X601^(1/3))*COS(('OddsRatio_working_3-way'!Y601+4*PI())/3)</f>
        <v>-9.8784878329712916E-2</v>
      </c>
      <c r="AI601" s="11">
        <f>'OddsRatio_working_3-way'!U601/(3*'OddsRatio_working_3-way'!X601^(1/3))*SIN(('OddsRatio_working_3-way'!Y601)/3)</f>
        <v>-0.20031594733722644</v>
      </c>
      <c r="AJ601" s="11">
        <f>'OddsRatio_working_3-way'!U601/(3*'OddsRatio_working_3-way'!X601^(1/3))*SIN(('OddsRatio_working_3-way'!Y601+2*PI())/3)</f>
        <v>-0.3714163756237992</v>
      </c>
      <c r="AK601" s="11">
        <f>'OddsRatio_working_3-way'!U601/(3*'OddsRatio_working_3-way'!X601^(1/3))*SIN(('OddsRatio_working_3-way'!Y601+4*PI())/3)</f>
        <v>0.57173232296102572</v>
      </c>
      <c r="AL601" s="11">
        <f>'OddsRatio_working_3-way'!Z601+'OddsRatio_working_3-way'!AF601</f>
        <v>1.0890543100275878</v>
      </c>
      <c r="AM601" s="11">
        <f>'OddsRatio_working_3-way'!AA601+'OddsRatio_working_3-way'!AG601</f>
        <v>-0.89148455336816157</v>
      </c>
      <c r="AN601" s="11">
        <f>'OddsRatio_working_3-way'!AB601+'OddsRatio_working_3-way'!AH601</f>
        <v>-0.19756975665942583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1.0890543100275878</v>
      </c>
      <c r="AS601" s="11">
        <f>IF(('OddsRatio_working_3-way'!X601=0),IF(Q601&gt;0,-Q601^(1/3),(-Q601)^(1/3)),'OddsRatio_working_3-way'!AM601-'OddsRatio_working_3-way'!R601/3)</f>
        <v>-0.89148455336816157</v>
      </c>
      <c r="AT601" s="11">
        <f>IF(('OddsRatio_working_3-way'!X601=0),IF(Q601&gt;0,-Q601^(1/3),(-Q601)^(1/3)),'OddsRatio_working_3-way'!AN601-'OddsRatio_working_3-way'!R601/3)</f>
        <v>-0.19756975665942583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2.2000000000000002</v>
      </c>
      <c r="B602" s="4">
        <f>IF('True_Odds_Calculator_3-way'!B603="","",'True_Odds_Calculator_3-way'!B603)</f>
        <v>3.53</v>
      </c>
      <c r="C602" s="4">
        <f>IF('True_Odds_Calculator_3-way'!C603="","",'True_Odds_Calculator_3-way'!C603)</f>
        <v>3.3</v>
      </c>
      <c r="D602" s="9">
        <f t="shared" si="130"/>
        <v>0.43915029959798957</v>
      </c>
      <c r="E602" s="9">
        <f t="shared" si="131"/>
        <v>0.2708115564387335</v>
      </c>
      <c r="F602" s="9">
        <f t="shared" si="132"/>
        <v>0.29003814396327715</v>
      </c>
      <c r="G602" s="9">
        <f t="shared" si="133"/>
        <v>1.0642705942882345</v>
      </c>
      <c r="H602" s="9">
        <f t="shared" si="134"/>
        <v>2.2771247131458816</v>
      </c>
      <c r="I602" s="9">
        <f t="shared" si="135"/>
        <v>3.6926046035492321</v>
      </c>
      <c r="J602" s="9">
        <f t="shared" si="136"/>
        <v>3.4478223668629386</v>
      </c>
      <c r="K602" s="11">
        <f t="shared" si="137"/>
        <v>0.45454545454545453</v>
      </c>
      <c r="L602" s="11">
        <f t="shared" si="138"/>
        <v>0.28328611898016998</v>
      </c>
      <c r="M602" s="11">
        <f t="shared" si="139"/>
        <v>0.30303030303030304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-0.27246973989183632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0.23529136328518252</v>
      </c>
      <c r="Q602" s="11">
        <f>2*'OddsRatio_working_3-way'!K602*'OddsRatio_working_3-way'!L602*'OddsRatio_working_3-way'!M602</f>
        <v>7.8040253162581272E-2</v>
      </c>
      <c r="R602" s="11">
        <f t="shared" si="140"/>
        <v>0</v>
      </c>
      <c r="S602" s="11">
        <f t="shared" si="141"/>
        <v>-0.86355043821962507</v>
      </c>
      <c r="T602" s="11">
        <f t="shared" si="142"/>
        <v>-0.28641805579423718</v>
      </c>
      <c r="U602" s="11">
        <f>'OddsRatio_working_3-way'!S602-'OddsRatio_working_3-way'!R602^2/3</f>
        <v>-0.86355043821962507</v>
      </c>
      <c r="V602" s="11">
        <f>'OddsRatio_working_3-way'!S602*'OddsRatio_working_3-way'!R602/3-2*'OddsRatio_working_3-way'!R602^3/27-'OddsRatio_working_3-way'!T602</f>
        <v>0.28641805579423718</v>
      </c>
      <c r="W602" s="11">
        <f>'OddsRatio_working_3-way'!V602^2+4*'OddsRatio_working_3-way'!U602^3/27</f>
        <v>-1.3367109100968E-2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0.15443640421377239</v>
      </c>
      <c r="Y602" s="11">
        <f>IF('OddsRatio_working_3-way'!W602&gt;=0,IF('OddsRatio_working_3-way'!V602+SQRT('OddsRatio_working_3-way'!W602)&gt;0,0,PI()),ACOS('OddsRatio_working_3-way'!V602/(2*'OddsRatio_working_3-way'!X602)))</f>
        <v>0.38365967051021443</v>
      </c>
      <c r="Z602" s="11">
        <f>'OddsRatio_working_3-way'!X602^(1/3)*COS('OddsRatio_working_3-way'!Y602/3)</f>
        <v>0.53213529714411723</v>
      </c>
      <c r="AA602" s="11">
        <f>'OddsRatio_working_3-way'!X602^(1/3)*COS(('OddsRatio_working_3-way'!Y602+2*PI())/3)</f>
        <v>-0.32532664539880862</v>
      </c>
      <c r="AB602" s="11">
        <f>'OddsRatio_working_3-way'!X602^(1/3)*COS(('OddsRatio_working_3-way'!Y602+4*PI())/3)</f>
        <v>-0.20680865174530855</v>
      </c>
      <c r="AC602" s="11">
        <f>'OddsRatio_working_3-way'!X602^(1/3)*SIN('OddsRatio_working_3-way'!Y602/3)</f>
        <v>6.8426395539662649E-2</v>
      </c>
      <c r="AD602" s="11">
        <f>'OddsRatio_working_3-way'!X602^(1/3)*SIN(('OddsRatio_working_3-way'!Y602+2*PI())/3)</f>
        <v>0.42662948780735516</v>
      </c>
      <c r="AE602" s="11">
        <f>'OddsRatio_working_3-way'!X602^(1/3)*SIN(('OddsRatio_working_3-way'!Y602+4*PI())/3)</f>
        <v>-0.49505588334701778</v>
      </c>
      <c r="AF602" s="11">
        <f>-'OddsRatio_working_3-way'!U602/(3*'OddsRatio_working_3-way'!X602^(1/3))*COS(('OddsRatio_working_3-way'!Y602)/3)</f>
        <v>0.53213529714411723</v>
      </c>
      <c r="AG602" s="11">
        <f>-'OddsRatio_working_3-way'!U602/(3*'OddsRatio_working_3-way'!X602^(1/3))*COS(('OddsRatio_working_3-way'!Y602+2*PI())/3)</f>
        <v>-0.32532664539880862</v>
      </c>
      <c r="AH602" s="11">
        <f>-'OddsRatio_working_3-way'!U602/(3*'OddsRatio_working_3-way'!X602^(1/3))*COS(('OddsRatio_working_3-way'!Y602+4*PI())/3)</f>
        <v>-0.20680865174530855</v>
      </c>
      <c r="AI602" s="11">
        <f>'OddsRatio_working_3-way'!U602/(3*'OddsRatio_working_3-way'!X602^(1/3))*SIN(('OddsRatio_working_3-way'!Y602)/3)</f>
        <v>-6.8426395539662649E-2</v>
      </c>
      <c r="AJ602" s="11">
        <f>'OddsRatio_working_3-way'!U602/(3*'OddsRatio_working_3-way'!X602^(1/3))*SIN(('OddsRatio_working_3-way'!Y602+2*PI())/3)</f>
        <v>-0.42662948780735516</v>
      </c>
      <c r="AK602" s="11">
        <f>'OddsRatio_working_3-way'!U602/(3*'OddsRatio_working_3-way'!X602^(1/3))*SIN(('OddsRatio_working_3-way'!Y602+4*PI())/3)</f>
        <v>0.49505588334701778</v>
      </c>
      <c r="AL602" s="11">
        <f>'OddsRatio_working_3-way'!Z602+'OddsRatio_working_3-way'!AF602</f>
        <v>1.0642705942882345</v>
      </c>
      <c r="AM602" s="11">
        <f>'OddsRatio_working_3-way'!AA602+'OddsRatio_working_3-way'!AG602</f>
        <v>-0.65065329079761725</v>
      </c>
      <c r="AN602" s="11">
        <f>'OddsRatio_working_3-way'!AB602+'OddsRatio_working_3-way'!AH602</f>
        <v>-0.41361730349061709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1.0642705942882345</v>
      </c>
      <c r="AS602" s="11">
        <f>IF(('OddsRatio_working_3-way'!X602=0),IF(Q602&gt;0,-Q602^(1/3),(-Q602)^(1/3)),'OddsRatio_working_3-way'!AM602-'OddsRatio_working_3-way'!R602/3)</f>
        <v>-0.65065329079761725</v>
      </c>
      <c r="AT602" s="11">
        <f>IF(('OddsRatio_working_3-way'!X602=0),IF(Q602&gt;0,-Q602^(1/3),(-Q602)^(1/3)),'OddsRatio_working_3-way'!AN602-'OddsRatio_working_3-way'!R602/3)</f>
        <v>-0.41361730349061709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1.06</v>
      </c>
      <c r="B603" s="4">
        <f>IF('True_Odds_Calculator_3-way'!B604="","",'True_Odds_Calculator_3-way'!B604)</f>
        <v>14.98</v>
      </c>
      <c r="C603" s="4">
        <f>IF('True_Odds_Calculator_3-way'!C604="","",'True_Odds_Calculator_3-way'!C604)</f>
        <v>42.06</v>
      </c>
      <c r="D603" s="9">
        <f t="shared" si="130"/>
        <v>0.92854216633803477</v>
      </c>
      <c r="E603" s="9">
        <f t="shared" si="131"/>
        <v>5.2823454432427384E-2</v>
      </c>
      <c r="F603" s="9">
        <f t="shared" si="132"/>
        <v>1.8634379229537774E-2</v>
      </c>
      <c r="G603" s="9">
        <f t="shared" si="133"/>
        <v>1.2826169209557645</v>
      </c>
      <c r="H603" s="9">
        <f t="shared" si="134"/>
        <v>1.076957015257346</v>
      </c>
      <c r="I603" s="9">
        <f t="shared" si="135"/>
        <v>18.930984554961586</v>
      </c>
      <c r="J603" s="9">
        <f t="shared" si="136"/>
        <v>53.664250774443694</v>
      </c>
      <c r="K603" s="11">
        <f t="shared" si="137"/>
        <v>0.94339622641509424</v>
      </c>
      <c r="L603" s="11">
        <f t="shared" si="138"/>
        <v>6.6755674232309742E-2</v>
      </c>
      <c r="M603" s="11">
        <f t="shared" si="139"/>
        <v>2.3775558725630051E-2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-5.1569203046889056E-2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8.2502033263358421E-2</v>
      </c>
      <c r="Q603" s="11">
        <f>2*'OddsRatio_working_3-way'!K603*'OddsRatio_working_3-way'!L603*'OddsRatio_working_3-way'!M603</f>
        <v>2.9946291565647334E-3</v>
      </c>
      <c r="R603" s="11">
        <f t="shared" si="140"/>
        <v>0</v>
      </c>
      <c r="S603" s="11">
        <f t="shared" si="141"/>
        <v>-1.5998314573204444</v>
      </c>
      <c r="T603" s="11">
        <f t="shared" si="142"/>
        <v>-5.8070107343754777E-2</v>
      </c>
      <c r="U603" s="11">
        <f>'OddsRatio_working_3-way'!S603-'OddsRatio_working_3-way'!R603^2/3</f>
        <v>-1.5998314573204444</v>
      </c>
      <c r="V603" s="11">
        <f>'OddsRatio_working_3-way'!S603*'OddsRatio_working_3-way'!R603/3-2*'OddsRatio_working_3-way'!R603^3/27-'OddsRatio_working_3-way'!T603</f>
        <v>5.8070107343754777E-2</v>
      </c>
      <c r="W603" s="11">
        <f>'OddsRatio_working_3-way'!V603^2+4*'OddsRatio_working_3-way'!U603^3/27</f>
        <v>-0.6032509335320585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0.3894300549838744</v>
      </c>
      <c r="Y603" s="11">
        <f>IF('OddsRatio_working_3-way'!W603&gt;=0,IF('OddsRatio_working_3-way'!V603+SQRT('OddsRatio_working_3-way'!W603)&gt;0,0,PI()),ACOS('OddsRatio_working_3-way'!V603/(2*'OddsRatio_working_3-way'!X603)))</f>
        <v>1.4961692630868875</v>
      </c>
      <c r="Z603" s="11">
        <f>'OddsRatio_working_3-way'!X603^(1/3)*COS('OddsRatio_working_3-way'!Y603/3)</f>
        <v>0.64130846047788226</v>
      </c>
      <c r="AA603" s="11">
        <f>'OddsRatio_working_3-way'!X603^(1/3)*COS(('OddsRatio_working_3-way'!Y603+2*PI())/3)</f>
        <v>-0.62314465689692244</v>
      </c>
      <c r="AB603" s="11">
        <f>'OddsRatio_working_3-way'!X603^(1/3)*COS(('OddsRatio_working_3-way'!Y603+4*PI())/3)</f>
        <v>-1.8163803580959849E-2</v>
      </c>
      <c r="AC603" s="11">
        <f>'OddsRatio_working_3-way'!X603^(1/3)*SIN('OddsRatio_working_3-way'!Y603/3)</f>
        <v>0.34928585851654059</v>
      </c>
      <c r="AD603" s="11">
        <f>'OddsRatio_working_3-way'!X603^(1/3)*SIN(('OddsRatio_working_3-way'!Y603+2*PI())/3)</f>
        <v>0.38074648917746434</v>
      </c>
      <c r="AE603" s="11">
        <f>'OddsRatio_working_3-way'!X603^(1/3)*SIN(('OddsRatio_working_3-way'!Y603+4*PI())/3)</f>
        <v>-0.73003234769400493</v>
      </c>
      <c r="AF603" s="11">
        <f>-'OddsRatio_working_3-way'!U603/(3*'OddsRatio_working_3-way'!X603^(1/3))*COS(('OddsRatio_working_3-way'!Y603)/3)</f>
        <v>0.64130846047788215</v>
      </c>
      <c r="AG603" s="11">
        <f>-'OddsRatio_working_3-way'!U603/(3*'OddsRatio_working_3-way'!X603^(1/3))*COS(('OddsRatio_working_3-way'!Y603+2*PI())/3)</f>
        <v>-0.62314465689692233</v>
      </c>
      <c r="AH603" s="11">
        <f>-'OddsRatio_working_3-way'!U603/(3*'OddsRatio_working_3-way'!X603^(1/3))*COS(('OddsRatio_working_3-way'!Y603+4*PI())/3)</f>
        <v>-1.8163803580959845E-2</v>
      </c>
      <c r="AI603" s="11">
        <f>'OddsRatio_working_3-way'!U603/(3*'OddsRatio_working_3-way'!X603^(1/3))*SIN(('OddsRatio_working_3-way'!Y603)/3)</f>
        <v>-0.34928585851654054</v>
      </c>
      <c r="AJ603" s="11">
        <f>'OddsRatio_working_3-way'!U603/(3*'OddsRatio_working_3-way'!X603^(1/3))*SIN(('OddsRatio_working_3-way'!Y603+2*PI())/3)</f>
        <v>-0.38074648917746429</v>
      </c>
      <c r="AK603" s="11">
        <f>'OddsRatio_working_3-way'!U603/(3*'OddsRatio_working_3-way'!X603^(1/3))*SIN(('OddsRatio_working_3-way'!Y603+4*PI())/3)</f>
        <v>0.73003234769400482</v>
      </c>
      <c r="AL603" s="11">
        <f>'OddsRatio_working_3-way'!Z603+'OddsRatio_working_3-way'!AF603</f>
        <v>1.2826169209557645</v>
      </c>
      <c r="AM603" s="11">
        <f>'OddsRatio_working_3-way'!AA603+'OddsRatio_working_3-way'!AG603</f>
        <v>-1.2462893137938447</v>
      </c>
      <c r="AN603" s="11">
        <f>'OddsRatio_working_3-way'!AB603+'OddsRatio_working_3-way'!AH603</f>
        <v>-3.6327607161919698E-2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1.2826169209557645</v>
      </c>
      <c r="AS603" s="11">
        <f>IF(('OddsRatio_working_3-way'!X603=0),IF(Q603&gt;0,-Q603^(1/3),(-Q603)^(1/3)),'OddsRatio_working_3-way'!AM603-'OddsRatio_working_3-way'!R603/3)</f>
        <v>-1.2462893137938447</v>
      </c>
      <c r="AT603" s="11">
        <f>IF(('OddsRatio_working_3-way'!X603=0),IF(Q603&gt;0,-Q603^(1/3),(-Q603)^(1/3)),'OddsRatio_working_3-way'!AN603-'OddsRatio_working_3-way'!R603/3)</f>
        <v>-3.6327607161919698E-2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2.29</v>
      </c>
      <c r="B604" s="4">
        <f>IF('True_Odds_Calculator_3-way'!B605="","",'True_Odds_Calculator_3-way'!B605)</f>
        <v>3.01</v>
      </c>
      <c r="C604" s="4">
        <f>IF('True_Odds_Calculator_3-way'!C605="","",'True_Odds_Calculator_3-way'!C605)</f>
        <v>3.71</v>
      </c>
      <c r="D604" s="9">
        <f t="shared" si="130"/>
        <v>0.4223832649832896</v>
      </c>
      <c r="E604" s="9">
        <f t="shared" si="131"/>
        <v>0.31940882035923124</v>
      </c>
      <c r="F604" s="9">
        <f t="shared" si="132"/>
        <v>0.25820791465747905</v>
      </c>
      <c r="G604" s="9">
        <f t="shared" si="133"/>
        <v>1.0600915045329304</v>
      </c>
      <c r="H604" s="9">
        <f t="shared" si="134"/>
        <v>2.3675180408474805</v>
      </c>
      <c r="I604" s="9">
        <f t="shared" si="135"/>
        <v>3.1307839241111894</v>
      </c>
      <c r="J604" s="9">
        <f t="shared" si="136"/>
        <v>3.8728479772842421</v>
      </c>
      <c r="K604" s="11">
        <f t="shared" si="137"/>
        <v>0.4366812227074236</v>
      </c>
      <c r="L604" s="11">
        <f t="shared" si="138"/>
        <v>0.33222591362126247</v>
      </c>
      <c r="M604" s="11">
        <f t="shared" si="139"/>
        <v>0.26954177897574122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-0.27477623660488326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0.23501662459113076</v>
      </c>
      <c r="Q604" s="11">
        <f>2*'OddsRatio_working_3-way'!K604*'OddsRatio_working_3-way'!L604*'OddsRatio_working_3-way'!M604</f>
        <v>7.8208527318179941E-2</v>
      </c>
      <c r="R604" s="11">
        <f t="shared" si="140"/>
        <v>0</v>
      </c>
      <c r="S604" s="11">
        <f t="shared" si="141"/>
        <v>-0.85530185395571467</v>
      </c>
      <c r="T604" s="11">
        <f t="shared" si="142"/>
        <v>-0.28462624091704308</v>
      </c>
      <c r="U604" s="11">
        <f>'OddsRatio_working_3-way'!S604-'OddsRatio_working_3-way'!R604^2/3</f>
        <v>-0.85530185395571467</v>
      </c>
      <c r="V604" s="11">
        <f>'OddsRatio_working_3-way'!S604*'OddsRatio_working_3-way'!R604/3-2*'OddsRatio_working_3-way'!R604^3/27-'OddsRatio_working_3-way'!T604</f>
        <v>0.28462624091704308</v>
      </c>
      <c r="W604" s="11">
        <f>'OddsRatio_working_3-way'!V604^2+4*'OddsRatio_working_3-way'!U604^3/27</f>
        <v>-1.168250995972768E-2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0.15222894516015534</v>
      </c>
      <c r="Y604" s="11">
        <f>IF('OddsRatio_working_3-way'!W604&gt;=0,IF('OddsRatio_working_3-way'!V604+SQRT('OddsRatio_working_3-way'!W604)&gt;0,0,PI()),ACOS('OddsRatio_working_3-way'!V604/(2*'OddsRatio_working_3-way'!X604)))</f>
        <v>0.36292499113042531</v>
      </c>
      <c r="Z604" s="11">
        <f>'OddsRatio_working_3-way'!X604^(1/3)*COS('OddsRatio_working_3-way'!Y604/3)</f>
        <v>0.53004575226646522</v>
      </c>
      <c r="AA604" s="11">
        <f>'OddsRatio_working_3-way'!X604^(1/3)*COS(('OddsRatio_working_3-way'!Y604+2*PI())/3)</f>
        <v>-0.32082689809524129</v>
      </c>
      <c r="AB604" s="11">
        <f>'OddsRatio_working_3-way'!X604^(1/3)*COS(('OddsRatio_working_3-way'!Y604+4*PI())/3)</f>
        <v>-0.20921885417122388</v>
      </c>
      <c r="AC604" s="11">
        <f>'OddsRatio_working_3-way'!X604^(1/3)*SIN('OddsRatio_working_3-way'!Y604/3)</f>
        <v>6.4436934203258994E-2</v>
      </c>
      <c r="AD604" s="11">
        <f>'OddsRatio_working_3-way'!X604^(1/3)*SIN(('OddsRatio_working_3-way'!Y604+2*PI())/3)</f>
        <v>0.42681461952916261</v>
      </c>
      <c r="AE604" s="11">
        <f>'OddsRatio_working_3-way'!X604^(1/3)*SIN(('OddsRatio_working_3-way'!Y604+4*PI())/3)</f>
        <v>-0.49125155373242163</v>
      </c>
      <c r="AF604" s="11">
        <f>-'OddsRatio_working_3-way'!U604/(3*'OddsRatio_working_3-way'!X604^(1/3))*COS(('OddsRatio_working_3-way'!Y604)/3)</f>
        <v>0.53004575226646533</v>
      </c>
      <c r="AG604" s="11">
        <f>-'OddsRatio_working_3-way'!U604/(3*'OddsRatio_working_3-way'!X604^(1/3))*COS(('OddsRatio_working_3-way'!Y604+2*PI())/3)</f>
        <v>-0.32082689809524134</v>
      </c>
      <c r="AH604" s="11">
        <f>-'OddsRatio_working_3-way'!U604/(3*'OddsRatio_working_3-way'!X604^(1/3))*COS(('OddsRatio_working_3-way'!Y604+4*PI())/3)</f>
        <v>-0.20921885417122391</v>
      </c>
      <c r="AI604" s="11">
        <f>'OddsRatio_working_3-way'!U604/(3*'OddsRatio_working_3-way'!X604^(1/3))*SIN(('OddsRatio_working_3-way'!Y604)/3)</f>
        <v>-6.4436934203259008E-2</v>
      </c>
      <c r="AJ604" s="11">
        <f>'OddsRatio_working_3-way'!U604/(3*'OddsRatio_working_3-way'!X604^(1/3))*SIN(('OddsRatio_working_3-way'!Y604+2*PI())/3)</f>
        <v>-0.42681461952916272</v>
      </c>
      <c r="AK604" s="11">
        <f>'OddsRatio_working_3-way'!U604/(3*'OddsRatio_working_3-way'!X604^(1/3))*SIN(('OddsRatio_working_3-way'!Y604+4*PI())/3)</f>
        <v>0.49125155373242174</v>
      </c>
      <c r="AL604" s="11">
        <f>'OddsRatio_working_3-way'!Z604+'OddsRatio_working_3-way'!AF604</f>
        <v>1.0600915045329304</v>
      </c>
      <c r="AM604" s="11">
        <f>'OddsRatio_working_3-way'!AA604+'OddsRatio_working_3-way'!AG604</f>
        <v>-0.64165379619048268</v>
      </c>
      <c r="AN604" s="11">
        <f>'OddsRatio_working_3-way'!AB604+'OddsRatio_working_3-way'!AH604</f>
        <v>-0.41843770834244776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1.0600915045329304</v>
      </c>
      <c r="AS604" s="11">
        <f>IF(('OddsRatio_working_3-way'!X604=0),IF(Q604&gt;0,-Q604^(1/3),(-Q604)^(1/3)),'OddsRatio_working_3-way'!AM604-'OddsRatio_working_3-way'!R604/3)</f>
        <v>-0.64165379619048268</v>
      </c>
      <c r="AT604" s="11">
        <f>IF(('OddsRatio_working_3-way'!X604=0),IF(Q604&gt;0,-Q604^(1/3),(-Q604)^(1/3)),'OddsRatio_working_3-way'!AN604-'OddsRatio_working_3-way'!R604/3)</f>
        <v>-0.41843770834244776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2.31</v>
      </c>
      <c r="B605" s="4">
        <f>IF('True_Odds_Calculator_3-way'!B606="","",'True_Odds_Calculator_3-way'!B606)</f>
        <v>3.14</v>
      </c>
      <c r="C605" s="4">
        <f>IF('True_Odds_Calculator_3-way'!C606="","",'True_Odds_Calculator_3-way'!C606)</f>
        <v>3.48</v>
      </c>
      <c r="D605" s="9">
        <f t="shared" si="130"/>
        <v>0.4185852466678654</v>
      </c>
      <c r="E605" s="9">
        <f t="shared" si="131"/>
        <v>0.30589900227738404</v>
      </c>
      <c r="F605" s="9">
        <f t="shared" si="132"/>
        <v>0.27551575105475062</v>
      </c>
      <c r="G605" s="9">
        <f t="shared" si="133"/>
        <v>1.0603050621392127</v>
      </c>
      <c r="H605" s="9">
        <f t="shared" si="134"/>
        <v>2.3889996314023687</v>
      </c>
      <c r="I605" s="9">
        <f t="shared" si="135"/>
        <v>3.2690528329779149</v>
      </c>
      <c r="J605" s="9">
        <f t="shared" si="136"/>
        <v>3.6295565541052479</v>
      </c>
      <c r="K605" s="11">
        <f t="shared" si="137"/>
        <v>0.4329004329004329</v>
      </c>
      <c r="L605" s="11">
        <f t="shared" si="138"/>
        <v>0.31847133757961782</v>
      </c>
      <c r="M605" s="11">
        <f t="shared" si="139"/>
        <v>0.28735632183908044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-0.27543294004967633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0.23492748069949915</v>
      </c>
      <c r="Q605" s="11">
        <f>2*'OddsRatio_working_3-way'!K605*'OddsRatio_working_3-way'!L605*'OddsRatio_working_3-way'!M605</f>
        <v>7.9233551669308303E-2</v>
      </c>
      <c r="R605" s="11">
        <f t="shared" si="140"/>
        <v>0</v>
      </c>
      <c r="S605" s="11">
        <f t="shared" si="141"/>
        <v>-0.85293894280447458</v>
      </c>
      <c r="T605" s="11">
        <f t="shared" si="142"/>
        <v>-0.28766912067604533</v>
      </c>
      <c r="U605" s="11">
        <f>'OddsRatio_working_3-way'!S605-'OddsRatio_working_3-way'!R605^2/3</f>
        <v>-0.85293894280447458</v>
      </c>
      <c r="V605" s="11">
        <f>'OddsRatio_working_3-way'!S605*'OddsRatio_working_3-way'!R605/3-2*'OddsRatio_working_3-way'!R605^3/27-'OddsRatio_working_3-way'!T605</f>
        <v>0.28766912067604533</v>
      </c>
      <c r="W605" s="11">
        <f>'OddsRatio_working_3-way'!V605^2+4*'OddsRatio_working_3-way'!U605^3/27</f>
        <v>-9.1749524531359039E-3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0.1515985450488106</v>
      </c>
      <c r="Y605" s="11">
        <f>IF('OddsRatio_working_3-way'!W605&gt;=0,IF('OddsRatio_working_3-way'!V605+SQRT('OddsRatio_working_3-way'!W605)&gt;0,0,PI()),ACOS('OddsRatio_working_3-way'!V605/(2*'OddsRatio_working_3-way'!X605)))</f>
        <v>0.32142597523780614</v>
      </c>
      <c r="Z605" s="11">
        <f>'OddsRatio_working_3-way'!X605^(1/3)*COS('OddsRatio_working_3-way'!Y605/3)</f>
        <v>0.53015253106960647</v>
      </c>
      <c r="AA605" s="11">
        <f>'OddsRatio_working_3-way'!X605^(1/3)*COS(('OddsRatio_working_3-way'!Y605+2*PI())/3)</f>
        <v>-0.31445699104067426</v>
      </c>
      <c r="AB605" s="11">
        <f>'OddsRatio_working_3-way'!X605^(1/3)*COS(('OddsRatio_working_3-way'!Y605+4*PI())/3)</f>
        <v>-0.21569554002893229</v>
      </c>
      <c r="AC605" s="11">
        <f>'OddsRatio_working_3-way'!X605^(1/3)*SIN('OddsRatio_working_3-way'!Y605/3)</f>
        <v>5.7019950327187381E-2</v>
      </c>
      <c r="AD605" s="11">
        <f>'OddsRatio_working_3-way'!X605^(1/3)*SIN(('OddsRatio_working_3-way'!Y605+2*PI())/3)</f>
        <v>0.43061558462330446</v>
      </c>
      <c r="AE605" s="11">
        <f>'OddsRatio_working_3-way'!X605^(1/3)*SIN(('OddsRatio_working_3-way'!Y605+4*PI())/3)</f>
        <v>-0.48763553495049172</v>
      </c>
      <c r="AF605" s="11">
        <f>-'OddsRatio_working_3-way'!U605/(3*'OddsRatio_working_3-way'!X605^(1/3))*COS(('OddsRatio_working_3-way'!Y605)/3)</f>
        <v>0.53015253106960625</v>
      </c>
      <c r="AG605" s="11">
        <f>-'OddsRatio_working_3-way'!U605/(3*'OddsRatio_working_3-way'!X605^(1/3))*COS(('OddsRatio_working_3-way'!Y605+2*PI())/3)</f>
        <v>-0.31445699104067415</v>
      </c>
      <c r="AH605" s="11">
        <f>-'OddsRatio_working_3-way'!U605/(3*'OddsRatio_working_3-way'!X605^(1/3))*COS(('OddsRatio_working_3-way'!Y605+4*PI())/3)</f>
        <v>-0.21569554002893221</v>
      </c>
      <c r="AI605" s="11">
        <f>'OddsRatio_working_3-way'!U605/(3*'OddsRatio_working_3-way'!X605^(1/3))*SIN(('OddsRatio_working_3-way'!Y605)/3)</f>
        <v>-5.701995032718736E-2</v>
      </c>
      <c r="AJ605" s="11">
        <f>'OddsRatio_working_3-way'!U605/(3*'OddsRatio_working_3-way'!X605^(1/3))*SIN(('OddsRatio_working_3-way'!Y605+2*PI())/3)</f>
        <v>-0.43061558462330424</v>
      </c>
      <c r="AK605" s="11">
        <f>'OddsRatio_working_3-way'!U605/(3*'OddsRatio_working_3-way'!X605^(1/3))*SIN(('OddsRatio_working_3-way'!Y605+4*PI())/3)</f>
        <v>0.4876355349504915</v>
      </c>
      <c r="AL605" s="11">
        <f>'OddsRatio_working_3-way'!Z605+'OddsRatio_working_3-way'!AF605</f>
        <v>1.0603050621392127</v>
      </c>
      <c r="AM605" s="11">
        <f>'OddsRatio_working_3-way'!AA605+'OddsRatio_working_3-way'!AG605</f>
        <v>-0.62891398208134841</v>
      </c>
      <c r="AN605" s="11">
        <f>'OddsRatio_working_3-way'!AB605+'OddsRatio_working_3-way'!AH605</f>
        <v>-0.43139108005786453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1.0603050621392127</v>
      </c>
      <c r="AS605" s="11">
        <f>IF(('OddsRatio_working_3-way'!X605=0),IF(Q605&gt;0,-Q605^(1/3),(-Q605)^(1/3)),'OddsRatio_working_3-way'!AM605-'OddsRatio_working_3-way'!R605/3)</f>
        <v>-0.62891398208134841</v>
      </c>
      <c r="AT605" s="11">
        <f>IF(('OddsRatio_working_3-way'!X605=0),IF(Q605&gt;0,-Q605^(1/3),(-Q605)^(1/3)),'OddsRatio_working_3-way'!AN605-'OddsRatio_working_3-way'!R605/3)</f>
        <v>-0.43139108005786453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3.94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2.09</v>
      </c>
      <c r="D606" s="9">
        <f t="shared" si="130"/>
        <v>0.24227002746772056</v>
      </c>
      <c r="E606" s="9">
        <f t="shared" si="131"/>
        <v>0.29467309517356732</v>
      </c>
      <c r="F606" s="9">
        <f t="shared" si="132"/>
        <v>0.46305687735871209</v>
      </c>
      <c r="G606" s="9">
        <f t="shared" si="133"/>
        <v>1.0638182769372253</v>
      </c>
      <c r="H606" s="9">
        <f t="shared" si="134"/>
        <v>4.1276257341954423</v>
      </c>
      <c r="I606" s="9">
        <f t="shared" si="135"/>
        <v>3.3935911231087572</v>
      </c>
      <c r="J606" s="9">
        <f t="shared" si="136"/>
        <v>2.1595619218615751</v>
      </c>
      <c r="K606" s="11">
        <f t="shared" si="137"/>
        <v>0.25380710659898476</v>
      </c>
      <c r="L606" s="11">
        <f t="shared" si="138"/>
        <v>0.30769230769230771</v>
      </c>
      <c r="M606" s="11">
        <f t="shared" si="139"/>
        <v>0.47846889952153115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-0.26942040059859984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0.23465714088209416</v>
      </c>
      <c r="Q606" s="11">
        <f>2*'OddsRatio_working_3-way'!K606*'OddsRatio_working_3-way'!L606*'OddsRatio_working_3-way'!M606</f>
        <v>7.4731573529329354E-2</v>
      </c>
      <c r="R606" s="11">
        <f t="shared" si="140"/>
        <v>0</v>
      </c>
      <c r="S606" s="11">
        <f t="shared" si="141"/>
        <v>-0.87097020255604818</v>
      </c>
      <c r="T606" s="11">
        <f t="shared" si="142"/>
        <v>-0.27737904540001534</v>
      </c>
      <c r="U606" s="11">
        <f>'OddsRatio_working_3-way'!S606-'OddsRatio_working_3-way'!R606^2/3</f>
        <v>-0.87097020255604818</v>
      </c>
      <c r="V606" s="11">
        <f>'OddsRatio_working_3-way'!S606*'OddsRatio_working_3-way'!R606/3-2*'OddsRatio_working_3-way'!R606^3/27-'OddsRatio_working_3-way'!T606</f>
        <v>0.27737904540001534</v>
      </c>
      <c r="W606" s="11">
        <f>'OddsRatio_working_3-way'!V606^2+4*'OddsRatio_working_3-way'!U606^3/27</f>
        <v>-2.0943605414752958E-2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0.15643108725711838</v>
      </c>
      <c r="Y606" s="11">
        <f>IF('OddsRatio_working_3-way'!W606&gt;=0,IF('OddsRatio_working_3-way'!V606+SQRT('OddsRatio_working_3-way'!W606)&gt;0,0,PI()),ACOS('OddsRatio_working_3-way'!V606/(2*'OddsRatio_working_3-way'!X606)))</f>
        <v>0.4808860188749231</v>
      </c>
      <c r="Z606" s="11">
        <f>'OddsRatio_working_3-way'!X606^(1/3)*COS('OddsRatio_working_3-way'!Y606/3)</f>
        <v>0.53190913846861265</v>
      </c>
      <c r="AA606" s="11">
        <f>'OddsRatio_working_3-way'!X606^(1/3)*COS(('OddsRatio_working_3-way'!Y606+2*PI())/3)</f>
        <v>-0.34043310271339505</v>
      </c>
      <c r="AB606" s="11">
        <f>'OddsRatio_working_3-way'!X606^(1/3)*COS(('OddsRatio_working_3-way'!Y606+4*PI())/3)</f>
        <v>-0.19147603575521752</v>
      </c>
      <c r="AC606" s="11">
        <f>'OddsRatio_working_3-way'!X606^(1/3)*SIN('OddsRatio_working_3-way'!Y606/3)</f>
        <v>8.6000402706000928E-2</v>
      </c>
      <c r="AD606" s="11">
        <f>'OddsRatio_working_3-way'!X606^(1/3)*SIN(('OddsRatio_working_3-way'!Y606+2*PI())/3)</f>
        <v>0.41764662506591271</v>
      </c>
      <c r="AE606" s="11">
        <f>'OddsRatio_working_3-way'!X606^(1/3)*SIN(('OddsRatio_working_3-way'!Y606+4*PI())/3)</f>
        <v>-0.50364702777191361</v>
      </c>
      <c r="AF606" s="11">
        <f>-'OddsRatio_working_3-way'!U606/(3*'OddsRatio_working_3-way'!X606^(1/3))*COS(('OddsRatio_working_3-way'!Y606)/3)</f>
        <v>0.53190913846861265</v>
      </c>
      <c r="AG606" s="11">
        <f>-'OddsRatio_working_3-way'!U606/(3*'OddsRatio_working_3-way'!X606^(1/3))*COS(('OddsRatio_working_3-way'!Y606+2*PI())/3)</f>
        <v>-0.34043310271339505</v>
      </c>
      <c r="AH606" s="11">
        <f>-'OddsRatio_working_3-way'!U606/(3*'OddsRatio_working_3-way'!X606^(1/3))*COS(('OddsRatio_working_3-way'!Y606+4*PI())/3)</f>
        <v>-0.19147603575521752</v>
      </c>
      <c r="AI606" s="11">
        <f>'OddsRatio_working_3-way'!U606/(3*'OddsRatio_working_3-way'!X606^(1/3))*SIN(('OddsRatio_working_3-way'!Y606)/3)</f>
        <v>-8.6000402706000928E-2</v>
      </c>
      <c r="AJ606" s="11">
        <f>'OddsRatio_working_3-way'!U606/(3*'OddsRatio_working_3-way'!X606^(1/3))*SIN(('OddsRatio_working_3-way'!Y606+2*PI())/3)</f>
        <v>-0.41764662506591271</v>
      </c>
      <c r="AK606" s="11">
        <f>'OddsRatio_working_3-way'!U606/(3*'OddsRatio_working_3-way'!X606^(1/3))*SIN(('OddsRatio_working_3-way'!Y606+4*PI())/3)</f>
        <v>0.50364702777191361</v>
      </c>
      <c r="AL606" s="11">
        <f>'OddsRatio_working_3-way'!Z606+'OddsRatio_working_3-way'!AF606</f>
        <v>1.0638182769372253</v>
      </c>
      <c r="AM606" s="11">
        <f>'OddsRatio_working_3-way'!AA606+'OddsRatio_working_3-way'!AG606</f>
        <v>-0.68086620542679011</v>
      </c>
      <c r="AN606" s="11">
        <f>'OddsRatio_working_3-way'!AB606+'OddsRatio_working_3-way'!AH606</f>
        <v>-0.38295207151043503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1.0638182769372253</v>
      </c>
      <c r="AS606" s="11">
        <f>IF(('OddsRatio_working_3-way'!X606=0),IF(Q606&gt;0,-Q606^(1/3),(-Q606)^(1/3)),'OddsRatio_working_3-way'!AM606-'OddsRatio_working_3-way'!R606/3)</f>
        <v>-0.68086620542679011</v>
      </c>
      <c r="AT606" s="11">
        <f>IF(('OddsRatio_working_3-way'!X606=0),IF(Q606&gt;0,-Q606^(1/3),(-Q606)^(1/3)),'OddsRatio_working_3-way'!AN606-'OddsRatio_working_3-way'!R606/3)</f>
        <v>-0.38295207151043503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7.06</v>
      </c>
      <c r="B607" s="4">
        <f>IF('True_Odds_Calculator_3-way'!B608="","",'True_Odds_Calculator_3-way'!B608)</f>
        <v>4.2699999999999996</v>
      </c>
      <c r="C607" s="4">
        <f>IF('True_Odds_Calculator_3-way'!C608="","",'True_Odds_Calculator_3-way'!C608)</f>
        <v>1.5</v>
      </c>
      <c r="D607" s="9">
        <f t="shared" si="130"/>
        <v>0.13196934806418797</v>
      </c>
      <c r="E607" s="9">
        <f t="shared" si="131"/>
        <v>0.2198162449598853</v>
      </c>
      <c r="F607" s="9">
        <f t="shared" si="132"/>
        <v>0.6482144069759268</v>
      </c>
      <c r="G607" s="9">
        <f t="shared" si="133"/>
        <v>1.085398871849319</v>
      </c>
      <c r="H607" s="9">
        <f t="shared" si="134"/>
        <v>7.5775171634068732</v>
      </c>
      <c r="I607" s="9">
        <f t="shared" si="135"/>
        <v>4.5492543109472727</v>
      </c>
      <c r="J607" s="9">
        <f t="shared" si="136"/>
        <v>1.5426994359246595</v>
      </c>
      <c r="K607" s="11">
        <f t="shared" si="137"/>
        <v>0.14164305949008499</v>
      </c>
      <c r="L607" s="11">
        <f t="shared" si="138"/>
        <v>0.23419203747072601</v>
      </c>
      <c r="M607" s="11">
        <f t="shared" si="139"/>
        <v>0.66666666666666663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-0.21911219324491982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0.21738505461163704</v>
      </c>
      <c r="Q607" s="11">
        <f>2*'OddsRatio_working_3-way'!K607*'OddsRatio_working_3-way'!L607*'OddsRatio_working_3-way'!M607</f>
        <v>4.4228902260760344E-2</v>
      </c>
      <c r="R607" s="11">
        <f t="shared" si="140"/>
        <v>0</v>
      </c>
      <c r="S607" s="11">
        <f t="shared" si="141"/>
        <v>-0.99211756037989085</v>
      </c>
      <c r="T607" s="11">
        <f t="shared" si="142"/>
        <v>-0.20185504789011008</v>
      </c>
      <c r="U607" s="11">
        <f>'OddsRatio_working_3-way'!S607-'OddsRatio_working_3-way'!R607^2/3</f>
        <v>-0.99211756037989085</v>
      </c>
      <c r="V607" s="11">
        <f>'OddsRatio_working_3-way'!S607*'OddsRatio_working_3-way'!R607/3-2*'OddsRatio_working_3-way'!R607^3/27-'OddsRatio_working_3-way'!T607</f>
        <v>0.20185504789011008</v>
      </c>
      <c r="W607" s="11">
        <f>'OddsRatio_working_3-way'!V607^2+4*'OddsRatio_working_3-way'!U607^3/27</f>
        <v>-0.10392692333673227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0.19017911537248963</v>
      </c>
      <c r="Y607" s="11">
        <f>IF('OddsRatio_working_3-way'!W607&gt;=0,IF('OddsRatio_working_3-way'!V607+SQRT('OddsRatio_working_3-way'!W607)&gt;0,0,PI()),ACOS('OddsRatio_working_3-way'!V607/(2*'OddsRatio_working_3-way'!X607)))</f>
        <v>1.0113733784187544</v>
      </c>
      <c r="Z607" s="11">
        <f>'OddsRatio_working_3-way'!X607^(1/3)*COS('OddsRatio_working_3-way'!Y607/3)</f>
        <v>0.54269943592465952</v>
      </c>
      <c r="AA607" s="11">
        <f>'OddsRatio_working_3-way'!X607^(1/3)*COS(('OddsRatio_working_3-way'!Y607+2*PI())/3)</f>
        <v>-0.4360839942385954</v>
      </c>
      <c r="AB607" s="11">
        <f>'OddsRatio_working_3-way'!X607^(1/3)*COS(('OddsRatio_working_3-way'!Y607+4*PI())/3)</f>
        <v>-0.10661544168606424</v>
      </c>
      <c r="AC607" s="11">
        <f>'OddsRatio_working_3-way'!X607^(1/3)*SIN('OddsRatio_working_3-way'!Y607/3)</f>
        <v>0.19021875750572018</v>
      </c>
      <c r="AD607" s="11">
        <f>'OddsRatio_working_3-way'!X607^(1/3)*SIN(('OddsRatio_working_3-way'!Y607+2*PI())/3)</f>
        <v>0.3748821193773802</v>
      </c>
      <c r="AE607" s="11">
        <f>'OddsRatio_working_3-way'!X607^(1/3)*SIN(('OddsRatio_working_3-way'!Y607+4*PI())/3)</f>
        <v>-0.56510087688310051</v>
      </c>
      <c r="AF607" s="11">
        <f>-'OddsRatio_working_3-way'!U607/(3*'OddsRatio_working_3-way'!X607^(1/3))*COS(('OddsRatio_working_3-way'!Y607)/3)</f>
        <v>0.54269943592465952</v>
      </c>
      <c r="AG607" s="11">
        <f>-'OddsRatio_working_3-way'!U607/(3*'OddsRatio_working_3-way'!X607^(1/3))*COS(('OddsRatio_working_3-way'!Y607+2*PI())/3)</f>
        <v>-0.4360839942385954</v>
      </c>
      <c r="AH607" s="11">
        <f>-'OddsRatio_working_3-way'!U607/(3*'OddsRatio_working_3-way'!X607^(1/3))*COS(('OddsRatio_working_3-way'!Y607+4*PI())/3)</f>
        <v>-0.10661544168606424</v>
      </c>
      <c r="AI607" s="11">
        <f>'OddsRatio_working_3-way'!U607/(3*'OddsRatio_working_3-way'!X607^(1/3))*SIN(('OddsRatio_working_3-way'!Y607)/3)</f>
        <v>-0.19021875750572018</v>
      </c>
      <c r="AJ607" s="11">
        <f>'OddsRatio_working_3-way'!U607/(3*'OddsRatio_working_3-way'!X607^(1/3))*SIN(('OddsRatio_working_3-way'!Y607+2*PI())/3)</f>
        <v>-0.3748821193773802</v>
      </c>
      <c r="AK607" s="11">
        <f>'OddsRatio_working_3-way'!U607/(3*'OddsRatio_working_3-way'!X607^(1/3))*SIN(('OddsRatio_working_3-way'!Y607+4*PI())/3)</f>
        <v>0.56510087688310051</v>
      </c>
      <c r="AL607" s="11">
        <f>'OddsRatio_working_3-way'!Z607+'OddsRatio_working_3-way'!AF607</f>
        <v>1.085398871849319</v>
      </c>
      <c r="AM607" s="11">
        <f>'OddsRatio_working_3-way'!AA607+'OddsRatio_working_3-way'!AG607</f>
        <v>-0.87216798847719079</v>
      </c>
      <c r="AN607" s="11">
        <f>'OddsRatio_working_3-way'!AB607+'OddsRatio_working_3-way'!AH607</f>
        <v>-0.21323088337212848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1.085398871849319</v>
      </c>
      <c r="AS607" s="11">
        <f>IF(('OddsRatio_working_3-way'!X607=0),IF(Q607&gt;0,-Q607^(1/3),(-Q607)^(1/3)),'OddsRatio_working_3-way'!AM607-'OddsRatio_working_3-way'!R607/3)</f>
        <v>-0.87216798847719079</v>
      </c>
      <c r="AT607" s="11">
        <f>IF(('OddsRatio_working_3-way'!X607=0),IF(Q607&gt;0,-Q607^(1/3),(-Q607)^(1/3)),'OddsRatio_working_3-way'!AN607-'OddsRatio_working_3-way'!R607/3)</f>
        <v>-0.21323088337212848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1.85</v>
      </c>
      <c r="B608" s="4">
        <f>IF('True_Odds_Calculator_3-way'!B609="","",'True_Odds_Calculator_3-way'!B609)</f>
        <v>3.64</v>
      </c>
      <c r="C608" s="4">
        <f>IF('True_Odds_Calculator_3-way'!C609="","",'True_Odds_Calculator_3-way'!C609)</f>
        <v>4.47</v>
      </c>
      <c r="D608" s="9">
        <f t="shared" si="130"/>
        <v>0.52478784178308446</v>
      </c>
      <c r="E608" s="9">
        <f t="shared" si="131"/>
        <v>0.26229675333571756</v>
      </c>
      <c r="F608" s="9">
        <f t="shared" si="132"/>
        <v>0.21291540488119826</v>
      </c>
      <c r="G608" s="9">
        <f t="shared" si="133"/>
        <v>1.065331707027438</v>
      </c>
      <c r="H608" s="9">
        <f t="shared" si="134"/>
        <v>1.9055319509733222</v>
      </c>
      <c r="I608" s="9">
        <f t="shared" si="135"/>
        <v>3.8124757065524366</v>
      </c>
      <c r="J608" s="9">
        <f t="shared" si="136"/>
        <v>4.6967010233852093</v>
      </c>
      <c r="K608" s="11">
        <f t="shared" si="137"/>
        <v>0.54054054054054046</v>
      </c>
      <c r="L608" s="11">
        <f t="shared" si="138"/>
        <v>0.27472527472527469</v>
      </c>
      <c r="M608" s="11">
        <f t="shared" si="139"/>
        <v>0.2237136465324385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-0.25868526539667491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0.23122170773177481</v>
      </c>
      <c r="Q608" s="11">
        <f>2*'OddsRatio_working_3-way'!K608*'OddsRatio_working_3-way'!L608*'OddsRatio_working_3-way'!M608</f>
        <v>6.6443019463153674E-2</v>
      </c>
      <c r="R608" s="11">
        <f t="shared" si="140"/>
        <v>0</v>
      </c>
      <c r="S608" s="11">
        <f t="shared" si="141"/>
        <v>-0.89383408590053726</v>
      </c>
      <c r="T608" s="11">
        <f t="shared" si="142"/>
        <v>-0.25684887525877503</v>
      </c>
      <c r="U608" s="11">
        <f>'OddsRatio_working_3-way'!S608-'OddsRatio_working_3-way'!R608^2/3</f>
        <v>-0.89383408590053726</v>
      </c>
      <c r="V608" s="11">
        <f>'OddsRatio_working_3-way'!S608*'OddsRatio_working_3-way'!R608/3-2*'OddsRatio_working_3-way'!R608^3/27-'OddsRatio_working_3-way'!T608</f>
        <v>0.25684887525877503</v>
      </c>
      <c r="W608" s="11">
        <f>'OddsRatio_working_3-way'!V608^2+4*'OddsRatio_working_3-way'!U608^3/27</f>
        <v>-3.9824098872459593E-2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0.16263105760751648</v>
      </c>
      <c r="Y608" s="11">
        <f>IF('OddsRatio_working_3-way'!W608&gt;=0,IF('OddsRatio_working_3-way'!V608+SQRT('OddsRatio_working_3-way'!W608)&gt;0,0,PI()),ACOS('OddsRatio_working_3-way'!V608/(2*'OddsRatio_working_3-way'!X608)))</f>
        <v>0.66052969094270575</v>
      </c>
      <c r="Z608" s="11">
        <f>'OddsRatio_working_3-way'!X608^(1/3)*COS('OddsRatio_working_3-way'!Y608/3)</f>
        <v>0.53266585351371909</v>
      </c>
      <c r="AA608" s="11">
        <f>'OddsRatio_working_3-way'!X608^(1/3)*COS(('OddsRatio_working_3-way'!Y608+2*PI())/3)</f>
        <v>-0.36957457460553667</v>
      </c>
      <c r="AB608" s="11">
        <f>'OddsRatio_working_3-way'!X608^(1/3)*COS(('OddsRatio_working_3-way'!Y608+4*PI())/3)</f>
        <v>-0.16309127890818248</v>
      </c>
      <c r="AC608" s="11">
        <f>'OddsRatio_working_3-way'!X608^(1/3)*SIN('OddsRatio_working_3-way'!Y608/3)</f>
        <v>0.11921318635402853</v>
      </c>
      <c r="AD608" s="11">
        <f>'OddsRatio_working_3-way'!X608^(1/3)*SIN(('OddsRatio_working_3-way'!Y608+2*PI())/3)</f>
        <v>0.40169556769438686</v>
      </c>
      <c r="AE608" s="11">
        <f>'OddsRatio_working_3-way'!X608^(1/3)*SIN(('OddsRatio_working_3-way'!Y608+4*PI())/3)</f>
        <v>-0.52090875404841541</v>
      </c>
      <c r="AF608" s="11">
        <f>-'OddsRatio_working_3-way'!U608/(3*'OddsRatio_working_3-way'!X608^(1/3))*COS(('OddsRatio_working_3-way'!Y608)/3)</f>
        <v>0.53266585351371898</v>
      </c>
      <c r="AG608" s="11">
        <f>-'OddsRatio_working_3-way'!U608/(3*'OddsRatio_working_3-way'!X608^(1/3))*COS(('OddsRatio_working_3-way'!Y608+2*PI())/3)</f>
        <v>-0.36957457460553661</v>
      </c>
      <c r="AH608" s="11">
        <f>-'OddsRatio_working_3-way'!U608/(3*'OddsRatio_working_3-way'!X608^(1/3))*COS(('OddsRatio_working_3-way'!Y608+4*PI())/3)</f>
        <v>-0.16309127890818245</v>
      </c>
      <c r="AI608" s="11">
        <f>'OddsRatio_working_3-way'!U608/(3*'OddsRatio_working_3-way'!X608^(1/3))*SIN(('OddsRatio_working_3-way'!Y608)/3)</f>
        <v>-0.1192131863540285</v>
      </c>
      <c r="AJ608" s="11">
        <f>'OddsRatio_working_3-way'!U608/(3*'OddsRatio_working_3-way'!X608^(1/3))*SIN(('OddsRatio_working_3-way'!Y608+2*PI())/3)</f>
        <v>-0.40169556769438675</v>
      </c>
      <c r="AK608" s="11">
        <f>'OddsRatio_working_3-way'!U608/(3*'OddsRatio_working_3-way'!X608^(1/3))*SIN(('OddsRatio_working_3-way'!Y608+4*PI())/3)</f>
        <v>0.5209087540484153</v>
      </c>
      <c r="AL608" s="11">
        <f>'OddsRatio_working_3-way'!Z608+'OddsRatio_working_3-way'!AF608</f>
        <v>1.065331707027438</v>
      </c>
      <c r="AM608" s="11">
        <f>'OddsRatio_working_3-way'!AA608+'OddsRatio_working_3-way'!AG608</f>
        <v>-0.73914914921107333</v>
      </c>
      <c r="AN608" s="11">
        <f>'OddsRatio_working_3-way'!AB608+'OddsRatio_working_3-way'!AH608</f>
        <v>-0.32618255781636496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1.065331707027438</v>
      </c>
      <c r="AS608" s="11">
        <f>IF(('OddsRatio_working_3-way'!X608=0),IF(Q608&gt;0,-Q608^(1/3),(-Q608)^(1/3)),'OddsRatio_working_3-way'!AM608-'OddsRatio_working_3-way'!R608/3)</f>
        <v>-0.73914914921107333</v>
      </c>
      <c r="AT608" s="11">
        <f>IF(('OddsRatio_working_3-way'!X608=0),IF(Q608&gt;0,-Q608^(1/3),(-Q608)^(1/3)),'OddsRatio_working_3-way'!AN608-'OddsRatio_working_3-way'!R608/3)</f>
        <v>-0.32618255781636496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2.21</v>
      </c>
      <c r="B609" s="4">
        <f>IF('True_Odds_Calculator_3-way'!B610="","",'True_Odds_Calculator_3-way'!B610)</f>
        <v>2.99</v>
      </c>
      <c r="C609" s="4">
        <f>IF('True_Odds_Calculator_3-way'!C610="","",'True_Odds_Calculator_3-way'!C610)</f>
        <v>4.07</v>
      </c>
      <c r="D609" s="9">
        <f t="shared" si="130"/>
        <v>0.4400962573285182</v>
      </c>
      <c r="E609" s="9">
        <f t="shared" si="131"/>
        <v>0.32337912976936389</v>
      </c>
      <c r="F609" s="9">
        <f t="shared" si="132"/>
        <v>0.23652461290211807</v>
      </c>
      <c r="G609" s="9">
        <f t="shared" si="133"/>
        <v>1.0514299045692317</v>
      </c>
      <c r="H609" s="9">
        <f t="shared" si="134"/>
        <v>2.27223018452877</v>
      </c>
      <c r="I609" s="9">
        <f t="shared" si="135"/>
        <v>3.092345510092771</v>
      </c>
      <c r="J609" s="9">
        <f t="shared" si="136"/>
        <v>4.2278898070275419</v>
      </c>
      <c r="K609" s="11">
        <f t="shared" si="137"/>
        <v>0.45248868778280543</v>
      </c>
      <c r="L609" s="11">
        <f t="shared" si="138"/>
        <v>0.33444816053511706</v>
      </c>
      <c r="M609" s="11">
        <f t="shared" si="139"/>
        <v>0.24570024570024568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-0.27486468899020544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0.23313617647672341</v>
      </c>
      <c r="Q609" s="11">
        <f>2*'OddsRatio_working_3-way'!K609*'OddsRatio_working_3-way'!L609*'OddsRatio_working_3-way'!M609</f>
        <v>7.4365606531650211E-2</v>
      </c>
      <c r="R609" s="11">
        <f t="shared" si="140"/>
        <v>0</v>
      </c>
      <c r="S609" s="11">
        <f t="shared" si="141"/>
        <v>-0.84818525556416968</v>
      </c>
      <c r="T609" s="11">
        <f t="shared" si="142"/>
        <v>-0.27055351054678456</v>
      </c>
      <c r="U609" s="11">
        <f>'OddsRatio_working_3-way'!S609-'OddsRatio_working_3-way'!R609^2/3</f>
        <v>-0.84818525556416968</v>
      </c>
      <c r="V609" s="11">
        <f>'OddsRatio_working_3-way'!S609*'OddsRatio_working_3-way'!R609/3-2*'OddsRatio_working_3-way'!R609^3/27-'OddsRatio_working_3-way'!T609</f>
        <v>0.27055351054678456</v>
      </c>
      <c r="W609" s="11">
        <f>'OddsRatio_working_3-way'!V609^2+4*'OddsRatio_working_3-way'!U609^3/27</f>
        <v>-1.7200788059274871E-2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0.15033295557566873</v>
      </c>
      <c r="Y609" s="11">
        <f>IF('OddsRatio_working_3-way'!W609&gt;=0,IF('OddsRatio_working_3-way'!V609+SQRT('OddsRatio_working_3-way'!W609)&gt;0,0,PI()),ACOS('OddsRatio_working_3-way'!V609/(2*'OddsRatio_working_3-way'!X609)))</f>
        <v>0.45137622381266485</v>
      </c>
      <c r="Z609" s="11">
        <f>'OddsRatio_working_3-way'!X609^(1/3)*COS('OddsRatio_working_3-way'!Y609/3)</f>
        <v>0.52571495228461596</v>
      </c>
      <c r="AA609" s="11">
        <f>'OddsRatio_working_3-way'!X609^(1/3)*COS(('OddsRatio_working_3-way'!Y609+2*PI())/3)</f>
        <v>-0.33188033901636155</v>
      </c>
      <c r="AB609" s="11">
        <f>'OddsRatio_working_3-way'!X609^(1/3)*COS(('OddsRatio_working_3-way'!Y609+4*PI())/3)</f>
        <v>-0.19383461326825455</v>
      </c>
      <c r="AC609" s="11">
        <f>'OddsRatio_working_3-way'!X609^(1/3)*SIN('OddsRatio_working_3-way'!Y609/3)</f>
        <v>7.9700736921146861E-2</v>
      </c>
      <c r="AD609" s="11">
        <f>'OddsRatio_working_3-way'!X609^(1/3)*SIN(('OddsRatio_working_3-way'!Y609+2*PI())/3)</f>
        <v>0.41543213536722801</v>
      </c>
      <c r="AE609" s="11">
        <f>'OddsRatio_working_3-way'!X609^(1/3)*SIN(('OddsRatio_working_3-way'!Y609+4*PI())/3)</f>
        <v>-0.49513287228837488</v>
      </c>
      <c r="AF609" s="11">
        <f>-'OddsRatio_working_3-way'!U609/(3*'OddsRatio_working_3-way'!X609^(1/3))*COS(('OddsRatio_working_3-way'!Y609)/3)</f>
        <v>0.52571495228461584</v>
      </c>
      <c r="AG609" s="11">
        <f>-'OddsRatio_working_3-way'!U609/(3*'OddsRatio_working_3-way'!X609^(1/3))*COS(('OddsRatio_working_3-way'!Y609+2*PI())/3)</f>
        <v>-0.33188033901636149</v>
      </c>
      <c r="AH609" s="11">
        <f>-'OddsRatio_working_3-way'!U609/(3*'OddsRatio_working_3-way'!X609^(1/3))*COS(('OddsRatio_working_3-way'!Y609+4*PI())/3)</f>
        <v>-0.19383461326825449</v>
      </c>
      <c r="AI609" s="11">
        <f>'OddsRatio_working_3-way'!U609/(3*'OddsRatio_working_3-way'!X609^(1/3))*SIN(('OddsRatio_working_3-way'!Y609)/3)</f>
        <v>-7.9700736921146847E-2</v>
      </c>
      <c r="AJ609" s="11">
        <f>'OddsRatio_working_3-way'!U609/(3*'OddsRatio_working_3-way'!X609^(1/3))*SIN(('OddsRatio_working_3-way'!Y609+2*PI())/3)</f>
        <v>-0.41543213536722795</v>
      </c>
      <c r="AK609" s="11">
        <f>'OddsRatio_working_3-way'!U609/(3*'OddsRatio_working_3-way'!X609^(1/3))*SIN(('OddsRatio_working_3-way'!Y609+4*PI())/3)</f>
        <v>0.49513287228837477</v>
      </c>
      <c r="AL609" s="11">
        <f>'OddsRatio_working_3-way'!Z609+'OddsRatio_working_3-way'!AF609</f>
        <v>1.0514299045692317</v>
      </c>
      <c r="AM609" s="11">
        <f>'OddsRatio_working_3-way'!AA609+'OddsRatio_working_3-way'!AG609</f>
        <v>-0.66376067803272298</v>
      </c>
      <c r="AN609" s="11">
        <f>'OddsRatio_working_3-way'!AB609+'OddsRatio_working_3-way'!AH609</f>
        <v>-0.38766922653650904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1.0514299045692317</v>
      </c>
      <c r="AS609" s="11">
        <f>IF(('OddsRatio_working_3-way'!X609=0),IF(Q609&gt;0,-Q609^(1/3),(-Q609)^(1/3)),'OddsRatio_working_3-way'!AM609-'OddsRatio_working_3-way'!R609/3)</f>
        <v>-0.66376067803272298</v>
      </c>
      <c r="AT609" s="11">
        <f>IF(('OddsRatio_working_3-way'!X609=0),IF(Q609&gt;0,-Q609^(1/3),(-Q609)^(1/3)),'OddsRatio_working_3-way'!AN609-'OddsRatio_working_3-way'!R609/3)</f>
        <v>-0.38766922653650904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1.87</v>
      </c>
      <c r="B610" s="4">
        <f>IF('True_Odds_Calculator_3-way'!B611="","",'True_Odds_Calculator_3-way'!B611)</f>
        <v>3.63</v>
      </c>
      <c r="C610" s="4">
        <f>IF('True_Odds_Calculator_3-way'!C611="","",'True_Odds_Calculator_3-way'!C611)</f>
        <v>4.5199999999999996</v>
      </c>
      <c r="D610" s="9">
        <f t="shared" si="130"/>
        <v>0.52203139849718272</v>
      </c>
      <c r="E610" s="9">
        <f t="shared" si="131"/>
        <v>0.26540483341316323</v>
      </c>
      <c r="F610" s="9">
        <f t="shared" si="132"/>
        <v>0.2125637680896541</v>
      </c>
      <c r="G610" s="9">
        <f t="shared" si="133"/>
        <v>1.0524064236581352</v>
      </c>
      <c r="H610" s="9">
        <f t="shared" si="134"/>
        <v>1.9155935885825779</v>
      </c>
      <c r="I610" s="9">
        <f t="shared" si="135"/>
        <v>3.7678288942208962</v>
      </c>
      <c r="J610" s="9">
        <f t="shared" si="136"/>
        <v>4.7044706112766352</v>
      </c>
      <c r="K610" s="11">
        <f t="shared" si="137"/>
        <v>0.53475935828876997</v>
      </c>
      <c r="L610" s="11">
        <f t="shared" si="138"/>
        <v>0.27548209366391185</v>
      </c>
      <c r="M610" s="11">
        <f t="shared" si="139"/>
        <v>0.22123893805309736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-0.26250102176466295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0.22879706326258353</v>
      </c>
      <c r="Q610" s="11">
        <f>2*'OddsRatio_working_3-way'!K610*'OddsRatio_working_3-way'!L610*'OddsRatio_working_3-way'!M610</f>
        <v>6.518434850785855E-2</v>
      </c>
      <c r="R610" s="11">
        <f t="shared" si="140"/>
        <v>0</v>
      </c>
      <c r="S610" s="11">
        <f t="shared" si="141"/>
        <v>-0.87160446738262365</v>
      </c>
      <c r="T610" s="11">
        <f t="shared" si="142"/>
        <v>-0.24832036107767053</v>
      </c>
      <c r="U610" s="11">
        <f>'OddsRatio_working_3-way'!S610-'OddsRatio_working_3-way'!R610^2/3</f>
        <v>-0.87160446738262365</v>
      </c>
      <c r="V610" s="11">
        <f>'OddsRatio_working_3-way'!S610*'OddsRatio_working_3-way'!R610/3-2*'OddsRatio_working_3-way'!R610^3/27-'OddsRatio_working_3-way'!T610</f>
        <v>0.24832036107767053</v>
      </c>
      <c r="W610" s="11">
        <f>'OddsRatio_working_3-way'!V610^2+4*'OddsRatio_working_3-way'!U610^3/27</f>
        <v>-3.6433737115706841E-2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0.15660199459254304</v>
      </c>
      <c r="Y610" s="11">
        <f>IF('OddsRatio_working_3-way'!W610&gt;=0,IF('OddsRatio_working_3-way'!V610+SQRT('OddsRatio_working_3-way'!W610)&gt;0,0,PI()),ACOS('OddsRatio_working_3-way'!V610/(2*'OddsRatio_working_3-way'!X610)))</f>
        <v>0.6553427781799368</v>
      </c>
      <c r="Z610" s="11">
        <f>'OddsRatio_working_3-way'!X610^(1/3)*COS('OddsRatio_working_3-way'!Y610/3)</f>
        <v>0.52620321182906771</v>
      </c>
      <c r="AA610" s="11">
        <f>'OddsRatio_working_3-way'!X610^(1/3)*COS(('OddsRatio_working_3-way'!Y610+2*PI())/3)</f>
        <v>-0.36426361331472307</v>
      </c>
      <c r="AB610" s="11">
        <f>'OddsRatio_working_3-way'!X610^(1/3)*COS(('OddsRatio_working_3-way'!Y610+4*PI())/3)</f>
        <v>-0.16193959851434475</v>
      </c>
      <c r="AC610" s="11">
        <f>'OddsRatio_working_3-way'!X610^(1/3)*SIN('OddsRatio_working_3-way'!Y610/3)</f>
        <v>0.11681182440852432</v>
      </c>
      <c r="AD610" s="11">
        <f>'OddsRatio_working_3-way'!X610^(1/3)*SIN(('OddsRatio_working_3-way'!Y610+2*PI())/3)</f>
        <v>0.39729943679267471</v>
      </c>
      <c r="AE610" s="11">
        <f>'OddsRatio_working_3-way'!X610^(1/3)*SIN(('OddsRatio_working_3-way'!Y610+4*PI())/3)</f>
        <v>-0.51411126120119899</v>
      </c>
      <c r="AF610" s="11">
        <f>-'OddsRatio_working_3-way'!U610/(3*'OddsRatio_working_3-way'!X610^(1/3))*COS(('OddsRatio_working_3-way'!Y610)/3)</f>
        <v>0.5262032118290676</v>
      </c>
      <c r="AG610" s="11">
        <f>-'OddsRatio_working_3-way'!U610/(3*'OddsRatio_working_3-way'!X610^(1/3))*COS(('OddsRatio_working_3-way'!Y610+2*PI())/3)</f>
        <v>-0.36426361331472301</v>
      </c>
      <c r="AH610" s="11">
        <f>-'OddsRatio_working_3-way'!U610/(3*'OddsRatio_working_3-way'!X610^(1/3))*COS(('OddsRatio_working_3-way'!Y610+4*PI())/3)</f>
        <v>-0.16193959851434472</v>
      </c>
      <c r="AI610" s="11">
        <f>'OddsRatio_working_3-way'!U610/(3*'OddsRatio_working_3-way'!X610^(1/3))*SIN(('OddsRatio_working_3-way'!Y610)/3)</f>
        <v>-0.11681182440852429</v>
      </c>
      <c r="AJ610" s="11">
        <f>'OddsRatio_working_3-way'!U610/(3*'OddsRatio_working_3-way'!X610^(1/3))*SIN(('OddsRatio_working_3-way'!Y610+2*PI())/3)</f>
        <v>-0.3972994367926746</v>
      </c>
      <c r="AK610" s="11">
        <f>'OddsRatio_working_3-way'!U610/(3*'OddsRatio_working_3-way'!X610^(1/3))*SIN(('OddsRatio_working_3-way'!Y610+4*PI())/3)</f>
        <v>0.51411126120119888</v>
      </c>
      <c r="AL610" s="11">
        <f>'OddsRatio_working_3-way'!Z610+'OddsRatio_working_3-way'!AF610</f>
        <v>1.0524064236581352</v>
      </c>
      <c r="AM610" s="11">
        <f>'OddsRatio_working_3-way'!AA610+'OddsRatio_working_3-way'!AG610</f>
        <v>-0.72852722662944602</v>
      </c>
      <c r="AN610" s="11">
        <f>'OddsRatio_working_3-way'!AB610+'OddsRatio_working_3-way'!AH610</f>
        <v>-0.3238791970286895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1.0524064236581352</v>
      </c>
      <c r="AS610" s="11">
        <f>IF(('OddsRatio_working_3-way'!X610=0),IF(Q610&gt;0,-Q610^(1/3),(-Q610)^(1/3)),'OddsRatio_working_3-way'!AM610-'OddsRatio_working_3-way'!R610/3)</f>
        <v>-0.72852722662944602</v>
      </c>
      <c r="AT610" s="11">
        <f>IF(('OddsRatio_working_3-way'!X610=0),IF(Q610&gt;0,-Q610^(1/3),(-Q610)^(1/3)),'OddsRatio_working_3-way'!AN610-'OddsRatio_working_3-way'!R610/3)</f>
        <v>-0.3238791970286895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2.1</v>
      </c>
      <c r="B611" s="4">
        <f>IF('True_Odds_Calculator_3-way'!B612="","",'True_Odds_Calculator_3-way'!B612)</f>
        <v>3.08</v>
      </c>
      <c r="C611" s="4">
        <f>IF('True_Odds_Calculator_3-way'!C612="","",'True_Odds_Calculator_3-way'!C612)</f>
        <v>4.3</v>
      </c>
      <c r="D611" s="9">
        <f t="shared" si="130"/>
        <v>0.46322917215922194</v>
      </c>
      <c r="E611" s="9">
        <f t="shared" si="131"/>
        <v>0.31337084410282784</v>
      </c>
      <c r="F611" s="9">
        <f t="shared" si="132"/>
        <v>0.22339998373795017</v>
      </c>
      <c r="G611" s="9">
        <f t="shared" si="133"/>
        <v>1.0534169892208898</v>
      </c>
      <c r="H611" s="9">
        <f t="shared" si="134"/>
        <v>2.1587586881429788</v>
      </c>
      <c r="I611" s="9">
        <f t="shared" si="135"/>
        <v>3.1911073375794503</v>
      </c>
      <c r="J611" s="9">
        <f t="shared" si="136"/>
        <v>4.4762760644289363</v>
      </c>
      <c r="K611" s="11">
        <f t="shared" si="137"/>
        <v>0.47619047619047616</v>
      </c>
      <c r="L611" s="11">
        <f t="shared" si="138"/>
        <v>0.32467532467532467</v>
      </c>
      <c r="M611" s="11">
        <f t="shared" si="139"/>
        <v>0.23255813953488372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-0.27147603227337447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0.23298960176036587</v>
      </c>
      <c r="Q611" s="11">
        <f>2*'OddsRatio_working_3-way'!K611*'OddsRatio_working_3-way'!L611*'OddsRatio_working_3-way'!M611</f>
        <v>7.1910370913693178E-2</v>
      </c>
      <c r="R611" s="11">
        <f t="shared" si="140"/>
        <v>0</v>
      </c>
      <c r="S611" s="11">
        <f t="shared" si="141"/>
        <v>-0.85823267641449452</v>
      </c>
      <c r="T611" s="11">
        <f t="shared" si="142"/>
        <v>-0.26488662852299216</v>
      </c>
      <c r="U611" s="11">
        <f>'OddsRatio_working_3-way'!S611-'OddsRatio_working_3-way'!R611^2/3</f>
        <v>-0.85823267641449452</v>
      </c>
      <c r="V611" s="11">
        <f>'OddsRatio_working_3-way'!S611*'OddsRatio_working_3-way'!R611/3-2*'OddsRatio_working_3-way'!R611^3/27-'OddsRatio_working_3-way'!T611</f>
        <v>0.26488662852299216</v>
      </c>
      <c r="W611" s="11">
        <f>'OddsRatio_working_3-way'!V611^2+4*'OddsRatio_working_3-way'!U611^3/27</f>
        <v>-2.3485846676332203E-2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0.15301206867973671</v>
      </c>
      <c r="Y611" s="11">
        <f>IF('OddsRatio_working_3-way'!W611&gt;=0,IF('OddsRatio_working_3-way'!V611+SQRT('OddsRatio_working_3-way'!W611)&gt;0,0,PI()),ACOS('OddsRatio_working_3-way'!V611/(2*'OddsRatio_working_3-way'!X611)))</f>
        <v>0.52450027916911712</v>
      </c>
      <c r="Z611" s="11">
        <f>'OddsRatio_working_3-way'!X611^(1/3)*COS('OddsRatio_working_3-way'!Y611/3)</f>
        <v>0.52670849461044489</v>
      </c>
      <c r="AA611" s="11">
        <f>'OddsRatio_working_3-way'!X611^(1/3)*COS(('OddsRatio_working_3-way'!Y611+2*PI())/3)</f>
        <v>-0.34392589481551533</v>
      </c>
      <c r="AB611" s="11">
        <f>'OddsRatio_working_3-way'!X611^(1/3)*COS(('OddsRatio_working_3-way'!Y611+4*PI())/3)</f>
        <v>-0.18278259979492942</v>
      </c>
      <c r="AC611" s="11">
        <f>'OddsRatio_working_3-way'!X611^(1/3)*SIN('OddsRatio_working_3-way'!Y611/3)</f>
        <v>9.3036124758238581E-2</v>
      </c>
      <c r="AD611" s="11">
        <f>'OddsRatio_working_3-way'!X611^(1/3)*SIN(('OddsRatio_working_3-way'!Y611+2*PI())/3)</f>
        <v>0.4096248743425851</v>
      </c>
      <c r="AE611" s="11">
        <f>'OddsRatio_working_3-way'!X611^(1/3)*SIN(('OddsRatio_working_3-way'!Y611+4*PI())/3)</f>
        <v>-0.50266099910082362</v>
      </c>
      <c r="AF611" s="11">
        <f>-'OddsRatio_working_3-way'!U611/(3*'OddsRatio_working_3-way'!X611^(1/3))*COS(('OddsRatio_working_3-way'!Y611)/3)</f>
        <v>0.52670849461044489</v>
      </c>
      <c r="AG611" s="11">
        <f>-'OddsRatio_working_3-way'!U611/(3*'OddsRatio_working_3-way'!X611^(1/3))*COS(('OddsRatio_working_3-way'!Y611+2*PI())/3)</f>
        <v>-0.34392589481551533</v>
      </c>
      <c r="AH611" s="11">
        <f>-'OddsRatio_working_3-way'!U611/(3*'OddsRatio_working_3-way'!X611^(1/3))*COS(('OddsRatio_working_3-way'!Y611+4*PI())/3)</f>
        <v>-0.18278259979492942</v>
      </c>
      <c r="AI611" s="11">
        <f>'OddsRatio_working_3-way'!U611/(3*'OddsRatio_working_3-way'!X611^(1/3))*SIN(('OddsRatio_working_3-way'!Y611)/3)</f>
        <v>-9.3036124758238581E-2</v>
      </c>
      <c r="AJ611" s="11">
        <f>'OddsRatio_working_3-way'!U611/(3*'OddsRatio_working_3-way'!X611^(1/3))*SIN(('OddsRatio_working_3-way'!Y611+2*PI())/3)</f>
        <v>-0.4096248743425851</v>
      </c>
      <c r="AK611" s="11">
        <f>'OddsRatio_working_3-way'!U611/(3*'OddsRatio_working_3-way'!X611^(1/3))*SIN(('OddsRatio_working_3-way'!Y611+4*PI())/3)</f>
        <v>0.50266099910082362</v>
      </c>
      <c r="AL611" s="11">
        <f>'OddsRatio_working_3-way'!Z611+'OddsRatio_working_3-way'!AF611</f>
        <v>1.0534169892208898</v>
      </c>
      <c r="AM611" s="11">
        <f>'OddsRatio_working_3-way'!AA611+'OddsRatio_working_3-way'!AG611</f>
        <v>-0.68785178963103066</v>
      </c>
      <c r="AN611" s="11">
        <f>'OddsRatio_working_3-way'!AB611+'OddsRatio_working_3-way'!AH611</f>
        <v>-0.36556519958985884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1.0534169892208898</v>
      </c>
      <c r="AS611" s="11">
        <f>IF(('OddsRatio_working_3-way'!X611=0),IF(Q611&gt;0,-Q611^(1/3),(-Q611)^(1/3)),'OddsRatio_working_3-way'!AM611-'OddsRatio_working_3-way'!R611/3)</f>
        <v>-0.68785178963103066</v>
      </c>
      <c r="AT611" s="11">
        <f>IF(('OddsRatio_working_3-way'!X611=0),IF(Q611&gt;0,-Q611^(1/3),(-Q611)^(1/3)),'OddsRatio_working_3-way'!AN611-'OddsRatio_working_3-way'!R611/3)</f>
        <v>-0.36556519958985884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4.83</v>
      </c>
      <c r="B612" s="4">
        <f>IF('True_Odds_Calculator_3-way'!B613="","",'True_Odds_Calculator_3-way'!B613)</f>
        <v>3.85</v>
      </c>
      <c r="C612" s="4">
        <f>IF('True_Odds_Calculator_3-way'!C613="","",'True_Odds_Calculator_3-way'!C613)</f>
        <v>1.76</v>
      </c>
      <c r="D612" s="9">
        <f t="shared" si="130"/>
        <v>0.19759260971274784</v>
      </c>
      <c r="E612" s="9">
        <f t="shared" si="131"/>
        <v>0.24864291008405121</v>
      </c>
      <c r="F612" s="9">
        <f t="shared" si="132"/>
        <v>0.55376448020320113</v>
      </c>
      <c r="G612" s="9">
        <f t="shared" si="133"/>
        <v>1.0602919123978085</v>
      </c>
      <c r="H612" s="9">
        <f t="shared" si="134"/>
        <v>5.0609180244836063</v>
      </c>
      <c r="I612" s="9">
        <f t="shared" si="135"/>
        <v>4.0218319503337545</v>
      </c>
      <c r="J612" s="9">
        <f t="shared" si="136"/>
        <v>1.805821853422334</v>
      </c>
      <c r="K612" s="11">
        <f t="shared" si="137"/>
        <v>0.20703933747412007</v>
      </c>
      <c r="L612" s="11">
        <f t="shared" si="138"/>
        <v>0.25974025974025972</v>
      </c>
      <c r="M612" s="11">
        <f t="shared" si="139"/>
        <v>0.56818181818181823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-0.25347591426078164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0.2273277259160941</v>
      </c>
      <c r="Q612" s="11">
        <f>2*'OddsRatio_working_3-way'!K612*'OddsRatio_working_3-way'!L612*'OddsRatio_working_3-way'!M612</f>
        <v>6.1109603740885497E-2</v>
      </c>
      <c r="R612" s="11">
        <f t="shared" si="140"/>
        <v>0</v>
      </c>
      <c r="S612" s="11">
        <f t="shared" si="141"/>
        <v>-0.89684152665572114</v>
      </c>
      <c r="T612" s="11">
        <f t="shared" si="142"/>
        <v>-0.2410864318966992</v>
      </c>
      <c r="U612" s="11">
        <f>'OddsRatio_working_3-way'!S612-'OddsRatio_working_3-way'!R612^2/3</f>
        <v>-0.89684152665572114</v>
      </c>
      <c r="V612" s="11">
        <f>'OddsRatio_working_3-way'!S612*'OddsRatio_working_3-way'!R612/3-2*'OddsRatio_working_3-way'!R612^3/27-'OddsRatio_working_3-way'!T612</f>
        <v>0.2410864318966992</v>
      </c>
      <c r="W612" s="11">
        <f>'OddsRatio_working_3-way'!V612^2+4*'OddsRatio_working_3-way'!U612^3/27</f>
        <v>-4.8744267664956376E-2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0.16345254304356827</v>
      </c>
      <c r="Y612" s="11">
        <f>IF('OddsRatio_working_3-way'!W612&gt;=0,IF('OddsRatio_working_3-way'!V612+SQRT('OddsRatio_working_3-way'!W612)&gt;0,0,PI()),ACOS('OddsRatio_working_3-way'!V612/(2*'OddsRatio_working_3-way'!X612)))</f>
        <v>0.74146277919298076</v>
      </c>
      <c r="Z612" s="11">
        <f>'OddsRatio_working_3-way'!X612^(1/3)*COS('OddsRatio_working_3-way'!Y612/3)</f>
        <v>0.53014595619890426</v>
      </c>
      <c r="AA612" s="11">
        <f>'OddsRatio_working_3-way'!X612^(1/3)*COS(('OddsRatio_working_3-way'!Y612+2*PI())/3)</f>
        <v>-0.38091481211632372</v>
      </c>
      <c r="AB612" s="11">
        <f>'OddsRatio_working_3-way'!X612^(1/3)*COS(('OddsRatio_working_3-way'!Y612+4*PI())/3)</f>
        <v>-0.1492311440825804</v>
      </c>
      <c r="AC612" s="11">
        <f>'OddsRatio_working_3-way'!X612^(1/3)*SIN('OddsRatio_working_3-way'!Y612/3)</f>
        <v>0.13376262810612161</v>
      </c>
      <c r="AD612" s="11">
        <f>'OddsRatio_working_3-way'!X612^(1/3)*SIN(('OddsRatio_working_3-way'!Y612+2*PI())/3)</f>
        <v>0.39223855172878258</v>
      </c>
      <c r="AE612" s="11">
        <f>'OddsRatio_working_3-way'!X612^(1/3)*SIN(('OddsRatio_working_3-way'!Y612+4*PI())/3)</f>
        <v>-0.52600117983490413</v>
      </c>
      <c r="AF612" s="11">
        <f>-'OddsRatio_working_3-way'!U612/(3*'OddsRatio_working_3-way'!X612^(1/3))*COS(('OddsRatio_working_3-way'!Y612)/3)</f>
        <v>0.53014595619890426</v>
      </c>
      <c r="AG612" s="11">
        <f>-'OddsRatio_working_3-way'!U612/(3*'OddsRatio_working_3-way'!X612^(1/3))*COS(('OddsRatio_working_3-way'!Y612+2*PI())/3)</f>
        <v>-0.38091481211632372</v>
      </c>
      <c r="AH612" s="11">
        <f>-'OddsRatio_working_3-way'!U612/(3*'OddsRatio_working_3-way'!X612^(1/3))*COS(('OddsRatio_working_3-way'!Y612+4*PI())/3)</f>
        <v>-0.1492311440825804</v>
      </c>
      <c r="AI612" s="11">
        <f>'OddsRatio_working_3-way'!U612/(3*'OddsRatio_working_3-way'!X612^(1/3))*SIN(('OddsRatio_working_3-way'!Y612)/3)</f>
        <v>-0.13376262810612161</v>
      </c>
      <c r="AJ612" s="11">
        <f>'OddsRatio_working_3-way'!U612/(3*'OddsRatio_working_3-way'!X612^(1/3))*SIN(('OddsRatio_working_3-way'!Y612+2*PI())/3)</f>
        <v>-0.39223855172878258</v>
      </c>
      <c r="AK612" s="11">
        <f>'OddsRatio_working_3-way'!U612/(3*'OddsRatio_working_3-way'!X612^(1/3))*SIN(('OddsRatio_working_3-way'!Y612+4*PI())/3)</f>
        <v>0.52600117983490413</v>
      </c>
      <c r="AL612" s="11">
        <f>'OddsRatio_working_3-way'!Z612+'OddsRatio_working_3-way'!AF612</f>
        <v>1.0602919123978085</v>
      </c>
      <c r="AM612" s="11">
        <f>'OddsRatio_working_3-way'!AA612+'OddsRatio_working_3-way'!AG612</f>
        <v>-0.76182962423264744</v>
      </c>
      <c r="AN612" s="11">
        <f>'OddsRatio_working_3-way'!AB612+'OddsRatio_working_3-way'!AH612</f>
        <v>-0.29846228816516079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1.0602919123978085</v>
      </c>
      <c r="AS612" s="11">
        <f>IF(('OddsRatio_working_3-way'!X612=0),IF(Q612&gt;0,-Q612^(1/3),(-Q612)^(1/3)),'OddsRatio_working_3-way'!AM612-'OddsRatio_working_3-way'!R612/3)</f>
        <v>-0.76182962423264744</v>
      </c>
      <c r="AT612" s="11">
        <f>IF(('OddsRatio_working_3-way'!X612=0),IF(Q612&gt;0,-Q612^(1/3),(-Q612)^(1/3)),'OddsRatio_working_3-way'!AN612-'OddsRatio_working_3-way'!R612/3)</f>
        <v>-0.29846228816516079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4.25</v>
      </c>
      <c r="B613" s="4">
        <f>IF('True_Odds_Calculator_3-way'!B614="","",'True_Odds_Calculator_3-way'!B614)</f>
        <v>3</v>
      </c>
      <c r="C613" s="4">
        <f>IF('True_Odds_Calculator_3-way'!C614="","",'True_Odds_Calculator_3-way'!C614)</f>
        <v>2.12</v>
      </c>
      <c r="D613" s="9">
        <f t="shared" si="130"/>
        <v>0.22423968783448806</v>
      </c>
      <c r="E613" s="9">
        <f t="shared" si="131"/>
        <v>0.31959790824513967</v>
      </c>
      <c r="F613" s="9">
        <f t="shared" si="132"/>
        <v>0.45616240392037222</v>
      </c>
      <c r="G613" s="9">
        <f t="shared" si="133"/>
        <v>1.0644658087576948</v>
      </c>
      <c r="H613" s="9">
        <f t="shared" si="134"/>
        <v>4.4595138784625084</v>
      </c>
      <c r="I613" s="9">
        <f t="shared" si="135"/>
        <v>3.1289316175153896</v>
      </c>
      <c r="J613" s="9">
        <f t="shared" si="136"/>
        <v>2.1922017058086185</v>
      </c>
      <c r="K613" s="11">
        <f t="shared" si="137"/>
        <v>0.23529411764705882</v>
      </c>
      <c r="L613" s="11">
        <f t="shared" si="138"/>
        <v>0.33333333333333331</v>
      </c>
      <c r="M613" s="11">
        <f t="shared" si="139"/>
        <v>0.47169811320754712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-0.26933037365889756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0.23566407695153532</v>
      </c>
      <c r="Q613" s="11">
        <f>2*'OddsRatio_working_3-way'!K613*'OddsRatio_working_3-way'!L613*'OddsRatio_working_3-way'!M613</f>
        <v>7.3991860895301506E-2</v>
      </c>
      <c r="R613" s="11">
        <f t="shared" si="140"/>
        <v>0</v>
      </c>
      <c r="S613" s="11">
        <f t="shared" si="141"/>
        <v>-0.87499999999999989</v>
      </c>
      <c r="T613" s="11">
        <f t="shared" si="142"/>
        <v>-0.27472527472527464</v>
      </c>
      <c r="U613" s="11">
        <f>'OddsRatio_working_3-way'!S613-'OddsRatio_working_3-way'!R613^2/3</f>
        <v>-0.87499999999999989</v>
      </c>
      <c r="V613" s="11">
        <f>'OddsRatio_working_3-way'!S613*'OddsRatio_working_3-way'!R613/3-2*'OddsRatio_working_3-way'!R613^3/27-'OddsRatio_working_3-way'!T613</f>
        <v>0.27472527472527464</v>
      </c>
      <c r="W613" s="11">
        <f>'OddsRatio_working_3-way'!V613^2+4*'OddsRatio_working_3-way'!U613^3/27</f>
        <v>-2.3773708612307515E-2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0.15751800308630212</v>
      </c>
      <c r="Y613" s="11">
        <f>IF('OddsRatio_working_3-way'!W613&gt;=0,IF('OddsRatio_working_3-way'!V613+SQRT('OddsRatio_working_3-way'!W613)&gt;0,0,PI()),ACOS('OddsRatio_working_3-way'!V613/(2*'OddsRatio_working_3-way'!X613)))</f>
        <v>0.51143300773082823</v>
      </c>
      <c r="Z613" s="11">
        <f>'OddsRatio_working_3-way'!X613^(1/3)*COS('OddsRatio_working_3-way'!Y613/3)</f>
        <v>0.53223290437884752</v>
      </c>
      <c r="AA613" s="11">
        <f>'OddsRatio_working_3-way'!X613^(1/3)*COS(('OddsRatio_working_3-way'!Y613+2*PI())/3)</f>
        <v>-0.34546443025025692</v>
      </c>
      <c r="AB613" s="11">
        <f>'OddsRatio_working_3-way'!X613^(1/3)*COS(('OddsRatio_working_3-way'!Y613+4*PI())/3)</f>
        <v>-0.18676847412859043</v>
      </c>
      <c r="AC613" s="11">
        <f>'OddsRatio_working_3-way'!X613^(1/3)*SIN('OddsRatio_working_3-way'!Y613/3)</f>
        <v>9.1623152986149259E-2</v>
      </c>
      <c r="AD613" s="11">
        <f>'OddsRatio_working_3-way'!X613^(1/3)*SIN(('OddsRatio_working_3-way'!Y613+2*PI())/3)</f>
        <v>0.41511563942898139</v>
      </c>
      <c r="AE613" s="11">
        <f>'OddsRatio_working_3-way'!X613^(1/3)*SIN(('OddsRatio_working_3-way'!Y613+4*PI())/3)</f>
        <v>-0.50673879241513053</v>
      </c>
      <c r="AF613" s="11">
        <f>-'OddsRatio_working_3-way'!U613/(3*'OddsRatio_working_3-way'!X613^(1/3))*COS(('OddsRatio_working_3-way'!Y613)/3)</f>
        <v>0.5322329043788474</v>
      </c>
      <c r="AG613" s="11">
        <f>-'OddsRatio_working_3-way'!U613/(3*'OddsRatio_working_3-way'!X613^(1/3))*COS(('OddsRatio_working_3-way'!Y613+2*PI())/3)</f>
        <v>-0.34546443025025686</v>
      </c>
      <c r="AH613" s="11">
        <f>-'OddsRatio_working_3-way'!U613/(3*'OddsRatio_working_3-way'!X613^(1/3))*COS(('OddsRatio_working_3-way'!Y613+4*PI())/3)</f>
        <v>-0.18676847412859041</v>
      </c>
      <c r="AI613" s="11">
        <f>'OddsRatio_working_3-way'!U613/(3*'OddsRatio_working_3-way'!X613^(1/3))*SIN(('OddsRatio_working_3-way'!Y613)/3)</f>
        <v>-9.1623152986149231E-2</v>
      </c>
      <c r="AJ613" s="11">
        <f>'OddsRatio_working_3-way'!U613/(3*'OddsRatio_working_3-way'!X613^(1/3))*SIN(('OddsRatio_working_3-way'!Y613+2*PI())/3)</f>
        <v>-0.41511563942898128</v>
      </c>
      <c r="AK613" s="11">
        <f>'OddsRatio_working_3-way'!U613/(3*'OddsRatio_working_3-way'!X613^(1/3))*SIN(('OddsRatio_working_3-way'!Y613+4*PI())/3)</f>
        <v>0.50673879241513042</v>
      </c>
      <c r="AL613" s="11">
        <f>'OddsRatio_working_3-way'!Z613+'OddsRatio_working_3-way'!AF613</f>
        <v>1.0644658087576948</v>
      </c>
      <c r="AM613" s="11">
        <f>'OddsRatio_working_3-way'!AA613+'OddsRatio_working_3-way'!AG613</f>
        <v>-0.69092886050051372</v>
      </c>
      <c r="AN613" s="11">
        <f>'OddsRatio_working_3-way'!AB613+'OddsRatio_working_3-way'!AH613</f>
        <v>-0.37353694825718087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1.0644658087576948</v>
      </c>
      <c r="AS613" s="11">
        <f>IF(('OddsRatio_working_3-way'!X613=0),IF(Q613&gt;0,-Q613^(1/3),(-Q613)^(1/3)),'OddsRatio_working_3-way'!AM613-'OddsRatio_working_3-way'!R613/3)</f>
        <v>-0.69092886050051372</v>
      </c>
      <c r="AT613" s="11">
        <f>IF(('OddsRatio_working_3-way'!X613=0),IF(Q613&gt;0,-Q613^(1/3),(-Q613)^(1/3)),'OddsRatio_working_3-way'!AN613-'OddsRatio_working_3-way'!R613/3)</f>
        <v>-0.37353694825718087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1.75</v>
      </c>
      <c r="B614" s="4">
        <f>IF('True_Odds_Calculator_3-way'!B615="","",'True_Odds_Calculator_3-way'!B615)</f>
        <v>3.34</v>
      </c>
      <c r="C614" s="4">
        <f>IF('True_Odds_Calculator_3-way'!C615="","",'True_Odds_Calculator_3-way'!C615)</f>
        <v>5.88</v>
      </c>
      <c r="D614" s="9">
        <f t="shared" si="130"/>
        <v>0.55439711078433218</v>
      </c>
      <c r="E614" s="9">
        <f t="shared" si="131"/>
        <v>0.28508425307926688</v>
      </c>
      <c r="F614" s="9">
        <f t="shared" si="132"/>
        <v>0.16051863613640069</v>
      </c>
      <c r="G614" s="9">
        <f t="shared" si="133"/>
        <v>1.0716816052311962</v>
      </c>
      <c r="H614" s="9">
        <f t="shared" si="134"/>
        <v>1.8037612039233972</v>
      </c>
      <c r="I614" s="9">
        <f t="shared" si="135"/>
        <v>3.5077349562409985</v>
      </c>
      <c r="J614" s="9">
        <f t="shared" si="136"/>
        <v>6.2298062335282376</v>
      </c>
      <c r="K614" s="11">
        <f t="shared" si="137"/>
        <v>0.5714285714285714</v>
      </c>
      <c r="L614" s="11">
        <f t="shared" si="138"/>
        <v>0.29940119760479045</v>
      </c>
      <c r="M614" s="11">
        <f t="shared" si="139"/>
        <v>0.17006802721088435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-0.24919257694523478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0.23189772059379787</v>
      </c>
      <c r="Q614" s="11">
        <f>2*'OddsRatio_working_3-way'!K614*'OddsRatio_working_3-way'!L614*'OddsRatio_working_3-way'!M614</f>
        <v>5.8192652595683264E-2</v>
      </c>
      <c r="R614" s="11">
        <f t="shared" si="140"/>
        <v>0</v>
      </c>
      <c r="S614" s="11">
        <f t="shared" si="141"/>
        <v>-0.93059642239970175</v>
      </c>
      <c r="T614" s="11">
        <f t="shared" si="142"/>
        <v>-0.23352482368875821</v>
      </c>
      <c r="U614" s="11">
        <f>'OddsRatio_working_3-way'!S614-'OddsRatio_working_3-way'!R614^2/3</f>
        <v>-0.93059642239970175</v>
      </c>
      <c r="V614" s="11">
        <f>'OddsRatio_working_3-way'!S614*'OddsRatio_working_3-way'!R614/3-2*'OddsRatio_working_3-way'!R614^3/27-'OddsRatio_working_3-way'!T614</f>
        <v>0.23352482368875821</v>
      </c>
      <c r="W614" s="11">
        <f>'OddsRatio_working_3-way'!V614^2+4*'OddsRatio_working_3-way'!U614^3/27</f>
        <v>-6.4859568553811336E-2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0.17276675883447382</v>
      </c>
      <c r="Y614" s="11">
        <f>IF('OddsRatio_working_3-way'!W614&gt;=0,IF('OddsRatio_working_3-way'!V614+SQRT('OddsRatio_working_3-way'!W614)&gt;0,0,PI()),ACOS('OddsRatio_working_3-way'!V614/(2*'OddsRatio_working_3-way'!X614)))</f>
        <v>0.82869469351970293</v>
      </c>
      <c r="Z614" s="11">
        <f>'OddsRatio_working_3-way'!X614^(1/3)*COS('OddsRatio_working_3-way'!Y614/3)</f>
        <v>0.53584080261559808</v>
      </c>
      <c r="AA614" s="11">
        <f>'OddsRatio_working_3-way'!X614^(1/3)*COS(('OddsRatio_working_3-way'!Y614+2*PI())/3)</f>
        <v>-0.39946918043223345</v>
      </c>
      <c r="AB614" s="11">
        <f>'OddsRatio_working_3-way'!X614^(1/3)*COS(('OddsRatio_working_3-way'!Y614+4*PI())/3)</f>
        <v>-0.13637162218336471</v>
      </c>
      <c r="AC614" s="11">
        <f>'OddsRatio_working_3-way'!X614^(1/3)*SIN('OddsRatio_working_3-way'!Y614/3)</f>
        <v>0.15189944607811776</v>
      </c>
      <c r="AD614" s="11">
        <f>'OddsRatio_working_3-way'!X614^(1/3)*SIN(('OddsRatio_working_3-way'!Y614+2*PI())/3)</f>
        <v>0.38810202441029212</v>
      </c>
      <c r="AE614" s="11">
        <f>'OddsRatio_working_3-way'!X614^(1/3)*SIN(('OddsRatio_working_3-way'!Y614+4*PI())/3)</f>
        <v>-0.54000147048840985</v>
      </c>
      <c r="AF614" s="11">
        <f>-'OddsRatio_working_3-way'!U614/(3*'OddsRatio_working_3-way'!X614^(1/3))*COS(('OddsRatio_working_3-way'!Y614)/3)</f>
        <v>0.53584080261559797</v>
      </c>
      <c r="AG614" s="11">
        <f>-'OddsRatio_working_3-way'!U614/(3*'OddsRatio_working_3-way'!X614^(1/3))*COS(('OddsRatio_working_3-way'!Y614+2*PI())/3)</f>
        <v>-0.3994691804322334</v>
      </c>
      <c r="AH614" s="11">
        <f>-'OddsRatio_working_3-way'!U614/(3*'OddsRatio_working_3-way'!X614^(1/3))*COS(('OddsRatio_working_3-way'!Y614+4*PI())/3)</f>
        <v>-0.13637162218336468</v>
      </c>
      <c r="AI614" s="11">
        <f>'OddsRatio_working_3-way'!U614/(3*'OddsRatio_working_3-way'!X614^(1/3))*SIN(('OddsRatio_working_3-way'!Y614)/3)</f>
        <v>-0.15189944607811773</v>
      </c>
      <c r="AJ614" s="11">
        <f>'OddsRatio_working_3-way'!U614/(3*'OddsRatio_working_3-way'!X614^(1/3))*SIN(('OddsRatio_working_3-way'!Y614+2*PI())/3)</f>
        <v>-0.38810202441029207</v>
      </c>
      <c r="AK614" s="11">
        <f>'OddsRatio_working_3-way'!U614/(3*'OddsRatio_working_3-way'!X614^(1/3))*SIN(('OddsRatio_working_3-way'!Y614+4*PI())/3)</f>
        <v>0.54000147048840974</v>
      </c>
      <c r="AL614" s="11">
        <f>'OddsRatio_working_3-way'!Z614+'OddsRatio_working_3-way'!AF614</f>
        <v>1.0716816052311962</v>
      </c>
      <c r="AM614" s="11">
        <f>'OddsRatio_working_3-way'!AA614+'OddsRatio_working_3-way'!AG614</f>
        <v>-0.7989383608644669</v>
      </c>
      <c r="AN614" s="11">
        <f>'OddsRatio_working_3-way'!AB614+'OddsRatio_working_3-way'!AH614</f>
        <v>-0.27274324436672936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1.0716816052311962</v>
      </c>
      <c r="AS614" s="11">
        <f>IF(('OddsRatio_working_3-way'!X614=0),IF(Q614&gt;0,-Q614^(1/3),(-Q614)^(1/3)),'OddsRatio_working_3-way'!AM614-'OddsRatio_working_3-way'!R614/3)</f>
        <v>-0.7989383608644669</v>
      </c>
      <c r="AT614" s="11">
        <f>IF(('OddsRatio_working_3-way'!X614=0),IF(Q614&gt;0,-Q614^(1/3),(-Q614)^(1/3)),'OddsRatio_working_3-way'!AN614-'OddsRatio_working_3-way'!R614/3)</f>
        <v>-0.27274324436672936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2.37</v>
      </c>
      <c r="B615" s="4">
        <f>IF('True_Odds_Calculator_3-way'!B616="","",'True_Odds_Calculator_3-way'!B616)</f>
        <v>2.97</v>
      </c>
      <c r="C615" s="4">
        <f>IF('True_Odds_Calculator_3-way'!C616="","",'True_Odds_Calculator_3-way'!C616)</f>
        <v>3.57</v>
      </c>
      <c r="D615" s="9">
        <f t="shared" si="130"/>
        <v>0.40775136303868209</v>
      </c>
      <c r="E615" s="9">
        <f t="shared" si="131"/>
        <v>0.3237717750897306</v>
      </c>
      <c r="F615" s="9">
        <f t="shared" si="132"/>
        <v>0.26847686187158759</v>
      </c>
      <c r="G615" s="9">
        <f t="shared" si="133"/>
        <v>1.0602006868416911</v>
      </c>
      <c r="H615" s="9">
        <f t="shared" si="134"/>
        <v>2.4524749409731172</v>
      </c>
      <c r="I615" s="9">
        <f t="shared" si="135"/>
        <v>3.0885953530781318</v>
      </c>
      <c r="J615" s="9">
        <f t="shared" si="136"/>
        <v>3.7247157651831455</v>
      </c>
      <c r="K615" s="11">
        <f t="shared" si="137"/>
        <v>0.42194092827004215</v>
      </c>
      <c r="L615" s="11">
        <f t="shared" si="138"/>
        <v>0.33670033670033667</v>
      </c>
      <c r="M615" s="11">
        <f t="shared" si="139"/>
        <v>0.28011204481792717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-0.27602403816518173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0.23518762659988768</v>
      </c>
      <c r="Q615" s="11">
        <f>2*'OddsRatio_working_3-way'!K615*'OddsRatio_working_3-way'!L615*'OddsRatio_working_3-way'!M615</f>
        <v>7.9589721353599888E-2</v>
      </c>
      <c r="R615" s="11">
        <f t="shared" si="140"/>
        <v>0</v>
      </c>
      <c r="S615" s="11">
        <f t="shared" si="141"/>
        <v>-0.85205487233377764</v>
      </c>
      <c r="T615" s="11">
        <f t="shared" si="142"/>
        <v>-0.28834344241413795</v>
      </c>
      <c r="U615" s="11">
        <f>'OddsRatio_working_3-way'!S615-'OddsRatio_working_3-way'!R615^2/3</f>
        <v>-0.85205487233377764</v>
      </c>
      <c r="V615" s="11">
        <f>'OddsRatio_working_3-way'!S615*'OddsRatio_working_3-way'!R615/3-2*'OddsRatio_working_3-way'!R615^3/27-'OddsRatio_working_3-way'!T615</f>
        <v>0.28834344241413795</v>
      </c>
      <c r="W615" s="11">
        <f>'OddsRatio_working_3-way'!V615^2+4*'OddsRatio_working_3-way'!U615^3/27</f>
        <v>-8.5009794887569712E-3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0.15136290849477643</v>
      </c>
      <c r="Y615" s="11">
        <f>IF('OddsRatio_working_3-way'!W615&gt;=0,IF('OddsRatio_working_3-way'!V615+SQRT('OddsRatio_working_3-way'!W615)&gt;0,0,PI()),ACOS('OddsRatio_working_3-way'!V615/(2*'OddsRatio_working_3-way'!X615)))</f>
        <v>0.30948540283524162</v>
      </c>
      <c r="Z615" s="11">
        <f>'OddsRatio_working_3-way'!X615^(1/3)*COS('OddsRatio_working_3-way'!Y615/3)</f>
        <v>0.53010034342084567</v>
      </c>
      <c r="AA615" s="11">
        <f>'OddsRatio_working_3-way'!X615^(1/3)*COS(('OddsRatio_working_3-way'!Y615+2*PI())/3)</f>
        <v>-0.31257845289405622</v>
      </c>
      <c r="AB615" s="11">
        <f>'OddsRatio_working_3-way'!X615^(1/3)*COS(('OddsRatio_working_3-way'!Y615+4*PI())/3)</f>
        <v>-0.21752189052678939</v>
      </c>
      <c r="AC615" s="11">
        <f>'OddsRatio_working_3-way'!X615^(1/3)*SIN('OddsRatio_working_3-way'!Y615/3)</f>
        <v>5.4880931870982023E-2</v>
      </c>
      <c r="AD615" s="11">
        <f>'OddsRatio_working_3-way'!X615^(1/3)*SIN(('OddsRatio_working_3-way'!Y615+2*PI())/3)</f>
        <v>0.43163989802181651</v>
      </c>
      <c r="AE615" s="11">
        <f>'OddsRatio_working_3-way'!X615^(1/3)*SIN(('OddsRatio_working_3-way'!Y615+4*PI())/3)</f>
        <v>-0.48652082989279849</v>
      </c>
      <c r="AF615" s="11">
        <f>-'OddsRatio_working_3-way'!U615/(3*'OddsRatio_working_3-way'!X615^(1/3))*COS(('OddsRatio_working_3-way'!Y615)/3)</f>
        <v>0.53010034342084555</v>
      </c>
      <c r="AG615" s="11">
        <f>-'OddsRatio_working_3-way'!U615/(3*'OddsRatio_working_3-way'!X615^(1/3))*COS(('OddsRatio_working_3-way'!Y615+2*PI())/3)</f>
        <v>-0.31257845289405617</v>
      </c>
      <c r="AH615" s="11">
        <f>-'OddsRatio_working_3-way'!U615/(3*'OddsRatio_working_3-way'!X615^(1/3))*COS(('OddsRatio_working_3-way'!Y615+4*PI())/3)</f>
        <v>-0.21752189052678936</v>
      </c>
      <c r="AI615" s="11">
        <f>'OddsRatio_working_3-way'!U615/(3*'OddsRatio_working_3-way'!X615^(1/3))*SIN(('OddsRatio_working_3-way'!Y615)/3)</f>
        <v>-5.488093187098201E-2</v>
      </c>
      <c r="AJ615" s="11">
        <f>'OddsRatio_working_3-way'!U615/(3*'OddsRatio_working_3-way'!X615^(1/3))*SIN(('OddsRatio_working_3-way'!Y615+2*PI())/3)</f>
        <v>-0.43163989802181646</v>
      </c>
      <c r="AK615" s="11">
        <f>'OddsRatio_working_3-way'!U615/(3*'OddsRatio_working_3-way'!X615^(1/3))*SIN(('OddsRatio_working_3-way'!Y615+4*PI())/3)</f>
        <v>0.48652082989279838</v>
      </c>
      <c r="AL615" s="11">
        <f>'OddsRatio_working_3-way'!Z615+'OddsRatio_working_3-way'!AF615</f>
        <v>1.0602006868416911</v>
      </c>
      <c r="AM615" s="11">
        <f>'OddsRatio_working_3-way'!AA615+'OddsRatio_working_3-way'!AG615</f>
        <v>-0.62515690578811234</v>
      </c>
      <c r="AN615" s="11">
        <f>'OddsRatio_working_3-way'!AB615+'OddsRatio_working_3-way'!AH615</f>
        <v>-0.43504378105357877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1.0602006868416911</v>
      </c>
      <c r="AS615" s="11">
        <f>IF(('OddsRatio_working_3-way'!X615=0),IF(Q615&gt;0,-Q615^(1/3),(-Q615)^(1/3)),'OddsRatio_working_3-way'!AM615-'OddsRatio_working_3-way'!R615/3)</f>
        <v>-0.62515690578811234</v>
      </c>
      <c r="AT615" s="11">
        <f>IF(('OddsRatio_working_3-way'!X615=0),IF(Q615&gt;0,-Q615^(1/3),(-Q615)^(1/3)),'OddsRatio_working_3-way'!AN615-'OddsRatio_working_3-way'!R615/3)</f>
        <v>-0.43504378105357877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3.19</v>
      </c>
      <c r="B616" s="4">
        <f>IF('True_Odds_Calculator_3-way'!B617="","",'True_Odds_Calculator_3-way'!B617)</f>
        <v>2.65</v>
      </c>
      <c r="C616" s="4">
        <f>IF('True_Odds_Calculator_3-way'!C617="","",'True_Odds_Calculator_3-way'!C617)</f>
        <v>2.86</v>
      </c>
      <c r="D616" s="9">
        <f t="shared" si="130"/>
        <v>0.30064587391278119</v>
      </c>
      <c r="E616" s="9">
        <f t="shared" si="131"/>
        <v>0.36329346430049791</v>
      </c>
      <c r="F616" s="9">
        <f t="shared" si="132"/>
        <v>0.33606066178672089</v>
      </c>
      <c r="G616" s="9">
        <f t="shared" si="133"/>
        <v>1.0621791659582587</v>
      </c>
      <c r="H616" s="9">
        <f t="shared" si="134"/>
        <v>3.3261723734485868</v>
      </c>
      <c r="I616" s="9">
        <f t="shared" si="135"/>
        <v>2.7525956238311262</v>
      </c>
      <c r="J616" s="9">
        <f t="shared" si="136"/>
        <v>2.9756532486823604</v>
      </c>
      <c r="K616" s="11">
        <f t="shared" si="137"/>
        <v>0.31347962382445144</v>
      </c>
      <c r="L616" s="11">
        <f t="shared" si="138"/>
        <v>0.37735849056603776</v>
      </c>
      <c r="M616" s="11">
        <f t="shared" si="139"/>
        <v>0.34965034965034969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-0.27799591430040349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0.23576116318767298</v>
      </c>
      <c r="Q616" s="11">
        <f>2*'OddsRatio_working_3-way'!K616*'OddsRatio_working_3-way'!L616*'OddsRatio_working_3-way'!M616</f>
        <v>8.2723215153569465E-2</v>
      </c>
      <c r="R616" s="11">
        <f t="shared" si="140"/>
        <v>0</v>
      </c>
      <c r="S616" s="11">
        <f t="shared" si="141"/>
        <v>-0.84807420202912953</v>
      </c>
      <c r="T616" s="11">
        <f t="shared" si="142"/>
        <v>-0.2975698954488174</v>
      </c>
      <c r="U616" s="11">
        <f>'OddsRatio_working_3-way'!S616-'OddsRatio_working_3-way'!R616^2/3</f>
        <v>-0.84807420202912953</v>
      </c>
      <c r="V616" s="11">
        <f>'OddsRatio_working_3-way'!S616*'OddsRatio_working_3-way'!R616/3-2*'OddsRatio_working_3-way'!R616^3/27-'OddsRatio_working_3-way'!T616</f>
        <v>0.2975698954488174</v>
      </c>
      <c r="W616" s="11">
        <f>'OddsRatio_working_3-way'!V616^2+4*'OddsRatio_working_3-way'!U616^3/27</f>
        <v>-1.8166436833781385E-3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0.15030343173128005</v>
      </c>
      <c r="Y616" s="11">
        <f>IF('OddsRatio_working_3-way'!W616&gt;=0,IF('OddsRatio_working_3-way'!V616+SQRT('OddsRatio_working_3-way'!W616)&gt;0,0,PI()),ACOS('OddsRatio_working_3-way'!V616/(2*'OddsRatio_working_3-way'!X616)))</f>
        <v>0.14226627877451503</v>
      </c>
      <c r="Z616" s="11">
        <f>'OddsRatio_working_3-way'!X616^(1/3)*COS('OddsRatio_working_3-way'!Y616/3)</f>
        <v>0.53108958297912934</v>
      </c>
      <c r="AA616" s="11">
        <f>'OddsRatio_working_3-way'!X616^(1/3)*COS(('OddsRatio_working_3-way'!Y616+2*PI())/3)</f>
        <v>-0.28737233476802926</v>
      </c>
      <c r="AB616" s="11">
        <f>'OddsRatio_working_3-way'!X616^(1/3)*COS(('OddsRatio_working_3-way'!Y616+4*PI())/3)</f>
        <v>-0.24371724821110019</v>
      </c>
      <c r="AC616" s="11">
        <f>'OddsRatio_working_3-way'!X616^(1/3)*SIN('OddsRatio_working_3-way'!Y616/3)</f>
        <v>2.5204275975139499E-2</v>
      </c>
      <c r="AD616" s="11">
        <f>'OddsRatio_working_3-way'!X616^(1/3)*SIN(('OddsRatio_working_3-way'!Y616+2*PI())/3)</f>
        <v>0.4473349325576399</v>
      </c>
      <c r="AE616" s="11">
        <f>'OddsRatio_working_3-way'!X616^(1/3)*SIN(('OddsRatio_working_3-way'!Y616+4*PI())/3)</f>
        <v>-0.47253920853277931</v>
      </c>
      <c r="AF616" s="11">
        <f>-'OddsRatio_working_3-way'!U616/(3*'OddsRatio_working_3-way'!X616^(1/3))*COS(('OddsRatio_working_3-way'!Y616)/3)</f>
        <v>0.53108958297912934</v>
      </c>
      <c r="AG616" s="11">
        <f>-'OddsRatio_working_3-way'!U616/(3*'OddsRatio_working_3-way'!X616^(1/3))*COS(('OddsRatio_working_3-way'!Y616+2*PI())/3)</f>
        <v>-0.28737233476802926</v>
      </c>
      <c r="AH616" s="11">
        <f>-'OddsRatio_working_3-way'!U616/(3*'OddsRatio_working_3-way'!X616^(1/3))*COS(('OddsRatio_working_3-way'!Y616+4*PI())/3)</f>
        <v>-0.24371724821110019</v>
      </c>
      <c r="AI616" s="11">
        <f>'OddsRatio_working_3-way'!U616/(3*'OddsRatio_working_3-way'!X616^(1/3))*SIN(('OddsRatio_working_3-way'!Y616)/3)</f>
        <v>-2.5204275975139499E-2</v>
      </c>
      <c r="AJ616" s="11">
        <f>'OddsRatio_working_3-way'!U616/(3*'OddsRatio_working_3-way'!X616^(1/3))*SIN(('OddsRatio_working_3-way'!Y616+2*PI())/3)</f>
        <v>-0.4473349325576399</v>
      </c>
      <c r="AK616" s="11">
        <f>'OddsRatio_working_3-way'!U616/(3*'OddsRatio_working_3-way'!X616^(1/3))*SIN(('OddsRatio_working_3-way'!Y616+4*PI())/3)</f>
        <v>0.47253920853277931</v>
      </c>
      <c r="AL616" s="11">
        <f>'OddsRatio_working_3-way'!Z616+'OddsRatio_working_3-way'!AF616</f>
        <v>1.0621791659582587</v>
      </c>
      <c r="AM616" s="11">
        <f>'OddsRatio_working_3-way'!AA616+'OddsRatio_working_3-way'!AG616</f>
        <v>-0.57474466953605852</v>
      </c>
      <c r="AN616" s="11">
        <f>'OddsRatio_working_3-way'!AB616+'OddsRatio_working_3-way'!AH616</f>
        <v>-0.48743449642220038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1.0621791659582587</v>
      </c>
      <c r="AS616" s="11">
        <f>IF(('OddsRatio_working_3-way'!X616=0),IF(Q616&gt;0,-Q616^(1/3),(-Q616)^(1/3)),'OddsRatio_working_3-way'!AM616-'OddsRatio_working_3-way'!R616/3)</f>
        <v>-0.57474466953605852</v>
      </c>
      <c r="AT616" s="11">
        <f>IF(('OddsRatio_working_3-way'!X616=0),IF(Q616&gt;0,-Q616^(1/3),(-Q616)^(1/3)),'OddsRatio_working_3-way'!AN616-'OddsRatio_working_3-way'!R616/3)</f>
        <v>-0.48743449642220038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2.57</v>
      </c>
      <c r="B617" s="4">
        <f>IF('True_Odds_Calculator_3-way'!B618="","",'True_Odds_Calculator_3-way'!B618)</f>
        <v>2.96</v>
      </c>
      <c r="C617" s="4">
        <f>IF('True_Odds_Calculator_3-way'!C618="","",'True_Odds_Calculator_3-way'!C618)</f>
        <v>3.2</v>
      </c>
      <c r="D617" s="9">
        <f t="shared" si="130"/>
        <v>0.3752074184670513</v>
      </c>
      <c r="E617" s="9">
        <f t="shared" si="131"/>
        <v>0.32479775102599689</v>
      </c>
      <c r="F617" s="9">
        <f t="shared" si="132"/>
        <v>0.29999483050695186</v>
      </c>
      <c r="G617" s="9">
        <f t="shared" si="133"/>
        <v>1.0606321696067098</v>
      </c>
      <c r="H617" s="9">
        <f t="shared" si="134"/>
        <v>2.6651925062825339</v>
      </c>
      <c r="I617" s="9">
        <f t="shared" si="135"/>
        <v>3.0788390524291525</v>
      </c>
      <c r="J617" s="9">
        <f t="shared" si="136"/>
        <v>3.3333907731347616</v>
      </c>
      <c r="K617" s="11">
        <f t="shared" si="137"/>
        <v>0.38910505836575876</v>
      </c>
      <c r="L617" s="11">
        <f t="shared" si="138"/>
        <v>0.33783783783783783</v>
      </c>
      <c r="M617" s="11">
        <f t="shared" si="139"/>
        <v>0.3125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-0.27810166684193927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0.23538555578925224</v>
      </c>
      <c r="Q617" s="11">
        <f>2*'OddsRatio_working_3-way'!K617*'OddsRatio_working_3-way'!L617*'OddsRatio_working_3-way'!M617</f>
        <v>8.2159007256283528E-2</v>
      </c>
      <c r="R617" s="11">
        <f t="shared" si="140"/>
        <v>0</v>
      </c>
      <c r="S617" s="11">
        <f t="shared" si="141"/>
        <v>-0.84640109662857588</v>
      </c>
      <c r="T617" s="11">
        <f t="shared" si="142"/>
        <v>-0.29542795693842094</v>
      </c>
      <c r="U617" s="11">
        <f>'OddsRatio_working_3-way'!S617-'OddsRatio_working_3-way'!R617^2/3</f>
        <v>-0.84640109662857588</v>
      </c>
      <c r="V617" s="11">
        <f>'OddsRatio_working_3-way'!S617*'OddsRatio_working_3-way'!R617/3-2*'OddsRatio_working_3-way'!R617^3/27-'OddsRatio_working_3-way'!T617</f>
        <v>0.29542795693842094</v>
      </c>
      <c r="W617" s="11">
        <f>'OddsRatio_working_3-way'!V617^2+4*'OddsRatio_working_3-way'!U617^3/27</f>
        <v>-2.5530419922317193E-3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0.14985886671552107</v>
      </c>
      <c r="Y617" s="11">
        <f>IF('OddsRatio_working_3-way'!W617&gt;=0,IF('OddsRatio_working_3-way'!V617+SQRT('OddsRatio_working_3-way'!W617)&gt;0,0,PI()),ACOS('OddsRatio_working_3-way'!V617/(2*'OddsRatio_working_3-way'!X617)))</f>
        <v>0.16939300398493651</v>
      </c>
      <c r="Z617" s="11">
        <f>'OddsRatio_working_3-way'!X617^(1/3)*COS('OddsRatio_working_3-way'!Y617/3)</f>
        <v>0.53031608480335501</v>
      </c>
      <c r="AA617" s="11">
        <f>'OddsRatio_working_3-way'!X617^(1/3)*COS(('OddsRatio_working_3-way'!Y617+2*PI())/3)</f>
        <v>-0.29111785376991789</v>
      </c>
      <c r="AB617" s="11">
        <f>'OddsRatio_working_3-way'!X617^(1/3)*COS(('OddsRatio_working_3-way'!Y617+4*PI())/3)</f>
        <v>-0.23919823103343699</v>
      </c>
      <c r="AC617" s="11">
        <f>'OddsRatio_working_3-way'!X617^(1/3)*SIN('OddsRatio_working_3-way'!Y617/3)</f>
        <v>2.9975808163131095E-2</v>
      </c>
      <c r="AD617" s="11">
        <f>'OddsRatio_working_3-way'!X617^(1/3)*SIN(('OddsRatio_working_3-way'!Y617+2*PI())/3)</f>
        <v>0.44427929739364264</v>
      </c>
      <c r="AE617" s="11">
        <f>'OddsRatio_working_3-way'!X617^(1/3)*SIN(('OddsRatio_working_3-way'!Y617+4*PI())/3)</f>
        <v>-0.47425510555677369</v>
      </c>
      <c r="AF617" s="11">
        <f>-'OddsRatio_working_3-way'!U617/(3*'OddsRatio_working_3-way'!X617^(1/3))*COS(('OddsRatio_working_3-way'!Y617)/3)</f>
        <v>0.53031608480335479</v>
      </c>
      <c r="AG617" s="11">
        <f>-'OddsRatio_working_3-way'!U617/(3*'OddsRatio_working_3-way'!X617^(1/3))*COS(('OddsRatio_working_3-way'!Y617+2*PI())/3)</f>
        <v>-0.29111785376991778</v>
      </c>
      <c r="AH617" s="11">
        <f>-'OddsRatio_working_3-way'!U617/(3*'OddsRatio_working_3-way'!X617^(1/3))*COS(('OddsRatio_working_3-way'!Y617+4*PI())/3)</f>
        <v>-0.23919823103343688</v>
      </c>
      <c r="AI617" s="11">
        <f>'OddsRatio_working_3-way'!U617/(3*'OddsRatio_working_3-way'!X617^(1/3))*SIN(('OddsRatio_working_3-way'!Y617)/3)</f>
        <v>-2.9975808163131081E-2</v>
      </c>
      <c r="AJ617" s="11">
        <f>'OddsRatio_working_3-way'!U617/(3*'OddsRatio_working_3-way'!X617^(1/3))*SIN(('OddsRatio_working_3-way'!Y617+2*PI())/3)</f>
        <v>-0.44427929739364241</v>
      </c>
      <c r="AK617" s="11">
        <f>'OddsRatio_working_3-way'!U617/(3*'OddsRatio_working_3-way'!X617^(1/3))*SIN(('OddsRatio_working_3-way'!Y617+4*PI())/3)</f>
        <v>0.47425510555677353</v>
      </c>
      <c r="AL617" s="11">
        <f>'OddsRatio_working_3-way'!Z617+'OddsRatio_working_3-way'!AF617</f>
        <v>1.0606321696067098</v>
      </c>
      <c r="AM617" s="11">
        <f>'OddsRatio_working_3-way'!AA617+'OddsRatio_working_3-way'!AG617</f>
        <v>-0.58223570753983567</v>
      </c>
      <c r="AN617" s="11">
        <f>'OddsRatio_working_3-way'!AB617+'OddsRatio_working_3-way'!AH617</f>
        <v>-0.47839646206687386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1.0606321696067098</v>
      </c>
      <c r="AS617" s="11">
        <f>IF(('OddsRatio_working_3-way'!X617=0),IF(Q617&gt;0,-Q617^(1/3),(-Q617)^(1/3)),'OddsRatio_working_3-way'!AM617-'OddsRatio_working_3-way'!R617/3)</f>
        <v>-0.58223570753983567</v>
      </c>
      <c r="AT617" s="11">
        <f>IF(('OddsRatio_working_3-way'!X617=0),IF(Q617&gt;0,-Q617^(1/3),(-Q617)^(1/3)),'OddsRatio_working_3-way'!AN617-'OddsRatio_working_3-way'!R617/3)</f>
        <v>-0.47839646206687386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3.05</v>
      </c>
      <c r="B618" s="4">
        <f>IF('True_Odds_Calculator_3-way'!B619="","",'True_Odds_Calculator_3-way'!B619)</f>
        <v>3.19</v>
      </c>
      <c r="C618" s="4">
        <f>IF('True_Odds_Calculator_3-way'!C619="","",'True_Odds_Calculator_3-way'!C619)</f>
        <v>2.5099999999999998</v>
      </c>
      <c r="D618" s="9">
        <f t="shared" si="130"/>
        <v>0.31491053140774777</v>
      </c>
      <c r="E618" s="9">
        <f t="shared" si="131"/>
        <v>0.3008354635539045</v>
      </c>
      <c r="F618" s="9">
        <f t="shared" si="132"/>
        <v>0.38425400503834767</v>
      </c>
      <c r="G618" s="9">
        <f t="shared" si="133"/>
        <v>1.0612220022785981</v>
      </c>
      <c r="H618" s="9">
        <f t="shared" si="134"/>
        <v>3.1755051046711258</v>
      </c>
      <c r="I618" s="9">
        <f t="shared" si="135"/>
        <v>3.3240761849901292</v>
      </c>
      <c r="J618" s="9">
        <f t="shared" si="136"/>
        <v>2.6024452234406827</v>
      </c>
      <c r="K618" s="11">
        <f t="shared" si="137"/>
        <v>0.32786885245901642</v>
      </c>
      <c r="L618" s="11">
        <f t="shared" si="138"/>
        <v>0.31347962382445144</v>
      </c>
      <c r="M618" s="11">
        <f t="shared" si="139"/>
        <v>0.39840637450199207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-0.27759438631721123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0.23545265978585278</v>
      </c>
      <c r="Q618" s="11">
        <f>2*'OddsRatio_working_3-way'!K618*'OddsRatio_working_3-way'!L618*'OddsRatio_working_3-way'!M618</f>
        <v>8.1896577316818361E-2</v>
      </c>
      <c r="R618" s="11">
        <f t="shared" si="140"/>
        <v>0</v>
      </c>
      <c r="S618" s="11">
        <f t="shared" si="141"/>
        <v>-0.84818955782772032</v>
      </c>
      <c r="T618" s="11">
        <f t="shared" si="142"/>
        <v>-0.2950224548965984</v>
      </c>
      <c r="U618" s="11">
        <f>'OddsRatio_working_3-way'!S618-'OddsRatio_working_3-way'!R618^2/3</f>
        <v>-0.84818955782772032</v>
      </c>
      <c r="V618" s="11">
        <f>'OddsRatio_working_3-way'!S618*'OddsRatio_working_3-way'!R618/3-2*'OddsRatio_working_3-way'!R618^3/27-'OddsRatio_working_3-way'!T618</f>
        <v>0.2950224548965984</v>
      </c>
      <c r="W618" s="11">
        <f>'OddsRatio_working_3-way'!V618^2+4*'OddsRatio_working_3-way'!U618^3/27</f>
        <v>-3.363116854145573E-3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0.15033409938147849</v>
      </c>
      <c r="Y618" s="11">
        <f>IF('OddsRatio_working_3-way'!W618&gt;=0,IF('OddsRatio_working_3-way'!V618+SQRT('OddsRatio_working_3-way'!W618)&gt;0,0,PI()),ACOS('OddsRatio_working_3-way'!V618/(2*'OddsRatio_working_3-way'!X618)))</f>
        <v>0.1940947378134128</v>
      </c>
      <c r="Z618" s="11">
        <f>'OddsRatio_working_3-way'!X618^(1/3)*COS('OddsRatio_working_3-way'!Y618/3)</f>
        <v>0.53061100113929904</v>
      </c>
      <c r="AA618" s="11">
        <f>'OddsRatio_working_3-way'!X618^(1/3)*COS(('OddsRatio_working_3-way'!Y618+2*PI())/3)</f>
        <v>-0.29507735908391103</v>
      </c>
      <c r="AB618" s="11">
        <f>'OddsRatio_working_3-way'!X618^(1/3)*COS(('OddsRatio_working_3-way'!Y618+4*PI())/3)</f>
        <v>-0.23553364205538807</v>
      </c>
      <c r="AC618" s="11">
        <f>'OddsRatio_working_3-way'!X618^(1/3)*SIN('OddsRatio_working_3-way'!Y618/3)</f>
        <v>3.4377581054968839E-2</v>
      </c>
      <c r="AD618" s="11">
        <f>'OddsRatio_working_3-way'!X618^(1/3)*SIN(('OddsRatio_working_3-way'!Y618+2*PI())/3)</f>
        <v>0.44233381598664229</v>
      </c>
      <c r="AE618" s="11">
        <f>'OddsRatio_working_3-way'!X618^(1/3)*SIN(('OddsRatio_working_3-way'!Y618+4*PI())/3)</f>
        <v>-0.47671139704161097</v>
      </c>
      <c r="AF618" s="11">
        <f>-'OddsRatio_working_3-way'!U618/(3*'OddsRatio_working_3-way'!X618^(1/3))*COS(('OddsRatio_working_3-way'!Y618)/3)</f>
        <v>0.53061100113929904</v>
      </c>
      <c r="AG618" s="11">
        <f>-'OddsRatio_working_3-way'!U618/(3*'OddsRatio_working_3-way'!X618^(1/3))*COS(('OddsRatio_working_3-way'!Y618+2*PI())/3)</f>
        <v>-0.29507735908391103</v>
      </c>
      <c r="AH618" s="11">
        <f>-'OddsRatio_working_3-way'!U618/(3*'OddsRatio_working_3-way'!X618^(1/3))*COS(('OddsRatio_working_3-way'!Y618+4*PI())/3)</f>
        <v>-0.23553364205538807</v>
      </c>
      <c r="AI618" s="11">
        <f>'OddsRatio_working_3-way'!U618/(3*'OddsRatio_working_3-way'!X618^(1/3))*SIN(('OddsRatio_working_3-way'!Y618)/3)</f>
        <v>-3.4377581054968839E-2</v>
      </c>
      <c r="AJ618" s="11">
        <f>'OddsRatio_working_3-way'!U618/(3*'OddsRatio_working_3-way'!X618^(1/3))*SIN(('OddsRatio_working_3-way'!Y618+2*PI())/3)</f>
        <v>-0.44233381598664229</v>
      </c>
      <c r="AK618" s="11">
        <f>'OddsRatio_working_3-way'!U618/(3*'OddsRatio_working_3-way'!X618^(1/3))*SIN(('OddsRatio_working_3-way'!Y618+4*PI())/3)</f>
        <v>0.47671139704161097</v>
      </c>
      <c r="AL618" s="11">
        <f>'OddsRatio_working_3-way'!Z618+'OddsRatio_working_3-way'!AF618</f>
        <v>1.0612220022785981</v>
      </c>
      <c r="AM618" s="11">
        <f>'OddsRatio_working_3-way'!AA618+'OddsRatio_working_3-way'!AG618</f>
        <v>-0.59015471816782206</v>
      </c>
      <c r="AN618" s="11">
        <f>'OddsRatio_working_3-way'!AB618+'OddsRatio_working_3-way'!AH618</f>
        <v>-0.47106728411077614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1.0612220022785981</v>
      </c>
      <c r="AS618" s="11">
        <f>IF(('OddsRatio_working_3-way'!X618=0),IF(Q618&gt;0,-Q618^(1/3),(-Q618)^(1/3)),'OddsRatio_working_3-way'!AM618-'OddsRatio_working_3-way'!R618/3)</f>
        <v>-0.59015471816782206</v>
      </c>
      <c r="AT618" s="11">
        <f>IF(('OddsRatio_working_3-way'!X618=0),IF(Q618&gt;0,-Q618^(1/3),(-Q618)^(1/3)),'OddsRatio_working_3-way'!AN618-'OddsRatio_working_3-way'!R618/3)</f>
        <v>-0.47106728411077614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1.94</v>
      </c>
      <c r="B619" s="4">
        <f>IF('True_Odds_Calculator_3-way'!B620="","",'True_Odds_Calculator_3-way'!B620)</f>
        <v>3.81</v>
      </c>
      <c r="C619" s="4">
        <f>IF('True_Odds_Calculator_3-way'!C620="","",'True_Odds_Calculator_3-way'!C620)</f>
        <v>3.84</v>
      </c>
      <c r="D619" s="9">
        <f t="shared" si="130"/>
        <v>0.50026253119640707</v>
      </c>
      <c r="E619" s="9">
        <f t="shared" si="131"/>
        <v>0.25086396629802704</v>
      </c>
      <c r="F619" s="9">
        <f t="shared" si="132"/>
        <v>0.24887350250556584</v>
      </c>
      <c r="G619" s="9">
        <f t="shared" si="133"/>
        <v>1.0627132194745186</v>
      </c>
      <c r="H619" s="9">
        <f t="shared" si="134"/>
        <v>1.9989504263060469</v>
      </c>
      <c r="I619" s="9">
        <f t="shared" si="135"/>
        <v>3.9862241467233974</v>
      </c>
      <c r="J619" s="9">
        <f t="shared" si="136"/>
        <v>4.018105543307632</v>
      </c>
      <c r="K619" s="11">
        <f t="shared" si="137"/>
        <v>0.51546391752577325</v>
      </c>
      <c r="L619" s="11">
        <f t="shared" si="138"/>
        <v>0.26246719160104987</v>
      </c>
      <c r="M619" s="11">
        <f t="shared" si="139"/>
        <v>0.26041666666666669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-0.26429843015757037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0.23218143157363064</v>
      </c>
      <c r="Q619" s="11">
        <f>2*'OddsRatio_working_3-way'!K619*'OddsRatio_working_3-way'!L619*'OddsRatio_working_3-way'!M619</f>
        <v>7.0464774377429637E-2</v>
      </c>
      <c r="R619" s="11">
        <f t="shared" si="140"/>
        <v>0</v>
      </c>
      <c r="S619" s="11">
        <f t="shared" si="141"/>
        <v>-0.87848206830138142</v>
      </c>
      <c r="T619" s="11">
        <f t="shared" si="142"/>
        <v>-0.26661064288357555</v>
      </c>
      <c r="U619" s="11">
        <f>'OddsRatio_working_3-way'!S619-'OddsRatio_working_3-way'!R619^2/3</f>
        <v>-0.87848206830138142</v>
      </c>
      <c r="V619" s="11">
        <f>'OddsRatio_working_3-way'!S619*'OddsRatio_working_3-way'!R619/3-2*'OddsRatio_working_3-way'!R619^3/27-'OddsRatio_working_3-way'!T619</f>
        <v>0.26661064288357555</v>
      </c>
      <c r="W619" s="11">
        <f>'OddsRatio_working_3-way'!V619^2+4*'OddsRatio_working_3-way'!U619^3/27</f>
        <v>-2.93560422046453E-2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0.15845920382186607</v>
      </c>
      <c r="Y619" s="11">
        <f>IF('OddsRatio_working_3-way'!W619&gt;=0,IF('OddsRatio_working_3-way'!V619+SQRT('OddsRatio_working_3-way'!W619)&gt;0,0,PI()),ACOS('OddsRatio_working_3-way'!V619/(2*'OddsRatio_working_3-way'!X619)))</f>
        <v>0.5711875001619886</v>
      </c>
      <c r="Z619" s="11">
        <f>'OddsRatio_working_3-way'!X619^(1/3)*COS('OddsRatio_working_3-way'!Y619/3)</f>
        <v>0.53135660973725929</v>
      </c>
      <c r="AA619" s="11">
        <f>'OddsRatio_working_3-way'!X619^(1/3)*COS(('OddsRatio_working_3-way'!Y619+2*PI())/3)</f>
        <v>-0.35436670344330123</v>
      </c>
      <c r="AB619" s="11">
        <f>'OddsRatio_working_3-way'!X619^(1/3)*COS(('OddsRatio_working_3-way'!Y619+4*PI())/3)</f>
        <v>-0.17698990629395822</v>
      </c>
      <c r="AC619" s="11">
        <f>'OddsRatio_working_3-way'!X619^(1/3)*SIN('OddsRatio_working_3-way'!Y619/3)</f>
        <v>0.10240854158216707</v>
      </c>
      <c r="AD619" s="11">
        <f>'OddsRatio_working_3-way'!X619^(1/3)*SIN(('OddsRatio_working_3-way'!Y619+2*PI())/3)</f>
        <v>0.40896405171015693</v>
      </c>
      <c r="AE619" s="11">
        <f>'OddsRatio_working_3-way'!X619^(1/3)*SIN(('OddsRatio_working_3-way'!Y619+4*PI())/3)</f>
        <v>-0.51137259329232387</v>
      </c>
      <c r="AF619" s="11">
        <f>-'OddsRatio_working_3-way'!U619/(3*'OddsRatio_working_3-way'!X619^(1/3))*COS(('OddsRatio_working_3-way'!Y619)/3)</f>
        <v>0.53135660973725918</v>
      </c>
      <c r="AG619" s="11">
        <f>-'OddsRatio_working_3-way'!U619/(3*'OddsRatio_working_3-way'!X619^(1/3))*COS(('OddsRatio_working_3-way'!Y619+2*PI())/3)</f>
        <v>-0.35436670344330118</v>
      </c>
      <c r="AH619" s="11">
        <f>-'OddsRatio_working_3-way'!U619/(3*'OddsRatio_working_3-way'!X619^(1/3))*COS(('OddsRatio_working_3-way'!Y619+4*PI())/3)</f>
        <v>-0.17698990629395817</v>
      </c>
      <c r="AI619" s="11">
        <f>'OddsRatio_working_3-way'!U619/(3*'OddsRatio_working_3-way'!X619^(1/3))*SIN(('OddsRatio_working_3-way'!Y619)/3)</f>
        <v>-0.10240854158216704</v>
      </c>
      <c r="AJ619" s="11">
        <f>'OddsRatio_working_3-way'!U619/(3*'OddsRatio_working_3-way'!X619^(1/3))*SIN(('OddsRatio_working_3-way'!Y619+2*PI())/3)</f>
        <v>-0.40896405171015682</v>
      </c>
      <c r="AK619" s="11">
        <f>'OddsRatio_working_3-way'!U619/(3*'OddsRatio_working_3-way'!X619^(1/3))*SIN(('OddsRatio_working_3-way'!Y619+4*PI())/3)</f>
        <v>0.51137259329232376</v>
      </c>
      <c r="AL619" s="11">
        <f>'OddsRatio_working_3-way'!Z619+'OddsRatio_working_3-way'!AF619</f>
        <v>1.0627132194745186</v>
      </c>
      <c r="AM619" s="11">
        <f>'OddsRatio_working_3-way'!AA619+'OddsRatio_working_3-way'!AG619</f>
        <v>-0.70873340688660247</v>
      </c>
      <c r="AN619" s="11">
        <f>'OddsRatio_working_3-way'!AB619+'OddsRatio_working_3-way'!AH619</f>
        <v>-0.35397981258791639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1.0627132194745186</v>
      </c>
      <c r="AS619" s="11">
        <f>IF(('OddsRatio_working_3-way'!X619=0),IF(Q619&gt;0,-Q619^(1/3),(-Q619)^(1/3)),'OddsRatio_working_3-way'!AM619-'OddsRatio_working_3-way'!R619/3)</f>
        <v>-0.70873340688660247</v>
      </c>
      <c r="AT619" s="11">
        <f>IF(('OddsRatio_working_3-way'!X619=0),IF(Q619&gt;0,-Q619^(1/3),(-Q619)^(1/3)),'OddsRatio_working_3-way'!AN619-'OddsRatio_working_3-way'!R619/3)</f>
        <v>-0.35397981258791639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2.35</v>
      </c>
      <c r="B620" s="4">
        <f>IF('True_Odds_Calculator_3-way'!B621="","",'True_Odds_Calculator_3-way'!B621)</f>
        <v>3.52</v>
      </c>
      <c r="C620" s="4">
        <f>IF('True_Odds_Calculator_3-way'!C621="","",'True_Odds_Calculator_3-way'!C621)</f>
        <v>3.02</v>
      </c>
      <c r="D620" s="9">
        <f t="shared" si="130"/>
        <v>0.41058198853125988</v>
      </c>
      <c r="E620" s="9">
        <f t="shared" si="131"/>
        <v>0.27175941416757365</v>
      </c>
      <c r="F620" s="9">
        <f t="shared" si="132"/>
        <v>0.31765859730116663</v>
      </c>
      <c r="G620" s="9">
        <f t="shared" si="133"/>
        <v>1.0633830674918849</v>
      </c>
      <c r="H620" s="9">
        <f t="shared" si="134"/>
        <v>2.4355671411140443</v>
      </c>
      <c r="I620" s="9">
        <f t="shared" si="135"/>
        <v>3.6797253300795498</v>
      </c>
      <c r="J620" s="9">
        <f t="shared" si="136"/>
        <v>3.1480337963336069</v>
      </c>
      <c r="K620" s="11">
        <f t="shared" si="137"/>
        <v>0.42553191489361702</v>
      </c>
      <c r="L620" s="11">
        <f t="shared" si="138"/>
        <v>0.28409090909090912</v>
      </c>
      <c r="M620" s="11">
        <f t="shared" si="139"/>
        <v>0.33112582781456956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-0.27508582371552626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0.23577503938924255</v>
      </c>
      <c r="Q620" s="11">
        <f>2*'OddsRatio_working_3-way'!K620*'OddsRatio_working_3-way'!L620*'OddsRatio_working_3-way'!M620</f>
        <v>8.0059436125379496E-2</v>
      </c>
      <c r="R620" s="11">
        <f t="shared" si="140"/>
        <v>0</v>
      </c>
      <c r="S620" s="11">
        <f t="shared" si="141"/>
        <v>-0.85709629163974632</v>
      </c>
      <c r="T620" s="11">
        <f t="shared" si="142"/>
        <v>-0.29103439444473567</v>
      </c>
      <c r="U620" s="11">
        <f>'OddsRatio_working_3-way'!S620-'OddsRatio_working_3-way'!R620^2/3</f>
        <v>-0.85709629163974632</v>
      </c>
      <c r="V620" s="11">
        <f>'OddsRatio_working_3-way'!S620*'OddsRatio_working_3-way'!R620/3-2*'OddsRatio_working_3-way'!R620^3/27-'OddsRatio_working_3-way'!T620</f>
        <v>0.29103439444473567</v>
      </c>
      <c r="W620" s="11">
        <f>'OddsRatio_working_3-way'!V620^2+4*'OddsRatio_working_3-way'!U620^3/27</f>
        <v>-8.5782376553668049E-3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0.15270826467907753</v>
      </c>
      <c r="Y620" s="11">
        <f>IF('OddsRatio_working_3-way'!W620&gt;=0,IF('OddsRatio_working_3-way'!V620+SQRT('OddsRatio_working_3-way'!W620)&gt;0,0,PI()),ACOS('OddsRatio_working_3-way'!V620/(2*'OddsRatio_working_3-way'!X620)))</f>
        <v>0.30810558272068178</v>
      </c>
      <c r="Z620" s="11">
        <f>'OddsRatio_working_3-way'!X620^(1/3)*COS('OddsRatio_working_3-way'!Y620/3)</f>
        <v>0.53169153374594258</v>
      </c>
      <c r="AA620" s="11">
        <f>'OddsRatio_working_3-way'!X620^(1/3)*COS(('OddsRatio_working_3-way'!Y620+2*PI())/3)</f>
        <v>-0.31330266960694642</v>
      </c>
      <c r="AB620" s="11">
        <f>'OddsRatio_working_3-way'!X620^(1/3)*COS(('OddsRatio_working_3-way'!Y620+4*PI())/3)</f>
        <v>-0.21838886413899636</v>
      </c>
      <c r="AC620" s="11">
        <f>'OddsRatio_working_3-way'!X620^(1/3)*SIN('OddsRatio_working_3-way'!Y620/3)</f>
        <v>5.479851113673289E-2</v>
      </c>
      <c r="AD620" s="11">
        <f>'OddsRatio_working_3-way'!X620^(1/3)*SIN(('OddsRatio_working_3-way'!Y620+2*PI())/3)</f>
        <v>0.43305911963273108</v>
      </c>
      <c r="AE620" s="11">
        <f>'OddsRatio_working_3-way'!X620^(1/3)*SIN(('OddsRatio_working_3-way'!Y620+4*PI())/3)</f>
        <v>-0.48785763076946381</v>
      </c>
      <c r="AF620" s="11">
        <f>-'OddsRatio_working_3-way'!U620/(3*'OddsRatio_working_3-way'!X620^(1/3))*COS(('OddsRatio_working_3-way'!Y620)/3)</f>
        <v>0.53169153374594247</v>
      </c>
      <c r="AG620" s="11">
        <f>-'OddsRatio_working_3-way'!U620/(3*'OddsRatio_working_3-way'!X620^(1/3))*COS(('OddsRatio_working_3-way'!Y620+2*PI())/3)</f>
        <v>-0.31330266960694636</v>
      </c>
      <c r="AH620" s="11">
        <f>-'OddsRatio_working_3-way'!U620/(3*'OddsRatio_working_3-way'!X620^(1/3))*COS(('OddsRatio_working_3-way'!Y620+4*PI())/3)</f>
        <v>-0.21838886413899633</v>
      </c>
      <c r="AI620" s="11">
        <f>'OddsRatio_working_3-way'!U620/(3*'OddsRatio_working_3-way'!X620^(1/3))*SIN(('OddsRatio_working_3-way'!Y620)/3)</f>
        <v>-5.4798511136732883E-2</v>
      </c>
      <c r="AJ620" s="11">
        <f>'OddsRatio_working_3-way'!U620/(3*'OddsRatio_working_3-way'!X620^(1/3))*SIN(('OddsRatio_working_3-way'!Y620+2*PI())/3)</f>
        <v>-0.43305911963273097</v>
      </c>
      <c r="AK620" s="11">
        <f>'OddsRatio_working_3-way'!U620/(3*'OddsRatio_working_3-way'!X620^(1/3))*SIN(('OddsRatio_working_3-way'!Y620+4*PI())/3)</f>
        <v>0.4878576307694637</v>
      </c>
      <c r="AL620" s="11">
        <f>'OddsRatio_working_3-way'!Z620+'OddsRatio_working_3-way'!AF620</f>
        <v>1.0633830674918849</v>
      </c>
      <c r="AM620" s="11">
        <f>'OddsRatio_working_3-way'!AA620+'OddsRatio_working_3-way'!AG620</f>
        <v>-0.62660533921389283</v>
      </c>
      <c r="AN620" s="11">
        <f>'OddsRatio_working_3-way'!AB620+'OddsRatio_working_3-way'!AH620</f>
        <v>-0.43677772827799266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1.0633830674918849</v>
      </c>
      <c r="AS620" s="11">
        <f>IF(('OddsRatio_working_3-way'!X620=0),IF(Q620&gt;0,-Q620^(1/3),(-Q620)^(1/3)),'OddsRatio_working_3-way'!AM620-'OddsRatio_working_3-way'!R620/3)</f>
        <v>-0.62660533921389283</v>
      </c>
      <c r="AT620" s="11">
        <f>IF(('OddsRatio_working_3-way'!X620=0),IF(Q620&gt;0,-Q620^(1/3),(-Q620)^(1/3)),'OddsRatio_working_3-way'!AN620-'OddsRatio_working_3-way'!R620/3)</f>
        <v>-0.43677772827799266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2.13</v>
      </c>
      <c r="B621" s="4">
        <f>IF('True_Odds_Calculator_3-way'!B622="","",'True_Odds_Calculator_3-way'!B622)</f>
        <v>3.26</v>
      </c>
      <c r="C621" s="4">
        <f>IF('True_Odds_Calculator_3-way'!C622="","",'True_Odds_Calculator_3-way'!C622)</f>
        <v>3.78</v>
      </c>
      <c r="D621" s="9">
        <f t="shared" si="130"/>
        <v>0.45389674789040152</v>
      </c>
      <c r="E621" s="9">
        <f t="shared" si="131"/>
        <v>0.29357466732643939</v>
      </c>
      <c r="F621" s="9">
        <f t="shared" si="132"/>
        <v>0.25252858478315904</v>
      </c>
      <c r="G621" s="9">
        <f t="shared" si="133"/>
        <v>1.0647294048755216</v>
      </c>
      <c r="H621" s="9">
        <f t="shared" si="134"/>
        <v>2.2031442275093394</v>
      </c>
      <c r="I621" s="9">
        <f t="shared" si="135"/>
        <v>3.4062884550186796</v>
      </c>
      <c r="J621" s="9">
        <f t="shared" si="136"/>
        <v>3.9599477455539493</v>
      </c>
      <c r="K621" s="11">
        <f t="shared" si="137"/>
        <v>0.46948356807511737</v>
      </c>
      <c r="L621" s="11">
        <f t="shared" si="138"/>
        <v>0.30674846625766872</v>
      </c>
      <c r="M621" s="11">
        <f t="shared" si="139"/>
        <v>0.26455026455026459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-0.27048468193086417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0.23506943349104703</v>
      </c>
      <c r="Q621" s="11">
        <f>2*'OddsRatio_working_3-way'!K621*'OddsRatio_working_3-way'!L621*'OddsRatio_working_3-way'!M621</f>
        <v>7.6197547322867765E-2</v>
      </c>
      <c r="R621" s="11">
        <f t="shared" si="140"/>
        <v>0</v>
      </c>
      <c r="S621" s="11">
        <f t="shared" si="141"/>
        <v>-0.86906745259286344</v>
      </c>
      <c r="T621" s="11">
        <f t="shared" si="142"/>
        <v>-0.28170744006251652</v>
      </c>
      <c r="U621" s="11">
        <f>'OddsRatio_working_3-way'!S621-'OddsRatio_working_3-way'!R621^2/3</f>
        <v>-0.86906745259286344</v>
      </c>
      <c r="V621" s="11">
        <f>'OddsRatio_working_3-way'!S621*'OddsRatio_working_3-way'!R621/3-2*'OddsRatio_working_3-way'!R621^3/27-'OddsRatio_working_3-way'!T621</f>
        <v>0.28170744006251652</v>
      </c>
      <c r="W621" s="11">
        <f>'OddsRatio_working_3-way'!V621^2+4*'OddsRatio_working_3-way'!U621^3/27</f>
        <v>-1.7883545408121412E-2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0.15591875063209826</v>
      </c>
      <c r="Y621" s="11">
        <f>IF('OddsRatio_working_3-way'!W621&gt;=0,IF('OddsRatio_working_3-way'!V621+SQRT('OddsRatio_working_3-way'!W621)&gt;0,0,PI()),ACOS('OddsRatio_working_3-way'!V621/(2*'OddsRatio_working_3-way'!X621)))</f>
        <v>0.44321179694435098</v>
      </c>
      <c r="Z621" s="11">
        <f>'OddsRatio_working_3-way'!X621^(1/3)*COS('OddsRatio_working_3-way'!Y621/3)</f>
        <v>0.5323647024377608</v>
      </c>
      <c r="AA621" s="11">
        <f>'OddsRatio_working_3-way'!X621^(1/3)*COS(('OddsRatio_working_3-way'!Y621+2*PI())/3)</f>
        <v>-0.33479525705285373</v>
      </c>
      <c r="AB621" s="11">
        <f>'OddsRatio_working_3-way'!X621^(1/3)*COS(('OddsRatio_working_3-way'!Y621+4*PI())/3)</f>
        <v>-0.19756944538490714</v>
      </c>
      <c r="AC621" s="11">
        <f>'OddsRatio_working_3-way'!X621^(1/3)*SIN('OddsRatio_working_3-way'!Y621/3)</f>
        <v>7.9227359306254005E-2</v>
      </c>
      <c r="AD621" s="11">
        <f>'OddsRatio_working_3-way'!X621^(1/3)*SIN(('OddsRatio_working_3-way'!Y621+2*PI())/3)</f>
        <v>0.42142767673611731</v>
      </c>
      <c r="AE621" s="11">
        <f>'OddsRatio_working_3-way'!X621^(1/3)*SIN(('OddsRatio_working_3-way'!Y621+4*PI())/3)</f>
        <v>-0.50065503604237116</v>
      </c>
      <c r="AF621" s="11">
        <f>-'OddsRatio_working_3-way'!U621/(3*'OddsRatio_working_3-way'!X621^(1/3))*COS(('OddsRatio_working_3-way'!Y621)/3)</f>
        <v>0.5323647024377608</v>
      </c>
      <c r="AG621" s="11">
        <f>-'OddsRatio_working_3-way'!U621/(3*'OddsRatio_working_3-way'!X621^(1/3))*COS(('OddsRatio_working_3-way'!Y621+2*PI())/3)</f>
        <v>-0.33479525705285373</v>
      </c>
      <c r="AH621" s="11">
        <f>-'OddsRatio_working_3-way'!U621/(3*'OddsRatio_working_3-way'!X621^(1/3))*COS(('OddsRatio_working_3-way'!Y621+4*PI())/3)</f>
        <v>-0.19756944538490714</v>
      </c>
      <c r="AI621" s="11">
        <f>'OddsRatio_working_3-way'!U621/(3*'OddsRatio_working_3-way'!X621^(1/3))*SIN(('OddsRatio_working_3-way'!Y621)/3)</f>
        <v>-7.9227359306254005E-2</v>
      </c>
      <c r="AJ621" s="11">
        <f>'OddsRatio_working_3-way'!U621/(3*'OddsRatio_working_3-way'!X621^(1/3))*SIN(('OddsRatio_working_3-way'!Y621+2*PI())/3)</f>
        <v>-0.42142767673611731</v>
      </c>
      <c r="AK621" s="11">
        <f>'OddsRatio_working_3-way'!U621/(3*'OddsRatio_working_3-way'!X621^(1/3))*SIN(('OddsRatio_working_3-way'!Y621+4*PI())/3)</f>
        <v>0.50065503604237116</v>
      </c>
      <c r="AL621" s="11">
        <f>'OddsRatio_working_3-way'!Z621+'OddsRatio_working_3-way'!AF621</f>
        <v>1.0647294048755216</v>
      </c>
      <c r="AM621" s="11">
        <f>'OddsRatio_working_3-way'!AA621+'OddsRatio_working_3-way'!AG621</f>
        <v>-0.66959051410570747</v>
      </c>
      <c r="AN621" s="11">
        <f>'OddsRatio_working_3-way'!AB621+'OddsRatio_working_3-way'!AH621</f>
        <v>-0.39513889076981429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1.0647294048755216</v>
      </c>
      <c r="AS621" s="11">
        <f>IF(('OddsRatio_working_3-way'!X621=0),IF(Q621&gt;0,-Q621^(1/3),(-Q621)^(1/3)),'OddsRatio_working_3-way'!AM621-'OddsRatio_working_3-way'!R621/3)</f>
        <v>-0.66959051410570747</v>
      </c>
      <c r="AT621" s="11">
        <f>IF(('OddsRatio_working_3-way'!X621=0),IF(Q621&gt;0,-Q621^(1/3),(-Q621)^(1/3)),'OddsRatio_working_3-way'!AN621-'OddsRatio_working_3-way'!R621/3)</f>
        <v>-0.39513889076981429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2.2000000000000002</v>
      </c>
      <c r="B622" s="4">
        <f>IF('True_Odds_Calculator_3-way'!B623="","",'True_Odds_Calculator_3-way'!B623)</f>
        <v>3.45</v>
      </c>
      <c r="C622" s="4">
        <f>IF('True_Odds_Calculator_3-way'!C623="","",'True_Odds_Calculator_3-way'!C623)</f>
        <v>3.39</v>
      </c>
      <c r="D622" s="9">
        <f t="shared" si="130"/>
        <v>0.43969959380673179</v>
      </c>
      <c r="E622" s="9">
        <f t="shared" si="131"/>
        <v>0.27765013304929792</v>
      </c>
      <c r="F622" s="9">
        <f t="shared" si="132"/>
        <v>0.28265027314397034</v>
      </c>
      <c r="G622" s="9">
        <f t="shared" si="133"/>
        <v>1.0619000147775628</v>
      </c>
      <c r="H622" s="9">
        <f t="shared" si="134"/>
        <v>2.2742800177330755</v>
      </c>
      <c r="I622" s="9">
        <f t="shared" si="135"/>
        <v>3.6016550362050284</v>
      </c>
      <c r="J622" s="9">
        <f t="shared" si="136"/>
        <v>3.5379410353183753</v>
      </c>
      <c r="K622" s="11">
        <f t="shared" si="137"/>
        <v>0.45454545454545453</v>
      </c>
      <c r="L622" s="11">
        <f t="shared" si="138"/>
        <v>0.28985507246376813</v>
      </c>
      <c r="M622" s="11">
        <f t="shared" si="139"/>
        <v>0.29498525073746312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-0.27308871710564675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0.23474452100846868</v>
      </c>
      <c r="Q622" s="11">
        <f>2*'OddsRatio_working_3-way'!K622*'OddsRatio_working_3-way'!L622*'OddsRatio_working_3-way'!M622</f>
        <v>7.7729973843863806E-2</v>
      </c>
      <c r="R622" s="11">
        <f t="shared" si="140"/>
        <v>0</v>
      </c>
      <c r="S622" s="11">
        <f t="shared" si="141"/>
        <v>-0.85959069820396761</v>
      </c>
      <c r="T622" s="11">
        <f t="shared" si="142"/>
        <v>-0.28463268152449261</v>
      </c>
      <c r="U622" s="11">
        <f>'OddsRatio_working_3-way'!S622-'OddsRatio_working_3-way'!R622^2/3</f>
        <v>-0.85959069820396761</v>
      </c>
      <c r="V622" s="11">
        <f>'OddsRatio_working_3-way'!S622*'OddsRatio_working_3-way'!R622/3-2*'OddsRatio_working_3-way'!R622^3/27-'OddsRatio_working_3-way'!T622</f>
        <v>0.28463268152449261</v>
      </c>
      <c r="W622" s="11">
        <f>'OddsRatio_working_3-way'!V622^2+4*'OddsRatio_working_3-way'!U622^3/27</f>
        <v>-1.308027710129249E-2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0.15337538956194677</v>
      </c>
      <c r="Y622" s="11">
        <f>IF('OddsRatio_working_3-way'!W622&gt;=0,IF('OddsRatio_working_3-way'!V622+SQRT('OddsRatio_working_3-way'!W622)&gt;0,0,PI()),ACOS('OddsRatio_working_3-way'!V622/(2*'OddsRatio_working_3-way'!X622)))</f>
        <v>0.38206811084905246</v>
      </c>
      <c r="Z622" s="11">
        <f>'OddsRatio_working_3-way'!X622^(1/3)*COS('OddsRatio_working_3-way'!Y622/3)</f>
        <v>0.53095000738878129</v>
      </c>
      <c r="AA622" s="11">
        <f>'OddsRatio_working_3-way'!X622^(1/3)*COS(('OddsRatio_working_3-way'!Y622+2*PI())/3)</f>
        <v>-0.32435404743137447</v>
      </c>
      <c r="AB622" s="11">
        <f>'OddsRatio_working_3-way'!X622^(1/3)*COS(('OddsRatio_working_3-way'!Y622+4*PI())/3)</f>
        <v>-0.20659595995740676</v>
      </c>
      <c r="AC622" s="11">
        <f>'OddsRatio_working_3-way'!X622^(1/3)*SIN('OddsRatio_working_3-way'!Y622/3)</f>
        <v>6.7987663502350651E-2</v>
      </c>
      <c r="AD622" s="11">
        <f>'OddsRatio_working_3-way'!X622^(1/3)*SIN(('OddsRatio_working_3-way'!Y622+2*PI())/3)</f>
        <v>0.42582236278704466</v>
      </c>
      <c r="AE622" s="11">
        <f>'OddsRatio_working_3-way'!X622^(1/3)*SIN(('OddsRatio_working_3-way'!Y622+4*PI())/3)</f>
        <v>-0.49381002628939541</v>
      </c>
      <c r="AF622" s="11">
        <f>-'OddsRatio_working_3-way'!U622/(3*'OddsRatio_working_3-way'!X622^(1/3))*COS(('OddsRatio_working_3-way'!Y622)/3)</f>
        <v>0.5309500073887814</v>
      </c>
      <c r="AG622" s="11">
        <f>-'OddsRatio_working_3-way'!U622/(3*'OddsRatio_working_3-way'!X622^(1/3))*COS(('OddsRatio_working_3-way'!Y622+2*PI())/3)</f>
        <v>-0.32435404743137453</v>
      </c>
      <c r="AH622" s="11">
        <f>-'OddsRatio_working_3-way'!U622/(3*'OddsRatio_working_3-way'!X622^(1/3))*COS(('OddsRatio_working_3-way'!Y622+4*PI())/3)</f>
        <v>-0.20659595995740682</v>
      </c>
      <c r="AI622" s="11">
        <f>'OddsRatio_working_3-way'!U622/(3*'OddsRatio_working_3-way'!X622^(1/3))*SIN(('OddsRatio_working_3-way'!Y622)/3)</f>
        <v>-6.7987663502350665E-2</v>
      </c>
      <c r="AJ622" s="11">
        <f>'OddsRatio_working_3-way'!U622/(3*'OddsRatio_working_3-way'!X622^(1/3))*SIN(('OddsRatio_working_3-way'!Y622+2*PI())/3)</f>
        <v>-0.42582236278704477</v>
      </c>
      <c r="AK622" s="11">
        <f>'OddsRatio_working_3-way'!U622/(3*'OddsRatio_working_3-way'!X622^(1/3))*SIN(('OddsRatio_working_3-way'!Y622+4*PI())/3)</f>
        <v>0.49381002628939552</v>
      </c>
      <c r="AL622" s="11">
        <f>'OddsRatio_working_3-way'!Z622+'OddsRatio_working_3-way'!AF622</f>
        <v>1.0619000147775628</v>
      </c>
      <c r="AM622" s="11">
        <f>'OddsRatio_working_3-way'!AA622+'OddsRatio_working_3-way'!AG622</f>
        <v>-0.64870809486274905</v>
      </c>
      <c r="AN622" s="11">
        <f>'OddsRatio_working_3-way'!AB622+'OddsRatio_working_3-way'!AH622</f>
        <v>-0.41319191991481358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1.0619000147775628</v>
      </c>
      <c r="AS622" s="11">
        <f>IF(('OddsRatio_working_3-way'!X622=0),IF(Q622&gt;0,-Q622^(1/3),(-Q622)^(1/3)),'OddsRatio_working_3-way'!AM622-'OddsRatio_working_3-way'!R622/3)</f>
        <v>-0.64870809486274905</v>
      </c>
      <c r="AT622" s="11">
        <f>IF(('OddsRatio_working_3-way'!X622=0),IF(Q622&gt;0,-Q622^(1/3),(-Q622)^(1/3)),'OddsRatio_working_3-way'!AN622-'OddsRatio_working_3-way'!R622/3)</f>
        <v>-0.41319191991481358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1.91</v>
      </c>
      <c r="B623" s="4">
        <f>IF('True_Odds_Calculator_3-way'!B624="","",'True_Odds_Calculator_3-way'!B624)</f>
        <v>3.7</v>
      </c>
      <c r="C623" s="4">
        <f>IF('True_Odds_Calculator_3-way'!C624="","",'True_Odds_Calculator_3-way'!C624)</f>
        <v>4.09</v>
      </c>
      <c r="D623" s="9">
        <f t="shared" si="130"/>
        <v>0.50826905741754846</v>
      </c>
      <c r="E623" s="9">
        <f t="shared" si="131"/>
        <v>0.25836513179277032</v>
      </c>
      <c r="F623" s="9">
        <f t="shared" si="132"/>
        <v>0.2333658107896813</v>
      </c>
      <c r="G623" s="9">
        <f t="shared" si="133"/>
        <v>1.0631449333411118</v>
      </c>
      <c r="H623" s="9">
        <f t="shared" si="134"/>
        <v>1.9674618893404114</v>
      </c>
      <c r="I623" s="9">
        <f t="shared" si="135"/>
        <v>3.8704913200210029</v>
      </c>
      <c r="J623" s="9">
        <f t="shared" si="136"/>
        <v>4.2851178440240352</v>
      </c>
      <c r="K623" s="11">
        <f t="shared" si="137"/>
        <v>0.52356020942408377</v>
      </c>
      <c r="L623" s="11">
        <f t="shared" si="138"/>
        <v>0.27027027027027023</v>
      </c>
      <c r="M623" s="11">
        <f t="shared" si="139"/>
        <v>0.24449877750611249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-0.26266683227217791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0.23180158614559973</v>
      </c>
      <c r="Q623" s="11">
        <f>2*'OddsRatio_working_3-way'!K623*'OddsRatio_working_3-way'!L623*'OddsRatio_working_3-way'!M623</f>
        <v>6.9194503327044701E-2</v>
      </c>
      <c r="R623" s="11">
        <f t="shared" si="140"/>
        <v>0</v>
      </c>
      <c r="S623" s="11">
        <f t="shared" si="141"/>
        <v>-0.88249279187790519</v>
      </c>
      <c r="T623" s="11">
        <f t="shared" si="142"/>
        <v>-0.2634306841426583</v>
      </c>
      <c r="U623" s="11">
        <f>'OddsRatio_working_3-way'!S623-'OddsRatio_working_3-way'!R623^2/3</f>
        <v>-0.88249279187790519</v>
      </c>
      <c r="V623" s="11">
        <f>'OddsRatio_working_3-way'!S623*'OddsRatio_working_3-way'!R623/3-2*'OddsRatio_working_3-way'!R623^3/27-'OddsRatio_working_3-way'!T623</f>
        <v>0.2634306841426583</v>
      </c>
      <c r="W623" s="11">
        <f>'OddsRatio_working_3-way'!V623^2+4*'OddsRatio_working_3-way'!U623^3/27</f>
        <v>-3.2423485699677859E-2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0.15954561342101109</v>
      </c>
      <c r="Y623" s="11">
        <f>IF('OddsRatio_working_3-way'!W623&gt;=0,IF('OddsRatio_working_3-way'!V623+SQRT('OddsRatio_working_3-way'!W623)&gt;0,0,PI()),ACOS('OddsRatio_working_3-way'!V623/(2*'OddsRatio_working_3-way'!X623)))</f>
        <v>0.5995928786654362</v>
      </c>
      <c r="Z623" s="11">
        <f>'OddsRatio_working_3-way'!X623^(1/3)*COS('OddsRatio_working_3-way'!Y623/3)</f>
        <v>0.53157246667055602</v>
      </c>
      <c r="AA623" s="11">
        <f>'OddsRatio_working_3-way'!X623^(1/3)*COS(('OddsRatio_working_3-way'!Y623+2*PI())/3)</f>
        <v>-0.35903982564040993</v>
      </c>
      <c r="AB623" s="11">
        <f>'OddsRatio_working_3-way'!X623^(1/3)*COS(('OddsRatio_working_3-way'!Y623+4*PI())/3)</f>
        <v>-0.17253264103014579</v>
      </c>
      <c r="AC623" s="11">
        <f>'OddsRatio_working_3-way'!X623^(1/3)*SIN('OddsRatio_working_3-way'!Y623/3)</f>
        <v>0.10767997324053523</v>
      </c>
      <c r="AD623" s="11">
        <f>'OddsRatio_working_3-way'!X623^(1/3)*SIN(('OddsRatio_working_3-way'!Y623+2*PI())/3)</f>
        <v>0.40651527346879085</v>
      </c>
      <c r="AE623" s="11">
        <f>'OddsRatio_working_3-way'!X623^(1/3)*SIN(('OddsRatio_working_3-way'!Y623+4*PI())/3)</f>
        <v>-0.51419524670932593</v>
      </c>
      <c r="AF623" s="11">
        <f>-'OddsRatio_working_3-way'!U623/(3*'OddsRatio_working_3-way'!X623^(1/3))*COS(('OddsRatio_working_3-way'!Y623)/3)</f>
        <v>0.53157246667055591</v>
      </c>
      <c r="AG623" s="11">
        <f>-'OddsRatio_working_3-way'!U623/(3*'OddsRatio_working_3-way'!X623^(1/3))*COS(('OddsRatio_working_3-way'!Y623+2*PI())/3)</f>
        <v>-0.35903982564040987</v>
      </c>
      <c r="AH623" s="11">
        <f>-'OddsRatio_working_3-way'!U623/(3*'OddsRatio_working_3-way'!X623^(1/3))*COS(('OddsRatio_working_3-way'!Y623+4*PI())/3)</f>
        <v>-0.17253264103014573</v>
      </c>
      <c r="AI623" s="11">
        <f>'OddsRatio_working_3-way'!U623/(3*'OddsRatio_working_3-way'!X623^(1/3))*SIN(('OddsRatio_working_3-way'!Y623)/3)</f>
        <v>-0.10767997324053522</v>
      </c>
      <c r="AJ623" s="11">
        <f>'OddsRatio_working_3-way'!U623/(3*'OddsRatio_working_3-way'!X623^(1/3))*SIN(('OddsRatio_working_3-way'!Y623+2*PI())/3)</f>
        <v>-0.40651527346879074</v>
      </c>
      <c r="AK623" s="11">
        <f>'OddsRatio_working_3-way'!U623/(3*'OddsRatio_working_3-way'!X623^(1/3))*SIN(('OddsRatio_working_3-way'!Y623+4*PI())/3)</f>
        <v>0.51419524670932593</v>
      </c>
      <c r="AL623" s="11">
        <f>'OddsRatio_working_3-way'!Z623+'OddsRatio_working_3-way'!AF623</f>
        <v>1.0631449333411118</v>
      </c>
      <c r="AM623" s="11">
        <f>'OddsRatio_working_3-way'!AA623+'OddsRatio_working_3-way'!AG623</f>
        <v>-0.71807965128081985</v>
      </c>
      <c r="AN623" s="11">
        <f>'OddsRatio_working_3-way'!AB623+'OddsRatio_working_3-way'!AH623</f>
        <v>-0.34506528206029152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1.0631449333411118</v>
      </c>
      <c r="AS623" s="11">
        <f>IF(('OddsRatio_working_3-way'!X623=0),IF(Q623&gt;0,-Q623^(1/3),(-Q623)^(1/3)),'OddsRatio_working_3-way'!AM623-'OddsRatio_working_3-way'!R623/3)</f>
        <v>-0.71807965128081985</v>
      </c>
      <c r="AT623" s="11">
        <f>IF(('OddsRatio_working_3-way'!X623=0),IF(Q623&gt;0,-Q623^(1/3),(-Q623)^(1/3)),'OddsRatio_working_3-way'!AN623-'OddsRatio_working_3-way'!R623/3)</f>
        <v>-0.34506528206029152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2.77</v>
      </c>
      <c r="B624" s="4">
        <f>IF('True_Odds_Calculator_3-way'!B625="","",'True_Odds_Calculator_3-way'!B625)</f>
        <v>3.22</v>
      </c>
      <c r="C624" s="4">
        <f>IF('True_Odds_Calculator_3-way'!C625="","",'True_Odds_Calculator_3-way'!C625)</f>
        <v>2.78</v>
      </c>
      <c r="D624" s="9">
        <f t="shared" si="130"/>
        <v>0.35031380731176448</v>
      </c>
      <c r="E624" s="9">
        <f t="shared" si="131"/>
        <v>0.30065352495288244</v>
      </c>
      <c r="F624" s="9">
        <f t="shared" si="132"/>
        <v>0.34903266773535319</v>
      </c>
      <c r="G624" s="9">
        <f t="shared" si="133"/>
        <v>1.0477872652757951</v>
      </c>
      <c r="H624" s="9">
        <f t="shared" si="134"/>
        <v>2.8545834595381572</v>
      </c>
      <c r="I624" s="9">
        <f t="shared" si="135"/>
        <v>3.3260877289122659</v>
      </c>
      <c r="J624" s="9">
        <f t="shared" si="136"/>
        <v>2.8650613321909151</v>
      </c>
      <c r="K624" s="11">
        <f t="shared" si="137"/>
        <v>0.36101083032490977</v>
      </c>
      <c r="L624" s="11">
        <f t="shared" si="138"/>
        <v>0.3105590062111801</v>
      </c>
      <c r="M624" s="11">
        <f t="shared" si="139"/>
        <v>0.35971223021582738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-0.28207578565709901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0.23269946054054355</v>
      </c>
      <c r="Q624" s="11">
        <f>2*'OddsRatio_working_3-way'!K624*'OddsRatio_working_3-way'!L624*'OddsRatio_working_3-way'!M624</f>
        <v>8.0658391868472637E-2</v>
      </c>
      <c r="R624" s="11">
        <f t="shared" si="140"/>
        <v>0</v>
      </c>
      <c r="S624" s="11">
        <f t="shared" si="141"/>
        <v>-0.82495369107442984</v>
      </c>
      <c r="T624" s="11">
        <f t="shared" si="142"/>
        <v>-0.28594582012978503</v>
      </c>
      <c r="U624" s="11">
        <f>'OddsRatio_working_3-way'!S624-'OddsRatio_working_3-way'!R624^2/3</f>
        <v>-0.82495369107442984</v>
      </c>
      <c r="V624" s="11">
        <f>'OddsRatio_working_3-way'!S624*'OddsRatio_working_3-way'!R624/3-2*'OddsRatio_working_3-way'!R624^3/27-'OddsRatio_working_3-way'!T624</f>
        <v>0.28594582012978503</v>
      </c>
      <c r="W624" s="11">
        <f>'OddsRatio_working_3-way'!V624^2+4*'OddsRatio_working_3-way'!U624^3/27</f>
        <v>-1.4084802866276835E-3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0.14419907449106864</v>
      </c>
      <c r="Y624" s="11">
        <f>IF('OddsRatio_working_3-way'!W624&gt;=0,IF('OddsRatio_working_3-way'!V624+SQRT('OddsRatio_working_3-way'!W624)&gt;0,0,PI()),ACOS('OddsRatio_working_3-way'!V624/(2*'OddsRatio_working_3-way'!X624)))</f>
        <v>0.13050175197221225</v>
      </c>
      <c r="Z624" s="11">
        <f>'OddsRatio_working_3-way'!X624^(1/3)*COS('OddsRatio_working_3-way'!Y624/3)</f>
        <v>0.52389363263789768</v>
      </c>
      <c r="AA624" s="11">
        <f>'OddsRatio_working_3-way'!X624^(1/3)*COS(('OddsRatio_working_3-way'!Y624+2*PI())/3)</f>
        <v>-0.28169571577456787</v>
      </c>
      <c r="AB624" s="11">
        <f>'OddsRatio_working_3-way'!X624^(1/3)*COS(('OddsRatio_working_3-way'!Y624+4*PI())/3)</f>
        <v>-0.24219791686332987</v>
      </c>
      <c r="AC624" s="11">
        <f>'OddsRatio_working_3-way'!X624^(1/3)*SIN('OddsRatio_working_3-way'!Y624/3)</f>
        <v>2.2804064833801155E-2</v>
      </c>
      <c r="AD624" s="11">
        <f>'OddsRatio_working_3-way'!X624^(1/3)*SIN(('OddsRatio_working_3-way'!Y624+2*PI())/3)</f>
        <v>0.44230316232843114</v>
      </c>
      <c r="AE624" s="11">
        <f>'OddsRatio_working_3-way'!X624^(1/3)*SIN(('OddsRatio_working_3-way'!Y624+4*PI())/3)</f>
        <v>-0.46510722716223213</v>
      </c>
      <c r="AF624" s="11">
        <f>-'OddsRatio_working_3-way'!U624/(3*'OddsRatio_working_3-way'!X624^(1/3))*COS(('OddsRatio_working_3-way'!Y624)/3)</f>
        <v>0.52389363263789757</v>
      </c>
      <c r="AG624" s="11">
        <f>-'OddsRatio_working_3-way'!U624/(3*'OddsRatio_working_3-way'!X624^(1/3))*COS(('OddsRatio_working_3-way'!Y624+2*PI())/3)</f>
        <v>-0.28169571577456781</v>
      </c>
      <c r="AH624" s="11">
        <f>-'OddsRatio_working_3-way'!U624/(3*'OddsRatio_working_3-way'!X624^(1/3))*COS(('OddsRatio_working_3-way'!Y624+4*PI())/3)</f>
        <v>-0.24219791686332981</v>
      </c>
      <c r="AI624" s="11">
        <f>'OddsRatio_working_3-way'!U624/(3*'OddsRatio_working_3-way'!X624^(1/3))*SIN(('OddsRatio_working_3-way'!Y624)/3)</f>
        <v>-2.2804064833801152E-2</v>
      </c>
      <c r="AJ624" s="11">
        <f>'OddsRatio_working_3-way'!U624/(3*'OddsRatio_working_3-way'!X624^(1/3))*SIN(('OddsRatio_working_3-way'!Y624+2*PI())/3)</f>
        <v>-0.44230316232843103</v>
      </c>
      <c r="AK624" s="11">
        <f>'OddsRatio_working_3-way'!U624/(3*'OddsRatio_working_3-way'!X624^(1/3))*SIN(('OddsRatio_working_3-way'!Y624+4*PI())/3)</f>
        <v>0.46510722716223202</v>
      </c>
      <c r="AL624" s="11">
        <f>'OddsRatio_working_3-way'!Z624+'OddsRatio_working_3-way'!AF624</f>
        <v>1.0477872652757951</v>
      </c>
      <c r="AM624" s="11">
        <f>'OddsRatio_working_3-way'!AA624+'OddsRatio_working_3-way'!AG624</f>
        <v>-0.56339143154913573</v>
      </c>
      <c r="AN624" s="11">
        <f>'OddsRatio_working_3-way'!AB624+'OddsRatio_working_3-way'!AH624</f>
        <v>-0.48439583372665967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1.0477872652757951</v>
      </c>
      <c r="AS624" s="11">
        <f>IF(('OddsRatio_working_3-way'!X624=0),IF(Q624&gt;0,-Q624^(1/3),(-Q624)^(1/3)),'OddsRatio_working_3-way'!AM624-'OddsRatio_working_3-way'!R624/3)</f>
        <v>-0.56339143154913573</v>
      </c>
      <c r="AT624" s="11">
        <f>IF(('OddsRatio_working_3-way'!X624=0),IF(Q624&gt;0,-Q624^(1/3),(-Q624)^(1/3)),'OddsRatio_working_3-way'!AN624-'OddsRatio_working_3-way'!R624/3)</f>
        <v>-0.48439583372665967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6.27</v>
      </c>
      <c r="B625" s="4">
        <f>IF('True_Odds_Calculator_3-way'!B626="","",'True_Odds_Calculator_3-way'!B626)</f>
        <v>4.3499999999999996</v>
      </c>
      <c r="C625" s="4">
        <f>IF('True_Odds_Calculator_3-way'!C626="","",'True_Odds_Calculator_3-way'!C626)</f>
        <v>1.56</v>
      </c>
      <c r="D625" s="9">
        <f t="shared" si="130"/>
        <v>0.15205589371507236</v>
      </c>
      <c r="E625" s="9">
        <f t="shared" si="131"/>
        <v>0.22002914659767878</v>
      </c>
      <c r="F625" s="9">
        <f t="shared" si="132"/>
        <v>0.62791495968724886</v>
      </c>
      <c r="G625" s="9">
        <f t="shared" si="133"/>
        <v>1.0581649023268975</v>
      </c>
      <c r="H625" s="9">
        <f t="shared" si="134"/>
        <v>6.5765290352627499</v>
      </c>
      <c r="I625" s="9">
        <f t="shared" si="135"/>
        <v>4.5448524227951062</v>
      </c>
      <c r="J625" s="9">
        <f t="shared" si="136"/>
        <v>1.5925723453030627</v>
      </c>
      <c r="K625" s="11">
        <f t="shared" si="137"/>
        <v>0.15948963317384371</v>
      </c>
      <c r="L625" s="11">
        <f t="shared" si="138"/>
        <v>0.22988505747126439</v>
      </c>
      <c r="M625" s="11">
        <f t="shared" si="139"/>
        <v>0.64102564102564097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-0.23236036666163717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0.21575520668079656</v>
      </c>
      <c r="Q625" s="11">
        <f>2*'OddsRatio_working_3-way'!K625*'OddsRatio_working_3-way'!L625*'OddsRatio_working_3-way'!M625</f>
        <v>4.7005491651589661E-2</v>
      </c>
      <c r="R625" s="11">
        <f t="shared" si="140"/>
        <v>0</v>
      </c>
      <c r="S625" s="11">
        <f t="shared" si="141"/>
        <v>-0.92853703831075018</v>
      </c>
      <c r="T625" s="11">
        <f t="shared" si="142"/>
        <v>-0.20229565104809372</v>
      </c>
      <c r="U625" s="11">
        <f>'OddsRatio_working_3-way'!S625-'OddsRatio_working_3-way'!R625^2/3</f>
        <v>-0.92853703831075018</v>
      </c>
      <c r="V625" s="11">
        <f>'OddsRatio_working_3-way'!S625*'OddsRatio_working_3-way'!R625/3-2*'OddsRatio_working_3-way'!R625^3/27-'OddsRatio_working_3-way'!T625</f>
        <v>0.20229565104809372</v>
      </c>
      <c r="W625" s="11">
        <f>'OddsRatio_working_3-way'!V625^2+4*'OddsRatio_working_3-way'!U625^3/27</f>
        <v>-7.7678991269331948E-2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0.17219358415915506</v>
      </c>
      <c r="Y625" s="11">
        <f>IF('OddsRatio_working_3-way'!W625&gt;=0,IF('OddsRatio_working_3-way'!V625+SQRT('OddsRatio_working_3-way'!W625)&gt;0,0,PI()),ACOS('OddsRatio_working_3-way'!V625/(2*'OddsRatio_working_3-way'!X625)))</f>
        <v>0.94294448127235253</v>
      </c>
      <c r="Z625" s="11">
        <f>'OddsRatio_working_3-way'!X625^(1/3)*COS('OddsRatio_working_3-way'!Y625/3)</f>
        <v>0.52908245116344876</v>
      </c>
      <c r="AA625" s="11">
        <f>'OddsRatio_working_3-way'!X625^(1/3)*COS(('OddsRatio_working_3-way'!Y625+2*PI())/3)</f>
        <v>-0.41349786182477732</v>
      </c>
      <c r="AB625" s="11">
        <f>'OddsRatio_working_3-way'!X625^(1/3)*COS(('OddsRatio_working_3-way'!Y625+4*PI())/3)</f>
        <v>-0.11558458933867126</v>
      </c>
      <c r="AC625" s="11">
        <f>'OddsRatio_working_3-way'!X625^(1/3)*SIN('OddsRatio_working_3-way'!Y625/3)</f>
        <v>0.17200030806501568</v>
      </c>
      <c r="AD625" s="11">
        <f>'OddsRatio_working_3-way'!X625^(1/3)*SIN(('OddsRatio_working_3-way'!Y625+2*PI())/3)</f>
        <v>0.37219868937157841</v>
      </c>
      <c r="AE625" s="11">
        <f>'OddsRatio_working_3-way'!X625^(1/3)*SIN(('OddsRatio_working_3-way'!Y625+4*PI())/3)</f>
        <v>-0.54419899743659406</v>
      </c>
      <c r="AF625" s="11">
        <f>-'OddsRatio_working_3-way'!U625/(3*'OddsRatio_working_3-way'!X625^(1/3))*COS(('OddsRatio_working_3-way'!Y625)/3)</f>
        <v>0.52908245116344876</v>
      </c>
      <c r="AG625" s="11">
        <f>-'OddsRatio_working_3-way'!U625/(3*'OddsRatio_working_3-way'!X625^(1/3))*COS(('OddsRatio_working_3-way'!Y625+2*PI())/3)</f>
        <v>-0.41349786182477732</v>
      </c>
      <c r="AH625" s="11">
        <f>-'OddsRatio_working_3-way'!U625/(3*'OddsRatio_working_3-way'!X625^(1/3))*COS(('OddsRatio_working_3-way'!Y625+4*PI())/3)</f>
        <v>-0.11558458933867126</v>
      </c>
      <c r="AI625" s="11">
        <f>'OddsRatio_working_3-way'!U625/(3*'OddsRatio_working_3-way'!X625^(1/3))*SIN(('OddsRatio_working_3-way'!Y625)/3)</f>
        <v>-0.17200030806501568</v>
      </c>
      <c r="AJ625" s="11">
        <f>'OddsRatio_working_3-way'!U625/(3*'OddsRatio_working_3-way'!X625^(1/3))*SIN(('OddsRatio_working_3-way'!Y625+2*PI())/3)</f>
        <v>-0.37219868937157841</v>
      </c>
      <c r="AK625" s="11">
        <f>'OddsRatio_working_3-way'!U625/(3*'OddsRatio_working_3-way'!X625^(1/3))*SIN(('OddsRatio_working_3-way'!Y625+4*PI())/3)</f>
        <v>0.54419899743659406</v>
      </c>
      <c r="AL625" s="11">
        <f>'OddsRatio_working_3-way'!Z625+'OddsRatio_working_3-way'!AF625</f>
        <v>1.0581649023268975</v>
      </c>
      <c r="AM625" s="11">
        <f>'OddsRatio_working_3-way'!AA625+'OddsRatio_working_3-way'!AG625</f>
        <v>-0.82699572364955465</v>
      </c>
      <c r="AN625" s="11">
        <f>'OddsRatio_working_3-way'!AB625+'OddsRatio_working_3-way'!AH625</f>
        <v>-0.23116917867734252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1.0581649023268975</v>
      </c>
      <c r="AS625" s="11">
        <f>IF(('OddsRatio_working_3-way'!X625=0),IF(Q625&gt;0,-Q625^(1/3),(-Q625)^(1/3)),'OddsRatio_working_3-way'!AM625-'OddsRatio_working_3-way'!R625/3)</f>
        <v>-0.82699572364955465</v>
      </c>
      <c r="AT625" s="11">
        <f>IF(('OddsRatio_working_3-way'!X625=0),IF(Q625&gt;0,-Q625^(1/3),(-Q625)^(1/3)),'OddsRatio_working_3-way'!AN625-'OddsRatio_working_3-way'!R625/3)</f>
        <v>-0.23116917867734252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2.85</v>
      </c>
      <c r="B626" s="4">
        <f>IF('True_Odds_Calculator_3-way'!B627="","",'True_Odds_Calculator_3-way'!B627)</f>
        <v>2.92</v>
      </c>
      <c r="C626" s="4">
        <f>IF('True_Odds_Calculator_3-way'!C627="","",'True_Odds_Calculator_3-way'!C627)</f>
        <v>2.83</v>
      </c>
      <c r="D626" s="9">
        <f t="shared" si="130"/>
        <v>0.33526632835585213</v>
      </c>
      <c r="E626" s="9">
        <f t="shared" si="131"/>
        <v>0.32704057603060838</v>
      </c>
      <c r="F626" s="9">
        <f t="shared" si="132"/>
        <v>0.33769309561353938</v>
      </c>
      <c r="G626" s="9">
        <f t="shared" si="133"/>
        <v>1.0717315393648712</v>
      </c>
      <c r="H626" s="9">
        <f t="shared" si="134"/>
        <v>2.9827033478250122</v>
      </c>
      <c r="I626" s="9">
        <f t="shared" si="135"/>
        <v>3.057724555580553</v>
      </c>
      <c r="J626" s="9">
        <f t="shared" si="136"/>
        <v>2.9612687170377145</v>
      </c>
      <c r="K626" s="11">
        <f t="shared" si="137"/>
        <v>0.35087719298245612</v>
      </c>
      <c r="L626" s="11">
        <f t="shared" si="138"/>
        <v>0.34246575342465752</v>
      </c>
      <c r="M626" s="11">
        <f t="shared" si="139"/>
        <v>0.35335689045936397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-0.27600051971741635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0.23777921011444822</v>
      </c>
      <c r="Q626" s="11">
        <f>2*'OddsRatio_working_3-way'!K626*'OddsRatio_working_3-way'!L626*'OddsRatio_working_3-way'!M626</f>
        <v>8.4921146469445791E-2</v>
      </c>
      <c r="R626" s="11">
        <f t="shared" si="140"/>
        <v>0</v>
      </c>
      <c r="S626" s="11">
        <f t="shared" si="141"/>
        <v>-0.86151725495987796</v>
      </c>
      <c r="T626" s="11">
        <f t="shared" si="142"/>
        <v>-0.30768473391424211</v>
      </c>
      <c r="U626" s="11">
        <f>'OddsRatio_working_3-way'!S626-'OddsRatio_working_3-way'!R626^2/3</f>
        <v>-0.86151725495987796</v>
      </c>
      <c r="V626" s="11">
        <f>'OddsRatio_working_3-way'!S626*'OddsRatio_working_3-way'!R626/3-2*'OddsRatio_working_3-way'!R626^3/27-'OddsRatio_working_3-way'!T626</f>
        <v>0.30768473391424211</v>
      </c>
      <c r="W626" s="11">
        <f>'OddsRatio_working_3-way'!V626^2+4*'OddsRatio_working_3-way'!U626^3/27</f>
        <v>-6.0242015282832573E-5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0.15389130701501694</v>
      </c>
      <c r="Y626" s="11">
        <f>IF('OddsRatio_working_3-way'!W626&gt;=0,IF('OddsRatio_working_3-way'!V626+SQRT('OddsRatio_working_3-way'!W626)&gt;0,0,PI()),ACOS('OddsRatio_working_3-way'!V626/(2*'OddsRatio_working_3-way'!X626)))</f>
        <v>2.5220384491833947E-2</v>
      </c>
      <c r="Z626" s="11">
        <f>'OddsRatio_working_3-way'!X626^(1/3)*COS('OddsRatio_working_3-way'!Y626/3)</f>
        <v>0.5358657696824356</v>
      </c>
      <c r="AA626" s="11">
        <f>'OddsRatio_working_3-way'!X626^(1/3)*COS(('OddsRatio_working_3-way'!Y626+2*PI())/3)</f>
        <v>-0.27183434635681114</v>
      </c>
      <c r="AB626" s="11">
        <f>'OddsRatio_working_3-way'!X626^(1/3)*COS(('OddsRatio_working_3-way'!Y626+4*PI())/3)</f>
        <v>-0.26403142332562435</v>
      </c>
      <c r="AC626" s="11">
        <f>'OddsRatio_working_3-way'!X626^(1/3)*SIN('OddsRatio_working_3-way'!Y626/3)</f>
        <v>4.5050197125216058E-3</v>
      </c>
      <c r="AD626" s="11">
        <f>'OddsRatio_working_3-way'!X626^(1/3)*SIN(('OddsRatio_working_3-way'!Y626+2*PI())/3)</f>
        <v>0.46182085970722953</v>
      </c>
      <c r="AE626" s="11">
        <f>'OddsRatio_working_3-way'!X626^(1/3)*SIN(('OddsRatio_working_3-way'!Y626+4*PI())/3)</f>
        <v>-0.46632587941975112</v>
      </c>
      <c r="AF626" s="11">
        <f>-'OddsRatio_working_3-way'!U626/(3*'OddsRatio_working_3-way'!X626^(1/3))*COS(('OddsRatio_working_3-way'!Y626)/3)</f>
        <v>0.5358657696824356</v>
      </c>
      <c r="AG626" s="11">
        <f>-'OddsRatio_working_3-way'!U626/(3*'OddsRatio_working_3-way'!X626^(1/3))*COS(('OddsRatio_working_3-way'!Y626+2*PI())/3)</f>
        <v>-0.27183434635681114</v>
      </c>
      <c r="AH626" s="11">
        <f>-'OddsRatio_working_3-way'!U626/(3*'OddsRatio_working_3-way'!X626^(1/3))*COS(('OddsRatio_working_3-way'!Y626+4*PI())/3)</f>
        <v>-0.26403142332562435</v>
      </c>
      <c r="AI626" s="11">
        <f>'OddsRatio_working_3-way'!U626/(3*'OddsRatio_working_3-way'!X626^(1/3))*SIN(('OddsRatio_working_3-way'!Y626)/3)</f>
        <v>-4.5050197125216058E-3</v>
      </c>
      <c r="AJ626" s="11">
        <f>'OddsRatio_working_3-way'!U626/(3*'OddsRatio_working_3-way'!X626^(1/3))*SIN(('OddsRatio_working_3-way'!Y626+2*PI())/3)</f>
        <v>-0.46182085970722953</v>
      </c>
      <c r="AK626" s="11">
        <f>'OddsRatio_working_3-way'!U626/(3*'OddsRatio_working_3-way'!X626^(1/3))*SIN(('OddsRatio_working_3-way'!Y626+4*PI())/3)</f>
        <v>0.46632587941975112</v>
      </c>
      <c r="AL626" s="11">
        <f>'OddsRatio_working_3-way'!Z626+'OddsRatio_working_3-way'!AF626</f>
        <v>1.0717315393648712</v>
      </c>
      <c r="AM626" s="11">
        <f>'OddsRatio_working_3-way'!AA626+'OddsRatio_working_3-way'!AG626</f>
        <v>-0.54366869271362228</v>
      </c>
      <c r="AN626" s="11">
        <f>'OddsRatio_working_3-way'!AB626+'OddsRatio_working_3-way'!AH626</f>
        <v>-0.5280628466512487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1.0717315393648712</v>
      </c>
      <c r="AS626" s="11">
        <f>IF(('OddsRatio_working_3-way'!X626=0),IF(Q626&gt;0,-Q626^(1/3),(-Q626)^(1/3)),'OddsRatio_working_3-way'!AM626-'OddsRatio_working_3-way'!R626/3)</f>
        <v>-0.54366869271362228</v>
      </c>
      <c r="AT626" s="11">
        <f>IF(('OddsRatio_working_3-way'!X626=0),IF(Q626&gt;0,-Q626^(1/3),(-Q626)^(1/3)),'OddsRatio_working_3-way'!AN626-'OddsRatio_working_3-way'!R626/3)</f>
        <v>-0.5280628466512487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1.6</v>
      </c>
      <c r="B627" s="4">
        <f>IF('True_Odds_Calculator_3-way'!B628="","",'True_Odds_Calculator_3-way'!B628)</f>
        <v>4.32</v>
      </c>
      <c r="C627" s="4">
        <f>IF('True_Odds_Calculator_3-way'!C628="","",'True_Odds_Calculator_3-way'!C628)</f>
        <v>5.68</v>
      </c>
      <c r="D627" s="9">
        <f t="shared" si="130"/>
        <v>0.61112250213159047</v>
      </c>
      <c r="E627" s="9">
        <f t="shared" si="131"/>
        <v>0.22118788138296222</v>
      </c>
      <c r="F627" s="9">
        <f t="shared" si="132"/>
        <v>0.16768961648544739</v>
      </c>
      <c r="G627" s="9">
        <f t="shared" si="133"/>
        <v>1.0605552255944537</v>
      </c>
      <c r="H627" s="9">
        <f t="shared" si="134"/>
        <v>1.6363331353566721</v>
      </c>
      <c r="I627" s="9">
        <f t="shared" si="135"/>
        <v>4.5210433489735866</v>
      </c>
      <c r="J627" s="9">
        <f t="shared" si="136"/>
        <v>5.963398455782043</v>
      </c>
      <c r="K627" s="11">
        <f t="shared" si="137"/>
        <v>0.625</v>
      </c>
      <c r="L627" s="11">
        <f t="shared" si="138"/>
        <v>0.23148148148148145</v>
      </c>
      <c r="M627" s="11">
        <f t="shared" si="139"/>
        <v>0.17605633802816903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-0.237455985915493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0.2190515779864371</v>
      </c>
      <c r="Q627" s="11">
        <f>2*'OddsRatio_working_3-way'!K627*'OddsRatio_working_3-way'!L627*'OddsRatio_working_3-way'!M627</f>
        <v>5.0942227438706307E-2</v>
      </c>
      <c r="R627" s="11">
        <f t="shared" si="140"/>
        <v>0</v>
      </c>
      <c r="S627" s="11">
        <f t="shared" si="141"/>
        <v>-0.92249339237291006</v>
      </c>
      <c r="T627" s="11">
        <f t="shared" si="142"/>
        <v>-0.21453334706346749</v>
      </c>
      <c r="U627" s="11">
        <f>'OddsRatio_working_3-way'!S627-'OddsRatio_working_3-way'!R627^2/3</f>
        <v>-0.92249339237291006</v>
      </c>
      <c r="V627" s="11">
        <f>'OddsRatio_working_3-way'!S627*'OddsRatio_working_3-way'!R627/3-2*'OddsRatio_working_3-way'!R627^3/27-'OddsRatio_working_3-way'!T627</f>
        <v>0.21453334706346749</v>
      </c>
      <c r="W627" s="11">
        <f>'OddsRatio_working_3-way'!V627^2+4*'OddsRatio_working_3-way'!U627^3/27</f>
        <v>-7.0277131345890559E-2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0.17051516673608888</v>
      </c>
      <c r="Y627" s="11">
        <f>IF('OddsRatio_working_3-way'!W627&gt;=0,IF('OddsRatio_working_3-way'!V627+SQRT('OddsRatio_working_3-way'!W627)&gt;0,0,PI()),ACOS('OddsRatio_working_3-way'!V627/(2*'OddsRatio_working_3-way'!X627)))</f>
        <v>0.89043480669204456</v>
      </c>
      <c r="Z627" s="11">
        <f>'OddsRatio_working_3-way'!X627^(1/3)*COS('OddsRatio_working_3-way'!Y627/3)</f>
        <v>0.53027761279722685</v>
      </c>
      <c r="AA627" s="11">
        <f>'OddsRatio_working_3-way'!X627^(1/3)*COS(('OddsRatio_working_3-way'!Y627+2*PI())/3)</f>
        <v>-0.40559373909157115</v>
      </c>
      <c r="AB627" s="11">
        <f>'OddsRatio_working_3-way'!X627^(1/3)*COS(('OddsRatio_working_3-way'!Y627+4*PI())/3)</f>
        <v>-0.12468387370565605</v>
      </c>
      <c r="AC627" s="11">
        <f>'OddsRatio_working_3-way'!X627^(1/3)*SIN('OddsRatio_working_3-way'!Y627/3)</f>
        <v>0.16218338639857985</v>
      </c>
      <c r="AD627" s="11">
        <f>'OddsRatio_working_3-way'!X627^(1/3)*SIN(('OddsRatio_working_3-way'!Y627+2*PI())/3)</f>
        <v>0.37814219054127668</v>
      </c>
      <c r="AE627" s="11">
        <f>'OddsRatio_working_3-way'!X627^(1/3)*SIN(('OddsRatio_working_3-way'!Y627+4*PI())/3)</f>
        <v>-0.54032557693985639</v>
      </c>
      <c r="AF627" s="11">
        <f>-'OddsRatio_working_3-way'!U627/(3*'OddsRatio_working_3-way'!X627^(1/3))*COS(('OddsRatio_working_3-way'!Y627)/3)</f>
        <v>0.53027761279722674</v>
      </c>
      <c r="AG627" s="11">
        <f>-'OddsRatio_working_3-way'!U627/(3*'OddsRatio_working_3-way'!X627^(1/3))*COS(('OddsRatio_working_3-way'!Y627+2*PI())/3)</f>
        <v>-0.40559373909157109</v>
      </c>
      <c r="AH627" s="11">
        <f>-'OddsRatio_working_3-way'!U627/(3*'OddsRatio_working_3-way'!X627^(1/3))*COS(('OddsRatio_working_3-way'!Y627+4*PI())/3)</f>
        <v>-0.12468387370565602</v>
      </c>
      <c r="AI627" s="11">
        <f>'OddsRatio_working_3-way'!U627/(3*'OddsRatio_working_3-way'!X627^(1/3))*SIN(('OddsRatio_working_3-way'!Y627)/3)</f>
        <v>-0.16218338639857982</v>
      </c>
      <c r="AJ627" s="11">
        <f>'OddsRatio_working_3-way'!U627/(3*'OddsRatio_working_3-way'!X627^(1/3))*SIN(('OddsRatio_working_3-way'!Y627+2*PI())/3)</f>
        <v>-0.37814219054127662</v>
      </c>
      <c r="AK627" s="11">
        <f>'OddsRatio_working_3-way'!U627/(3*'OddsRatio_working_3-way'!X627^(1/3))*SIN(('OddsRatio_working_3-way'!Y627+4*PI())/3)</f>
        <v>0.54032557693985628</v>
      </c>
      <c r="AL627" s="11">
        <f>'OddsRatio_working_3-way'!Z627+'OddsRatio_working_3-way'!AF627</f>
        <v>1.0605552255944537</v>
      </c>
      <c r="AM627" s="11">
        <f>'OddsRatio_working_3-way'!AA627+'OddsRatio_working_3-way'!AG627</f>
        <v>-0.8111874781831423</v>
      </c>
      <c r="AN627" s="11">
        <f>'OddsRatio_working_3-way'!AB627+'OddsRatio_working_3-way'!AH627</f>
        <v>-0.24936774741131207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1.0605552255944537</v>
      </c>
      <c r="AS627" s="11">
        <f>IF(('OddsRatio_working_3-way'!X627=0),IF(Q627&gt;0,-Q627^(1/3),(-Q627)^(1/3)),'OddsRatio_working_3-way'!AM627-'OddsRatio_working_3-way'!R627/3)</f>
        <v>-0.8111874781831423</v>
      </c>
      <c r="AT627" s="11">
        <f>IF(('OddsRatio_working_3-way'!X627=0),IF(Q627&gt;0,-Q627^(1/3),(-Q627)^(1/3)),'OddsRatio_working_3-way'!AN627-'OddsRatio_working_3-way'!R627/3)</f>
        <v>-0.24936774741131207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2.25</v>
      </c>
      <c r="B628" s="4">
        <f>IF('True_Odds_Calculator_3-way'!B629="","",'True_Odds_Calculator_3-way'!B629)</f>
        <v>3.24</v>
      </c>
      <c r="C628" s="4">
        <f>IF('True_Odds_Calculator_3-way'!C629="","",'True_Odds_Calculator_3-way'!C629)</f>
        <v>3.5</v>
      </c>
      <c r="D628" s="9">
        <f t="shared" si="130"/>
        <v>0.42994633289239642</v>
      </c>
      <c r="E628" s="9">
        <f t="shared" si="131"/>
        <v>0.29621186035939479</v>
      </c>
      <c r="F628" s="9">
        <f t="shared" si="132"/>
        <v>0.27384180674820852</v>
      </c>
      <c r="G628" s="9">
        <f t="shared" si="133"/>
        <v>1.0606973447549271</v>
      </c>
      <c r="H628" s="9">
        <f t="shared" si="134"/>
        <v>2.325871680943659</v>
      </c>
      <c r="I628" s="9">
        <f t="shared" si="135"/>
        <v>3.3759620522510367</v>
      </c>
      <c r="J628" s="9">
        <f t="shared" si="136"/>
        <v>3.6517433618873172</v>
      </c>
      <c r="K628" s="11">
        <f t="shared" si="137"/>
        <v>0.44444444444444442</v>
      </c>
      <c r="L628" s="11">
        <f t="shared" si="138"/>
        <v>0.30864197530864196</v>
      </c>
      <c r="M628" s="11">
        <f t="shared" si="139"/>
        <v>0.2857142857142857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-0.27434842249657054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0.23476386439349403</v>
      </c>
      <c r="Q628" s="11">
        <f>2*'OddsRatio_working_3-way'!K628*'OddsRatio_working_3-way'!L628*'OddsRatio_working_3-way'!M628</f>
        <v>7.838526357044874E-2</v>
      </c>
      <c r="R628" s="11">
        <f t="shared" si="140"/>
        <v>0</v>
      </c>
      <c r="S628" s="11">
        <f t="shared" si="141"/>
        <v>-0.85571428571428609</v>
      </c>
      <c r="T628" s="11">
        <f t="shared" si="142"/>
        <v>-0.28571428571428575</v>
      </c>
      <c r="U628" s="11">
        <f>'OddsRatio_working_3-way'!S628-'OddsRatio_working_3-way'!R628^2/3</f>
        <v>-0.85571428571428609</v>
      </c>
      <c r="V628" s="11">
        <f>'OddsRatio_working_3-way'!S628*'OddsRatio_working_3-way'!R628/3-2*'OddsRatio_working_3-way'!R628^3/27-'OddsRatio_working_3-way'!T628</f>
        <v>0.28571428571428575</v>
      </c>
      <c r="W628" s="11">
        <f>'OddsRatio_working_3-way'!V628^2+4*'OddsRatio_working_3-way'!U628^3/27</f>
        <v>-1.1196112298887909E-2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0.15233906701837222</v>
      </c>
      <c r="Y628" s="11">
        <f>IF('OddsRatio_working_3-way'!W628&gt;=0,IF('OddsRatio_working_3-way'!V628+SQRT('OddsRatio_working_3-way'!W628)&gt;0,0,PI()),ACOS('OddsRatio_working_3-way'!V628/(2*'OddsRatio_working_3-way'!X628)))</f>
        <v>0.35467972854358631</v>
      </c>
      <c r="Z628" s="11">
        <f>'OddsRatio_working_3-way'!X628^(1/3)*COS('OddsRatio_working_3-way'!Y628/3)</f>
        <v>0.53034867237746341</v>
      </c>
      <c r="AA628" s="11">
        <f>'OddsRatio_working_3-way'!X628^(1/3)*COS(('OddsRatio_working_3-way'!Y628+2*PI())/3)</f>
        <v>-0.31972968156540404</v>
      </c>
      <c r="AB628" s="11">
        <f>'OddsRatio_working_3-way'!X628^(1/3)*COS(('OddsRatio_working_3-way'!Y628+4*PI())/3)</f>
        <v>-0.21061899081205923</v>
      </c>
      <c r="AC628" s="11">
        <f>'OddsRatio_working_3-way'!X628^(1/3)*SIN('OddsRatio_working_3-way'!Y628/3)</f>
        <v>6.2995086677909623E-2</v>
      </c>
      <c r="AD628" s="11">
        <f>'OddsRatio_working_3-way'!X628^(1/3)*SIN(('OddsRatio_working_3-way'!Y628+2*PI())/3)</f>
        <v>0.42779787980327888</v>
      </c>
      <c r="AE628" s="11">
        <f>'OddsRatio_working_3-way'!X628^(1/3)*SIN(('OddsRatio_working_3-way'!Y628+4*PI())/3)</f>
        <v>-0.49079296648118853</v>
      </c>
      <c r="AF628" s="11">
        <f>-'OddsRatio_working_3-way'!U628/(3*'OddsRatio_working_3-way'!X628^(1/3))*COS(('OddsRatio_working_3-way'!Y628)/3)</f>
        <v>0.53034867237746353</v>
      </c>
      <c r="AG628" s="11">
        <f>-'OddsRatio_working_3-way'!U628/(3*'OddsRatio_working_3-way'!X628^(1/3))*COS(('OddsRatio_working_3-way'!Y628+2*PI())/3)</f>
        <v>-0.3197296815654041</v>
      </c>
      <c r="AH628" s="11">
        <f>-'OddsRatio_working_3-way'!U628/(3*'OddsRatio_working_3-way'!X628^(1/3))*COS(('OddsRatio_working_3-way'!Y628+4*PI())/3)</f>
        <v>-0.21061899081205926</v>
      </c>
      <c r="AI628" s="11">
        <f>'OddsRatio_working_3-way'!U628/(3*'OddsRatio_working_3-way'!X628^(1/3))*SIN(('OddsRatio_working_3-way'!Y628)/3)</f>
        <v>-6.2995086677909637E-2</v>
      </c>
      <c r="AJ628" s="11">
        <f>'OddsRatio_working_3-way'!U628/(3*'OddsRatio_working_3-way'!X628^(1/3))*SIN(('OddsRatio_working_3-way'!Y628+2*PI())/3)</f>
        <v>-0.42779787980327894</v>
      </c>
      <c r="AK628" s="11">
        <f>'OddsRatio_working_3-way'!U628/(3*'OddsRatio_working_3-way'!X628^(1/3))*SIN(('OddsRatio_working_3-way'!Y628+4*PI())/3)</f>
        <v>0.49079296648118859</v>
      </c>
      <c r="AL628" s="11">
        <f>'OddsRatio_working_3-way'!Z628+'OddsRatio_working_3-way'!AF628</f>
        <v>1.0606973447549271</v>
      </c>
      <c r="AM628" s="11">
        <f>'OddsRatio_working_3-way'!AA628+'OddsRatio_working_3-way'!AG628</f>
        <v>-0.63945936313080809</v>
      </c>
      <c r="AN628" s="11">
        <f>'OddsRatio_working_3-way'!AB628+'OddsRatio_working_3-way'!AH628</f>
        <v>-0.42123798162411852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1.0606973447549271</v>
      </c>
      <c r="AS628" s="11">
        <f>IF(('OddsRatio_working_3-way'!X628=0),IF(Q628&gt;0,-Q628^(1/3),(-Q628)^(1/3)),'OddsRatio_working_3-way'!AM628-'OddsRatio_working_3-way'!R628/3)</f>
        <v>-0.63945936313080809</v>
      </c>
      <c r="AT628" s="11">
        <f>IF(('OddsRatio_working_3-way'!X628=0),IF(Q628&gt;0,-Q628^(1/3),(-Q628)^(1/3)),'OddsRatio_working_3-way'!AN628-'OddsRatio_working_3-way'!R628/3)</f>
        <v>-0.42123798162411852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1.5</v>
      </c>
      <c r="B629" s="4">
        <f>IF('True_Odds_Calculator_3-way'!B630="","",'True_Odds_Calculator_3-way'!B630)</f>
        <v>4.3499999999999996</v>
      </c>
      <c r="C629" s="4">
        <f>IF('True_Odds_Calculator_3-way'!C630="","",'True_Odds_Calculator_3-way'!C630)</f>
        <v>6.88</v>
      </c>
      <c r="D629" s="9">
        <f t="shared" si="130"/>
        <v>0.64849117551161783</v>
      </c>
      <c r="E629" s="9">
        <f t="shared" si="131"/>
        <v>0.21590461806835023</v>
      </c>
      <c r="F629" s="9">
        <f t="shared" si="132"/>
        <v>0.13560420642003185</v>
      </c>
      <c r="G629" s="9">
        <f t="shared" si="133"/>
        <v>1.084082059284968</v>
      </c>
      <c r="H629" s="9">
        <f t="shared" si="134"/>
        <v>1.542041029642484</v>
      </c>
      <c r="I629" s="9">
        <f t="shared" si="135"/>
        <v>4.6316748986046417</v>
      </c>
      <c r="J629" s="9">
        <f t="shared" si="136"/>
        <v>7.3744025085956117</v>
      </c>
      <c r="K629" s="11">
        <f t="shared" si="137"/>
        <v>0.66666666666666663</v>
      </c>
      <c r="L629" s="11">
        <f t="shared" si="138"/>
        <v>0.22988505747126439</v>
      </c>
      <c r="M629" s="11">
        <f t="shared" si="139"/>
        <v>0.14534883720930233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-0.21939321037155823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0.21674240399180256</v>
      </c>
      <c r="Q629" s="11">
        <f>2*'OddsRatio_working_3-way'!K629*'OddsRatio_working_3-way'!L629*'OddsRatio_working_3-way'!M629</f>
        <v>4.4551367726989227E-2</v>
      </c>
      <c r="R629" s="11">
        <f t="shared" si="140"/>
        <v>0</v>
      </c>
      <c r="S629" s="11">
        <f t="shared" si="141"/>
        <v>-0.98791755508173495</v>
      </c>
      <c r="T629" s="11">
        <f t="shared" si="142"/>
        <v>-0.2030663011473248</v>
      </c>
      <c r="U629" s="11">
        <f>'OddsRatio_working_3-way'!S629-'OddsRatio_working_3-way'!R629^2/3</f>
        <v>-0.98791755508173495</v>
      </c>
      <c r="V629" s="11">
        <f>'OddsRatio_working_3-way'!S629*'OddsRatio_working_3-way'!R629/3-2*'OddsRatio_working_3-way'!R629^3/27-'OddsRatio_working_3-way'!T629</f>
        <v>0.2030663011473248</v>
      </c>
      <c r="W629" s="11">
        <f>'OddsRatio_working_3-way'!V629^2+4*'OddsRatio_working_3-way'!U629^3/27</f>
        <v>-0.10160687108787743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0.18897274522370511</v>
      </c>
      <c r="Y629" s="11">
        <f>IF('OddsRatio_working_3-way'!W629&gt;=0,IF('OddsRatio_working_3-way'!V629+SQRT('OddsRatio_working_3-way'!W629)&gt;0,0,PI()),ACOS('OddsRatio_working_3-way'!V629/(2*'OddsRatio_working_3-way'!X629)))</f>
        <v>1.0035758109217969</v>
      </c>
      <c r="Z629" s="11">
        <f>'OddsRatio_working_3-way'!X629^(1/3)*COS('OddsRatio_working_3-way'!Y629/3)</f>
        <v>0.54204102964248402</v>
      </c>
      <c r="AA629" s="11">
        <f>'OddsRatio_working_3-way'!X629^(1/3)*COS(('OddsRatio_working_3-way'!Y629+2*PI())/3)</f>
        <v>-0.43418616809582206</v>
      </c>
      <c r="AB629" s="11">
        <f>'OddsRatio_working_3-way'!X629^(1/3)*COS(('OddsRatio_working_3-way'!Y629+4*PI())/3)</f>
        <v>-0.10785486154666216</v>
      </c>
      <c r="AC629" s="11">
        <f>'OddsRatio_working_3-way'!X629^(1/3)*SIN('OddsRatio_working_3-way'!Y629/3)</f>
        <v>0.18840746768115998</v>
      </c>
      <c r="AD629" s="11">
        <f>'OddsRatio_working_3-way'!X629^(1/3)*SIN(('OddsRatio_working_3-way'!Y629+2*PI())/3)</f>
        <v>0.37521756772328529</v>
      </c>
      <c r="AE629" s="11">
        <f>'OddsRatio_working_3-way'!X629^(1/3)*SIN(('OddsRatio_working_3-way'!Y629+4*PI())/3)</f>
        <v>-0.56362503540444508</v>
      </c>
      <c r="AF629" s="11">
        <f>-'OddsRatio_working_3-way'!U629/(3*'OddsRatio_working_3-way'!X629^(1/3))*COS(('OddsRatio_working_3-way'!Y629)/3)</f>
        <v>0.54204102964248402</v>
      </c>
      <c r="AG629" s="11">
        <f>-'OddsRatio_working_3-way'!U629/(3*'OddsRatio_working_3-way'!X629^(1/3))*COS(('OddsRatio_working_3-way'!Y629+2*PI())/3)</f>
        <v>-0.43418616809582206</v>
      </c>
      <c r="AH629" s="11">
        <f>-'OddsRatio_working_3-way'!U629/(3*'OddsRatio_working_3-way'!X629^(1/3))*COS(('OddsRatio_working_3-way'!Y629+4*PI())/3)</f>
        <v>-0.10785486154666216</v>
      </c>
      <c r="AI629" s="11">
        <f>'OddsRatio_working_3-way'!U629/(3*'OddsRatio_working_3-way'!X629^(1/3))*SIN(('OddsRatio_working_3-way'!Y629)/3)</f>
        <v>-0.18840746768115998</v>
      </c>
      <c r="AJ629" s="11">
        <f>'OddsRatio_working_3-way'!U629/(3*'OddsRatio_working_3-way'!X629^(1/3))*SIN(('OddsRatio_working_3-way'!Y629+2*PI())/3)</f>
        <v>-0.37521756772328529</v>
      </c>
      <c r="AK629" s="11">
        <f>'OddsRatio_working_3-way'!U629/(3*'OddsRatio_working_3-way'!X629^(1/3))*SIN(('OddsRatio_working_3-way'!Y629+4*PI())/3)</f>
        <v>0.56362503540444508</v>
      </c>
      <c r="AL629" s="11">
        <f>'OddsRatio_working_3-way'!Z629+'OddsRatio_working_3-way'!AF629</f>
        <v>1.084082059284968</v>
      </c>
      <c r="AM629" s="11">
        <f>'OddsRatio_working_3-way'!AA629+'OddsRatio_working_3-way'!AG629</f>
        <v>-0.86837233619164411</v>
      </c>
      <c r="AN629" s="11">
        <f>'OddsRatio_working_3-way'!AB629+'OddsRatio_working_3-way'!AH629</f>
        <v>-0.21570972309332431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1.084082059284968</v>
      </c>
      <c r="AS629" s="11">
        <f>IF(('OddsRatio_working_3-way'!X629=0),IF(Q629&gt;0,-Q629^(1/3),(-Q629)^(1/3)),'OddsRatio_working_3-way'!AM629-'OddsRatio_working_3-way'!R629/3)</f>
        <v>-0.86837233619164411</v>
      </c>
      <c r="AT629" s="11">
        <f>IF(('OddsRatio_working_3-way'!X629=0),IF(Q629&gt;0,-Q629^(1/3),(-Q629)^(1/3)),'OddsRatio_working_3-way'!AN629-'OddsRatio_working_3-way'!R629/3)</f>
        <v>-0.21570972309332431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1.7629999999999999</v>
      </c>
      <c r="B26" s="4">
        <f>IF('True_Odds_Calculator_2-way'!B27="","",'True_Odds_Calculator_2-way'!B27)</f>
        <v>2.15</v>
      </c>
      <c r="C26" s="4">
        <f t="shared" si="0"/>
        <v>3.2331253545093697E-2</v>
      </c>
      <c r="D26" s="4">
        <f t="shared" si="2"/>
        <v>1.8147195059186825</v>
      </c>
      <c r="E26" s="4">
        <f t="shared" si="3"/>
        <v>2.2274162981680354</v>
      </c>
      <c r="G26" s="4">
        <f t="shared" si="1"/>
        <v>1.0323312535450937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4">
        <f t="shared" si="15"/>
        <v>3.4859786922228242E-2</v>
      </c>
      <c r="E252" s="4">
        <f t="shared" si="16"/>
        <v>7.0661676298336111</v>
      </c>
      <c r="F252" s="4">
        <f t="shared" si="17"/>
        <v>4.9156031621833103</v>
      </c>
      <c r="G252" s="4">
        <f t="shared" si="18"/>
        <v>1.526608625702818</v>
      </c>
      <c r="I252" s="4">
        <f t="shared" si="19"/>
        <v>1.0348597869222282</v>
      </c>
    </row>
    <row r="253" spans="1: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4">
        <f t="shared" si="15"/>
        <v>3.3919136324227495E-2</v>
      </c>
      <c r="E253" s="4">
        <f t="shared" si="16"/>
        <v>2.4352553900519918</v>
      </c>
      <c r="F253" s="4">
        <f t="shared" si="17"/>
        <v>3.9269421005035583</v>
      </c>
      <c r="G253" s="4">
        <f t="shared" si="18"/>
        <v>2.9876218422936858</v>
      </c>
      <c r="I253" s="4">
        <f t="shared" si="19"/>
        <v>1.0339191363242275</v>
      </c>
    </row>
    <row r="254" spans="1: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4">
        <f t="shared" si="15"/>
        <v>3.2031818058019024E-2</v>
      </c>
      <c r="E254" s="4">
        <f t="shared" si="16"/>
        <v>2.9500868002717229</v>
      </c>
      <c r="F254" s="4">
        <f t="shared" si="17"/>
        <v>4.2549032002050833</v>
      </c>
      <c r="G254" s="4">
        <f t="shared" si="18"/>
        <v>2.3473960744958475</v>
      </c>
      <c r="I254" s="4">
        <f t="shared" si="19"/>
        <v>1.032031818058019</v>
      </c>
    </row>
    <row r="255" spans="1: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4">
        <f t="shared" si="15"/>
        <v>3.8484946228985351E-2</v>
      </c>
      <c r="E255" s="4">
        <f t="shared" si="16"/>
        <v>1.3634374108987786</v>
      </c>
      <c r="F255" s="4">
        <f t="shared" si="17"/>
        <v>6.2312319230423485</v>
      </c>
      <c r="G255" s="4">
        <f t="shared" si="18"/>
        <v>9.4270477203382104</v>
      </c>
      <c r="I255" s="4">
        <f t="shared" si="19"/>
        <v>1.0384849462289854</v>
      </c>
    </row>
    <row r="256" spans="1: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4">
        <f t="shared" si="15"/>
        <v>3.3003939358315693E-2</v>
      </c>
      <c r="E256" s="4">
        <f t="shared" si="16"/>
        <v>2.9422505663039007</v>
      </c>
      <c r="F256" s="4">
        <f t="shared" si="17"/>
        <v>4.0420924151039497</v>
      </c>
      <c r="G256" s="4">
        <f t="shared" si="18"/>
        <v>2.422906152205035</v>
      </c>
      <c r="I256" s="4">
        <f t="shared" si="19"/>
        <v>1.0330039393583157</v>
      </c>
    </row>
    <row r="257" spans="1: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4">
        <f t="shared" si="15"/>
        <v>4.0803100029568551E-2</v>
      </c>
      <c r="E257" s="4">
        <f t="shared" si="16"/>
        <v>8.2900073661912632</v>
      </c>
      <c r="F257" s="4">
        <f t="shared" si="17"/>
        <v>4.9183865957872337</v>
      </c>
      <c r="G257" s="4">
        <f t="shared" si="18"/>
        <v>1.4791714778563985</v>
      </c>
      <c r="I257" s="4">
        <f t="shared" si="19"/>
        <v>1.0408031000295686</v>
      </c>
    </row>
    <row r="258" spans="1: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4">
        <f t="shared" si="15"/>
        <v>3.883589226336559E-2</v>
      </c>
      <c r="E258" s="4">
        <f t="shared" si="16"/>
        <v>2.7763199712060818</v>
      </c>
      <c r="F258" s="4">
        <f t="shared" si="17"/>
        <v>3.4909387426086327</v>
      </c>
      <c r="G258" s="4">
        <f t="shared" si="18"/>
        <v>2.830014588928226</v>
      </c>
      <c r="I258" s="4">
        <f t="shared" si="19"/>
        <v>1.0388358922633656</v>
      </c>
    </row>
    <row r="259" spans="1: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4">
        <f t="shared" ref="D259:D322" si="20">IF(A259="","",((1/A259)+(1/B259)+(1/C259))-1)</f>
        <v>3.9994596065820121E-2</v>
      </c>
      <c r="E259" s="4">
        <f t="shared" ref="E259:E322" si="21">IF(A259="","",(3*A259)/(3-($D259*A259)))</f>
        <v>2.1816599225305837</v>
      </c>
      <c r="F259" s="4">
        <f t="shared" ref="F259:F322" si="22">IF(B259="","",(3*B259)/(3-($D259*B259)))</f>
        <v>3.6383097216844931</v>
      </c>
      <c r="G259" s="4">
        <f t="shared" ref="G259:G322" si="23">IF(C259="","",(3*C259)/(3-($D259*C259)))</f>
        <v>3.7483997220018903</v>
      </c>
      <c r="I259" s="4">
        <f t="shared" ref="I259:I322" si="24">IF(A259="","",D259+1)</f>
        <v>1.0399945960658201</v>
      </c>
    </row>
    <row r="260" spans="1: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4">
        <f t="shared" si="20"/>
        <v>4.0651704481491802E-2</v>
      </c>
      <c r="E260" s="4">
        <f t="shared" si="21"/>
        <v>3.094540356685155</v>
      </c>
      <c r="F260" s="4">
        <f t="shared" si="22"/>
        <v>3.4435166890252074</v>
      </c>
      <c r="G260" s="4">
        <f t="shared" si="23"/>
        <v>2.5876606810883152</v>
      </c>
      <c r="I260" s="4">
        <f t="shared" si="24"/>
        <v>1.0406517044814918</v>
      </c>
    </row>
    <row r="261" spans="1: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4">
        <f t="shared" si="20"/>
        <v>3.7432853090150431E-2</v>
      </c>
      <c r="E261" s="4">
        <f t="shared" si="21"/>
        <v>7.0500299048090289</v>
      </c>
      <c r="F261" s="4">
        <f t="shared" si="22"/>
        <v>5.2531454300823865</v>
      </c>
      <c r="G261" s="4">
        <f t="shared" si="23"/>
        <v>1.4974666806290577</v>
      </c>
      <c r="I261" s="4">
        <f t="shared" si="24"/>
        <v>1.0374328530901504</v>
      </c>
    </row>
    <row r="262" spans="1: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4">
        <f t="shared" si="20"/>
        <v>3.344002209343544E-2</v>
      </c>
      <c r="E262" s="4">
        <f t="shared" si="21"/>
        <v>2.2237896526674961</v>
      </c>
      <c r="F262" s="4">
        <f t="shared" si="22"/>
        <v>4.362279621321778</v>
      </c>
      <c r="G262" s="4">
        <f t="shared" si="23"/>
        <v>3.1144959769948937</v>
      </c>
      <c r="I262" s="4">
        <f t="shared" si="24"/>
        <v>1.0334400220934354</v>
      </c>
    </row>
    <row r="263" spans="1: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4">
        <f t="shared" si="20"/>
        <v>3.6862198834029858E-2</v>
      </c>
      <c r="E263" s="4">
        <f t="shared" si="21"/>
        <v>1.5904870009983452</v>
      </c>
      <c r="F263" s="4">
        <f t="shared" si="22"/>
        <v>4.8194438688823498</v>
      </c>
      <c r="G263" s="4">
        <f t="shared" si="23"/>
        <v>6.1061640239420356</v>
      </c>
      <c r="I263" s="4">
        <f t="shared" si="24"/>
        <v>1.0368621988340299</v>
      </c>
    </row>
    <row r="264" spans="1: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4">
        <f t="shared" si="20"/>
        <v>3.5404677520186834E-2</v>
      </c>
      <c r="E264" s="4">
        <f t="shared" si="21"/>
        <v>1.5892589442163472</v>
      </c>
      <c r="F264" s="4">
        <f t="shared" si="22"/>
        <v>4.9647981652639297</v>
      </c>
      <c r="G264" s="4">
        <f t="shared" si="23"/>
        <v>5.9046565267634472</v>
      </c>
      <c r="I264" s="4">
        <f t="shared" si="24"/>
        <v>1.0354046775201868</v>
      </c>
    </row>
    <row r="265" spans="1: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4">
        <f t="shared" si="20"/>
        <v>3.1772760717609039E-2</v>
      </c>
      <c r="E265" s="4">
        <f t="shared" si="21"/>
        <v>1.9598527569199122</v>
      </c>
      <c r="F265" s="4">
        <f t="shared" si="22"/>
        <v>4.4174312748825448</v>
      </c>
      <c r="G265" s="4">
        <f t="shared" si="23"/>
        <v>3.796771250400127</v>
      </c>
      <c r="I265" s="4">
        <f t="shared" si="24"/>
        <v>1.031772760717609</v>
      </c>
    </row>
    <row r="266" spans="1: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4">
        <f t="shared" si="20"/>
        <v>4.0716254101575089E-2</v>
      </c>
      <c r="E266" s="4">
        <f t="shared" si="21"/>
        <v>1.1063671220362661</v>
      </c>
      <c r="F266" s="4">
        <f t="shared" si="22"/>
        <v>13.263323001404897</v>
      </c>
      <c r="G266" s="4">
        <f t="shared" si="23"/>
        <v>48.204374492317761</v>
      </c>
      <c r="I266" s="4">
        <f t="shared" si="24"/>
        <v>1.0407162541015751</v>
      </c>
    </row>
    <row r="267" spans="1: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4">
        <f t="shared" si="20"/>
        <v>4.0311699549533175E-2</v>
      </c>
      <c r="E267" s="4">
        <f t="shared" si="21"/>
        <v>3.4750265433772243</v>
      </c>
      <c r="F267" s="4">
        <f t="shared" si="22"/>
        <v>3.7168000203322951</v>
      </c>
      <c r="G267" s="4">
        <f t="shared" si="23"/>
        <v>2.2564003119503351</v>
      </c>
      <c r="I267" s="4">
        <f t="shared" si="24"/>
        <v>1.0403116995495332</v>
      </c>
    </row>
    <row r="268" spans="1: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4">
        <f t="shared" si="20"/>
        <v>4.5617728872037855E-2</v>
      </c>
      <c r="E268" s="4">
        <f t="shared" si="21"/>
        <v>1.8295187029740996</v>
      </c>
      <c r="F268" s="4">
        <f t="shared" si="22"/>
        <v>3.6744386747786599</v>
      </c>
      <c r="G268" s="4">
        <f t="shared" si="23"/>
        <v>5.5170056441287256</v>
      </c>
      <c r="I268" s="4">
        <f t="shared" si="24"/>
        <v>1.0456177288720379</v>
      </c>
    </row>
    <row r="269" spans="1: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4">
        <f t="shared" si="20"/>
        <v>4.0135249004550788E-2</v>
      </c>
      <c r="E269" s="4">
        <f t="shared" si="21"/>
        <v>2.4262805083466139</v>
      </c>
      <c r="F269" s="4">
        <f t="shared" si="22"/>
        <v>2.7581532622702176</v>
      </c>
      <c r="G269" s="4">
        <f t="shared" si="23"/>
        <v>4.4388205938495489</v>
      </c>
      <c r="I269" s="4">
        <f t="shared" si="24"/>
        <v>1.0401352490045508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4">
        <f t="shared" si="20"/>
        <v>3.9777881787346647E-2</v>
      </c>
      <c r="E270" s="4">
        <f t="shared" si="21"/>
        <v>1.8440104989859742</v>
      </c>
      <c r="F270" s="4">
        <f t="shared" si="22"/>
        <v>3.8798275243618101</v>
      </c>
      <c r="G270" s="4">
        <f t="shared" si="23"/>
        <v>5.0009921399398936</v>
      </c>
      <c r="I270" s="4">
        <f t="shared" si="24"/>
        <v>1.0397778817873466</v>
      </c>
    </row>
    <row r="271" spans="1: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4">
        <f t="shared" si="20"/>
        <v>4.0695020234922552E-2</v>
      </c>
      <c r="E271" s="4">
        <f t="shared" si="21"/>
        <v>4.0510159028998425</v>
      </c>
      <c r="F271" s="4">
        <f t="shared" si="22"/>
        <v>3.2034044010842964</v>
      </c>
      <c r="G271" s="4">
        <f t="shared" si="23"/>
        <v>2.2676742358709872</v>
      </c>
      <c r="I271" s="4">
        <f t="shared" si="24"/>
        <v>1.0406950202349226</v>
      </c>
    </row>
    <row r="272" spans="1: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4">
        <f t="shared" si="20"/>
        <v>3.8804945054945028E-2</v>
      </c>
      <c r="E272" s="4">
        <f t="shared" si="21"/>
        <v>2.1375091754343036</v>
      </c>
      <c r="F272" s="4">
        <f t="shared" si="22"/>
        <v>3.5126658624849214</v>
      </c>
      <c r="G272" s="4">
        <f t="shared" si="23"/>
        <v>4.0407030527289542</v>
      </c>
      <c r="I272" s="4">
        <f t="shared" si="24"/>
        <v>1.038804945054945</v>
      </c>
    </row>
    <row r="273" spans="1: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4">
        <f t="shared" si="20"/>
        <v>6.3437786204004087E-2</v>
      </c>
      <c r="E273" s="4">
        <f t="shared" si="21"/>
        <v>1.4745896414845481</v>
      </c>
      <c r="F273" s="4">
        <f t="shared" si="22"/>
        <v>4.7300957509261314</v>
      </c>
      <c r="G273" s="4">
        <f t="shared" si="23"/>
        <v>9.0552627499612459</v>
      </c>
      <c r="I273" s="4">
        <f t="shared" si="24"/>
        <v>1.0634377862040041</v>
      </c>
    </row>
    <row r="274" spans="1: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4">
        <f t="shared" si="20"/>
        <v>3.8275179484149158E-2</v>
      </c>
      <c r="E274" s="4">
        <f t="shared" si="21"/>
        <v>1.9157052703072381</v>
      </c>
      <c r="F274" s="4">
        <f t="shared" si="22"/>
        <v>3.7952867741875194</v>
      </c>
      <c r="G274" s="4">
        <f t="shared" si="23"/>
        <v>4.6616931411257001</v>
      </c>
      <c r="I274" s="4">
        <f t="shared" si="24"/>
        <v>1.0382751794841492</v>
      </c>
    </row>
    <row r="275" spans="1: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4">
        <f t="shared" si="20"/>
        <v>3.7564570571905431E-2</v>
      </c>
      <c r="E275" s="4">
        <f t="shared" si="21"/>
        <v>1.8938711822354968</v>
      </c>
      <c r="F275" s="4">
        <f t="shared" si="22"/>
        <v>4.3107674689388853</v>
      </c>
      <c r="G275" s="4">
        <f t="shared" si="23"/>
        <v>4.1666019280669166</v>
      </c>
      <c r="I275" s="4">
        <f t="shared" si="24"/>
        <v>1.0375645705719054</v>
      </c>
    </row>
    <row r="276" spans="1: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4">
        <f t="shared" si="20"/>
        <v>3.8734088187189597E-2</v>
      </c>
      <c r="E276" s="4">
        <f t="shared" si="21"/>
        <v>3.0020167682243644</v>
      </c>
      <c r="F276" s="4">
        <f t="shared" si="22"/>
        <v>2.9050218130184202</v>
      </c>
      <c r="G276" s="4">
        <f t="shared" si="23"/>
        <v>3.0992461644180693</v>
      </c>
      <c r="I276" s="4">
        <f t="shared" si="24"/>
        <v>1.0387340881871896</v>
      </c>
    </row>
    <row r="277" spans="1: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4">
        <f t="shared" si="20"/>
        <v>3.901369766397611E-2</v>
      </c>
      <c r="E277" s="4">
        <f t="shared" si="21"/>
        <v>4.1527801037622094</v>
      </c>
      <c r="F277" s="4">
        <f t="shared" si="22"/>
        <v>3.458888235249399</v>
      </c>
      <c r="G277" s="4">
        <f t="shared" si="23"/>
        <v>2.1272648014112998</v>
      </c>
      <c r="I277" s="4">
        <f t="shared" si="24"/>
        <v>1.0390136976639761</v>
      </c>
    </row>
    <row r="278" spans="1: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4">
        <f t="shared" si="20"/>
        <v>3.9498200398097261E-2</v>
      </c>
      <c r="E278" s="4">
        <f t="shared" si="21"/>
        <v>3.7130577362984662</v>
      </c>
      <c r="F278" s="4">
        <f t="shared" si="22"/>
        <v>3.8011680872893874</v>
      </c>
      <c r="G278" s="4">
        <f t="shared" si="23"/>
        <v>2.1385655124960739</v>
      </c>
      <c r="I278" s="4">
        <f t="shared" si="24"/>
        <v>1.0394982003980973</v>
      </c>
    </row>
    <row r="279" spans="1: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4">
        <f t="shared" si="20"/>
        <v>4.201898905117063E-2</v>
      </c>
      <c r="E279" s="4">
        <f t="shared" si="21"/>
        <v>1.2929999328423361</v>
      </c>
      <c r="F279" s="4">
        <f t="shared" si="22"/>
        <v>6.5504899292324428</v>
      </c>
      <c r="G279" s="4">
        <f t="shared" si="23"/>
        <v>13.523671271365014</v>
      </c>
      <c r="I279" s="4">
        <f t="shared" si="24"/>
        <v>1.0420189890511706</v>
      </c>
    </row>
    <row r="280" spans="1: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4">
        <f t="shared" si="20"/>
        <v>4.2685688484812134E-2</v>
      </c>
      <c r="E280" s="4">
        <f t="shared" si="21"/>
        <v>1.418045685459191</v>
      </c>
      <c r="F280" s="4">
        <f t="shared" si="22"/>
        <v>5.2441280591793067</v>
      </c>
      <c r="G280" s="4">
        <f t="shared" si="23"/>
        <v>9.6047978711876372</v>
      </c>
      <c r="I280" s="4">
        <f t="shared" si="24"/>
        <v>1.0426856884848121</v>
      </c>
    </row>
    <row r="281" spans="1: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4">
        <f t="shared" si="20"/>
        <v>4.1398541398541377E-2</v>
      </c>
      <c r="E281" s="4">
        <f t="shared" si="21"/>
        <v>1.4275798713892005</v>
      </c>
      <c r="F281" s="4">
        <f t="shared" si="22"/>
        <v>5.4167312161115424</v>
      </c>
      <c r="G281" s="4">
        <f t="shared" si="23"/>
        <v>8.7031736154324815</v>
      </c>
      <c r="I281" s="4">
        <f t="shared" si="24"/>
        <v>1.0413985413985414</v>
      </c>
    </row>
    <row r="282" spans="1: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4">
        <f t="shared" si="20"/>
        <v>6.2580611876386527E-2</v>
      </c>
      <c r="E282" s="4">
        <f t="shared" si="21"/>
        <v>4.6754844415855912</v>
      </c>
      <c r="F282" s="4">
        <f t="shared" si="22"/>
        <v>4.2453822004818571</v>
      </c>
      <c r="G282" s="4">
        <f t="shared" si="23"/>
        <v>1.8163048570982352</v>
      </c>
      <c r="I282" s="4">
        <f t="shared" si="24"/>
        <v>1.0625806118763865</v>
      </c>
    </row>
    <row r="283" spans="1: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4">
        <f t="shared" si="20"/>
        <v>4.0424330907572248E-2</v>
      </c>
      <c r="E283" s="4">
        <f t="shared" si="21"/>
        <v>2.352267518828846</v>
      </c>
      <c r="F283" s="4">
        <f t="shared" si="22"/>
        <v>3.9384824453290799</v>
      </c>
      <c r="G283" s="4">
        <f t="shared" si="23"/>
        <v>3.1155231280870526</v>
      </c>
      <c r="I283" s="4">
        <f t="shared" si="24"/>
        <v>1.0404243309075722</v>
      </c>
    </row>
    <row r="284" spans="1: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4">
        <f t="shared" si="20"/>
        <v>4.0660006466800347E-2</v>
      </c>
      <c r="E284" s="4">
        <f t="shared" si="21"/>
        <v>9.3520355895520506</v>
      </c>
      <c r="F284" s="4">
        <f t="shared" si="22"/>
        <v>4.7129729081783429</v>
      </c>
      <c r="G284" s="4">
        <f t="shared" si="23"/>
        <v>1.4686636186717184</v>
      </c>
      <c r="I284" s="4">
        <f t="shared" si="24"/>
        <v>1.0406600064668003</v>
      </c>
    </row>
    <row r="285" spans="1: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4">
        <f t="shared" si="20"/>
        <v>4.0982143880345934E-2</v>
      </c>
      <c r="E285" s="4">
        <f t="shared" si="21"/>
        <v>1.4793020689454746</v>
      </c>
      <c r="F285" s="4">
        <f t="shared" si="22"/>
        <v>5.0910452239527491</v>
      </c>
      <c r="G285" s="4">
        <f t="shared" si="23"/>
        <v>7.8380825691212737</v>
      </c>
      <c r="I285" s="4">
        <f t="shared" si="24"/>
        <v>1.0409821438803459</v>
      </c>
    </row>
    <row r="286" spans="1: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4">
        <f t="shared" si="20"/>
        <v>4.4098252300242669E-2</v>
      </c>
      <c r="E286" s="4">
        <f t="shared" si="21"/>
        <v>6.3405760936604416</v>
      </c>
      <c r="F286" s="4">
        <f t="shared" si="22"/>
        <v>4.5445793709308573</v>
      </c>
      <c r="G286" s="4">
        <f t="shared" si="23"/>
        <v>1.6070885262056613</v>
      </c>
      <c r="I286" s="4">
        <f t="shared" si="24"/>
        <v>1.0440982523002427</v>
      </c>
    </row>
    <row r="287" spans="1: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4">
        <f t="shared" si="20"/>
        <v>3.9811196625276102E-2</v>
      </c>
      <c r="E287" s="4">
        <f t="shared" si="21"/>
        <v>2.8757081706914187</v>
      </c>
      <c r="F287" s="4">
        <f t="shared" si="22"/>
        <v>3.3419153594452315</v>
      </c>
      <c r="G287" s="4">
        <f t="shared" si="23"/>
        <v>2.8326207185560519</v>
      </c>
      <c r="I287" s="4">
        <f t="shared" si="24"/>
        <v>1.0398111966252761</v>
      </c>
    </row>
    <row r="288" spans="1: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4">
        <f t="shared" si="20"/>
        <v>3.9743188312585831E-2</v>
      </c>
      <c r="E288" s="4">
        <f t="shared" si="21"/>
        <v>2.4574834608479046</v>
      </c>
      <c r="F288" s="4">
        <f t="shared" si="22"/>
        <v>3.4617998704473467</v>
      </c>
      <c r="G288" s="4">
        <f t="shared" si="23"/>
        <v>3.2871749538684076</v>
      </c>
      <c r="I288" s="4">
        <f t="shared" si="24"/>
        <v>1.0397431883125858</v>
      </c>
    </row>
    <row r="289" spans="1: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4">
        <f t="shared" si="20"/>
        <v>4.0347891388014867E-2</v>
      </c>
      <c r="E289" s="4">
        <f t="shared" si="21"/>
        <v>2.7479382715126319</v>
      </c>
      <c r="F289" s="4">
        <f t="shared" si="22"/>
        <v>3.617869412424819</v>
      </c>
      <c r="G289" s="4">
        <f t="shared" si="23"/>
        <v>2.7802102205462411</v>
      </c>
      <c r="I289" s="4">
        <f t="shared" si="24"/>
        <v>1.0403478913880149</v>
      </c>
    </row>
    <row r="290" spans="1: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4">
        <f t="shared" si="20"/>
        <v>3.910795805607048E-2</v>
      </c>
      <c r="E290" s="4">
        <f t="shared" si="21"/>
        <v>2.1062879577557094</v>
      </c>
      <c r="F290" s="4">
        <f t="shared" si="22"/>
        <v>3.7112652046719314</v>
      </c>
      <c r="G290" s="4">
        <f t="shared" si="23"/>
        <v>3.9095911995226702</v>
      </c>
      <c r="I290" s="4">
        <f t="shared" si="24"/>
        <v>1.0391079580560705</v>
      </c>
    </row>
    <row r="291" spans="1: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4">
        <f t="shared" si="20"/>
        <v>4.1177704856550701E-2</v>
      </c>
      <c r="E291" s="4">
        <f t="shared" si="21"/>
        <v>9.7381855916717956</v>
      </c>
      <c r="F291" s="4">
        <f t="shared" si="22"/>
        <v>5.2188551047276626</v>
      </c>
      <c r="G291" s="4">
        <f t="shared" si="23"/>
        <v>1.4170356273396651</v>
      </c>
      <c r="I291" s="4">
        <f t="shared" si="24"/>
        <v>1.0411777048565507</v>
      </c>
    </row>
    <row r="292" spans="1: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4">
        <f t="shared" si="20"/>
        <v>4.1135974709670675E-2</v>
      </c>
      <c r="E292" s="4">
        <f t="shared" si="21"/>
        <v>2.4496058708707107</v>
      </c>
      <c r="F292" s="4">
        <f t="shared" si="22"/>
        <v>3.5882720582490895</v>
      </c>
      <c r="G292" s="4">
        <f t="shared" si="23"/>
        <v>3.1940167730629612</v>
      </c>
      <c r="I292" s="4">
        <f t="shared" si="24"/>
        <v>1.0411359747096707</v>
      </c>
    </row>
    <row r="293" spans="1: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4">
        <f t="shared" si="20"/>
        <v>3.3559110052243213E-2</v>
      </c>
      <c r="E293" s="4">
        <f t="shared" si="21"/>
        <v>2.5507637932946676</v>
      </c>
      <c r="F293" s="4">
        <f t="shared" si="22"/>
        <v>3.1363040898496504</v>
      </c>
      <c r="G293" s="4">
        <f t="shared" si="23"/>
        <v>3.4588440585396278</v>
      </c>
      <c r="I293" s="4">
        <f t="shared" si="24"/>
        <v>1.0335591100522432</v>
      </c>
    </row>
    <row r="294" spans="1: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4">
        <f t="shared" si="20"/>
        <v>4.0076157183432715E-2</v>
      </c>
      <c r="E294" s="4">
        <f t="shared" si="21"/>
        <v>1.7918903803131991</v>
      </c>
      <c r="F294" s="4">
        <f t="shared" si="22"/>
        <v>4.2034898976646549</v>
      </c>
      <c r="G294" s="4">
        <f t="shared" si="23"/>
        <v>4.9011779103564326</v>
      </c>
      <c r="I294" s="4">
        <f t="shared" si="24"/>
        <v>1.0400761571834327</v>
      </c>
    </row>
    <row r="295" spans="1: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4">
        <f t="shared" si="20"/>
        <v>4.0869307807371191E-2</v>
      </c>
      <c r="E295" s="4">
        <f t="shared" si="21"/>
        <v>1.8557589625003441</v>
      </c>
      <c r="F295" s="4">
        <f t="shared" si="22"/>
        <v>4.0074572024467736</v>
      </c>
      <c r="G295" s="4">
        <f t="shared" si="23"/>
        <v>4.7258505141876173</v>
      </c>
      <c r="I295" s="4">
        <f t="shared" si="24"/>
        <v>1.0408693078073712</v>
      </c>
    </row>
    <row r="296" spans="1: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4">
        <f t="shared" si="20"/>
        <v>4.0571809997176356E-2</v>
      </c>
      <c r="E296" s="4">
        <f t="shared" si="21"/>
        <v>4.9165222934792752</v>
      </c>
      <c r="F296" s="4">
        <f t="shared" si="22"/>
        <v>3.9281528574039357</v>
      </c>
      <c r="G296" s="4">
        <f t="shared" si="23"/>
        <v>1.8449108228190905</v>
      </c>
      <c r="I296" s="4">
        <f t="shared" si="24"/>
        <v>1.0405718099971764</v>
      </c>
    </row>
    <row r="297" spans="1: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4">
        <f t="shared" si="20"/>
        <v>4.0703438662622382E-2</v>
      </c>
      <c r="E297" s="4">
        <f t="shared" si="21"/>
        <v>2.8026704938854681</v>
      </c>
      <c r="F297" s="4">
        <f t="shared" si="22"/>
        <v>3.5974150564720704</v>
      </c>
      <c r="G297" s="4">
        <f t="shared" si="23"/>
        <v>2.7380751863532113</v>
      </c>
      <c r="I297" s="4">
        <f t="shared" si="24"/>
        <v>1.0407034386626224</v>
      </c>
    </row>
    <row r="298" spans="1: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4">
        <f t="shared" si="20"/>
        <v>3.4160210593694007E-2</v>
      </c>
      <c r="E298" s="4">
        <f t="shared" si="21"/>
        <v>2.8815437514887945</v>
      </c>
      <c r="F298" s="4">
        <f t="shared" si="22"/>
        <v>3.2026865815335062</v>
      </c>
      <c r="G298" s="4">
        <f t="shared" si="23"/>
        <v>2.934910099219544</v>
      </c>
      <c r="I298" s="4">
        <f t="shared" si="24"/>
        <v>1.034160210593694</v>
      </c>
    </row>
    <row r="299" spans="1: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4">
        <f t="shared" si="20"/>
        <v>3.3526052947178142E-2</v>
      </c>
      <c r="E299" s="4">
        <f t="shared" si="21"/>
        <v>2.3606772117131709</v>
      </c>
      <c r="F299" s="4">
        <f t="shared" si="22"/>
        <v>3.3401957071965245</v>
      </c>
      <c r="G299" s="4">
        <f t="shared" si="23"/>
        <v>3.6099898765804386</v>
      </c>
      <c r="I299" s="4">
        <f t="shared" si="24"/>
        <v>1.0335260529471781</v>
      </c>
    </row>
    <row r="300" spans="1: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4">
        <f t="shared" si="20"/>
        <v>4.7667961496021372E-2</v>
      </c>
      <c r="E300" s="4">
        <f t="shared" si="21"/>
        <v>1.7471949591554703</v>
      </c>
      <c r="F300" s="4">
        <f t="shared" si="22"/>
        <v>3.504891967949356</v>
      </c>
      <c r="G300" s="4">
        <f t="shared" si="23"/>
        <v>7.0255047374944866</v>
      </c>
      <c r="I300" s="4">
        <f t="shared" si="24"/>
        <v>1.0476679614960214</v>
      </c>
    </row>
    <row r="301" spans="1: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4">
        <f t="shared" si="20"/>
        <v>4.8985221354676645E-2</v>
      </c>
      <c r="E301" s="4">
        <f t="shared" si="21"/>
        <v>1.7485363836875976</v>
      </c>
      <c r="F301" s="4">
        <f t="shared" si="22"/>
        <v>3.6334993503300717</v>
      </c>
      <c r="G301" s="4">
        <f t="shared" si="23"/>
        <v>6.5412349706515247</v>
      </c>
      <c r="I301" s="4">
        <f t="shared" si="24"/>
        <v>1.0489852213546766</v>
      </c>
    </row>
    <row r="302" spans="1: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4">
        <f t="shared" si="20"/>
        <v>4.6590247967671417E-2</v>
      </c>
      <c r="E302" s="4">
        <f t="shared" si="21"/>
        <v>2.224267577555755</v>
      </c>
      <c r="F302" s="4">
        <f t="shared" si="22"/>
        <v>3.6788207165169102</v>
      </c>
      <c r="G302" s="4">
        <f t="shared" si="23"/>
        <v>3.5895356712823596</v>
      </c>
      <c r="I302" s="4">
        <f t="shared" si="24"/>
        <v>1.0465902479676714</v>
      </c>
    </row>
    <row r="303" spans="1: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4">
        <f t="shared" si="20"/>
        <v>4.6054744248766877E-2</v>
      </c>
      <c r="E303" s="4">
        <f t="shared" si="21"/>
        <v>2.2020030065646692</v>
      </c>
      <c r="F303" s="4">
        <f t="shared" si="22"/>
        <v>2.9585334112975801</v>
      </c>
      <c r="G303" s="4">
        <f t="shared" si="23"/>
        <v>4.8108678436426802</v>
      </c>
      <c r="I303" s="4">
        <f t="shared" si="24"/>
        <v>1.0460547442487669</v>
      </c>
    </row>
    <row r="304" spans="1: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4">
        <f t="shared" si="20"/>
        <v>4.578121571209115E-2</v>
      </c>
      <c r="E304" s="4">
        <f t="shared" si="21"/>
        <v>3.0123946455131381</v>
      </c>
      <c r="F304" s="4">
        <f t="shared" si="22"/>
        <v>2.9140710346113878</v>
      </c>
      <c r="G304" s="4">
        <f t="shared" si="23"/>
        <v>3.0781008133742365</v>
      </c>
      <c r="I304" s="4">
        <f t="shared" si="24"/>
        <v>1.0457812157120912</v>
      </c>
    </row>
    <row r="305" spans="1: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4">
        <f t="shared" si="20"/>
        <v>4.4311270188906349E-2</v>
      </c>
      <c r="E305" s="4">
        <f t="shared" si="21"/>
        <v>2.3808833052957317</v>
      </c>
      <c r="F305" s="4">
        <f t="shared" si="22"/>
        <v>2.9970482160279097</v>
      </c>
      <c r="G305" s="4">
        <f t="shared" si="23"/>
        <v>4.0596577695015661</v>
      </c>
      <c r="I305" s="4">
        <f t="shared" si="24"/>
        <v>1.0443112701889063</v>
      </c>
    </row>
    <row r="306" spans="1: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4">
        <f t="shared" si="20"/>
        <v>5.072020239115349E-2</v>
      </c>
      <c r="E306" s="4">
        <f t="shared" si="21"/>
        <v>1.5811678726511651</v>
      </c>
      <c r="F306" s="4">
        <f t="shared" si="22"/>
        <v>4.163844367672878</v>
      </c>
      <c r="G306" s="4">
        <f t="shared" si="23"/>
        <v>7.8496995933104898</v>
      </c>
      <c r="I306" s="4">
        <f t="shared" si="24"/>
        <v>1.0507202023911535</v>
      </c>
    </row>
    <row r="307" spans="1: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4">
        <f t="shared" si="20"/>
        <v>4.529062668597561E-2</v>
      </c>
      <c r="E307" s="4">
        <f t="shared" si="21"/>
        <v>2.4256916542302833</v>
      </c>
      <c r="F307" s="4">
        <f t="shared" si="22"/>
        <v>3.1532905536487092</v>
      </c>
      <c r="G307" s="4">
        <f t="shared" si="23"/>
        <v>3.695253751180442</v>
      </c>
      <c r="I307" s="4">
        <f t="shared" si="24"/>
        <v>1.0452906266859756</v>
      </c>
    </row>
    <row r="308" spans="1: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4">
        <f t="shared" si="20"/>
        <v>4.2844962341906934E-2</v>
      </c>
      <c r="E308" s="4">
        <f t="shared" si="21"/>
        <v>2.058806319485079</v>
      </c>
      <c r="F308" s="4">
        <f t="shared" si="22"/>
        <v>3.2436045171698544</v>
      </c>
      <c r="G308" s="4">
        <f t="shared" si="23"/>
        <v>4.8547775094860288</v>
      </c>
      <c r="I308" s="4">
        <f t="shared" si="24"/>
        <v>1.0428449623419069</v>
      </c>
    </row>
    <row r="309" spans="1: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4">
        <f t="shared" si="20"/>
        <v>4.2239989647729015E-2</v>
      </c>
      <c r="E309" s="4">
        <f t="shared" si="21"/>
        <v>1.6578140664628349</v>
      </c>
      <c r="F309" s="4">
        <f t="shared" si="22"/>
        <v>4.104214843643085</v>
      </c>
      <c r="G309" s="4">
        <f t="shared" si="23"/>
        <v>6.529798446796959</v>
      </c>
      <c r="I309" s="4">
        <f t="shared" si="24"/>
        <v>1.042239989647729</v>
      </c>
    </row>
    <row r="310" spans="1: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4">
        <f t="shared" si="20"/>
        <v>4.0778178367196327E-2</v>
      </c>
      <c r="E310" s="4">
        <f t="shared" si="21"/>
        <v>1.1889077825107752</v>
      </c>
      <c r="F310" s="4">
        <f t="shared" si="22"/>
        <v>8.6625437852728897</v>
      </c>
      <c r="G310" s="4">
        <f t="shared" si="23"/>
        <v>23.013720595492195</v>
      </c>
      <c r="I310" s="4">
        <f t="shared" si="24"/>
        <v>1.0407781783671963</v>
      </c>
    </row>
    <row r="311" spans="1: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4">
        <f t="shared" si="20"/>
        <v>3.8869242524172343E-2</v>
      </c>
      <c r="E311" s="4">
        <f t="shared" si="21"/>
        <v>2.5516590687672696</v>
      </c>
      <c r="F311" s="4">
        <f t="shared" si="22"/>
        <v>3.5895200688423938</v>
      </c>
      <c r="G311" s="4">
        <f t="shared" si="23"/>
        <v>3.0348153478026254</v>
      </c>
      <c r="I311" s="4">
        <f t="shared" si="24"/>
        <v>1.0388692425241723</v>
      </c>
    </row>
    <row r="312" spans="1: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4">
        <f t="shared" si="20"/>
        <v>4.2986480254375126E-2</v>
      </c>
      <c r="E312" s="4">
        <f t="shared" si="21"/>
        <v>16.41612431929871</v>
      </c>
      <c r="F312" s="4">
        <f t="shared" si="22"/>
        <v>6.8045034133450786</v>
      </c>
      <c r="G312" s="4">
        <f t="shared" si="23"/>
        <v>1.2624305442065695</v>
      </c>
      <c r="I312" s="4">
        <f t="shared" si="24"/>
        <v>1.0429864802543751</v>
      </c>
    </row>
    <row r="313" spans="1: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4">
        <f t="shared" si="20"/>
        <v>4.0146469604903645E-2</v>
      </c>
      <c r="E313" s="4">
        <f t="shared" si="21"/>
        <v>2.2985951572569987</v>
      </c>
      <c r="F313" s="4">
        <f t="shared" si="22"/>
        <v>3.5401258728120997</v>
      </c>
      <c r="G313" s="4">
        <f t="shared" si="23"/>
        <v>3.5401258728120997</v>
      </c>
      <c r="I313" s="4">
        <f t="shared" si="24"/>
        <v>1.0401464696049036</v>
      </c>
    </row>
    <row r="314" spans="1: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4">
        <f t="shared" si="20"/>
        <v>4.6093558871841411E-2</v>
      </c>
      <c r="E314" s="4">
        <f t="shared" si="21"/>
        <v>1.3264952510097763</v>
      </c>
      <c r="F314" s="4">
        <f t="shared" si="22"/>
        <v>6.2230921893265903</v>
      </c>
      <c r="G314" s="4">
        <f t="shared" si="23"/>
        <v>11.703855199918189</v>
      </c>
      <c r="I314" s="4">
        <f t="shared" si="24"/>
        <v>1.0460935588718414</v>
      </c>
    </row>
    <row r="315" spans="1: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4">
        <f t="shared" si="20"/>
        <v>4.2422190455132291E-2</v>
      </c>
      <c r="E315" s="4">
        <f t="shared" si="21"/>
        <v>1.4178690888035601</v>
      </c>
      <c r="F315" s="4">
        <f t="shared" si="22"/>
        <v>5.2763415943275387</v>
      </c>
      <c r="G315" s="4">
        <f t="shared" si="23"/>
        <v>9.5065156244338205</v>
      </c>
      <c r="I315" s="4">
        <f t="shared" si="24"/>
        <v>1.0424221904551323</v>
      </c>
    </row>
    <row r="316" spans="1: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4">
        <f t="shared" si="20"/>
        <v>3.1955688404456506E-2</v>
      </c>
      <c r="E316" s="4">
        <f t="shared" si="21"/>
        <v>1.9913629939680146</v>
      </c>
      <c r="F316" s="4">
        <f t="shared" si="22"/>
        <v>3.66791809760156</v>
      </c>
      <c r="G316" s="4">
        <f t="shared" si="23"/>
        <v>4.4405533263278336</v>
      </c>
      <c r="I316" s="4">
        <f t="shared" si="24"/>
        <v>1.0319556884044565</v>
      </c>
    </row>
    <row r="317" spans="1: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4">
        <f t="shared" si="20"/>
        <v>3.2996850975266501E-2</v>
      </c>
      <c r="E317" s="4">
        <f t="shared" si="21"/>
        <v>2.6977414905691162</v>
      </c>
      <c r="F317" s="4">
        <f t="shared" si="22"/>
        <v>3.3059963416211691</v>
      </c>
      <c r="G317" s="4">
        <f t="shared" si="23"/>
        <v>3.0596114422308238</v>
      </c>
      <c r="I317" s="4">
        <f t="shared" si="24"/>
        <v>1.0329968509752665</v>
      </c>
    </row>
    <row r="318" spans="1: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4">
        <f t="shared" si="20"/>
        <v>3.2871292721995182E-2</v>
      </c>
      <c r="E318" s="4">
        <f t="shared" si="21"/>
        <v>2.3489389981988746</v>
      </c>
      <c r="F318" s="4">
        <f t="shared" si="22"/>
        <v>3.520777742847474</v>
      </c>
      <c r="G318" s="4">
        <f t="shared" si="23"/>
        <v>3.4453328147839333</v>
      </c>
      <c r="I318" s="4">
        <f t="shared" si="24"/>
        <v>1.0328712927219952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4">
        <f t="shared" si="20"/>
        <v>3.1729344387040115E-2</v>
      </c>
      <c r="E319" s="4">
        <f t="shared" si="21"/>
        <v>2.0954325796728468</v>
      </c>
      <c r="F319" s="4">
        <f t="shared" si="22"/>
        <v>3.4838034555728679</v>
      </c>
      <c r="G319" s="4">
        <f t="shared" si="23"/>
        <v>4.2421599580920573</v>
      </c>
      <c r="I319" s="4">
        <f t="shared" si="24"/>
        <v>1.0317293443870401</v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4">
        <f t="shared" si="20"/>
        <v>4.0056142990988919E-2</v>
      </c>
      <c r="E321" s="4">
        <f t="shared" si="21"/>
        <v>3.1577522493879151</v>
      </c>
      <c r="F321" s="4">
        <f t="shared" si="22"/>
        <v>3.6165969638955642</v>
      </c>
      <c r="G321" s="4">
        <f t="shared" si="23"/>
        <v>2.4581136236317236</v>
      </c>
      <c r="I321" s="4">
        <f t="shared" si="24"/>
        <v>1.0400561429909889</v>
      </c>
    </row>
    <row r="322" spans="1: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4">
        <f t="shared" si="20"/>
        <v>3.9445884951502919E-2</v>
      </c>
      <c r="E322" s="4">
        <f t="shared" si="21"/>
        <v>2.1384857612267254</v>
      </c>
      <c r="F322" s="4">
        <f t="shared" si="22"/>
        <v>3.7788731968427736</v>
      </c>
      <c r="G322" s="4">
        <f t="shared" si="23"/>
        <v>3.7348238036883163</v>
      </c>
      <c r="I322" s="4">
        <f t="shared" si="24"/>
        <v>1.0394458849515029</v>
      </c>
    </row>
    <row r="323" spans="1: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4">
        <f t="shared" ref="D323:D386" si="25">IF(A323="","",((1/A323)+(1/B323)+(1/C323))-1)</f>
        <v>4.6588570219477932E-2</v>
      </c>
      <c r="E323" s="4">
        <f t="shared" ref="E323:E386" si="26">IF(A323="","",(3*A323)/(3-($D323*A323)))</f>
        <v>2.2242648107475964</v>
      </c>
      <c r="F323" s="4">
        <f t="shared" ref="F323:F386" si="27">IF(B323="","",(3*B323)/(3-($D323*B323)))</f>
        <v>3.1465953798042974</v>
      </c>
      <c r="G323" s="4">
        <f t="shared" ref="G323:G386" si="28">IF(C323="","",(3*C323)/(3-($D323*C323)))</f>
        <v>4.2990517669110755</v>
      </c>
      <c r="I323" s="4">
        <f t="shared" ref="I323:I386" si="29">IF(A323="","",D323+1)</f>
        <v>1.0465885702194779</v>
      </c>
    </row>
    <row r="324" spans="1: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4">
        <f t="shared" si="25"/>
        <v>4.3663303605360193E-2</v>
      </c>
      <c r="E324" s="4">
        <f t="shared" si="26"/>
        <v>3.7545367681839554</v>
      </c>
      <c r="F324" s="4">
        <f t="shared" si="27"/>
        <v>3.9888701769715404</v>
      </c>
      <c r="G324" s="4">
        <f t="shared" si="28"/>
        <v>2.0705734105598483</v>
      </c>
      <c r="I324" s="4">
        <f t="shared" si="29"/>
        <v>1.0436633036053602</v>
      </c>
    </row>
    <row r="325" spans="1: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4">
        <f t="shared" si="25"/>
        <v>4.2507982806490263E-2</v>
      </c>
      <c r="E325" s="4">
        <f t="shared" si="26"/>
        <v>2.0689236670158517</v>
      </c>
      <c r="F325" s="4">
        <f t="shared" si="27"/>
        <v>3.8379473239484541</v>
      </c>
      <c r="G325" s="4">
        <f t="shared" si="28"/>
        <v>3.9047103442174627</v>
      </c>
      <c r="I325" s="4">
        <f t="shared" si="29"/>
        <v>1.0425079828064903</v>
      </c>
    </row>
    <row r="326" spans="1: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4.3881350208768932E-2</v>
      </c>
      <c r="E326" s="4">
        <f t="shared" si="26"/>
        <v>2.3907812460297841</v>
      </c>
      <c r="F326" s="4">
        <f t="shared" si="27"/>
        <v>3.6666406871349944</v>
      </c>
      <c r="G326" s="4">
        <f t="shared" si="28"/>
        <v>3.2362723608631345</v>
      </c>
      <c r="I326" s="4">
        <f t="shared" si="29"/>
        <v>1.0438813502087689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4">
        <f t="shared" si="25"/>
        <v>4.4435625253360644E-2</v>
      </c>
      <c r="E327" s="4">
        <f t="shared" si="26"/>
        <v>2.769101455723213</v>
      </c>
      <c r="F327" s="4">
        <f t="shared" si="27"/>
        <v>3.7581693019165274</v>
      </c>
      <c r="G327" s="4">
        <f t="shared" si="28"/>
        <v>2.6825111934311567</v>
      </c>
      <c r="I327" s="4">
        <f t="shared" si="29"/>
        <v>1.0444356252533606</v>
      </c>
    </row>
    <row r="328" spans="1: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4">
        <f t="shared" si="25"/>
        <v>4.5327295183203109E-2</v>
      </c>
      <c r="E328" s="4">
        <f t="shared" si="26"/>
        <v>2.9236880115551274</v>
      </c>
      <c r="F328" s="4">
        <f t="shared" si="27"/>
        <v>3.6619930649781405</v>
      </c>
      <c r="G328" s="4">
        <f t="shared" si="28"/>
        <v>2.5981388383784365</v>
      </c>
      <c r="I328" s="4">
        <f t="shared" si="29"/>
        <v>1.0453272951832031</v>
      </c>
    </row>
    <row r="329" spans="1: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4">
        <f t="shared" si="25"/>
        <v>4.5977873429618343E-2</v>
      </c>
      <c r="E329" s="4">
        <f t="shared" si="26"/>
        <v>3.4203662644559323</v>
      </c>
      <c r="F329" s="4">
        <f t="shared" si="27"/>
        <v>3.6426008995829871</v>
      </c>
      <c r="G329" s="4">
        <f t="shared" si="28"/>
        <v>2.3089114015613514</v>
      </c>
      <c r="I329" s="4">
        <f t="shared" si="29"/>
        <v>1.0459778734296183</v>
      </c>
    </row>
    <row r="330" spans="1: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4">
        <f t="shared" si="25"/>
        <v>4.5675083748649037E-2</v>
      </c>
      <c r="E330" s="4">
        <f t="shared" si="26"/>
        <v>3.1655507055435383</v>
      </c>
      <c r="F330" s="4">
        <f t="shared" si="27"/>
        <v>3.6524034900359057</v>
      </c>
      <c r="G330" s="4">
        <f t="shared" si="28"/>
        <v>2.4372001341890202</v>
      </c>
      <c r="I330" s="4">
        <f t="shared" si="29"/>
        <v>1.045675083748649</v>
      </c>
    </row>
    <row r="331" spans="1: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4">
        <f t="shared" si="25"/>
        <v>4.4358775132716799E-2</v>
      </c>
      <c r="E331" s="4">
        <f t="shared" si="26"/>
        <v>2.2632896317598754</v>
      </c>
      <c r="F331" s="4">
        <f t="shared" si="27"/>
        <v>3.6798975887609839</v>
      </c>
      <c r="G331" s="4">
        <f t="shared" si="28"/>
        <v>3.4913938428409281</v>
      </c>
      <c r="I331" s="4">
        <f t="shared" si="29"/>
        <v>1.0443587751327168</v>
      </c>
    </row>
    <row r="332" spans="1: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4">
        <f t="shared" si="25"/>
        <v>4.2519873519812013E-2</v>
      </c>
      <c r="E332" s="4">
        <f t="shared" si="26"/>
        <v>1.8260689031550308</v>
      </c>
      <c r="F332" s="4">
        <f t="shared" si="27"/>
        <v>4.2067025986137425</v>
      </c>
      <c r="G332" s="4">
        <f t="shared" si="28"/>
        <v>4.6585371299129843</v>
      </c>
      <c r="I332" s="4">
        <f t="shared" si="29"/>
        <v>1.042519873519812</v>
      </c>
    </row>
    <row r="333" spans="1: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4">
        <f t="shared" si="25"/>
        <v>3.7358309602213202E-2</v>
      </c>
      <c r="E333" s="4">
        <f t="shared" si="26"/>
        <v>1.3317245944712439</v>
      </c>
      <c r="F333" s="4">
        <f t="shared" si="27"/>
        <v>6.1123361259294331</v>
      </c>
      <c r="G333" s="4">
        <f t="shared" si="28"/>
        <v>11.697216646783955</v>
      </c>
      <c r="I333" s="4">
        <f t="shared" si="29"/>
        <v>1.0373583096022132</v>
      </c>
    </row>
    <row r="334" spans="1: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4">
        <f t="shared" si="25"/>
        <v>3.709575983073421E-2</v>
      </c>
      <c r="E334" s="4">
        <f t="shared" si="26"/>
        <v>2.1243756776505811</v>
      </c>
      <c r="F334" s="4">
        <f t="shared" si="27"/>
        <v>3.4512564343839487</v>
      </c>
      <c r="G334" s="4">
        <f t="shared" si="28"/>
        <v>4.174948451218965</v>
      </c>
      <c r="I334" s="4">
        <f t="shared" si="29"/>
        <v>1.0370957598307342</v>
      </c>
    </row>
    <row r="335" spans="1: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4">
        <f t="shared" si="25"/>
        <v>3.8308773191745749E-2</v>
      </c>
      <c r="E335" s="4">
        <f t="shared" si="26"/>
        <v>2.3483720723479498</v>
      </c>
      <c r="F335" s="4">
        <f t="shared" si="27"/>
        <v>3.4997110964716969</v>
      </c>
      <c r="G335" s="4">
        <f t="shared" si="28"/>
        <v>3.4669828862265839</v>
      </c>
      <c r="I335" s="4">
        <f t="shared" si="29"/>
        <v>1.0383087731917457</v>
      </c>
    </row>
    <row r="336" spans="1: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4">
        <f t="shared" si="25"/>
        <v>3.8968938345797177E-2</v>
      </c>
      <c r="E336" s="4">
        <f t="shared" si="26"/>
        <v>3.1975110276660574</v>
      </c>
      <c r="F336" s="4">
        <f t="shared" si="27"/>
        <v>3.1108213195246637</v>
      </c>
      <c r="G336" s="4">
        <f t="shared" si="28"/>
        <v>2.73374748886497</v>
      </c>
      <c r="I336" s="4">
        <f t="shared" si="29"/>
        <v>1.0389689383457972</v>
      </c>
    </row>
    <row r="337" spans="1: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4">
        <f t="shared" si="25"/>
        <v>3.8707738690340276E-2</v>
      </c>
      <c r="E337" s="4">
        <f t="shared" si="26"/>
        <v>2.3915898125889328</v>
      </c>
      <c r="F337" s="4">
        <f t="shared" si="27"/>
        <v>3.2617250058379734</v>
      </c>
      <c r="G337" s="4">
        <f t="shared" si="28"/>
        <v>3.6326403982190403</v>
      </c>
      <c r="I337" s="4">
        <f t="shared" si="29"/>
        <v>1.0387077386903403</v>
      </c>
    </row>
    <row r="338" spans="1: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4">
        <f t="shared" si="25"/>
        <v>3.4525006800852465E-2</v>
      </c>
      <c r="E338" s="4">
        <f t="shared" si="26"/>
        <v>3.984716921075496</v>
      </c>
      <c r="F338" s="4">
        <f t="shared" si="27"/>
        <v>3.7664787023876225</v>
      </c>
      <c r="G338" s="4">
        <f t="shared" si="28"/>
        <v>2.0680762329789073</v>
      </c>
      <c r="I338" s="4">
        <f t="shared" si="29"/>
        <v>1.0345250068008525</v>
      </c>
    </row>
    <row r="339" spans="1: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4">
        <f t="shared" si="25"/>
        <v>3.4567304258989795E-2</v>
      </c>
      <c r="E339" s="4">
        <f t="shared" si="26"/>
        <v>2.0367008272630911</v>
      </c>
      <c r="F339" s="4">
        <f t="shared" si="27"/>
        <v>3.3980322894750499</v>
      </c>
      <c r="G339" s="4">
        <f t="shared" si="28"/>
        <v>4.6571866094736372</v>
      </c>
      <c r="I339" s="4">
        <f t="shared" si="29"/>
        <v>1.0345673042589898</v>
      </c>
    </row>
    <row r="340" spans="1: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4">
        <f t="shared" si="25"/>
        <v>3.8168120162707098E-2</v>
      </c>
      <c r="E340" s="4">
        <f t="shared" si="26"/>
        <v>2.3693319249735931</v>
      </c>
      <c r="F340" s="4">
        <f t="shared" si="27"/>
        <v>3.4228366079167869</v>
      </c>
      <c r="G340" s="4">
        <f t="shared" si="28"/>
        <v>3.4991369522877687</v>
      </c>
      <c r="I340" s="4">
        <f t="shared" si="29"/>
        <v>1.0381681201627071</v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4">
        <f t="shared" si="25"/>
        <v>5.2107776042419118E-2</v>
      </c>
      <c r="E342" s="4">
        <f t="shared" si="26"/>
        <v>2.7888511363115578</v>
      </c>
      <c r="F342" s="4">
        <f t="shared" si="27"/>
        <v>2.9210472629717827</v>
      </c>
      <c r="G342" s="4">
        <f t="shared" si="28"/>
        <v>3.3435150329321148</v>
      </c>
      <c r="I342" s="4">
        <f t="shared" si="29"/>
        <v>1.0521077760424191</v>
      </c>
    </row>
    <row r="343" spans="1: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4">
        <f t="shared" si="25"/>
        <v>5.3001368549095984E-2</v>
      </c>
      <c r="E343" s="4">
        <f t="shared" si="26"/>
        <v>3.0788307149873106</v>
      </c>
      <c r="F343" s="4">
        <f t="shared" si="27"/>
        <v>2.9346527701204872</v>
      </c>
      <c r="G343" s="4">
        <f t="shared" si="28"/>
        <v>2.9900233099590459</v>
      </c>
      <c r="I343" s="4">
        <f t="shared" si="29"/>
        <v>1.053001368549096</v>
      </c>
    </row>
    <row r="344" spans="1: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4">
        <f t="shared" si="25"/>
        <v>5.1789093120691909E-2</v>
      </c>
      <c r="E344" s="4">
        <f t="shared" si="26"/>
        <v>3.3871096953859654</v>
      </c>
      <c r="F344" s="4">
        <f t="shared" si="27"/>
        <v>3.1861055540105321</v>
      </c>
      <c r="G344" s="4">
        <f t="shared" si="28"/>
        <v>2.5581974947597406</v>
      </c>
      <c r="I344" s="4">
        <f t="shared" si="29"/>
        <v>1.0517890931206919</v>
      </c>
    </row>
    <row r="345" spans="1: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4">
        <f t="shared" si="25"/>
        <v>5.336267420495E-2</v>
      </c>
      <c r="E345" s="4">
        <f t="shared" si="26"/>
        <v>3.202608765860306</v>
      </c>
      <c r="F345" s="4">
        <f t="shared" si="27"/>
        <v>2.9135553467143742</v>
      </c>
      <c r="G345" s="4">
        <f t="shared" si="28"/>
        <v>2.9024940571744176</v>
      </c>
      <c r="I345" s="4">
        <f t="shared" si="29"/>
        <v>1.05336267420495</v>
      </c>
    </row>
    <row r="346" spans="1: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4">
        <f t="shared" si="25"/>
        <v>5.238182180048323E-2</v>
      </c>
      <c r="E346" s="4">
        <f t="shared" si="26"/>
        <v>2.3962311993525534</v>
      </c>
      <c r="F346" s="4">
        <f t="shared" si="27"/>
        <v>3.1324421987654869</v>
      </c>
      <c r="G346" s="4">
        <f t="shared" si="28"/>
        <v>3.795955702538508</v>
      </c>
      <c r="I346" s="4">
        <f t="shared" si="29"/>
        <v>1.0523818218004832</v>
      </c>
    </row>
    <row r="347" spans="1: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4">
        <f t="shared" si="25"/>
        <v>5.2351975272867834E-2</v>
      </c>
      <c r="E347" s="4">
        <f t="shared" si="26"/>
        <v>2.4831307962903741</v>
      </c>
      <c r="F347" s="4">
        <f t="shared" si="27"/>
        <v>3.0545830055074745</v>
      </c>
      <c r="G347" s="4">
        <f t="shared" si="28"/>
        <v>3.7049982106644404</v>
      </c>
      <c r="I347" s="4">
        <f t="shared" si="29"/>
        <v>1.0523519752728678</v>
      </c>
    </row>
    <row r="348" spans="1: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4">
        <f t="shared" si="25"/>
        <v>5.3097501145916715E-2</v>
      </c>
      <c r="E348" s="4">
        <f t="shared" si="26"/>
        <v>2.539208768814603</v>
      </c>
      <c r="F348" s="4">
        <f t="shared" si="27"/>
        <v>3.0013984181497038</v>
      </c>
      <c r="G348" s="4">
        <f t="shared" si="28"/>
        <v>3.6630236906196956</v>
      </c>
      <c r="I348" s="4">
        <f t="shared" si="29"/>
        <v>1.0530975011459167</v>
      </c>
    </row>
    <row r="349" spans="1: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4">
        <f t="shared" si="25"/>
        <v>5.2304292583455148E-2</v>
      </c>
      <c r="E349" s="4">
        <f t="shared" si="26"/>
        <v>2.483032797313848</v>
      </c>
      <c r="F349" s="4">
        <f t="shared" si="27"/>
        <v>3.0100935771204256</v>
      </c>
      <c r="G349" s="4">
        <f t="shared" si="28"/>
        <v>3.7728572209958298</v>
      </c>
      <c r="I349" s="4">
        <f t="shared" si="29"/>
        <v>1.0523042925834551</v>
      </c>
    </row>
    <row r="350" spans="1: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4">
        <f t="shared" si="25"/>
        <v>5.1730366370517977E-2</v>
      </c>
      <c r="E350" s="4">
        <f t="shared" si="26"/>
        <v>2.6563435352264611</v>
      </c>
      <c r="F350" s="4">
        <f t="shared" si="27"/>
        <v>3.0194275984060219</v>
      </c>
      <c r="G350" s="4">
        <f t="shared" si="28"/>
        <v>3.4205099578458631</v>
      </c>
      <c r="I350" s="4">
        <f t="shared" si="29"/>
        <v>1.051730366370518</v>
      </c>
    </row>
    <row r="351" spans="1: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4">
        <f t="shared" si="25"/>
        <v>5.1905048593790415E-2</v>
      </c>
      <c r="E351" s="4">
        <f t="shared" si="26"/>
        <v>3.1864979673868361</v>
      </c>
      <c r="F351" s="4">
        <f t="shared" si="27"/>
        <v>2.8873804892181618</v>
      </c>
      <c r="G351" s="4">
        <f t="shared" si="28"/>
        <v>2.9425510376244306</v>
      </c>
      <c r="I351" s="4">
        <f t="shared" si="29"/>
        <v>1.0519050485937904</v>
      </c>
    </row>
    <row r="352" spans="1: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4">
        <f t="shared" si="25"/>
        <v>4.3685423713677896E-2</v>
      </c>
      <c r="E352" s="4">
        <f t="shared" si="26"/>
        <v>2.5298890089545343</v>
      </c>
      <c r="F352" s="4">
        <f t="shared" si="27"/>
        <v>3.5107503953452985</v>
      </c>
      <c r="G352" s="4">
        <f t="shared" si="28"/>
        <v>3.1261102318888772</v>
      </c>
      <c r="I352" s="4">
        <f t="shared" si="29"/>
        <v>1.0436854237136779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4">
        <f t="shared" si="25"/>
        <v>4.4649745224464077E-2</v>
      </c>
      <c r="E353" s="4">
        <f t="shared" si="26"/>
        <v>2.2531030121659152</v>
      </c>
      <c r="F353" s="4">
        <f t="shared" si="27"/>
        <v>3.5147167439650038</v>
      </c>
      <c r="G353" s="4">
        <f t="shared" si="28"/>
        <v>3.6812114623853192</v>
      </c>
      <c r="I353" s="4">
        <f t="shared" si="29"/>
        <v>1.0446497452244641</v>
      </c>
    </row>
    <row r="354" spans="1: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4">
        <f t="shared" si="25"/>
        <v>4.4146261825392052E-2</v>
      </c>
      <c r="E354" s="4">
        <f t="shared" si="26"/>
        <v>2.3377460717921865</v>
      </c>
      <c r="F354" s="4">
        <f t="shared" si="27"/>
        <v>3.4353048977164606</v>
      </c>
      <c r="G354" s="4">
        <f t="shared" si="28"/>
        <v>3.5569142328348624</v>
      </c>
      <c r="I354" s="4">
        <f t="shared" si="29"/>
        <v>1.0441462618253921</v>
      </c>
    </row>
    <row r="355" spans="1: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4">
        <f t="shared" si="25"/>
        <v>4.5878094645274814E-2</v>
      </c>
      <c r="E355" s="4">
        <f t="shared" si="26"/>
        <v>21.078121018120449</v>
      </c>
      <c r="F355" s="4">
        <f t="shared" si="27"/>
        <v>8.3061644165579978</v>
      </c>
      <c r="G355" s="4">
        <f t="shared" si="28"/>
        <v>1.2016848647029434</v>
      </c>
      <c r="I355" s="4">
        <f t="shared" si="29"/>
        <v>1.0458780946452748</v>
      </c>
    </row>
    <row r="356" spans="1: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4">
        <f t="shared" si="25"/>
        <v>4.2295614729322306E-2</v>
      </c>
      <c r="E356" s="4">
        <f t="shared" si="26"/>
        <v>1.1482938694876257</v>
      </c>
      <c r="F356" s="4">
        <f t="shared" si="27"/>
        <v>10.518369722082408</v>
      </c>
      <c r="G356" s="4">
        <f t="shared" si="28"/>
        <v>29.350457989798478</v>
      </c>
      <c r="I356" s="4">
        <f t="shared" si="29"/>
        <v>1.0422956147293223</v>
      </c>
    </row>
    <row r="357" spans="1: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4">
        <f t="shared" si="25"/>
        <v>4.4137891607118451E-2</v>
      </c>
      <c r="E357" s="4">
        <f t="shared" si="26"/>
        <v>2.6062452560807641</v>
      </c>
      <c r="F357" s="4">
        <f t="shared" si="27"/>
        <v>3.4242372944670603</v>
      </c>
      <c r="G357" s="4">
        <f t="shared" si="28"/>
        <v>3.0838458809736848</v>
      </c>
      <c r="I357" s="4">
        <f t="shared" si="29"/>
        <v>1.0441378916071185</v>
      </c>
    </row>
    <row r="358" spans="1: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4">
        <f t="shared" si="25"/>
        <v>4.818784550027555E-2</v>
      </c>
      <c r="E358" s="4">
        <f t="shared" si="26"/>
        <v>5.0837977047501441</v>
      </c>
      <c r="F358" s="4">
        <f t="shared" si="27"/>
        <v>4.2632296850135143</v>
      </c>
      <c r="G358" s="4">
        <f t="shared" si="28"/>
        <v>1.7582952213274439</v>
      </c>
      <c r="I358" s="4">
        <f t="shared" si="29"/>
        <v>1.0481878455002756</v>
      </c>
    </row>
    <row r="359" spans="1: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4">
        <f t="shared" si="25"/>
        <v>3.4167162191547806E-2</v>
      </c>
      <c r="E359" s="4">
        <f t="shared" si="26"/>
        <v>3.3102655299451103</v>
      </c>
      <c r="F359" s="4">
        <f t="shared" si="27"/>
        <v>3.7756645151915134</v>
      </c>
      <c r="G359" s="4">
        <f t="shared" si="28"/>
        <v>2.3091734272632878</v>
      </c>
      <c r="I359" s="4">
        <f t="shared" si="29"/>
        <v>1.0341671621915478</v>
      </c>
    </row>
    <row r="360" spans="1: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4">
        <f t="shared" si="25"/>
        <v>3.4248350456474341E-2</v>
      </c>
      <c r="E360" s="4">
        <f t="shared" si="26"/>
        <v>2.0362598999742736</v>
      </c>
      <c r="F360" s="4">
        <f t="shared" si="27"/>
        <v>3.6022895893340761</v>
      </c>
      <c r="G360" s="4">
        <f t="shared" si="28"/>
        <v>4.3233459902356381</v>
      </c>
      <c r="I360" s="4">
        <f t="shared" si="29"/>
        <v>1.0342483504564743</v>
      </c>
    </row>
    <row r="361" spans="1: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4">
        <f t="shared" si="25"/>
        <v>3.1145426088551087E-2</v>
      </c>
      <c r="E361" s="4">
        <f t="shared" si="26"/>
        <v>4.7205345918430446</v>
      </c>
      <c r="F361" s="4">
        <f t="shared" si="27"/>
        <v>3.7505649069950229</v>
      </c>
      <c r="G361" s="4">
        <f t="shared" si="28"/>
        <v>1.9174238968018449</v>
      </c>
      <c r="I361" s="4">
        <f t="shared" si="29"/>
        <v>1.0311454260885511</v>
      </c>
    </row>
    <row r="362" spans="1: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4">
        <f t="shared" si="25"/>
        <v>6.1131590705987504E-2</v>
      </c>
      <c r="E362" s="4">
        <f t="shared" si="26"/>
        <v>1.5472942803232173</v>
      </c>
      <c r="F362" s="4">
        <f t="shared" si="27"/>
        <v>4.1659815403707441</v>
      </c>
      <c r="G362" s="4">
        <f t="shared" si="28"/>
        <v>8.7973138973057079</v>
      </c>
      <c r="I362" s="4">
        <f t="shared" si="29"/>
        <v>1.0611315907059875</v>
      </c>
    </row>
    <row r="363" spans="1: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4">
        <f t="shared" si="25"/>
        <v>6.5926585480480027E-2</v>
      </c>
      <c r="E363" s="4">
        <f t="shared" si="26"/>
        <v>1.2430532706062363</v>
      </c>
      <c r="F363" s="4">
        <f t="shared" si="27"/>
        <v>6.6735280612862091</v>
      </c>
      <c r="G363" s="4">
        <f t="shared" si="28"/>
        <v>21.889755674070212</v>
      </c>
      <c r="I363" s="4">
        <f t="shared" si="29"/>
        <v>1.06592658548048</v>
      </c>
    </row>
    <row r="364" spans="1: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4">
        <f t="shared" si="25"/>
        <v>3.5228470933268641E-2</v>
      </c>
      <c r="E364" s="4">
        <f t="shared" si="26"/>
        <v>4.1311340433801664</v>
      </c>
      <c r="F364" s="4">
        <f t="shared" si="27"/>
        <v>3.9336840168888734</v>
      </c>
      <c r="G364" s="4">
        <f t="shared" si="28"/>
        <v>1.9852255784935353</v>
      </c>
      <c r="I364" s="4">
        <f t="shared" si="29"/>
        <v>1.0352284709332686</v>
      </c>
    </row>
    <row r="365" spans="1: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4">
        <f t="shared" si="25"/>
        <v>3.5822614486407556E-2</v>
      </c>
      <c r="E365" s="4">
        <f t="shared" si="26"/>
        <v>1.9336388391757957</v>
      </c>
      <c r="F365" s="4">
        <f t="shared" si="27"/>
        <v>4.0245368741490868</v>
      </c>
      <c r="G365" s="4">
        <f t="shared" si="28"/>
        <v>4.2668569621382293</v>
      </c>
      <c r="I365" s="4">
        <f t="shared" si="29"/>
        <v>1.0358226144864076</v>
      </c>
    </row>
    <row r="366" spans="1: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4">
        <f t="shared" si="25"/>
        <v>3.5459104424621524E-2</v>
      </c>
      <c r="E366" s="4">
        <f t="shared" si="26"/>
        <v>5.5973337749441079</v>
      </c>
      <c r="F366" s="4">
        <f t="shared" si="27"/>
        <v>3.8692118367580557</v>
      </c>
      <c r="G366" s="4">
        <f t="shared" si="28"/>
        <v>1.7765367533047749</v>
      </c>
      <c r="I366" s="4">
        <f t="shared" si="29"/>
        <v>1.0354591044246215</v>
      </c>
    </row>
    <row r="367" spans="1: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4">
        <f t="shared" si="25"/>
        <v>3.4650523351853257E-2</v>
      </c>
      <c r="E367" s="4">
        <f t="shared" si="26"/>
        <v>1.1449434552074247</v>
      </c>
      <c r="F367" s="4">
        <f t="shared" si="27"/>
        <v>10.406644631082294</v>
      </c>
      <c r="G367" s="4">
        <f t="shared" si="28"/>
        <v>32.784767447999457</v>
      </c>
      <c r="I367" s="4">
        <f t="shared" si="29"/>
        <v>1.0346505233518533</v>
      </c>
    </row>
    <row r="368" spans="1: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4">
        <f t="shared" si="25"/>
        <v>2.509279338547632E-2</v>
      </c>
      <c r="E368" s="4">
        <f t="shared" si="26"/>
        <v>6.4946283825365283</v>
      </c>
      <c r="F368" s="4">
        <f t="shared" si="27"/>
        <v>4.6867993478026406</v>
      </c>
      <c r="G368" s="4">
        <f t="shared" si="28"/>
        <v>1.5806243861942653</v>
      </c>
      <c r="I368" s="4">
        <f t="shared" si="29"/>
        <v>1.0250927933854763</v>
      </c>
    </row>
    <row r="369" spans="1: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4">
        <f t="shared" si="25"/>
        <v>2.1822853724930091E-2</v>
      </c>
      <c r="E369" s="4">
        <f t="shared" si="26"/>
        <v>3.402164395793029</v>
      </c>
      <c r="F369" s="4">
        <f t="shared" si="27"/>
        <v>3.3706681661860665</v>
      </c>
      <c r="G369" s="4">
        <f t="shared" si="28"/>
        <v>2.4426443767486465</v>
      </c>
      <c r="I369" s="4">
        <f t="shared" si="29"/>
        <v>1.0218228537249301</v>
      </c>
    </row>
    <row r="370" spans="1: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4">
        <f t="shared" si="25"/>
        <v>2.4165230238857305E-2</v>
      </c>
      <c r="E370" s="4">
        <f t="shared" si="26"/>
        <v>1.3239707385405024</v>
      </c>
      <c r="F370" s="4">
        <f t="shared" si="27"/>
        <v>6.5813320944604534</v>
      </c>
      <c r="G370" s="4">
        <f t="shared" si="28"/>
        <v>10.78151134080832</v>
      </c>
      <c r="I370" s="4">
        <f t="shared" si="29"/>
        <v>1.0241652302388573</v>
      </c>
    </row>
    <row r="371" spans="1: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4">
        <f t="shared" si="25"/>
        <v>2.143819229386823E-2</v>
      </c>
      <c r="E371" s="4">
        <f t="shared" si="26"/>
        <v>2.2144983853461793</v>
      </c>
      <c r="F371" s="4">
        <f t="shared" si="27"/>
        <v>3.7055942958362285</v>
      </c>
      <c r="G371" s="4">
        <f t="shared" si="28"/>
        <v>3.5897849158734774</v>
      </c>
      <c r="I371" s="4">
        <f t="shared" si="29"/>
        <v>1.0214381922938682</v>
      </c>
    </row>
    <row r="372" spans="1: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4">
        <f t="shared" si="25"/>
        <v>3.5573827254921309E-2</v>
      </c>
      <c r="E372" s="4">
        <f t="shared" si="26"/>
        <v>4.977402219907141</v>
      </c>
      <c r="F372" s="4">
        <f t="shared" si="27"/>
        <v>3.738713759890254</v>
      </c>
      <c r="G372" s="4">
        <f t="shared" si="28"/>
        <v>1.8810417233736443</v>
      </c>
      <c r="I372" s="4">
        <f t="shared" si="29"/>
        <v>1.0355738272549213</v>
      </c>
    </row>
    <row r="373" spans="1: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4">
        <f t="shared" si="25"/>
        <v>4.0009875581444643E-2</v>
      </c>
      <c r="E373" s="4">
        <f t="shared" si="26"/>
        <v>2.9518025180764753</v>
      </c>
      <c r="F373" s="4">
        <f t="shared" si="27"/>
        <v>3.4847616153121947</v>
      </c>
      <c r="G373" s="4">
        <f t="shared" si="28"/>
        <v>2.671937337162301</v>
      </c>
      <c r="I373" s="4">
        <f t="shared" si="29"/>
        <v>1.0400098755814446</v>
      </c>
    </row>
    <row r="374" spans="1: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4">
        <f t="shared" si="25"/>
        <v>3.3503933359841254E-2</v>
      </c>
      <c r="E374" s="4">
        <f t="shared" si="26"/>
        <v>2.1294662091479055</v>
      </c>
      <c r="F374" s="4">
        <f t="shared" si="27"/>
        <v>3.6098937914521549</v>
      </c>
      <c r="G374" s="4">
        <f t="shared" si="28"/>
        <v>3.9466057899018692</v>
      </c>
      <c r="I374" s="4">
        <f t="shared" si="29"/>
        <v>1.0335039333598413</v>
      </c>
    </row>
    <row r="375" spans="1: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4">
        <f t="shared" si="25"/>
        <v>3.4437036094331575E-2</v>
      </c>
      <c r="E375" s="4">
        <f t="shared" si="26"/>
        <v>2.1098921227478669</v>
      </c>
      <c r="F375" s="4">
        <f t="shared" si="27"/>
        <v>3.6356505298481396</v>
      </c>
      <c r="G375" s="4">
        <f t="shared" si="28"/>
        <v>3.9842513767572552</v>
      </c>
      <c r="I375" s="4">
        <f t="shared" si="29"/>
        <v>1.0344370360943316</v>
      </c>
    </row>
    <row r="376" spans="1: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4">
        <f t="shared" si="25"/>
        <v>3.9011944021288825E-2</v>
      </c>
      <c r="E376" s="4">
        <f t="shared" si="26"/>
        <v>2.2541966327812593</v>
      </c>
      <c r="F376" s="4">
        <f t="shared" si="27"/>
        <v>3.5353927321871277</v>
      </c>
      <c r="G376" s="4">
        <f t="shared" si="28"/>
        <v>3.655919883683862</v>
      </c>
      <c r="I376" s="4">
        <f t="shared" si="29"/>
        <v>1.0390119440212888</v>
      </c>
    </row>
    <row r="377" spans="1: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4">
        <f t="shared" si="25"/>
        <v>3.2919889594985818E-2</v>
      </c>
      <c r="E377" s="4">
        <f t="shared" si="26"/>
        <v>2.2019496908467446</v>
      </c>
      <c r="F377" s="4">
        <f t="shared" si="27"/>
        <v>3.4132247363606409</v>
      </c>
      <c r="G377" s="4">
        <f t="shared" si="28"/>
        <v>3.9544612747637244</v>
      </c>
      <c r="I377" s="4">
        <f t="shared" si="29"/>
        <v>1.0329198895949858</v>
      </c>
    </row>
    <row r="378" spans="1: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4">
        <f t="shared" si="25"/>
        <v>3.4189420848231622E-2</v>
      </c>
      <c r="E378" s="4">
        <f t="shared" si="26"/>
        <v>2.1095247550188501</v>
      </c>
      <c r="F378" s="4">
        <f t="shared" si="27"/>
        <v>3.656256179044115</v>
      </c>
      <c r="G378" s="4">
        <f t="shared" si="28"/>
        <v>3.9610899107361481</v>
      </c>
      <c r="I378" s="4">
        <f t="shared" si="29"/>
        <v>1.0341894208482316</v>
      </c>
    </row>
    <row r="379" spans="1: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4">
        <f t="shared" si="25"/>
        <v>3.4559513786061924E-2</v>
      </c>
      <c r="E379" s="4">
        <f t="shared" si="26"/>
        <v>3.7122413297566581</v>
      </c>
      <c r="F379" s="4">
        <f t="shared" si="27"/>
        <v>3.5819462338877877</v>
      </c>
      <c r="G379" s="4">
        <f t="shared" si="28"/>
        <v>2.2151184602137319</v>
      </c>
      <c r="I379" s="4">
        <f t="shared" si="29"/>
        <v>1.0345595137860619</v>
      </c>
    </row>
    <row r="380" spans="1: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4">
        <f t="shared" si="25"/>
        <v>3.2775580266457771E-2</v>
      </c>
      <c r="E380" s="4">
        <f t="shared" si="26"/>
        <v>2.7502247898829331</v>
      </c>
      <c r="F380" s="4">
        <f t="shared" si="27"/>
        <v>3.2193862172560586</v>
      </c>
      <c r="G380" s="4">
        <f t="shared" si="28"/>
        <v>3.0696019037464914</v>
      </c>
      <c r="I380" s="4">
        <f t="shared" si="29"/>
        <v>1.0327755802664578</v>
      </c>
    </row>
    <row r="381" spans="1: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4">
        <f t="shared" si="25"/>
        <v>3.9369048746712876E-2</v>
      </c>
      <c r="E381" s="4">
        <f t="shared" si="26"/>
        <v>2.4567305206078558</v>
      </c>
      <c r="F381" s="4">
        <f t="shared" si="27"/>
        <v>3.3620679196449337</v>
      </c>
      <c r="G381" s="4">
        <f t="shared" si="28"/>
        <v>3.3838776475855652</v>
      </c>
      <c r="I381" s="4">
        <f t="shared" si="29"/>
        <v>1.0393690487467129</v>
      </c>
    </row>
    <row r="382" spans="1: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4">
        <f t="shared" si="25"/>
        <v>3.3554134599430796E-2</v>
      </c>
      <c r="E382" s="4">
        <f t="shared" si="26"/>
        <v>3.2328132199123898</v>
      </c>
      <c r="F382" s="4">
        <f t="shared" si="27"/>
        <v>3.4049121078896478</v>
      </c>
      <c r="G382" s="4">
        <f t="shared" si="28"/>
        <v>2.5190277673586183</v>
      </c>
      <c r="I382" s="4">
        <f t="shared" si="29"/>
        <v>1.0335541345994308</v>
      </c>
    </row>
    <row r="383" spans="1: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4">
        <f t="shared" si="25"/>
        <v>4.0018151393970136E-2</v>
      </c>
      <c r="E383" s="4">
        <f t="shared" si="26"/>
        <v>3.6164313309856739</v>
      </c>
      <c r="F383" s="4">
        <f t="shared" si="27"/>
        <v>3.8368094599006115</v>
      </c>
      <c r="G383" s="4">
        <f t="shared" si="28"/>
        <v>2.1605220694867131</v>
      </c>
      <c r="I383" s="4">
        <f t="shared" si="29"/>
        <v>1.0400181513939701</v>
      </c>
    </row>
    <row r="384" spans="1: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4">
        <f t="shared" si="25"/>
        <v>3.9352576136837847E-2</v>
      </c>
      <c r="E384" s="4">
        <f t="shared" si="26"/>
        <v>2.9283228240743688</v>
      </c>
      <c r="F384" s="4">
        <f t="shared" si="27"/>
        <v>3.5587173201982631</v>
      </c>
      <c r="G384" s="4">
        <f t="shared" si="28"/>
        <v>2.6489541723744954</v>
      </c>
      <c r="I384" s="4">
        <f t="shared" si="29"/>
        <v>1.0393525761368378</v>
      </c>
    </row>
    <row r="385" spans="1: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4">
        <f t="shared" si="25"/>
        <v>3.2634430838023532E-2</v>
      </c>
      <c r="E385" s="4">
        <f t="shared" si="26"/>
        <v>2.2119742959676136</v>
      </c>
      <c r="F385" s="4">
        <f t="shared" si="27"/>
        <v>3.4659275443109849</v>
      </c>
      <c r="G385" s="4">
        <f t="shared" si="28"/>
        <v>3.8551671281836</v>
      </c>
      <c r="I385" s="4">
        <f t="shared" si="29"/>
        <v>1.0326344308380235</v>
      </c>
    </row>
    <row r="386" spans="1: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4">
        <f t="shared" si="25"/>
        <v>3.5878804854312163E-2</v>
      </c>
      <c r="E386" s="4">
        <f t="shared" si="26"/>
        <v>2.0175339372160135</v>
      </c>
      <c r="F386" s="4">
        <f t="shared" si="27"/>
        <v>3.7728914249924888</v>
      </c>
      <c r="G386" s="4">
        <f t="shared" si="28"/>
        <v>4.1789129748145211</v>
      </c>
      <c r="I386" s="4">
        <f t="shared" si="29"/>
        <v>1.0358788048543122</v>
      </c>
    </row>
    <row r="387" spans="1: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4">
        <f t="shared" ref="D387:D450" si="30">IF(A387="","",((1/A387)+(1/B387)+(1/C387))-1)</f>
        <v>3.9373018119464476E-2</v>
      </c>
      <c r="E387" s="4">
        <f t="shared" ref="E387:E450" si="31">IF(A387="","",(3*A387)/(3-($D387*A387)))</f>
        <v>2.7669597657225444</v>
      </c>
      <c r="F387" s="4">
        <f t="shared" ref="F387:F450" si="32">IF(B387="","",(3*B387)/(3-($D387*B387)))</f>
        <v>3.4712522012369642</v>
      </c>
      <c r="G387" s="4">
        <f t="shared" ref="G387:G450" si="33">IF(C387="","",(3*C387)/(3-($D387*C387)))</f>
        <v>2.8529691730320597</v>
      </c>
      <c r="I387" s="4">
        <f t="shared" ref="I387:I450" si="34">IF(A387="","",D387+1)</f>
        <v>1.0393730181194645</v>
      </c>
    </row>
    <row r="388" spans="1: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4">
        <f t="shared" si="30"/>
        <v>3.9790376532175431E-2</v>
      </c>
      <c r="E388" s="4">
        <f t="shared" si="31"/>
        <v>3.1351652366059897</v>
      </c>
      <c r="F388" s="4">
        <f t="shared" si="32"/>
        <v>3.4948203768262771</v>
      </c>
      <c r="G388" s="4">
        <f t="shared" si="33"/>
        <v>2.5322878959072495</v>
      </c>
      <c r="I388" s="4">
        <f t="shared" si="34"/>
        <v>1.0397903765321754</v>
      </c>
    </row>
    <row r="389" spans="1: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4">
        <f t="shared" si="30"/>
        <v>3.3801350452204337E-2</v>
      </c>
      <c r="E389" s="4">
        <f t="shared" si="31"/>
        <v>2.2979976498459189</v>
      </c>
      <c r="F389" s="4">
        <f t="shared" si="32"/>
        <v>3.5354361865486608</v>
      </c>
      <c r="G389" s="4">
        <f t="shared" si="33"/>
        <v>3.5462500045516285</v>
      </c>
      <c r="I389" s="4">
        <f t="shared" si="34"/>
        <v>1.0338013504522043</v>
      </c>
    </row>
    <row r="390" spans="1: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4">
        <f t="shared" si="30"/>
        <v>4.079431492576191E-2</v>
      </c>
      <c r="E390" s="4">
        <f t="shared" si="31"/>
        <v>2.652330677720923</v>
      </c>
      <c r="F390" s="4">
        <f t="shared" si="32"/>
        <v>3.6638780775138318</v>
      </c>
      <c r="G390" s="4">
        <f t="shared" si="33"/>
        <v>2.8568305756775927</v>
      </c>
      <c r="I390" s="4">
        <f t="shared" si="34"/>
        <v>1.0407943149257619</v>
      </c>
    </row>
    <row r="391" spans="1: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4">
        <f t="shared" si="30"/>
        <v>3.8771262695022068E-2</v>
      </c>
      <c r="E391" s="4">
        <f t="shared" si="31"/>
        <v>1.8323896221076941</v>
      </c>
      <c r="F391" s="4">
        <f t="shared" si="32"/>
        <v>3.7426789841944141</v>
      </c>
      <c r="G391" s="4">
        <f t="shared" si="33"/>
        <v>5.3454140898165852</v>
      </c>
      <c r="I391" s="4">
        <f t="shared" si="34"/>
        <v>1.0387712626950221</v>
      </c>
    </row>
    <row r="392" spans="1: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4">
        <f t="shared" si="30"/>
        <v>3.5421345571721607E-2</v>
      </c>
      <c r="E392" s="4">
        <f t="shared" si="31"/>
        <v>1.7973498698335626</v>
      </c>
      <c r="F392" s="4">
        <f t="shared" si="32"/>
        <v>3.978503674447214</v>
      </c>
      <c r="G392" s="4">
        <f t="shared" si="33"/>
        <v>5.2008972025900384</v>
      </c>
      <c r="I392" s="4">
        <f t="shared" si="34"/>
        <v>1.0354213455717216</v>
      </c>
    </row>
    <row r="393" spans="1: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4">
        <f t="shared" si="30"/>
        <v>3.584953653819678E-2</v>
      </c>
      <c r="E393" s="4">
        <f t="shared" si="31"/>
        <v>1.9755628036882145</v>
      </c>
      <c r="F393" s="4">
        <f t="shared" si="32"/>
        <v>3.95882161957703</v>
      </c>
      <c r="G393" s="4">
        <f t="shared" si="33"/>
        <v>4.1456841251169498</v>
      </c>
      <c r="I393" s="4">
        <f t="shared" si="34"/>
        <v>1.0358495365381968</v>
      </c>
    </row>
    <row r="394" spans="1: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4">
        <f t="shared" si="30"/>
        <v>3.9962807865621119E-2</v>
      </c>
      <c r="E394" s="4">
        <f t="shared" si="31"/>
        <v>2.277034221748969</v>
      </c>
      <c r="F394" s="4">
        <f t="shared" si="32"/>
        <v>3.6161900755751422</v>
      </c>
      <c r="G394" s="4">
        <f t="shared" si="33"/>
        <v>3.5174345483603449</v>
      </c>
      <c r="I394" s="4">
        <f t="shared" si="34"/>
        <v>1.0399628078656211</v>
      </c>
    </row>
    <row r="395" spans="1: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4">
        <f t="shared" si="30"/>
        <v>3.4731551705783348E-2</v>
      </c>
      <c r="E395" s="4">
        <f t="shared" si="31"/>
        <v>2.2680288248277889</v>
      </c>
      <c r="F395" s="4">
        <f t="shared" si="32"/>
        <v>3.5718367098703423</v>
      </c>
      <c r="G395" s="4">
        <f t="shared" si="33"/>
        <v>3.5826821533199196</v>
      </c>
      <c r="I395" s="4">
        <f t="shared" si="34"/>
        <v>1.0347315517057833</v>
      </c>
    </row>
    <row r="396" spans="1: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4">
        <f t="shared" si="30"/>
        <v>3.8889057553189499E-2</v>
      </c>
      <c r="E396" s="4">
        <f t="shared" si="31"/>
        <v>2.2857799528230545</v>
      </c>
      <c r="F396" s="4">
        <f t="shared" si="32"/>
        <v>3.4038445742024539</v>
      </c>
      <c r="G396" s="4">
        <f t="shared" si="33"/>
        <v>3.7212470174957479</v>
      </c>
      <c r="I396" s="4">
        <f t="shared" si="34"/>
        <v>1.0388890575531895</v>
      </c>
    </row>
    <row r="397" spans="1: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4">
        <f t="shared" si="30"/>
        <v>3.8912018708192386E-2</v>
      </c>
      <c r="E397" s="4">
        <f t="shared" si="31"/>
        <v>2.5304118023023392</v>
      </c>
      <c r="F397" s="4">
        <f t="shared" si="32"/>
        <v>3.4366541066162966</v>
      </c>
      <c r="G397" s="4">
        <f t="shared" si="33"/>
        <v>3.1864718950741393</v>
      </c>
      <c r="I397" s="4">
        <f t="shared" si="34"/>
        <v>1.0389120187081924</v>
      </c>
    </row>
    <row r="398" spans="1: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4">
        <f t="shared" si="30"/>
        <v>4.0832205813021938E-2</v>
      </c>
      <c r="E398" s="4">
        <f t="shared" si="31"/>
        <v>1.9293690469147489</v>
      </c>
      <c r="F398" s="4">
        <f t="shared" si="32"/>
        <v>3.8297369502671597</v>
      </c>
      <c r="G398" s="4">
        <f t="shared" si="33"/>
        <v>4.5334758206050481</v>
      </c>
      <c r="I398" s="4">
        <f t="shared" si="34"/>
        <v>1.0408322058130219</v>
      </c>
    </row>
    <row r="399" spans="1: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4">
        <f t="shared" si="30"/>
        <v>3.8798724822489472E-2</v>
      </c>
      <c r="E399" s="4">
        <f t="shared" si="31"/>
        <v>2.4768798229347371</v>
      </c>
      <c r="F399" s="4">
        <f t="shared" si="32"/>
        <v>3.5017125459850309</v>
      </c>
      <c r="G399" s="4">
        <f t="shared" si="33"/>
        <v>3.2186248979750474</v>
      </c>
      <c r="I399" s="4">
        <f t="shared" si="34"/>
        <v>1.0387987248224895</v>
      </c>
    </row>
    <row r="400" spans="1: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4">
        <f t="shared" si="30"/>
        <v>3.9408437367621119E-2</v>
      </c>
      <c r="E400" s="4">
        <f t="shared" si="31"/>
        <v>2.4142093706447958</v>
      </c>
      <c r="F400" s="4">
        <f t="shared" si="32"/>
        <v>3.5918373435565445</v>
      </c>
      <c r="G400" s="4">
        <f t="shared" si="33"/>
        <v>3.2533372966545966</v>
      </c>
      <c r="I400" s="4">
        <f t="shared" si="34"/>
        <v>1.0394084373676211</v>
      </c>
    </row>
    <row r="401" spans="1: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4">
        <f t="shared" si="30"/>
        <v>3.4033373771700237E-2</v>
      </c>
      <c r="E401" s="4">
        <f t="shared" si="31"/>
        <v>1.9523023200110261</v>
      </c>
      <c r="F401" s="4">
        <f t="shared" si="32"/>
        <v>4.0039695703430453</v>
      </c>
      <c r="G401" s="4">
        <f t="shared" si="33"/>
        <v>4.2011140394298074</v>
      </c>
      <c r="I401" s="4">
        <f t="shared" si="34"/>
        <v>1.0340333737717002</v>
      </c>
    </row>
    <row r="402" spans="1: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4">
        <f t="shared" si="30"/>
        <v>4.031987085369515E-2</v>
      </c>
      <c r="E402" s="4">
        <f t="shared" si="31"/>
        <v>2.1821761082647804</v>
      </c>
      <c r="F402" s="4">
        <f t="shared" si="32"/>
        <v>3.5189077340279238</v>
      </c>
      <c r="G402" s="4">
        <f t="shared" si="33"/>
        <v>3.8825489635352541</v>
      </c>
      <c r="I402" s="4">
        <f t="shared" si="34"/>
        <v>1.0403198708536952</v>
      </c>
    </row>
    <row r="403" spans="1: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4">
        <f t="shared" si="30"/>
        <v>3.3697698397667786E-2</v>
      </c>
      <c r="E403" s="4">
        <f t="shared" si="31"/>
        <v>2.7100596301701172</v>
      </c>
      <c r="F403" s="4">
        <f t="shared" si="32"/>
        <v>3.3623684024332059</v>
      </c>
      <c r="G403" s="4">
        <f t="shared" si="33"/>
        <v>2.9976466668391901</v>
      </c>
      <c r="I403" s="4">
        <f t="shared" si="34"/>
        <v>1.0336976983976678</v>
      </c>
    </row>
    <row r="404" spans="1: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4">
        <f t="shared" si="30"/>
        <v>3.3174702807952539E-2</v>
      </c>
      <c r="E404" s="4">
        <f t="shared" si="31"/>
        <v>2.6345826091358568</v>
      </c>
      <c r="F404" s="4">
        <f t="shared" si="32"/>
        <v>3.5328272257232398</v>
      </c>
      <c r="G404" s="4">
        <f t="shared" si="33"/>
        <v>2.9640711173550272</v>
      </c>
      <c r="I404" s="4">
        <f t="shared" si="34"/>
        <v>1.0331747028079525</v>
      </c>
    </row>
    <row r="405" spans="1: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4">
        <f t="shared" si="30"/>
        <v>3.933183904365456E-2</v>
      </c>
      <c r="E405" s="4">
        <f t="shared" si="31"/>
        <v>2.2229515975956975</v>
      </c>
      <c r="F405" s="4">
        <f t="shared" si="32"/>
        <v>3.6353876996701802</v>
      </c>
      <c r="G405" s="4">
        <f t="shared" si="33"/>
        <v>3.6353876996701802</v>
      </c>
      <c r="I405" s="4">
        <f t="shared" si="34"/>
        <v>1.0393318390436546</v>
      </c>
    </row>
    <row r="406" spans="1: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4">
        <f t="shared" si="30"/>
        <v>2.7042816221920729E-2</v>
      </c>
      <c r="E406" s="4">
        <f t="shared" si="31"/>
        <v>2.2965794826665897</v>
      </c>
      <c r="F406" s="4">
        <f t="shared" si="32"/>
        <v>3.454312683085603</v>
      </c>
      <c r="G406" s="4">
        <f t="shared" si="33"/>
        <v>3.6353505366522039</v>
      </c>
      <c r="I406" s="4">
        <f t="shared" si="34"/>
        <v>1.0270428162219207</v>
      </c>
    </row>
    <row r="407" spans="1: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4">
        <f t="shared" si="30"/>
        <v>2.910106999250317E-2</v>
      </c>
      <c r="E407" s="4">
        <f t="shared" si="31"/>
        <v>2.2375336755959943</v>
      </c>
      <c r="F407" s="4">
        <f t="shared" si="32"/>
        <v>3.462518681664438</v>
      </c>
      <c r="G407" s="4">
        <f t="shared" si="33"/>
        <v>3.7839766182412098</v>
      </c>
      <c r="I407" s="4">
        <f t="shared" si="34"/>
        <v>1.0291010699925032</v>
      </c>
    </row>
    <row r="408" spans="1: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4">
        <f t="shared" si="30"/>
        <v>4.571905479449434E-2</v>
      </c>
      <c r="E408" s="4">
        <f t="shared" si="31"/>
        <v>2.2228318010530916</v>
      </c>
      <c r="F408" s="4">
        <f t="shared" si="32"/>
        <v>3.1108006360887277</v>
      </c>
      <c r="G408" s="4">
        <f t="shared" si="33"/>
        <v>4.3732526705847299</v>
      </c>
      <c r="I408" s="4">
        <f t="shared" si="34"/>
        <v>1.0457190547944943</v>
      </c>
    </row>
    <row r="409" spans="1: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4">
        <f t="shared" si="30"/>
        <v>3.9473275821230169E-2</v>
      </c>
      <c r="E409" s="4">
        <f t="shared" si="31"/>
        <v>2.1490996283363133</v>
      </c>
      <c r="F409" s="4">
        <f t="shared" si="32"/>
        <v>3.3297608859621137</v>
      </c>
      <c r="G409" s="4">
        <f t="shared" si="33"/>
        <v>4.2668124188275867</v>
      </c>
      <c r="I409" s="4">
        <f t="shared" si="34"/>
        <v>1.0394732758212302</v>
      </c>
    </row>
    <row r="410" spans="1: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4">
        <f t="shared" si="30"/>
        <v>3.8424459985209269E-2</v>
      </c>
      <c r="E410" s="4">
        <f t="shared" si="31"/>
        <v>2.3698116966101388</v>
      </c>
      <c r="F410" s="4">
        <f t="shared" si="32"/>
        <v>3.3041547838632144</v>
      </c>
      <c r="G410" s="4">
        <f t="shared" si="33"/>
        <v>3.6313947696914046</v>
      </c>
      <c r="I410" s="4">
        <f t="shared" si="34"/>
        <v>1.0384244599852093</v>
      </c>
    </row>
    <row r="411" spans="1: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4">
        <f t="shared" si="30"/>
        <v>3.7892185735932671E-2</v>
      </c>
      <c r="E411" s="4">
        <f t="shared" si="31"/>
        <v>2.6989749523667896</v>
      </c>
      <c r="F411" s="4">
        <f t="shared" si="32"/>
        <v>3.1397657370522043</v>
      </c>
      <c r="G411" s="4">
        <f t="shared" si="33"/>
        <v>3.2154974951700206</v>
      </c>
      <c r="I411" s="4">
        <f t="shared" si="34"/>
        <v>1.0378921857359327</v>
      </c>
    </row>
    <row r="412" spans="1: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4">
        <f t="shared" si="30"/>
        <v>3.7837414415187842E-2</v>
      </c>
      <c r="E412" s="4">
        <f t="shared" si="31"/>
        <v>3.4759899439328925</v>
      </c>
      <c r="F412" s="4">
        <f t="shared" si="32"/>
        <v>2.9777894048429356</v>
      </c>
      <c r="G412" s="4">
        <f t="shared" si="33"/>
        <v>2.6560947939234394</v>
      </c>
      <c r="I412" s="4">
        <f t="shared" si="34"/>
        <v>1.0378374144151878</v>
      </c>
    </row>
    <row r="413" spans="1: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4">
        <f t="shared" si="30"/>
        <v>3.848928290882947E-2</v>
      </c>
      <c r="E413" s="4">
        <f t="shared" si="31"/>
        <v>2.9797174082405204</v>
      </c>
      <c r="F413" s="4">
        <f t="shared" si="32"/>
        <v>3.0876531396647224</v>
      </c>
      <c r="G413" s="4">
        <f t="shared" si="33"/>
        <v>2.9366235856109322</v>
      </c>
      <c r="I413" s="4">
        <f t="shared" si="34"/>
        <v>1.0384892829088295</v>
      </c>
    </row>
    <row r="414" spans="1: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4">
        <f t="shared" si="30"/>
        <v>3.7971157463666749E-2</v>
      </c>
      <c r="E414" s="4">
        <f t="shared" si="31"/>
        <v>3.1724700664492795</v>
      </c>
      <c r="F414" s="4">
        <f t="shared" si="32"/>
        <v>3.0968053552188248</v>
      </c>
      <c r="G414" s="4">
        <f t="shared" si="33"/>
        <v>2.7633868060350282</v>
      </c>
      <c r="I414" s="4">
        <f t="shared" si="34"/>
        <v>1.0379711574636667</v>
      </c>
    </row>
    <row r="415" spans="1: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4">
        <f t="shared" si="30"/>
        <v>4.2841123180251905E-2</v>
      </c>
      <c r="E415" s="4">
        <f t="shared" si="31"/>
        <v>1.8369560315765348</v>
      </c>
      <c r="F415" s="4">
        <f t="shared" si="32"/>
        <v>3.5514186891603852</v>
      </c>
      <c r="G415" s="4">
        <f t="shared" si="33"/>
        <v>5.7456886031707386</v>
      </c>
      <c r="I415" s="4">
        <f t="shared" si="34"/>
        <v>1.0428411231802519</v>
      </c>
    </row>
    <row r="416" spans="1: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4">
        <f t="shared" si="30"/>
        <v>3.9999006868322695E-2</v>
      </c>
      <c r="E416" s="4">
        <f t="shared" si="31"/>
        <v>2.33021541445</v>
      </c>
      <c r="F416" s="4">
        <f t="shared" si="32"/>
        <v>3.2554222011838192</v>
      </c>
      <c r="G416" s="4">
        <f t="shared" si="33"/>
        <v>3.7925432143695748</v>
      </c>
      <c r="I416" s="4">
        <f t="shared" si="34"/>
        <v>1.0399990068683227</v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4">
        <f t="shared" si="30"/>
        <v>3.2034251964014882E-2</v>
      </c>
      <c r="E418" s="4">
        <f t="shared" si="31"/>
        <v>2.7165807977037368</v>
      </c>
      <c r="F418" s="4">
        <f t="shared" si="32"/>
        <v>3.7114846135942048</v>
      </c>
      <c r="G418" s="4">
        <f t="shared" si="33"/>
        <v>2.7589537096748824</v>
      </c>
      <c r="I418" s="4">
        <f t="shared" si="34"/>
        <v>1.0320342519640149</v>
      </c>
    </row>
    <row r="419" spans="1: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4">
        <f t="shared" si="30"/>
        <v>3.7688670667394231E-2</v>
      </c>
      <c r="E419" s="4">
        <f t="shared" si="31"/>
        <v>4.5343794703931151</v>
      </c>
      <c r="F419" s="4">
        <f t="shared" si="32"/>
        <v>4.4674023424277314</v>
      </c>
      <c r="G419" s="4">
        <f t="shared" si="33"/>
        <v>1.7997946968306946</v>
      </c>
      <c r="I419" s="4">
        <f t="shared" si="34"/>
        <v>1.0376886706673942</v>
      </c>
    </row>
    <row r="420" spans="1: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4">
        <f t="shared" si="30"/>
        <v>3.4842327592859101E-2</v>
      </c>
      <c r="E420" s="4">
        <f t="shared" si="31"/>
        <v>1.9533306329663236</v>
      </c>
      <c r="F420" s="4">
        <f t="shared" si="32"/>
        <v>3.9098303974539599</v>
      </c>
      <c r="G420" s="4">
        <f t="shared" si="33"/>
        <v>4.3049945761190491</v>
      </c>
      <c r="I420" s="4">
        <f t="shared" si="34"/>
        <v>1.0348423275928591</v>
      </c>
    </row>
    <row r="421" spans="1: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4">
        <f t="shared" si="30"/>
        <v>3.4950670625401026E-2</v>
      </c>
      <c r="E421" s="4">
        <f t="shared" si="31"/>
        <v>1.9220986115690268</v>
      </c>
      <c r="F421" s="4">
        <f t="shared" si="32"/>
        <v>3.8011966376187369</v>
      </c>
      <c r="G421" s="4">
        <f t="shared" si="33"/>
        <v>4.6155206935462942</v>
      </c>
      <c r="I421" s="4">
        <f t="shared" si="34"/>
        <v>1.034950670625401</v>
      </c>
    </row>
    <row r="422" spans="1: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4">
        <f t="shared" si="30"/>
        <v>3.831098483299944E-2</v>
      </c>
      <c r="E422" s="4">
        <f t="shared" si="31"/>
        <v>1.633373954559872</v>
      </c>
      <c r="F422" s="4">
        <f t="shared" si="32"/>
        <v>4.2264313945703114</v>
      </c>
      <c r="G422" s="4">
        <f t="shared" si="33"/>
        <v>6.6153274061052691</v>
      </c>
      <c r="I422" s="4">
        <f t="shared" si="34"/>
        <v>1.0383109848329994</v>
      </c>
    </row>
    <row r="423" spans="1: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4">
        <f t="shared" si="30"/>
        <v>3.3858324937003026E-2</v>
      </c>
      <c r="E423" s="4">
        <f t="shared" si="31"/>
        <v>2.4140256439838734</v>
      </c>
      <c r="F423" s="4">
        <f t="shared" si="32"/>
        <v>3.5897753471789731</v>
      </c>
      <c r="G423" s="4">
        <f t="shared" si="33"/>
        <v>3.2553648571751301</v>
      </c>
      <c r="I423" s="4">
        <f t="shared" si="34"/>
        <v>1.033858324937003</v>
      </c>
    </row>
    <row r="424" spans="1: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4">
        <f t="shared" si="30"/>
        <v>3.2249430774927479E-2</v>
      </c>
      <c r="E424" s="4">
        <f t="shared" si="31"/>
        <v>1.1849028525825562</v>
      </c>
      <c r="F424" s="4">
        <f t="shared" si="32"/>
        <v>8.406761076610465</v>
      </c>
      <c r="G424" s="4">
        <f t="shared" si="33"/>
        <v>26.956299747927172</v>
      </c>
      <c r="I424" s="4">
        <f t="shared" si="34"/>
        <v>1.0322494307749275</v>
      </c>
    </row>
    <row r="425" spans="1: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4">
        <f t="shared" si="30"/>
        <v>3.6592173101124503E-2</v>
      </c>
      <c r="E425" s="4">
        <f t="shared" si="31"/>
        <v>20.751588332338791</v>
      </c>
      <c r="F425" s="4">
        <f t="shared" si="32"/>
        <v>8.085893262576251</v>
      </c>
      <c r="G425" s="4">
        <f t="shared" si="33"/>
        <v>1.2075271298987518</v>
      </c>
      <c r="I425" s="4">
        <f t="shared" si="34"/>
        <v>1.0365921731011245</v>
      </c>
    </row>
    <row r="426" spans="1: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4">
        <f t="shared" si="30"/>
        <v>3.7066356853934668E-2</v>
      </c>
      <c r="E426" s="4">
        <f t="shared" si="31"/>
        <v>4.4966792343652999</v>
      </c>
      <c r="F426" s="4">
        <f t="shared" si="32"/>
        <v>3.8333476426338056</v>
      </c>
      <c r="G426" s="4">
        <f t="shared" si="33"/>
        <v>1.9351901834495833</v>
      </c>
      <c r="I426" s="4">
        <f t="shared" si="34"/>
        <v>1.0370663568539347</v>
      </c>
    </row>
    <row r="427" spans="1: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4">
        <f t="shared" si="30"/>
        <v>2.740030444782704E-2</v>
      </c>
      <c r="E427" s="4">
        <f t="shared" si="31"/>
        <v>2.6632438670730627</v>
      </c>
      <c r="F427" s="4">
        <f t="shared" si="32"/>
        <v>3.3175685638454726</v>
      </c>
      <c r="G427" s="4">
        <f t="shared" si="33"/>
        <v>3.0950890707751557</v>
      </c>
      <c r="I427" s="4">
        <f t="shared" si="34"/>
        <v>1.027400304447827</v>
      </c>
    </row>
    <row r="428" spans="1: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4">
        <f t="shared" si="30"/>
        <v>2.8201510317241274E-2</v>
      </c>
      <c r="E428" s="4">
        <f t="shared" si="31"/>
        <v>3.0024146921460688</v>
      </c>
      <c r="F428" s="4">
        <f t="shared" si="32"/>
        <v>3.1082414850031803</v>
      </c>
      <c r="G428" s="4">
        <f t="shared" si="33"/>
        <v>2.8967922823924677</v>
      </c>
      <c r="I428" s="4">
        <f t="shared" si="34"/>
        <v>1.0282015103172413</v>
      </c>
    </row>
    <row r="429" spans="1: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4">
        <f t="shared" si="30"/>
        <v>2.70297738205314E-2</v>
      </c>
      <c r="E429" s="4">
        <f t="shared" si="31"/>
        <v>2.9461838467474646</v>
      </c>
      <c r="F429" s="4">
        <f t="shared" si="32"/>
        <v>3.1256110196989355</v>
      </c>
      <c r="G429" s="4">
        <f t="shared" si="33"/>
        <v>2.9356468771205946</v>
      </c>
      <c r="I429" s="4">
        <f t="shared" si="34"/>
        <v>1.0270297738205314</v>
      </c>
    </row>
    <row r="430" spans="1: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4">
        <f t="shared" si="30"/>
        <v>3.9594879473198175E-2</v>
      </c>
      <c r="E430" s="4">
        <f t="shared" si="31"/>
        <v>2.3294841863468196</v>
      </c>
      <c r="F430" s="4">
        <f t="shared" si="32"/>
        <v>3.0911705813329857</v>
      </c>
      <c r="G430" s="4">
        <f t="shared" si="33"/>
        <v>4.0450067921988904</v>
      </c>
      <c r="I430" s="4">
        <f t="shared" si="34"/>
        <v>1.0395948794731982</v>
      </c>
    </row>
    <row r="431" spans="1: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4">
        <f t="shared" si="30"/>
        <v>3.667835748517323E-2</v>
      </c>
      <c r="E431" s="4">
        <f t="shared" si="31"/>
        <v>1.976641646682878</v>
      </c>
      <c r="F431" s="4">
        <f t="shared" si="32"/>
        <v>3.4278829300255302</v>
      </c>
      <c r="G431" s="4">
        <f t="shared" si="33"/>
        <v>4.9415377657803168</v>
      </c>
      <c r="I431" s="4">
        <f t="shared" si="34"/>
        <v>1.0366783574851732</v>
      </c>
    </row>
    <row r="432" spans="1: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4">
        <f t="shared" si="30"/>
        <v>3.7483850630140925E-2</v>
      </c>
      <c r="E432" s="4">
        <f t="shared" si="31"/>
        <v>2.1144229434634525</v>
      </c>
      <c r="F432" s="4">
        <f t="shared" si="32"/>
        <v>3.2573905197389905</v>
      </c>
      <c r="G432" s="4">
        <f t="shared" si="33"/>
        <v>4.5441424726865058</v>
      </c>
      <c r="I432" s="4">
        <f t="shared" si="34"/>
        <v>1.0374838506301409</v>
      </c>
    </row>
    <row r="433" spans="1: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4">
        <f t="shared" si="30"/>
        <v>3.8600657326785637E-2</v>
      </c>
      <c r="E433" s="4">
        <f t="shared" si="31"/>
        <v>1.717117851555455</v>
      </c>
      <c r="F433" s="4">
        <f t="shared" si="32"/>
        <v>3.6431274527035535</v>
      </c>
      <c r="G433" s="4">
        <f t="shared" si="33"/>
        <v>6.9861988945991644</v>
      </c>
      <c r="I433" s="4">
        <f t="shared" si="34"/>
        <v>1.0386006573267856</v>
      </c>
    </row>
    <row r="434" spans="1: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4">
        <f t="shared" si="30"/>
        <v>3.8683720388801524E-2</v>
      </c>
      <c r="E434" s="4">
        <f t="shared" si="31"/>
        <v>2.991077775682224</v>
      </c>
      <c r="F434" s="4">
        <f t="shared" si="32"/>
        <v>3.6106231885327005</v>
      </c>
      <c r="G434" s="4">
        <f t="shared" si="33"/>
        <v>2.5725997142554107</v>
      </c>
      <c r="I434" s="4">
        <f t="shared" si="34"/>
        <v>1.0386837203888015</v>
      </c>
    </row>
    <row r="435" spans="1: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4">
        <f t="shared" si="30"/>
        <v>3.4634506693332678E-2</v>
      </c>
      <c r="E435" s="4">
        <f t="shared" si="31"/>
        <v>2.394408306913471</v>
      </c>
      <c r="F435" s="4">
        <f t="shared" si="32"/>
        <v>3.8214728906601496</v>
      </c>
      <c r="G435" s="4">
        <f t="shared" si="33"/>
        <v>3.1183629731431175</v>
      </c>
      <c r="I435" s="4">
        <f t="shared" si="34"/>
        <v>1.0346345066933327</v>
      </c>
    </row>
    <row r="436" spans="1: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4">
        <f t="shared" si="30"/>
        <v>3.7394722812530867E-2</v>
      </c>
      <c r="E436" s="4">
        <f t="shared" si="31"/>
        <v>1.5493551036845008</v>
      </c>
      <c r="F436" s="4">
        <f t="shared" si="32"/>
        <v>4.8123332113325681</v>
      </c>
      <c r="G436" s="4">
        <f t="shared" si="33"/>
        <v>6.8133461455257098</v>
      </c>
      <c r="I436" s="4">
        <f t="shared" si="34"/>
        <v>1.0373947228125309</v>
      </c>
    </row>
    <row r="437" spans="1: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4">
        <f t="shared" si="30"/>
        <v>3.866181510653055E-2</v>
      </c>
      <c r="E437" s="4">
        <f t="shared" si="31"/>
        <v>2.3384080384134047</v>
      </c>
      <c r="F437" s="4">
        <f t="shared" si="32"/>
        <v>3.5667426325658633</v>
      </c>
      <c r="G437" s="4">
        <f t="shared" si="33"/>
        <v>3.4247657066640951</v>
      </c>
      <c r="I437" s="4">
        <f t="shared" si="34"/>
        <v>1.0386618151065306</v>
      </c>
    </row>
    <row r="438" spans="1: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4">
        <f t="shared" si="30"/>
        <v>3.6491605139737482E-2</v>
      </c>
      <c r="E438" s="4">
        <f t="shared" si="31"/>
        <v>1.5278773484508081</v>
      </c>
      <c r="F438" s="4">
        <f t="shared" si="32"/>
        <v>4.8838648365533111</v>
      </c>
      <c r="G438" s="4">
        <f t="shared" si="33"/>
        <v>7.1052333893698263</v>
      </c>
      <c r="I438" s="4">
        <f t="shared" si="34"/>
        <v>1.0364916051397375</v>
      </c>
    </row>
    <row r="439" spans="1: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4">
        <f t="shared" si="30"/>
        <v>3.5510785510785681E-2</v>
      </c>
      <c r="E439" s="4">
        <f t="shared" si="31"/>
        <v>4.1988037596126473</v>
      </c>
      <c r="F439" s="4">
        <f t="shared" si="32"/>
        <v>4.0887532935792548</v>
      </c>
      <c r="G439" s="4">
        <f t="shared" si="33"/>
        <v>1.9332502786702515</v>
      </c>
      <c r="I439" s="4">
        <f t="shared" si="34"/>
        <v>1.0355107855107857</v>
      </c>
    </row>
    <row r="440" spans="1: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4">
        <f t="shared" si="30"/>
        <v>3.3330500728608881E-2</v>
      </c>
      <c r="E440" s="4">
        <f t="shared" si="31"/>
        <v>3.8694956549813271</v>
      </c>
      <c r="F440" s="4">
        <f t="shared" si="32"/>
        <v>3.5875095116507625</v>
      </c>
      <c r="G440" s="4">
        <f t="shared" si="33"/>
        <v>2.1606509567288903</v>
      </c>
      <c r="I440" s="4">
        <f t="shared" si="34"/>
        <v>1.0333305007286089</v>
      </c>
    </row>
    <row r="441" spans="1: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4">
        <f t="shared" si="30"/>
        <v>3.7335412335412377E-2</v>
      </c>
      <c r="E441" s="4">
        <f t="shared" si="31"/>
        <v>1.8935972442451749</v>
      </c>
      <c r="F441" s="4">
        <f t="shared" si="32"/>
        <v>4.0989466209018817</v>
      </c>
      <c r="G441" s="4">
        <f t="shared" si="33"/>
        <v>4.3871294654167725</v>
      </c>
      <c r="I441" s="4">
        <f t="shared" si="34"/>
        <v>1.0373354123354124</v>
      </c>
    </row>
    <row r="442" spans="1: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4">
        <f t="shared" si="30"/>
        <v>2.8551532033426197E-2</v>
      </c>
      <c r="E442" s="4">
        <f t="shared" si="31"/>
        <v>4.1583011583011587</v>
      </c>
      <c r="F442" s="4">
        <f t="shared" si="32"/>
        <v>3.7169974115616911</v>
      </c>
      <c r="G442" s="4">
        <f t="shared" si="33"/>
        <v>2.0388073828679603</v>
      </c>
      <c r="I442" s="4">
        <f t="shared" si="34"/>
        <v>1.0285515320334262</v>
      </c>
    </row>
    <row r="443" spans="1: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4">
        <f t="shared" si="30"/>
        <v>2.8134101878584117E-2</v>
      </c>
      <c r="E443" s="4">
        <f t="shared" si="31"/>
        <v>1.9759492063941415</v>
      </c>
      <c r="F443" s="4">
        <f t="shared" si="32"/>
        <v>3.6936622658873315</v>
      </c>
      <c r="G443" s="4">
        <f t="shared" si="33"/>
        <v>4.4806861141229932</v>
      </c>
      <c r="I443" s="4">
        <f t="shared" si="34"/>
        <v>1.0281341018785841</v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4">
        <f t="shared" si="30"/>
        <v>3.3958533345685993E-2</v>
      </c>
      <c r="E445" s="4">
        <f t="shared" si="31"/>
        <v>1.5880423462643898</v>
      </c>
      <c r="F445" s="4">
        <f t="shared" si="32"/>
        <v>4.1568001956952605</v>
      </c>
      <c r="G445" s="4">
        <f t="shared" si="33"/>
        <v>7.7086611758746608</v>
      </c>
      <c r="I445" s="4">
        <f t="shared" si="34"/>
        <v>1.033958533345686</v>
      </c>
    </row>
    <row r="446" spans="1: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4">
        <f t="shared" si="30"/>
        <v>2.8204964157128698E-2</v>
      </c>
      <c r="E446" s="4">
        <f t="shared" si="31"/>
        <v>2.4763417381725397</v>
      </c>
      <c r="F446" s="4">
        <f t="shared" si="32"/>
        <v>3.1506409905341974</v>
      </c>
      <c r="G446" s="4">
        <f t="shared" si="33"/>
        <v>3.587022082520352</v>
      </c>
      <c r="I446" s="4">
        <f t="shared" si="34"/>
        <v>1.0282049641571287</v>
      </c>
    </row>
    <row r="447" spans="1: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4">
        <f t="shared" si="30"/>
        <v>2.6692395611896291E-2</v>
      </c>
      <c r="E447" s="4">
        <f t="shared" si="31"/>
        <v>2.651092938579334</v>
      </c>
      <c r="F447" s="4">
        <f t="shared" si="32"/>
        <v>3.3149734522375973</v>
      </c>
      <c r="G447" s="4">
        <f t="shared" si="33"/>
        <v>3.1139499724254294</v>
      </c>
      <c r="I447" s="4">
        <f t="shared" si="34"/>
        <v>1.0266923956118963</v>
      </c>
    </row>
    <row r="448" spans="1: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4">
        <f t="shared" si="30"/>
        <v>2.7912631328191218E-2</v>
      </c>
      <c r="E448" s="4">
        <f t="shared" si="31"/>
        <v>2.2459734205784501</v>
      </c>
      <c r="F448" s="4">
        <f t="shared" si="32"/>
        <v>3.5217353570808667</v>
      </c>
      <c r="G448" s="4">
        <f t="shared" si="33"/>
        <v>3.6926553558067585</v>
      </c>
      <c r="I448" s="4">
        <f t="shared" si="34"/>
        <v>1.0279126313281912</v>
      </c>
    </row>
    <row r="449" spans="1: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4">
        <f t="shared" si="30"/>
        <v>2.8649143419010592E-2</v>
      </c>
      <c r="E449" s="4">
        <f t="shared" si="31"/>
        <v>3.5461561923600313</v>
      </c>
      <c r="F449" s="4">
        <f t="shared" si="32"/>
        <v>3.4607135686180581</v>
      </c>
      <c r="G449" s="4">
        <f t="shared" si="33"/>
        <v>2.3307481938522474</v>
      </c>
      <c r="I449" s="4">
        <f t="shared" si="34"/>
        <v>1.0286491434190106</v>
      </c>
    </row>
    <row r="450" spans="1: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4">
        <f t="shared" si="30"/>
        <v>2.9676538151114595E-2</v>
      </c>
      <c r="E450" s="4">
        <f t="shared" si="31"/>
        <v>1.9883548679121061</v>
      </c>
      <c r="F450" s="4">
        <f t="shared" si="32"/>
        <v>3.7759631163553968</v>
      </c>
      <c r="G450" s="4">
        <f t="shared" si="33"/>
        <v>4.3059169488504736</v>
      </c>
      <c r="I450" s="4">
        <f t="shared" si="34"/>
        <v>1.0296765381511146</v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4">
        <f t="shared" si="35"/>
        <v>3.5376373414160778E-2</v>
      </c>
      <c r="E454" s="4">
        <f t="shared" si="36"/>
        <v>1.9540100866048158</v>
      </c>
      <c r="F454" s="4">
        <f t="shared" si="37"/>
        <v>3.8687990309945972</v>
      </c>
      <c r="G454" s="4">
        <f t="shared" si="38"/>
        <v>4.3524857210014085</v>
      </c>
      <c r="I454" s="4">
        <f t="shared" si="39"/>
        <v>1.0353763734141608</v>
      </c>
    </row>
    <row r="455" spans="1: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4">
        <f t="shared" si="35"/>
        <v>3.7054846554437137E-2</v>
      </c>
      <c r="E455" s="4">
        <f t="shared" si="36"/>
        <v>1.7677743229547787</v>
      </c>
      <c r="F455" s="4">
        <f t="shared" si="37"/>
        <v>4.2189652573397307</v>
      </c>
      <c r="G455" s="4">
        <f t="shared" si="38"/>
        <v>5.0686294877783666</v>
      </c>
      <c r="I455" s="4">
        <f t="shared" si="39"/>
        <v>1.0370548465544371</v>
      </c>
    </row>
    <row r="456" spans="1: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4">
        <f t="shared" si="35"/>
        <v>3.6378090325398293E-2</v>
      </c>
      <c r="E456" s="4">
        <f t="shared" si="36"/>
        <v>10.903207561073483</v>
      </c>
      <c r="F456" s="4">
        <f t="shared" si="37"/>
        <v>7.1859781290742824</v>
      </c>
      <c r="G456" s="4">
        <f t="shared" si="38"/>
        <v>1.3001805159459865</v>
      </c>
      <c r="I456" s="4">
        <f t="shared" si="39"/>
        <v>1.0363780903253983</v>
      </c>
    </row>
    <row r="457" spans="1: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4">
        <f t="shared" si="35"/>
        <v>3.3812891885665497E-2</v>
      </c>
      <c r="E457" s="4">
        <f t="shared" si="36"/>
        <v>3.7196696160267582</v>
      </c>
      <c r="F457" s="4">
        <f t="shared" si="37"/>
        <v>3.5246726957780097</v>
      </c>
      <c r="G457" s="4">
        <f t="shared" si="38"/>
        <v>2.2349133896340669</v>
      </c>
      <c r="I457" s="4">
        <f t="shared" si="39"/>
        <v>1.0338128918856655</v>
      </c>
    </row>
    <row r="458" spans="1: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4">
        <f t="shared" si="35"/>
        <v>4.3106600645470783E-2</v>
      </c>
      <c r="E458" s="4">
        <f t="shared" si="36"/>
        <v>5.1325176527631617</v>
      </c>
      <c r="F458" s="4">
        <f t="shared" si="37"/>
        <v>4.4584217431416659</v>
      </c>
      <c r="G458" s="4">
        <f t="shared" si="38"/>
        <v>1.7215578846030002</v>
      </c>
      <c r="I458" s="4">
        <f t="shared" si="39"/>
        <v>1.0431066006454708</v>
      </c>
    </row>
    <row r="459" spans="1: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4">
        <f t="shared" si="35"/>
        <v>2.7214920287209399E-2</v>
      </c>
      <c r="E459" s="4">
        <f t="shared" si="36"/>
        <v>2.9572623939057672</v>
      </c>
      <c r="F459" s="4">
        <f t="shared" si="37"/>
        <v>3.4230962836958216</v>
      </c>
      <c r="G459" s="4">
        <f t="shared" si="38"/>
        <v>2.704777056959855</v>
      </c>
      <c r="I459" s="4">
        <f t="shared" si="39"/>
        <v>1.0272149202872094</v>
      </c>
    </row>
    <row r="460" spans="1: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4">
        <f t="shared" si="35"/>
        <v>2.7705831194719588E-2</v>
      </c>
      <c r="E460" s="4">
        <f t="shared" si="36"/>
        <v>3.0643339188239964</v>
      </c>
      <c r="F460" s="4">
        <f t="shared" si="37"/>
        <v>3.4037335952644105</v>
      </c>
      <c r="G460" s="4">
        <f t="shared" si="38"/>
        <v>2.6324810480463361</v>
      </c>
      <c r="I460" s="4">
        <f t="shared" si="39"/>
        <v>1.0277058311947196</v>
      </c>
    </row>
    <row r="461" spans="1: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4">
        <f t="shared" si="35"/>
        <v>3.1705070773152766E-2</v>
      </c>
      <c r="E461" s="4">
        <f t="shared" si="36"/>
        <v>1.5964894646671357</v>
      </c>
      <c r="F461" s="4">
        <f t="shared" si="37"/>
        <v>4.4060368394529776</v>
      </c>
      <c r="G461" s="4">
        <f t="shared" si="38"/>
        <v>6.8182896334032792</v>
      </c>
      <c r="I461" s="4">
        <f t="shared" si="39"/>
        <v>1.0317050707731528</v>
      </c>
    </row>
    <row r="462" spans="1: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4">
        <f t="shared" si="35"/>
        <v>2.7870085181095572E-2</v>
      </c>
      <c r="E462" s="4">
        <f t="shared" si="36"/>
        <v>2.1834075855139035</v>
      </c>
      <c r="F462" s="4">
        <f t="shared" si="37"/>
        <v>3.5962647166238471</v>
      </c>
      <c r="G462" s="4">
        <f t="shared" si="38"/>
        <v>3.7888257744248524</v>
      </c>
      <c r="I462" s="4">
        <f t="shared" si="39"/>
        <v>1.0278700851810956</v>
      </c>
    </row>
    <row r="463" spans="1: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4">
        <f t="shared" si="35"/>
        <v>3.9989542951444745E-2</v>
      </c>
      <c r="E463" s="4">
        <f t="shared" si="36"/>
        <v>2.2770804288004038</v>
      </c>
      <c r="F463" s="4">
        <f t="shared" si="37"/>
        <v>3.2445035763434538</v>
      </c>
      <c r="G463" s="4">
        <f t="shared" si="38"/>
        <v>3.9583956912580183</v>
      </c>
      <c r="I463" s="4">
        <f t="shared" si="39"/>
        <v>1.0399895429514447</v>
      </c>
    </row>
    <row r="464" spans="1: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4">
        <f t="shared" si="35"/>
        <v>3.9589393420992103E-2</v>
      </c>
      <c r="E464" s="4">
        <f t="shared" si="36"/>
        <v>2.5318583685827094</v>
      </c>
      <c r="F464" s="4">
        <f t="shared" si="37"/>
        <v>3.4830603956257709</v>
      </c>
      <c r="G464" s="4">
        <f t="shared" si="38"/>
        <v>3.1453527585236976</v>
      </c>
      <c r="I464" s="4">
        <f t="shared" si="39"/>
        <v>1.0395893934209921</v>
      </c>
    </row>
    <row r="465" spans="1: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4">
        <f t="shared" si="35"/>
        <v>3.9814485538169686E-2</v>
      </c>
      <c r="E465" s="4">
        <f t="shared" si="36"/>
        <v>2.2873928123552472</v>
      </c>
      <c r="F465" s="4">
        <f t="shared" si="37"/>
        <v>3.1678062366028819</v>
      </c>
      <c r="G465" s="4">
        <f t="shared" si="38"/>
        <v>4.046204884287941</v>
      </c>
      <c r="I465" s="4">
        <f t="shared" si="39"/>
        <v>1.0398144855381697</v>
      </c>
    </row>
    <row r="466" spans="1: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4">
        <f t="shared" si="35"/>
        <v>3.9155231701815563E-2</v>
      </c>
      <c r="E466" s="4">
        <f t="shared" si="36"/>
        <v>3.0897708880779335</v>
      </c>
      <c r="F466" s="4">
        <f t="shared" si="37"/>
        <v>3.0573157067871541</v>
      </c>
      <c r="G466" s="4">
        <f t="shared" si="38"/>
        <v>2.8631382959007068</v>
      </c>
      <c r="I466" s="4">
        <f t="shared" si="39"/>
        <v>1.0391552317018156</v>
      </c>
    </row>
    <row r="467" spans="1: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4">
        <f t="shared" si="35"/>
        <v>3.9654027954320492E-2</v>
      </c>
      <c r="E467" s="4">
        <f t="shared" si="36"/>
        <v>1.854364933475426</v>
      </c>
      <c r="F467" s="4">
        <f t="shared" si="37"/>
        <v>3.5599903511554043</v>
      </c>
      <c r="G467" s="4">
        <f t="shared" si="38"/>
        <v>5.5607399034301821</v>
      </c>
      <c r="I467" s="4">
        <f t="shared" si="39"/>
        <v>1.0396540279543205</v>
      </c>
    </row>
    <row r="468" spans="1: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4">
        <f t="shared" si="35"/>
        <v>3.9403953988051521E-2</v>
      </c>
      <c r="E468" s="4">
        <f t="shared" si="36"/>
        <v>2.6490743499047018</v>
      </c>
      <c r="F468" s="4">
        <f t="shared" si="37"/>
        <v>3.4385918808271971</v>
      </c>
      <c r="G468" s="4">
        <f t="shared" si="38"/>
        <v>3.0148365999088242</v>
      </c>
      <c r="I468" s="4">
        <f t="shared" si="39"/>
        <v>1.0394039539880515</v>
      </c>
    </row>
    <row r="469" spans="1: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4">
        <f t="shared" si="35"/>
        <v>4.0113198519868165E-2</v>
      </c>
      <c r="E469" s="4">
        <f t="shared" si="36"/>
        <v>2.8334286771881412</v>
      </c>
      <c r="F469" s="4">
        <f t="shared" si="37"/>
        <v>3.7489552789421117</v>
      </c>
      <c r="G469" s="4">
        <f t="shared" si="38"/>
        <v>2.6292975389103757</v>
      </c>
      <c r="I469" s="4">
        <f t="shared" si="39"/>
        <v>1.0401131985198682</v>
      </c>
    </row>
    <row r="470" spans="1: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4">
        <f t="shared" si="35"/>
        <v>3.9900381517592232E-2</v>
      </c>
      <c r="E470" s="4">
        <f t="shared" si="36"/>
        <v>2.3087839491069246</v>
      </c>
      <c r="F470" s="4">
        <f t="shared" si="37"/>
        <v>3.5281361002056459</v>
      </c>
      <c r="G470" s="4">
        <f t="shared" si="38"/>
        <v>3.5281361002056459</v>
      </c>
      <c r="I470" s="4">
        <f t="shared" si="39"/>
        <v>1.0399003815175922</v>
      </c>
    </row>
    <row r="471" spans="1: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4">
        <f t="shared" si="35"/>
        <v>3.3659584626402506E-2</v>
      </c>
      <c r="E471" s="4">
        <f t="shared" si="36"/>
        <v>2.182149678763674</v>
      </c>
      <c r="F471" s="4">
        <f t="shared" si="37"/>
        <v>3.6972639011473962</v>
      </c>
      <c r="G471" s="4">
        <f t="shared" si="38"/>
        <v>3.6864183044881198</v>
      </c>
      <c r="I471" s="4">
        <f t="shared" si="39"/>
        <v>1.0336595846264025</v>
      </c>
    </row>
    <row r="472" spans="1: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4">
        <f t="shared" si="35"/>
        <v>2.9792200305789773E-2</v>
      </c>
      <c r="E472" s="4">
        <f t="shared" si="36"/>
        <v>3.5295230668096393</v>
      </c>
      <c r="F472" s="4">
        <f t="shared" si="37"/>
        <v>3.1240015899341533</v>
      </c>
      <c r="G472" s="4">
        <f t="shared" si="38"/>
        <v>2.5216017324005446</v>
      </c>
      <c r="I472" s="4">
        <f t="shared" si="39"/>
        <v>1.0297922003057898</v>
      </c>
    </row>
    <row r="473" spans="1: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4">
        <f t="shared" si="35"/>
        <v>2.3042516783489342E-2</v>
      </c>
      <c r="E473" s="4">
        <f t="shared" si="36"/>
        <v>5.5901422235340732</v>
      </c>
      <c r="F473" s="4">
        <f t="shared" si="37"/>
        <v>4.4896621744914524</v>
      </c>
      <c r="G473" s="4">
        <f t="shared" si="38"/>
        <v>1.6711794999213383</v>
      </c>
      <c r="I473" s="4">
        <f t="shared" si="39"/>
        <v>1.0230425167834893</v>
      </c>
    </row>
    <row r="474" spans="1: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4">
        <f t="shared" si="35"/>
        <v>4.577685303094059E-2</v>
      </c>
      <c r="E474" s="4">
        <f t="shared" si="36"/>
        <v>2.5127889051843924</v>
      </c>
      <c r="F474" s="4">
        <f t="shared" si="37"/>
        <v>3.0233236397165282</v>
      </c>
      <c r="G474" s="4">
        <f t="shared" si="38"/>
        <v>3.6863097789364527</v>
      </c>
      <c r="I474" s="4">
        <f t="shared" si="39"/>
        <v>1.0457768530309406</v>
      </c>
    </row>
    <row r="475" spans="1: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4">
        <f t="shared" si="35"/>
        <v>4.0013306519060876E-2</v>
      </c>
      <c r="E475" s="4">
        <f t="shared" si="36"/>
        <v>5.3228445015718746</v>
      </c>
      <c r="F475" s="4">
        <f t="shared" si="37"/>
        <v>3.7926117747316659</v>
      </c>
      <c r="G475" s="4">
        <f t="shared" si="38"/>
        <v>1.8232870751350414</v>
      </c>
      <c r="I475" s="4">
        <f t="shared" si="39"/>
        <v>1.0400133065190609</v>
      </c>
    </row>
    <row r="476" spans="1:9" x14ac:dyDescent="0.2">
      <c r="A476" s="4">
        <f>IF('True_Odds_Calculator_3-way'!A477="","",'True_Odds_Calculator_3-way'!A477)</f>
        <v>1.75</v>
      </c>
      <c r="B476" s="4">
        <f>IF('True_Odds_Calculator_3-way'!B477="","",'True_Odds_Calculator_3-way'!B477)</f>
        <v>3.76</v>
      </c>
      <c r="C476" s="4">
        <f>IF('True_Odds_Calculator_3-way'!C477="","",'True_Odds_Calculator_3-way'!C477)</f>
        <v>5.19</v>
      </c>
      <c r="D476" s="4">
        <f t="shared" si="35"/>
        <v>3.0064245597390293E-2</v>
      </c>
      <c r="E476" s="4">
        <f t="shared" si="36"/>
        <v>1.7812384272339241</v>
      </c>
      <c r="F476" s="4">
        <f t="shared" si="37"/>
        <v>3.9072263241396139</v>
      </c>
      <c r="G476" s="4">
        <f t="shared" si="38"/>
        <v>5.4747479065691236</v>
      </c>
      <c r="I476" s="4">
        <f t="shared" si="39"/>
        <v>1.0300642455973903</v>
      </c>
    </row>
    <row r="477" spans="1:9" x14ac:dyDescent="0.2">
      <c r="A477" s="4">
        <f>IF('True_Odds_Calculator_3-way'!A478="","",'True_Odds_Calculator_3-way'!A478)</f>
        <v>1.1000000000000001</v>
      </c>
      <c r="B477" s="4">
        <f>IF('True_Odds_Calculator_3-way'!B478="","",'True_Odds_Calculator_3-way'!B478)</f>
        <v>12.11</v>
      </c>
      <c r="C477" s="4">
        <f>IF('True_Odds_Calculator_3-way'!C478="","",'True_Odds_Calculator_3-way'!C478)</f>
        <v>27.06</v>
      </c>
      <c r="D477" s="4">
        <f t="shared" si="35"/>
        <v>2.8622207249022313E-2</v>
      </c>
      <c r="E477" s="4">
        <f t="shared" si="36"/>
        <v>1.1116667303677574</v>
      </c>
      <c r="F477" s="4">
        <f t="shared" si="37"/>
        <v>13.691944078461733</v>
      </c>
      <c r="G477" s="4">
        <f t="shared" si="38"/>
        <v>36.477473599845595</v>
      </c>
      <c r="I477" s="4">
        <f t="shared" si="39"/>
        <v>1.0286222072490223</v>
      </c>
    </row>
    <row r="478" spans="1:9" x14ac:dyDescent="0.2">
      <c r="A478" s="4">
        <f>IF('True_Odds_Calculator_3-way'!A479="","",'True_Odds_Calculator_3-way'!A479)</f>
        <v>2.31</v>
      </c>
      <c r="B478" s="4">
        <f>IF('True_Odds_Calculator_3-way'!B479="","",'True_Odds_Calculator_3-way'!B479)</f>
        <v>3.67</v>
      </c>
      <c r="C478" s="4">
        <f>IF('True_Odds_Calculator_3-way'!C479="","",'True_Odds_Calculator_3-way'!C479)</f>
        <v>3.11</v>
      </c>
      <c r="D478" s="4">
        <f t="shared" si="35"/>
        <v>2.6923405293258984E-2</v>
      </c>
      <c r="E478" s="4">
        <f t="shared" si="36"/>
        <v>2.3589024589511984</v>
      </c>
      <c r="F478" s="4">
        <f t="shared" si="37"/>
        <v>3.7949930255310229</v>
      </c>
      <c r="G478" s="4">
        <f t="shared" si="38"/>
        <v>3.1992942108291844</v>
      </c>
      <c r="I478" s="4">
        <f t="shared" si="39"/>
        <v>1.026923405293259</v>
      </c>
    </row>
    <row r="479" spans="1:9" x14ac:dyDescent="0.2">
      <c r="A479" s="4">
        <f>IF('True_Odds_Calculator_3-way'!A480="","",'True_Odds_Calculator_3-way'!A480)</f>
        <v>3.31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2.2200000000000002</v>
      </c>
      <c r="D479" s="4">
        <f t="shared" si="35"/>
        <v>2.729052880110272E-2</v>
      </c>
      <c r="E479" s="4">
        <f t="shared" si="36"/>
        <v>3.4127600835098066</v>
      </c>
      <c r="F479" s="4">
        <f t="shared" si="37"/>
        <v>3.7646572441637316</v>
      </c>
      <c r="G479" s="4">
        <f t="shared" si="38"/>
        <v>2.2657569417557091</v>
      </c>
      <c r="I479" s="4">
        <f t="shared" si="39"/>
        <v>1.0272905288011027</v>
      </c>
    </row>
    <row r="480" spans="1:9" x14ac:dyDescent="0.2">
      <c r="A480" s="4">
        <f>IF('True_Odds_Calculator_3-way'!A481="","",'True_Odds_Calculator_3-way'!A481)</f>
        <v>2.4900000000000002</v>
      </c>
      <c r="B480" s="4">
        <f>IF('True_Odds_Calculator_3-way'!B481="","",'True_Odds_Calculator_3-way'!B481)</f>
        <v>3.33</v>
      </c>
      <c r="C480" s="4">
        <f>IF('True_Odds_Calculator_3-way'!C481="","",'True_Odds_Calculator_3-way'!C481)</f>
        <v>3.08</v>
      </c>
      <c r="D480" s="4">
        <f t="shared" si="35"/>
        <v>2.658205067843622E-2</v>
      </c>
      <c r="E480" s="4">
        <f t="shared" si="36"/>
        <v>2.5461765531631158</v>
      </c>
      <c r="F480" s="4">
        <f t="shared" si="37"/>
        <v>3.4312425029343352</v>
      </c>
      <c r="G480" s="4">
        <f t="shared" si="38"/>
        <v>3.1664143133667566</v>
      </c>
      <c r="I480" s="4">
        <f t="shared" si="39"/>
        <v>1.0265820506784362</v>
      </c>
    </row>
    <row r="481" spans="1:9" x14ac:dyDescent="0.2">
      <c r="A481" s="4">
        <f>IF('True_Odds_Calculator_3-way'!A482="","",'True_Odds_Calculator_3-way'!A482)</f>
        <v>1.33</v>
      </c>
      <c r="B481" s="4">
        <f>IF('True_Odds_Calculator_3-way'!B482="","",'True_Odds_Calculator_3-way'!B482)</f>
        <v>5.82</v>
      </c>
      <c r="C481" s="4">
        <f>IF('True_Odds_Calculator_3-way'!C482="","",'True_Odds_Calculator_3-way'!C482)</f>
        <v>9.99</v>
      </c>
      <c r="D481" s="4">
        <f t="shared" si="35"/>
        <v>2.3801105190144778E-2</v>
      </c>
      <c r="E481" s="4">
        <f t="shared" si="36"/>
        <v>1.3441835877014821</v>
      </c>
      <c r="F481" s="4">
        <f t="shared" si="37"/>
        <v>6.1017427487521303</v>
      </c>
      <c r="G481" s="4">
        <f t="shared" si="38"/>
        <v>10.849941168200576</v>
      </c>
      <c r="I481" s="4">
        <f t="shared" si="39"/>
        <v>1.0238011051901448</v>
      </c>
    </row>
    <row r="482" spans="1:9" x14ac:dyDescent="0.2">
      <c r="A482" s="4">
        <f>IF('True_Odds_Calculator_3-way'!A483="","",'True_Odds_Calculator_3-way'!A483)</f>
        <v>1.44</v>
      </c>
      <c r="B482" s="4">
        <f>IF('True_Odds_Calculator_3-way'!B483="","",'True_Odds_Calculator_3-way'!B483)</f>
        <v>4.32</v>
      </c>
      <c r="C482" s="4">
        <f>IF('True_Odds_Calculator_3-way'!C483="","",'True_Odds_Calculator_3-way'!C483)</f>
        <v>8.1199999999999992</v>
      </c>
      <c r="D482" s="4">
        <f t="shared" si="35"/>
        <v>4.9078635285531691E-2</v>
      </c>
      <c r="E482" s="4">
        <f t="shared" si="36"/>
        <v>1.4747415861342184</v>
      </c>
      <c r="F482" s="4">
        <f t="shared" si="37"/>
        <v>4.6485263976252735</v>
      </c>
      <c r="G482" s="4">
        <f t="shared" si="38"/>
        <v>9.3638952164009055</v>
      </c>
      <c r="I482" s="4">
        <f t="shared" si="39"/>
        <v>1.0490786352855317</v>
      </c>
    </row>
    <row r="483" spans="1:9" x14ac:dyDescent="0.2">
      <c r="A483" s="4">
        <f>IF('True_Odds_Calculator_3-way'!A484="","",'True_Odds_Calculator_3-way'!A484)</f>
        <v>1.21</v>
      </c>
      <c r="B483" s="4">
        <f>IF('True_Odds_Calculator_3-way'!B484="","",'True_Odds_Calculator_3-way'!B484)</f>
        <v>6.53</v>
      </c>
      <c r="C483" s="4">
        <f>IF('True_Odds_Calculator_3-way'!C484="","",'True_Odds_Calculator_3-way'!C484)</f>
        <v>14.94</v>
      </c>
      <c r="D483" s="4">
        <f t="shared" si="35"/>
        <v>4.6520042090238745E-2</v>
      </c>
      <c r="E483" s="4">
        <f t="shared" si="36"/>
        <v>1.2331374613303354</v>
      </c>
      <c r="F483" s="4">
        <f t="shared" si="37"/>
        <v>7.2657164577906741</v>
      </c>
      <c r="G483" s="4">
        <f t="shared" si="38"/>
        <v>19.444765007092407</v>
      </c>
      <c r="I483" s="4">
        <f t="shared" si="39"/>
        <v>1.0465200420902387</v>
      </c>
    </row>
    <row r="484" spans="1:9" x14ac:dyDescent="0.2">
      <c r="A484" s="4">
        <f>IF('True_Odds_Calculator_3-way'!A485="","",'True_Odds_Calculator_3-way'!A485)</f>
        <v>4.3899999999999997</v>
      </c>
      <c r="B484" s="4">
        <f>IF('True_Odds_Calculator_3-way'!B485="","",'True_Odds_Calculator_3-way'!B485)</f>
        <v>3.92</v>
      </c>
      <c r="C484" s="4">
        <f>IF('True_Odds_Calculator_3-way'!C485="","",'True_Odds_Calculator_3-way'!C485)</f>
        <v>1.83</v>
      </c>
      <c r="D484" s="4">
        <f t="shared" si="35"/>
        <v>2.934056104984295E-2</v>
      </c>
      <c r="E484" s="4">
        <f t="shared" si="36"/>
        <v>4.586940381624256</v>
      </c>
      <c r="F484" s="4">
        <f t="shared" si="37"/>
        <v>4.0762776919842967</v>
      </c>
      <c r="G484" s="4">
        <f t="shared" si="38"/>
        <v>1.8633497535935377</v>
      </c>
      <c r="I484" s="4">
        <f t="shared" si="39"/>
        <v>1.029340561049843</v>
      </c>
    </row>
    <row r="485" spans="1:9" x14ac:dyDescent="0.2">
      <c r="A485" s="4">
        <f>IF('True_Odds_Calculator_3-way'!A486="","",'True_Odds_Calculator_3-way'!A486)</f>
        <v>8.3000000000000007</v>
      </c>
      <c r="B485" s="4">
        <f>IF('True_Odds_Calculator_3-way'!B486="","",'True_Odds_Calculator_3-way'!B486)</f>
        <v>4.92</v>
      </c>
      <c r="C485" s="4">
        <f>IF('True_Odds_Calculator_3-way'!C486="","",'True_Odds_Calculator_3-way'!C486)</f>
        <v>1.41</v>
      </c>
      <c r="D485" s="4">
        <f t="shared" si="35"/>
        <v>3.2953818387196909E-2</v>
      </c>
      <c r="E485" s="4">
        <f t="shared" si="36"/>
        <v>9.1326434798056049</v>
      </c>
      <c r="F485" s="4">
        <f t="shared" si="37"/>
        <v>5.2010890184020262</v>
      </c>
      <c r="G485" s="4">
        <f t="shared" si="38"/>
        <v>1.4321820576904707</v>
      </c>
      <c r="I485" s="4">
        <f t="shared" si="39"/>
        <v>1.0329538183871969</v>
      </c>
    </row>
    <row r="486" spans="1:9" x14ac:dyDescent="0.2">
      <c r="A486" s="4">
        <f>IF('True_Odds_Calculator_3-way'!A487="","",'True_Odds_Calculator_3-way'!A487)</f>
        <v>1.51</v>
      </c>
      <c r="B486" s="4">
        <f>IF('True_Odds_Calculator_3-way'!B487="","",'True_Odds_Calculator_3-way'!B487)</f>
        <v>4.3099999999999996</v>
      </c>
      <c r="C486" s="4">
        <f>IF('True_Odds_Calculator_3-way'!C487="","",'True_Odds_Calculator_3-way'!C487)</f>
        <v>7.29</v>
      </c>
      <c r="D486" s="4">
        <f t="shared" si="35"/>
        <v>3.1444428362343402E-2</v>
      </c>
      <c r="E486" s="4">
        <f t="shared" si="36"/>
        <v>1.5342831437214852</v>
      </c>
      <c r="F486" s="4">
        <f t="shared" si="37"/>
        <v>4.5139169288803851</v>
      </c>
      <c r="G486" s="4">
        <f t="shared" si="38"/>
        <v>7.8931124108544601</v>
      </c>
      <c r="I486" s="4">
        <f t="shared" si="39"/>
        <v>1.0314444283623434</v>
      </c>
    </row>
    <row r="487" spans="1:9" x14ac:dyDescent="0.2">
      <c r="A487" s="4">
        <f>IF('True_Odds_Calculator_3-way'!A488="","",'True_Odds_Calculator_3-way'!A488)</f>
        <v>2.73</v>
      </c>
      <c r="B487" s="4">
        <f>IF('True_Odds_Calculator_3-way'!B488="","",'True_Odds_Calculator_3-way'!B488)</f>
        <v>3.5</v>
      </c>
      <c r="C487" s="4">
        <f>IF('True_Odds_Calculator_3-way'!C488="","",'True_Odds_Calculator_3-way'!C488)</f>
        <v>2.66</v>
      </c>
      <c r="D487" s="4">
        <f t="shared" si="35"/>
        <v>2.7954501638712159E-2</v>
      </c>
      <c r="E487" s="4">
        <f t="shared" si="36"/>
        <v>2.8012601260126013</v>
      </c>
      <c r="F487" s="4">
        <f t="shared" si="37"/>
        <v>3.6179958149267613</v>
      </c>
      <c r="G487" s="4">
        <f t="shared" si="38"/>
        <v>2.7276073619631904</v>
      </c>
      <c r="I487" s="4">
        <f t="shared" si="39"/>
        <v>1.0279545016387122</v>
      </c>
    </row>
    <row r="488" spans="1:9" x14ac:dyDescent="0.2">
      <c r="A488" s="4">
        <f>IF('True_Odds_Calculator_3-way'!A489="","",'True_Odds_Calculator_3-way'!A489)</f>
        <v>2.09</v>
      </c>
      <c r="B488" s="4">
        <f>IF('True_Odds_Calculator_3-way'!B489="","",'True_Odds_Calculator_3-way'!B489)</f>
        <v>3.72</v>
      </c>
      <c r="C488" s="4">
        <f>IF('True_Odds_Calculator_3-way'!C489="","",'True_Odds_Calculator_3-way'!C489)</f>
        <v>3.41</v>
      </c>
      <c r="D488" s="4">
        <f t="shared" si="35"/>
        <v>4.0541235787415753E-2</v>
      </c>
      <c r="E488" s="4">
        <f t="shared" si="36"/>
        <v>2.1507450575390972</v>
      </c>
      <c r="F488" s="4">
        <f t="shared" si="37"/>
        <v>3.9169073688453016</v>
      </c>
      <c r="G488" s="4">
        <f t="shared" si="38"/>
        <v>3.5747302599313389</v>
      </c>
      <c r="I488" s="4">
        <f t="shared" si="39"/>
        <v>1.0405412357874158</v>
      </c>
    </row>
    <row r="489" spans="1:9" x14ac:dyDescent="0.2">
      <c r="A489" s="4">
        <f>IF('True_Odds_Calculator_3-way'!A490="","",'True_Odds_Calculator_3-way'!A490)</f>
        <v>4.3899999999999997</v>
      </c>
      <c r="B489" s="4">
        <f>IF('True_Odds_Calculator_3-way'!B490="","",'True_Odds_Calculator_3-way'!B490)</f>
        <v>3.85</v>
      </c>
      <c r="C489" s="4">
        <f>IF('True_Odds_Calculator_3-way'!C490="","",'True_Odds_Calculator_3-way'!C490)</f>
        <v>1.81</v>
      </c>
      <c r="D489" s="4">
        <f t="shared" si="35"/>
        <v>4.0016880387385934E-2</v>
      </c>
      <c r="E489" s="4">
        <f t="shared" si="36"/>
        <v>4.6630596075516291</v>
      </c>
      <c r="F489" s="4">
        <f t="shared" si="37"/>
        <v>4.0584201527272521</v>
      </c>
      <c r="G489" s="4">
        <f t="shared" si="38"/>
        <v>1.8547809366209573</v>
      </c>
      <c r="I489" s="4">
        <f t="shared" si="39"/>
        <v>1.0400168803873859</v>
      </c>
    </row>
    <row r="490" spans="1:9" x14ac:dyDescent="0.2">
      <c r="A490" s="4">
        <f>IF('True_Odds_Calculator_3-way'!A491="","",'True_Odds_Calculator_3-way'!A491)</f>
        <v>6.04</v>
      </c>
      <c r="B490" s="4">
        <f>IF('True_Odds_Calculator_3-way'!B491="","",'True_Odds_Calculator_3-way'!B491)</f>
        <v>4.5599999999999996</v>
      </c>
      <c r="C490" s="4">
        <f>IF('True_Odds_Calculator_3-way'!C491="","",'True_Odds_Calculator_3-way'!C491)</f>
        <v>1.52</v>
      </c>
      <c r="D490" s="4">
        <f t="shared" si="35"/>
        <v>4.2755896363425139E-2</v>
      </c>
      <c r="E490" s="4">
        <f t="shared" si="36"/>
        <v>6.608907089838751</v>
      </c>
      <c r="F490" s="4">
        <f t="shared" si="37"/>
        <v>4.8769477759939566</v>
      </c>
      <c r="G490" s="4">
        <f t="shared" si="38"/>
        <v>1.5536568488823372</v>
      </c>
      <c r="I490" s="4">
        <f t="shared" si="39"/>
        <v>1.0427558963634251</v>
      </c>
    </row>
    <row r="491" spans="1:9" x14ac:dyDescent="0.2">
      <c r="A491" s="4">
        <f>IF('True_Odds_Calculator_3-way'!A492="","",'True_Odds_Calculator_3-way'!A492)</f>
        <v>1.67</v>
      </c>
      <c r="B491" s="4">
        <f>IF('True_Odds_Calculator_3-way'!B492="","",'True_Odds_Calculator_3-way'!B492)</f>
        <v>4.21</v>
      </c>
      <c r="C491" s="4">
        <f>IF('True_Odds_Calculator_3-way'!C492="","",'True_Odds_Calculator_3-way'!C492)</f>
        <v>5.08</v>
      </c>
      <c r="D491" s="4">
        <f t="shared" si="35"/>
        <v>3.318248012176972E-2</v>
      </c>
      <c r="E491" s="4">
        <f t="shared" si="36"/>
        <v>1.7014280656516902</v>
      </c>
      <c r="F491" s="4">
        <f t="shared" si="37"/>
        <v>4.4156180240913327</v>
      </c>
      <c r="G491" s="4">
        <f t="shared" si="38"/>
        <v>5.3824335573957169</v>
      </c>
      <c r="I491" s="4">
        <f t="shared" si="39"/>
        <v>1.0331824801217697</v>
      </c>
    </row>
    <row r="492" spans="1:9" x14ac:dyDescent="0.2">
      <c r="A492" s="4">
        <f>IF('True_Odds_Calculator_3-way'!A493="","",'True_Odds_Calculator_3-way'!A493)</f>
        <v>2.62</v>
      </c>
      <c r="B492" s="4">
        <f>IF('True_Odds_Calculator_3-way'!B493="","",'True_Odds_Calculator_3-way'!B493)</f>
        <v>3.67</v>
      </c>
      <c r="C492" s="4">
        <f>IF('True_Odds_Calculator_3-way'!C493="","",'True_Odds_Calculator_3-way'!C493)</f>
        <v>2.63</v>
      </c>
      <c r="D492" s="4">
        <f t="shared" si="35"/>
        <v>3.4387090227804062E-2</v>
      </c>
      <c r="E492" s="4">
        <f t="shared" si="36"/>
        <v>2.701118344190073</v>
      </c>
      <c r="F492" s="4">
        <f t="shared" si="37"/>
        <v>3.8311651401192663</v>
      </c>
      <c r="G492" s="4">
        <f t="shared" si="38"/>
        <v>2.7117484103323202</v>
      </c>
      <c r="I492" s="4">
        <f t="shared" si="39"/>
        <v>1.0343870902278041</v>
      </c>
    </row>
    <row r="493" spans="1:9" x14ac:dyDescent="0.2">
      <c r="A493" s="4">
        <f>IF('True_Odds_Calculator_3-way'!A494="","",'True_Odds_Calculator_3-way'!A494)</f>
        <v>2.33</v>
      </c>
      <c r="B493" s="4">
        <f>IF('True_Odds_Calculator_3-way'!B494="","",'True_Odds_Calculator_3-way'!B494)</f>
        <v>3.51</v>
      </c>
      <c r="C493" s="4">
        <f>IF('True_Odds_Calculator_3-way'!C494="","",'True_Odds_Calculator_3-way'!C494)</f>
        <v>3.14</v>
      </c>
      <c r="D493" s="4">
        <f t="shared" si="35"/>
        <v>3.2556171836125802E-2</v>
      </c>
      <c r="E493" s="4">
        <f t="shared" si="36"/>
        <v>2.3904430541214232</v>
      </c>
      <c r="F493" s="4">
        <f t="shared" si="37"/>
        <v>3.648992765539302</v>
      </c>
      <c r="G493" s="4">
        <f t="shared" si="38"/>
        <v>3.2507715349369937</v>
      </c>
      <c r="I493" s="4">
        <f t="shared" si="39"/>
        <v>1.0325561718361258</v>
      </c>
    </row>
    <row r="494" spans="1:9" x14ac:dyDescent="0.2">
      <c r="A494" s="4">
        <f>IF('True_Odds_Calculator_3-way'!A495="","",'True_Odds_Calculator_3-way'!A495)</f>
        <v>2.37</v>
      </c>
      <c r="B494" s="4">
        <f>IF('True_Odds_Calculator_3-way'!B495="","",'True_Odds_Calculator_3-way'!B495)</f>
        <v>3.25</v>
      </c>
      <c r="C494" s="4">
        <f>IF('True_Odds_Calculator_3-way'!C495="","",'True_Odds_Calculator_3-way'!C495)</f>
        <v>3.29</v>
      </c>
      <c r="D494" s="4">
        <f t="shared" si="35"/>
        <v>3.3584603743504804E-2</v>
      </c>
      <c r="E494" s="4">
        <f t="shared" si="36"/>
        <v>2.4345942579081656</v>
      </c>
      <c r="F494" s="4">
        <f t="shared" si="37"/>
        <v>3.3727104043441174</v>
      </c>
      <c r="G494" s="4">
        <f t="shared" si="38"/>
        <v>3.4158080194820148</v>
      </c>
      <c r="I494" s="4">
        <f t="shared" si="39"/>
        <v>1.0335846037435048</v>
      </c>
    </row>
    <row r="495" spans="1:9" x14ac:dyDescent="0.2">
      <c r="A495" s="4">
        <f>IF('True_Odds_Calculator_3-way'!A496="","",'True_Odds_Calculator_3-way'!A496)</f>
        <v>2.64</v>
      </c>
      <c r="B495" s="4">
        <f>IF('True_Odds_Calculator_3-way'!B496="","",'True_Odds_Calculator_3-way'!B496)</f>
        <v>3.5</v>
      </c>
      <c r="C495" s="4">
        <f>IF('True_Odds_Calculator_3-way'!C496="","",'True_Odds_Calculator_3-way'!C496)</f>
        <v>2.72</v>
      </c>
      <c r="D495" s="4">
        <f t="shared" si="35"/>
        <v>3.2149223325693921E-2</v>
      </c>
      <c r="E495" s="4">
        <f t="shared" si="36"/>
        <v>2.7168636494667053</v>
      </c>
      <c r="F495" s="4">
        <f t="shared" si="37"/>
        <v>3.6363916968901919</v>
      </c>
      <c r="G495" s="4">
        <f t="shared" si="38"/>
        <v>2.8016646848989302</v>
      </c>
      <c r="I495" s="4">
        <f t="shared" si="39"/>
        <v>1.0321492233256939</v>
      </c>
    </row>
    <row r="496" spans="1:9" x14ac:dyDescent="0.2">
      <c r="A496" s="4">
        <f>IF('True_Odds_Calculator_3-way'!A497="","",'True_Odds_Calculator_3-way'!A497)</f>
        <v>1.64</v>
      </c>
      <c r="B496" s="4">
        <f>IF('True_Odds_Calculator_3-way'!B497="","",'True_Odds_Calculator_3-way'!B497)</f>
        <v>4.42</v>
      </c>
      <c r="C496" s="4">
        <f>IF('True_Odds_Calculator_3-way'!C497="","",'True_Odds_Calculator_3-way'!C497)</f>
        <v>5.03</v>
      </c>
      <c r="D496" s="4">
        <f t="shared" si="35"/>
        <v>3.4807598510032456E-2</v>
      </c>
      <c r="E496" s="4">
        <f t="shared" si="36"/>
        <v>1.6718114861706483</v>
      </c>
      <c r="F496" s="4">
        <f t="shared" si="37"/>
        <v>4.658924536119569</v>
      </c>
      <c r="G496" s="4">
        <f t="shared" si="38"/>
        <v>5.3417483898239535</v>
      </c>
      <c r="I496" s="4">
        <f t="shared" si="39"/>
        <v>1.0348075985100325</v>
      </c>
    </row>
    <row r="497" spans="1:9" x14ac:dyDescent="0.2">
      <c r="A497" s="4">
        <f>IF('True_Odds_Calculator_3-way'!A498="","",'True_Odds_Calculator_3-way'!A498)</f>
        <v>1.66</v>
      </c>
      <c r="B497" s="4">
        <f>IF('True_Odds_Calculator_3-way'!B498="","",'True_Odds_Calculator_3-way'!B498)</f>
        <v>4.04</v>
      </c>
      <c r="C497" s="4">
        <f>IF('True_Odds_Calculator_3-way'!C498="","",'True_Odds_Calculator_3-way'!C498)</f>
        <v>5.25</v>
      </c>
      <c r="D497" s="4">
        <f t="shared" si="35"/>
        <v>4.0410581505654797E-2</v>
      </c>
      <c r="E497" s="4">
        <f t="shared" si="36"/>
        <v>1.6979674378528526</v>
      </c>
      <c r="F497" s="4">
        <f t="shared" si="37"/>
        <v>4.2725081101196496</v>
      </c>
      <c r="G497" s="4">
        <f t="shared" si="38"/>
        <v>5.6495261119787754</v>
      </c>
      <c r="I497" s="4">
        <f t="shared" si="39"/>
        <v>1.0404105815056548</v>
      </c>
    </row>
    <row r="498" spans="1:9" x14ac:dyDescent="0.2">
      <c r="A498" s="4">
        <f>IF('True_Odds_Calculator_3-way'!A499="","",'True_Odds_Calculator_3-way'!A499)</f>
        <v>2.46</v>
      </c>
      <c r="B498" s="4">
        <f>IF('True_Odds_Calculator_3-way'!B499="","",'True_Odds_Calculator_3-way'!B499)</f>
        <v>3.25</v>
      </c>
      <c r="C498" s="4">
        <f>IF('True_Odds_Calculator_3-way'!C499="","",'True_Odds_Calculator_3-way'!C499)</f>
        <v>3.06</v>
      </c>
      <c r="D498" s="4">
        <f t="shared" si="35"/>
        <v>4.0993758353873089E-2</v>
      </c>
      <c r="E498" s="4">
        <f t="shared" si="36"/>
        <v>2.5455690012173928</v>
      </c>
      <c r="F498" s="4">
        <f t="shared" si="37"/>
        <v>3.4010398565331625</v>
      </c>
      <c r="G498" s="4">
        <f t="shared" si="38"/>
        <v>3.1935332280339912</v>
      </c>
      <c r="I498" s="4">
        <f t="shared" si="39"/>
        <v>1.0409937583538731</v>
      </c>
    </row>
    <row r="499" spans="1:9" x14ac:dyDescent="0.2">
      <c r="A499" s="4">
        <f>IF('True_Odds_Calculator_3-way'!A500="","",'True_Odds_Calculator_3-way'!A500)</f>
        <v>2.27</v>
      </c>
      <c r="B499" s="4">
        <f>IF('True_Odds_Calculator_3-way'!B500="","",'True_Odds_Calculator_3-way'!B500)</f>
        <v>3.35</v>
      </c>
      <c r="C499" s="4">
        <f>IF('True_Odds_Calculator_3-way'!C500="","",'True_Odds_Calculator_3-way'!C500)</f>
        <v>3.34</v>
      </c>
      <c r="D499" s="4">
        <f t="shared" si="35"/>
        <v>3.8437294652591047E-2</v>
      </c>
      <c r="E499" s="4">
        <f t="shared" si="36"/>
        <v>2.3379988726855769</v>
      </c>
      <c r="F499" s="4">
        <f t="shared" si="37"/>
        <v>3.5002358844841299</v>
      </c>
      <c r="G499" s="4">
        <f t="shared" si="38"/>
        <v>3.4893203029871458</v>
      </c>
      <c r="I499" s="4">
        <f t="shared" si="39"/>
        <v>1.038437294652591</v>
      </c>
    </row>
    <row r="500" spans="1:9" x14ac:dyDescent="0.2">
      <c r="A500" s="4">
        <f>IF('True_Odds_Calculator_3-way'!A501="","",'True_Odds_Calculator_3-way'!A501)</f>
        <v>1.55</v>
      </c>
      <c r="B500" s="4">
        <f>IF('True_Odds_Calculator_3-way'!B501="","",'True_Odds_Calculator_3-way'!B501)</f>
        <v>4.33</v>
      </c>
      <c r="C500" s="4">
        <f>IF('True_Odds_Calculator_3-way'!C501="","",'True_Odds_Calculator_3-way'!C501)</f>
        <v>6.46</v>
      </c>
      <c r="D500" s="4">
        <f t="shared" si="35"/>
        <v>3.0906934149577792E-2</v>
      </c>
      <c r="E500" s="4">
        <f t="shared" si="36"/>
        <v>1.5751529602221679</v>
      </c>
      <c r="F500" s="4">
        <f t="shared" si="37"/>
        <v>4.5321758709975501</v>
      </c>
      <c r="G500" s="4">
        <f t="shared" si="38"/>
        <v>6.9205852353535526</v>
      </c>
      <c r="I500" s="4">
        <f t="shared" si="39"/>
        <v>1.0309069341495778</v>
      </c>
    </row>
    <row r="501" spans="1:9" x14ac:dyDescent="0.2">
      <c r="A501" s="4">
        <f>IF('True_Odds_Calculator_3-way'!A502="","",'True_Odds_Calculator_3-way'!A502)</f>
        <v>1.65</v>
      </c>
      <c r="B501" s="4">
        <f>IF('True_Odds_Calculator_3-way'!B502="","",'True_Odds_Calculator_3-way'!B502)</f>
        <v>4.05</v>
      </c>
      <c r="C501" s="4">
        <f>IF('True_Odds_Calculator_3-way'!C502="","",'True_Odds_Calculator_3-way'!C502)</f>
        <v>5.61</v>
      </c>
      <c r="D501" s="4">
        <f t="shared" si="35"/>
        <v>3.1227305737109745E-2</v>
      </c>
      <c r="E501" s="4">
        <f t="shared" si="36"/>
        <v>1.6788340045073333</v>
      </c>
      <c r="F501" s="4">
        <f t="shared" si="37"/>
        <v>4.2282497441146365</v>
      </c>
      <c r="G501" s="4">
        <f t="shared" si="38"/>
        <v>5.9579126786416694</v>
      </c>
      <c r="I501" s="4">
        <f t="shared" si="39"/>
        <v>1.0312273057371097</v>
      </c>
    </row>
    <row r="502" spans="1:9" x14ac:dyDescent="0.2">
      <c r="A502" s="4">
        <f>IF('True_Odds_Calculator_3-way'!A503="","",'True_Odds_Calculator_3-way'!A503)</f>
        <v>1.3</v>
      </c>
      <c r="B502" s="4">
        <f>IF('True_Odds_Calculator_3-way'!B503="","",'True_Odds_Calculator_3-way'!B503)</f>
        <v>5.88</v>
      </c>
      <c r="C502" s="4">
        <f>IF('True_Odds_Calculator_3-way'!C503="","",'True_Odds_Calculator_3-way'!C503)</f>
        <v>9.8000000000000007</v>
      </c>
      <c r="D502" s="4">
        <f t="shared" si="35"/>
        <v>4.1339612768183986E-2</v>
      </c>
      <c r="E502" s="4">
        <f t="shared" si="36"/>
        <v>1.3237127684137613</v>
      </c>
      <c r="F502" s="4">
        <f t="shared" si="37"/>
        <v>6.3984374999999973</v>
      </c>
      <c r="G502" s="4">
        <f t="shared" si="38"/>
        <v>11.330039525691692</v>
      </c>
      <c r="I502" s="4">
        <f t="shared" si="39"/>
        <v>1.041339612768184</v>
      </c>
    </row>
    <row r="503" spans="1:9" x14ac:dyDescent="0.2">
      <c r="A503" s="4">
        <f>IF('True_Odds_Calculator_3-way'!A504="","",'True_Odds_Calculator_3-way'!A504)</f>
        <v>1.54</v>
      </c>
      <c r="B503" s="4">
        <f>IF('True_Odds_Calculator_3-way'!B504="","",'True_Odds_Calculator_3-way'!B504)</f>
        <v>4.58</v>
      </c>
      <c r="C503" s="4">
        <f>IF('True_Odds_Calculator_3-way'!C504="","",'True_Odds_Calculator_3-way'!C504)</f>
        <v>6.09</v>
      </c>
      <c r="D503" s="4">
        <f t="shared" si="35"/>
        <v>3.189487318383577E-2</v>
      </c>
      <c r="E503" s="4">
        <f t="shared" si="36"/>
        <v>1.5656336525576786</v>
      </c>
      <c r="F503" s="4">
        <f t="shared" si="37"/>
        <v>4.8144281797345183</v>
      </c>
      <c r="G503" s="4">
        <f t="shared" si="38"/>
        <v>6.5116041829673268</v>
      </c>
      <c r="I503" s="4">
        <f t="shared" si="39"/>
        <v>1.0318948731838358</v>
      </c>
    </row>
    <row r="504" spans="1:9" x14ac:dyDescent="0.2">
      <c r="A504" s="4">
        <f>IF('True_Odds_Calculator_3-way'!A505="","",'True_Odds_Calculator_3-way'!A505)</f>
        <v>2.61</v>
      </c>
      <c r="B504" s="4">
        <f>IF('True_Odds_Calculator_3-way'!B505="","",'True_Odds_Calculator_3-way'!B505)</f>
        <v>3.22</v>
      </c>
      <c r="C504" s="4">
        <f>IF('True_Odds_Calculator_3-way'!C505="","",'True_Odds_Calculator_3-way'!C505)</f>
        <v>2.88</v>
      </c>
      <c r="D504" s="4">
        <f t="shared" si="35"/>
        <v>4.0922990885509769E-2</v>
      </c>
      <c r="E504" s="4">
        <f t="shared" si="36"/>
        <v>2.7063543391396059</v>
      </c>
      <c r="F504" s="4">
        <f t="shared" si="37"/>
        <v>3.3679331291765053</v>
      </c>
      <c r="G504" s="4">
        <f t="shared" si="38"/>
        <v>2.9977706305845708</v>
      </c>
      <c r="I504" s="4">
        <f t="shared" si="39"/>
        <v>1.0409229908855098</v>
      </c>
    </row>
    <row r="505" spans="1:9" x14ac:dyDescent="0.2">
      <c r="A505" s="4">
        <f>IF('True_Odds_Calculator_3-way'!A506="","",'True_Odds_Calculator_3-way'!A506)</f>
        <v>1.6</v>
      </c>
      <c r="B505" s="4">
        <f>IF('True_Odds_Calculator_3-way'!B506="","",'True_Odds_Calculator_3-way'!B506)</f>
        <v>3.82</v>
      </c>
      <c r="C505" s="4">
        <f>IF('True_Odds_Calculator_3-way'!C506="","",'True_Odds_Calculator_3-way'!C506)</f>
        <v>6.41</v>
      </c>
      <c r="D505" s="4">
        <f t="shared" si="35"/>
        <v>4.2786344961651901E-2</v>
      </c>
      <c r="E505" s="4">
        <f t="shared" si="36"/>
        <v>1.637363629372804</v>
      </c>
      <c r="F505" s="4">
        <f t="shared" si="37"/>
        <v>4.0401103819231032</v>
      </c>
      <c r="G505" s="4">
        <f t="shared" si="38"/>
        <v>7.0549661098745959</v>
      </c>
      <c r="I505" s="4">
        <f t="shared" si="39"/>
        <v>1.0427863449616519</v>
      </c>
    </row>
    <row r="506" spans="1:9" x14ac:dyDescent="0.2">
      <c r="A506" s="4">
        <f>IF('True_Odds_Calculator_3-way'!A507="","",'True_Odds_Calculator_3-way'!A507)</f>
        <v>1.57</v>
      </c>
      <c r="B506" s="4">
        <f>IF('True_Odds_Calculator_3-way'!B507="","",'True_Odds_Calculator_3-way'!B507)</f>
        <v>3.84</v>
      </c>
      <c r="C506" s="4">
        <f>IF('True_Odds_Calculator_3-way'!C507="","",'True_Odds_Calculator_3-way'!C507)</f>
        <v>6.91</v>
      </c>
      <c r="D506" s="4">
        <f t="shared" si="35"/>
        <v>4.2077142115337862E-2</v>
      </c>
      <c r="E506" s="4">
        <f t="shared" si="36"/>
        <v>1.6053504117157762</v>
      </c>
      <c r="F506" s="4">
        <f t="shared" si="37"/>
        <v>4.0585905827025224</v>
      </c>
      <c r="G506" s="4">
        <f t="shared" si="38"/>
        <v>7.6515727056306568</v>
      </c>
      <c r="I506" s="4">
        <f t="shared" si="39"/>
        <v>1.0420771421153379</v>
      </c>
    </row>
    <row r="507" spans="1:9" x14ac:dyDescent="0.2">
      <c r="A507" s="4">
        <f>IF('True_Odds_Calculator_3-way'!A508="","",'True_Odds_Calculator_3-way'!A508)</f>
        <v>2.78</v>
      </c>
      <c r="B507" s="4">
        <f>IF('True_Odds_Calculator_3-way'!B508="","",'True_Odds_Calculator_3-way'!B508)</f>
        <v>3.14</v>
      </c>
      <c r="C507" s="4">
        <f>IF('True_Odds_Calculator_3-way'!C508="","",'True_Odds_Calculator_3-way'!C508)</f>
        <v>2.76</v>
      </c>
      <c r="D507" s="4">
        <f t="shared" si="35"/>
        <v>4.0502408375155508E-2</v>
      </c>
      <c r="E507" s="4">
        <f t="shared" si="36"/>
        <v>2.8884084140151751</v>
      </c>
      <c r="F507" s="4">
        <f t="shared" si="37"/>
        <v>3.2790053002841053</v>
      </c>
      <c r="G507" s="4">
        <f t="shared" si="38"/>
        <v>2.8668242225701372</v>
      </c>
      <c r="I507" s="4">
        <f t="shared" si="39"/>
        <v>1.0405024083751555</v>
      </c>
    </row>
    <row r="508" spans="1:9" x14ac:dyDescent="0.2">
      <c r="A508" s="4">
        <f>IF('True_Odds_Calculator_3-way'!A509="","",'True_Odds_Calculator_3-way'!A509)</f>
        <v>2.88</v>
      </c>
      <c r="B508" s="4">
        <f>IF('True_Odds_Calculator_3-way'!B509="","",'True_Odds_Calculator_3-way'!B509)</f>
        <v>3.24</v>
      </c>
      <c r="C508" s="4">
        <f>IF('True_Odds_Calculator_3-way'!C509="","",'True_Odds_Calculator_3-way'!C509)</f>
        <v>2.6</v>
      </c>
      <c r="D508" s="4">
        <f t="shared" si="35"/>
        <v>4.0479582146248694E-2</v>
      </c>
      <c r="E508" s="4">
        <f t="shared" si="36"/>
        <v>2.9964429689352619</v>
      </c>
      <c r="F508" s="4">
        <f t="shared" si="37"/>
        <v>3.3881217321356751</v>
      </c>
      <c r="G508" s="4">
        <f t="shared" si="38"/>
        <v>2.6945303337242779</v>
      </c>
      <c r="I508" s="4">
        <f t="shared" si="39"/>
        <v>1.0404795821462487</v>
      </c>
    </row>
    <row r="509" spans="1:9" x14ac:dyDescent="0.2">
      <c r="A509" s="4">
        <f>IF('True_Odds_Calculator_3-way'!A510="","",'True_Odds_Calculator_3-way'!A510)</f>
        <v>1.85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4.4800000000000004</v>
      </c>
      <c r="D509" s="4">
        <f t="shared" si="35"/>
        <v>3.8480100980101017E-2</v>
      </c>
      <c r="E509" s="4">
        <f t="shared" si="36"/>
        <v>1.8949664075415953</v>
      </c>
      <c r="F509" s="4">
        <f t="shared" si="37"/>
        <v>3.8182720249486146</v>
      </c>
      <c r="G509" s="4">
        <f t="shared" si="38"/>
        <v>4.7531321686959602</v>
      </c>
      <c r="I509" s="4">
        <f t="shared" si="39"/>
        <v>1.038480100980101</v>
      </c>
    </row>
    <row r="510" spans="1:9" x14ac:dyDescent="0.2">
      <c r="A510" s="4">
        <f>IF('True_Odds_Calculator_3-way'!A511="","",'True_Odds_Calculator_3-way'!A511)</f>
        <v>2.46</v>
      </c>
      <c r="B510" s="4">
        <f>IF('True_Odds_Calculator_3-way'!B511="","",'True_Odds_Calculator_3-way'!B511)</f>
        <v>3.13</v>
      </c>
      <c r="C510" s="4">
        <f>IF('True_Odds_Calculator_3-way'!C511="","",'True_Odds_Calculator_3-way'!C511)</f>
        <v>3.19</v>
      </c>
      <c r="D510" s="4">
        <f t="shared" si="35"/>
        <v>3.9472506756475623E-2</v>
      </c>
      <c r="E510" s="4">
        <f t="shared" si="36"/>
        <v>2.5422873735335383</v>
      </c>
      <c r="F510" s="4">
        <f t="shared" si="37"/>
        <v>3.2644393470296063</v>
      </c>
      <c r="G510" s="4">
        <f t="shared" si="38"/>
        <v>3.3297580436787184</v>
      </c>
      <c r="I510" s="4">
        <f t="shared" si="39"/>
        <v>1.0394725067564756</v>
      </c>
    </row>
    <row r="511" spans="1:9" x14ac:dyDescent="0.2">
      <c r="A511" s="4">
        <f>IF('True_Odds_Calculator_3-way'!A512="","",'True_Odds_Calculator_3-way'!A512)</f>
        <v>2.92</v>
      </c>
      <c r="B511" s="4">
        <f>IF('True_Odds_Calculator_3-way'!B512="","",'True_Odds_Calculator_3-way'!B512)</f>
        <v>3.08</v>
      </c>
      <c r="C511" s="4">
        <f>IF('True_Odds_Calculator_3-way'!C512="","",'True_Odds_Calculator_3-way'!C512)</f>
        <v>2.68</v>
      </c>
      <c r="D511" s="4">
        <f t="shared" si="35"/>
        <v>4.0275406458191165E-2</v>
      </c>
      <c r="E511" s="4">
        <f t="shared" si="36"/>
        <v>3.0391384694840982</v>
      </c>
      <c r="F511" s="4">
        <f t="shared" si="37"/>
        <v>3.2128494527337721</v>
      </c>
      <c r="G511" s="4">
        <f t="shared" si="38"/>
        <v>2.7800234740051235</v>
      </c>
      <c r="I511" s="4">
        <f t="shared" si="39"/>
        <v>1.0402754064581912</v>
      </c>
    </row>
    <row r="512" spans="1:9" x14ac:dyDescent="0.2">
      <c r="A512" s="4">
        <f>IF('True_Odds_Calculator_3-way'!A513="","",'True_Odds_Calculator_3-way'!A513)</f>
        <v>2.86</v>
      </c>
      <c r="B512" s="4">
        <f>IF('True_Odds_Calculator_3-way'!B513="","",'True_Odds_Calculator_3-way'!B513)</f>
        <v>3.17</v>
      </c>
      <c r="C512" s="4">
        <f>IF('True_Odds_Calculator_3-way'!C513="","",'True_Odds_Calculator_3-way'!C513)</f>
        <v>2.67</v>
      </c>
      <c r="D512" s="4">
        <f t="shared" si="35"/>
        <v>3.9639598105553508E-2</v>
      </c>
      <c r="E512" s="4">
        <f t="shared" si="36"/>
        <v>2.97232335716286</v>
      </c>
      <c r="F512" s="4">
        <f t="shared" si="37"/>
        <v>3.3085827753669932</v>
      </c>
      <c r="G512" s="4">
        <f t="shared" si="38"/>
        <v>2.7676402510547824</v>
      </c>
      <c r="I512" s="4">
        <f t="shared" si="39"/>
        <v>1.0396395981055535</v>
      </c>
    </row>
    <row r="513" spans="1:9" x14ac:dyDescent="0.2">
      <c r="A513" s="4">
        <f>IF('True_Odds_Calculator_3-way'!A514="","",'True_Odds_Calculator_3-way'!A514)</f>
        <v>2.0699999999999998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4.2300000000000004</v>
      </c>
      <c r="D513" s="4">
        <f t="shared" si="35"/>
        <v>4.0011227337776845E-2</v>
      </c>
      <c r="E513" s="4">
        <f t="shared" si="36"/>
        <v>2.1287705587145385</v>
      </c>
      <c r="F513" s="4">
        <f t="shared" si="37"/>
        <v>3.2554653716795934</v>
      </c>
      <c r="G513" s="4">
        <f t="shared" si="38"/>
        <v>4.4829069169832065</v>
      </c>
      <c r="I513" s="4">
        <f t="shared" si="39"/>
        <v>1.0400112273377768</v>
      </c>
    </row>
    <row r="514" spans="1:9" x14ac:dyDescent="0.2">
      <c r="A514" s="4">
        <f>IF('True_Odds_Calculator_3-way'!A515="","",'True_Odds_Calculator_3-way'!A515)</f>
        <v>2.68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2.7</v>
      </c>
      <c r="D514" s="4">
        <f t="shared" si="35"/>
        <v>3.9362686894259813E-2</v>
      </c>
      <c r="E514" s="4">
        <f t="shared" si="36"/>
        <v>2.777674134061801</v>
      </c>
      <c r="F514" s="4">
        <f t="shared" si="37"/>
        <v>3.5368546483826684</v>
      </c>
      <c r="G514" s="4">
        <f t="shared" si="38"/>
        <v>2.7991643675073865</v>
      </c>
      <c r="I514" s="4">
        <f t="shared" si="39"/>
        <v>1.0393626868942598</v>
      </c>
    </row>
    <row r="515" spans="1:9" x14ac:dyDescent="0.2">
      <c r="A515" s="4">
        <f>IF('True_Odds_Calculator_3-way'!A516="","",'True_Odds_Calculator_3-way'!A516)</f>
        <v>2.1</v>
      </c>
      <c r="B515" s="4">
        <f>IF('True_Odds_Calculator_3-way'!B516="","",'True_Odds_Calculator_3-way'!B516)</f>
        <v>3.63</v>
      </c>
      <c r="C515" s="4">
        <f>IF('True_Odds_Calculator_3-way'!C516="","",'True_Odds_Calculator_3-way'!C516)</f>
        <v>3.6</v>
      </c>
      <c r="D515" s="4">
        <f t="shared" ref="D515:D578" si="40">IF(A515="","",((1/A515)+(1/B515)+(1/C515))-1)</f>
        <v>2.9450347632165919E-2</v>
      </c>
      <c r="E515" s="4">
        <f t="shared" ref="E515:E578" si="41">IF(A515="","",(3*A515)/(3-($D515*A515)))</f>
        <v>2.1442032722329012</v>
      </c>
      <c r="F515" s="4">
        <f t="shared" ref="F515:F578" si="42">IF(B515="","",(3*B515)/(3-($D515*B515)))</f>
        <v>3.7641346391243529</v>
      </c>
      <c r="G515" s="4">
        <f t="shared" ref="G515:G578" si="43">IF(C515="","",(3*C515)/(3-($D515*C515)))</f>
        <v>3.7318864229765021</v>
      </c>
      <c r="I515" s="4">
        <f t="shared" ref="I515:I578" si="44">IF(A515="","",D515+1)</f>
        <v>1.0294503476321659</v>
      </c>
    </row>
    <row r="516" spans="1:9" x14ac:dyDescent="0.2">
      <c r="A516" s="4">
        <f>IF('True_Odds_Calculator_3-way'!A517="","",'True_Odds_Calculator_3-way'!A517)</f>
        <v>2.94</v>
      </c>
      <c r="B516" s="4">
        <f>IF('True_Odds_Calculator_3-way'!B517="","",'True_Odds_Calculator_3-way'!B517)</f>
        <v>3.46</v>
      </c>
      <c r="C516" s="4">
        <f>IF('True_Odds_Calculator_3-way'!C517="","",'True_Odds_Calculator_3-way'!C517)</f>
        <v>2.5099999999999998</v>
      </c>
      <c r="D516" s="4">
        <f t="shared" si="40"/>
        <v>2.7559769964223158E-2</v>
      </c>
      <c r="E516" s="4">
        <f t="shared" si="41"/>
        <v>3.0216093617530233</v>
      </c>
      <c r="F516" s="4">
        <f t="shared" si="42"/>
        <v>3.57358866471679</v>
      </c>
      <c r="G516" s="4">
        <f t="shared" si="43"/>
        <v>2.5692424686192745</v>
      </c>
      <c r="I516" s="4">
        <f t="shared" si="44"/>
        <v>1.0275597699642232</v>
      </c>
    </row>
    <row r="517" spans="1:9" x14ac:dyDescent="0.2">
      <c r="A517" s="4">
        <f>IF('True_Odds_Calculator_3-way'!A518="","",'True_Odds_Calculator_3-way'!A518)</f>
        <v>2.2799999999999998</v>
      </c>
      <c r="B517" s="4">
        <f>IF('True_Odds_Calculator_3-way'!B518="","",'True_Odds_Calculator_3-way'!B518)</f>
        <v>3.55</v>
      </c>
      <c r="C517" s="4">
        <f>IF('True_Odds_Calculator_3-way'!C518="","",'True_Odds_Calculator_3-way'!C518)</f>
        <v>3.25</v>
      </c>
      <c r="D517" s="4">
        <f t="shared" si="40"/>
        <v>2.7978939765448407E-2</v>
      </c>
      <c r="E517" s="4">
        <f t="shared" si="41"/>
        <v>2.3295352235325373</v>
      </c>
      <c r="F517" s="4">
        <f t="shared" si="42"/>
        <v>3.6715595049781338</v>
      </c>
      <c r="G517" s="4">
        <f t="shared" si="43"/>
        <v>3.351588380191965</v>
      </c>
      <c r="I517" s="4">
        <f t="shared" si="44"/>
        <v>1.0279789397654484</v>
      </c>
    </row>
    <row r="518" spans="1:9" x14ac:dyDescent="0.2">
      <c r="A518" s="4">
        <f>IF('True_Odds_Calculator_3-way'!A519="","",'True_Odds_Calculator_3-way'!A519)</f>
        <v>2.1</v>
      </c>
      <c r="B518" s="4">
        <f>IF('True_Odds_Calculator_3-way'!B519="","",'True_Odds_Calculator_3-way'!B519)</f>
        <v>3.59</v>
      </c>
      <c r="C518" s="4">
        <f>IF('True_Odds_Calculator_3-way'!C519="","",'True_Odds_Calculator_3-way'!C519)</f>
        <v>3.64</v>
      </c>
      <c r="D518" s="4">
        <f t="shared" si="40"/>
        <v>2.9467282949177109E-2</v>
      </c>
      <c r="E518" s="4">
        <f t="shared" si="41"/>
        <v>2.1442292265282017</v>
      </c>
      <c r="F518" s="4">
        <f t="shared" si="42"/>
        <v>3.7212195615855816</v>
      </c>
      <c r="G518" s="4">
        <f t="shared" si="43"/>
        <v>3.7749688651507958</v>
      </c>
      <c r="I518" s="4">
        <f t="shared" si="44"/>
        <v>1.0294672829491771</v>
      </c>
    </row>
    <row r="519" spans="1:9" x14ac:dyDescent="0.2">
      <c r="A519" s="4">
        <f>IF('True_Odds_Calculator_3-way'!A520="","",'True_Odds_Calculator_3-way'!A520)</f>
        <v>1.98</v>
      </c>
      <c r="B519" s="4">
        <f>IF('True_Odds_Calculator_3-way'!B520="","",'True_Odds_Calculator_3-way'!B520)</f>
        <v>3.79</v>
      </c>
      <c r="C519" s="4">
        <f>IF('True_Odds_Calculator_3-way'!C520="","",'True_Odds_Calculator_3-way'!C520)</f>
        <v>3.85</v>
      </c>
      <c r="D519" s="4">
        <f t="shared" si="40"/>
        <v>2.8643007534828069E-2</v>
      </c>
      <c r="E519" s="4">
        <f t="shared" si="41"/>
        <v>2.018151920845638</v>
      </c>
      <c r="F519" s="4">
        <f t="shared" si="42"/>
        <v>3.9322926283954747</v>
      </c>
      <c r="G519" s="4">
        <f t="shared" si="43"/>
        <v>3.9969209230129299</v>
      </c>
      <c r="I519" s="4">
        <f t="shared" si="44"/>
        <v>1.0286430075348281</v>
      </c>
    </row>
    <row r="520" spans="1:9" x14ac:dyDescent="0.2">
      <c r="A520" s="4">
        <f>IF('True_Odds_Calculator_3-way'!A521="","",'True_Odds_Calculator_3-way'!A521)</f>
        <v>2.81</v>
      </c>
      <c r="B520" s="4">
        <f>IF('True_Odds_Calculator_3-way'!B521="","",'True_Odds_Calculator_3-way'!B521)</f>
        <v>3.34</v>
      </c>
      <c r="C520" s="4">
        <f>IF('True_Odds_Calculator_3-way'!C521="","",'True_Odds_Calculator_3-way'!C521)</f>
        <v>2.69</v>
      </c>
      <c r="D520" s="4">
        <f t="shared" si="40"/>
        <v>2.7020295621697832E-2</v>
      </c>
      <c r="E520" s="4">
        <f t="shared" si="41"/>
        <v>2.8829649904425407</v>
      </c>
      <c r="F520" s="4">
        <f t="shared" si="42"/>
        <v>3.4435921919844974</v>
      </c>
      <c r="G520" s="4">
        <f t="shared" si="43"/>
        <v>2.7567921061150638</v>
      </c>
      <c r="I520" s="4">
        <f t="shared" si="44"/>
        <v>1.0270202956216978</v>
      </c>
    </row>
    <row r="521" spans="1:9" x14ac:dyDescent="0.2">
      <c r="A521" s="4">
        <f>IF('True_Odds_Calculator_3-way'!A522="","",'True_Odds_Calculator_3-way'!A522)</f>
        <v>2.82</v>
      </c>
      <c r="B521" s="4">
        <f>IF('True_Odds_Calculator_3-way'!B522="","",'True_Odds_Calculator_3-way'!B522)</f>
        <v>3.36</v>
      </c>
      <c r="C521" s="4">
        <f>IF('True_Odds_Calculator_3-way'!C522="","",'True_Odds_Calculator_3-way'!C522)</f>
        <v>2.66</v>
      </c>
      <c r="D521" s="4">
        <f t="shared" si="40"/>
        <v>2.8168826321121943E-2</v>
      </c>
      <c r="E521" s="4">
        <f t="shared" si="41"/>
        <v>2.8967008637223728</v>
      </c>
      <c r="F521" s="4">
        <f t="shared" si="42"/>
        <v>3.4694582344053528</v>
      </c>
      <c r="G521" s="4">
        <f t="shared" si="43"/>
        <v>2.7281389794755539</v>
      </c>
      <c r="I521" s="4">
        <f t="shared" si="44"/>
        <v>1.0281688263211219</v>
      </c>
    </row>
    <row r="522" spans="1:9" x14ac:dyDescent="0.2">
      <c r="A522" s="4">
        <f>IF('True_Odds_Calculator_3-way'!A523="","",'True_Odds_Calculator_3-way'!A523)</f>
        <v>2.21</v>
      </c>
      <c r="B522" s="4">
        <f>IF('True_Odds_Calculator_3-way'!B523="","",'True_Odds_Calculator_3-way'!B523)</f>
        <v>3.44</v>
      </c>
      <c r="C522" s="4">
        <f>IF('True_Odds_Calculator_3-way'!C523="","",'True_Odds_Calculator_3-way'!C523)</f>
        <v>3.5</v>
      </c>
      <c r="D522" s="4">
        <f t="shared" si="40"/>
        <v>2.890064791569591E-2</v>
      </c>
      <c r="E522" s="4">
        <f t="shared" si="41"/>
        <v>2.2580747362167974</v>
      </c>
      <c r="F522" s="4">
        <f t="shared" si="42"/>
        <v>3.5579069352825825</v>
      </c>
      <c r="G522" s="4">
        <f t="shared" si="43"/>
        <v>3.6221288489985572</v>
      </c>
      <c r="I522" s="4">
        <f t="shared" si="44"/>
        <v>1.0289006479156959</v>
      </c>
    </row>
    <row r="523" spans="1:9" x14ac:dyDescent="0.2">
      <c r="A523" s="4">
        <f>IF('True_Odds_Calculator_3-way'!A524="","",'True_Odds_Calculator_3-way'!A524)</f>
        <v>2.23</v>
      </c>
      <c r="B523" s="4">
        <f>IF('True_Odds_Calculator_3-way'!B524="","",'True_Odds_Calculator_3-way'!B524)</f>
        <v>3.37</v>
      </c>
      <c r="C523" s="4">
        <f>IF('True_Odds_Calculator_3-way'!C524="","",'True_Odds_Calculator_3-way'!C524)</f>
        <v>3.39</v>
      </c>
      <c r="D523" s="4">
        <f t="shared" si="40"/>
        <v>4.0151649055516048E-2</v>
      </c>
      <c r="E523" s="4">
        <f t="shared" si="41"/>
        <v>2.2986042792375057</v>
      </c>
      <c r="F523" s="4">
        <f t="shared" si="42"/>
        <v>3.5291789797364617</v>
      </c>
      <c r="G523" s="4">
        <f t="shared" si="43"/>
        <v>3.5511191160051974</v>
      </c>
      <c r="I523" s="4">
        <f t="shared" si="44"/>
        <v>1.040151649055516</v>
      </c>
    </row>
    <row r="524" spans="1:9" x14ac:dyDescent="0.2">
      <c r="A524" s="4">
        <f>IF('True_Odds_Calculator_3-way'!A525="","",'True_Odds_Calculator_3-way'!A525)</f>
        <v>2.61</v>
      </c>
      <c r="B524" s="4">
        <f>IF('True_Odds_Calculator_3-way'!B525="","",'True_Odds_Calculator_3-way'!B525)</f>
        <v>3.49</v>
      </c>
      <c r="C524" s="4">
        <f>IF('True_Odds_Calculator_3-way'!C525="","",'True_Odds_Calculator_3-way'!C525)</f>
        <v>2.79</v>
      </c>
      <c r="D524" s="4">
        <f t="shared" si="40"/>
        <v>2.8097652809605966E-2</v>
      </c>
      <c r="E524" s="4">
        <f t="shared" si="41"/>
        <v>2.6754000414987691</v>
      </c>
      <c r="F524" s="4">
        <f t="shared" si="42"/>
        <v>3.6079322509464609</v>
      </c>
      <c r="G524" s="4">
        <f t="shared" si="43"/>
        <v>2.8648611631070979</v>
      </c>
      <c r="I524" s="4">
        <f t="shared" si="44"/>
        <v>1.028097652809606</v>
      </c>
    </row>
    <row r="525" spans="1:9" x14ac:dyDescent="0.2">
      <c r="A525" s="4">
        <f>IF('True_Odds_Calculator_3-way'!A526="","",'True_Odds_Calculator_3-way'!A526)</f>
        <v>1.68</v>
      </c>
      <c r="B525" s="4">
        <f>IF('True_Odds_Calculator_3-way'!B526="","",'True_Odds_Calculator_3-way'!B526)</f>
        <v>4.0599999999999996</v>
      </c>
      <c r="C525" s="4">
        <f>IF('True_Odds_Calculator_3-way'!C526="","",'True_Odds_Calculator_3-way'!C526)</f>
        <v>5.26</v>
      </c>
      <c r="D525" s="4">
        <f t="shared" si="40"/>
        <v>3.1657582398371797E-2</v>
      </c>
      <c r="E525" s="4">
        <f t="shared" si="41"/>
        <v>1.7103209915213817</v>
      </c>
      <c r="F525" s="4">
        <f t="shared" si="42"/>
        <v>4.2417295274078723</v>
      </c>
      <c r="G525" s="4">
        <f t="shared" si="43"/>
        <v>5.5691212860528871</v>
      </c>
      <c r="I525" s="4">
        <f t="shared" si="44"/>
        <v>1.0316575823983718</v>
      </c>
    </row>
    <row r="526" spans="1:9" x14ac:dyDescent="0.2">
      <c r="A526" s="4">
        <f>IF('True_Odds_Calculator_3-way'!A527="","",'True_Odds_Calculator_3-way'!A527)</f>
        <v>2.63</v>
      </c>
      <c r="B526" s="4">
        <f>IF('True_Odds_Calculator_3-way'!B527="","",'True_Odds_Calculator_3-way'!B527)</f>
        <v>3.43</v>
      </c>
      <c r="C526" s="4">
        <f>IF('True_Odds_Calculator_3-way'!C527="","",'True_Odds_Calculator_3-way'!C527)</f>
        <v>2.8</v>
      </c>
      <c r="D526" s="4">
        <f t="shared" si="40"/>
        <v>2.8916183529359651E-2</v>
      </c>
      <c r="E526" s="4">
        <f t="shared" si="41"/>
        <v>2.6984041518972197</v>
      </c>
      <c r="F526" s="4">
        <f t="shared" si="42"/>
        <v>3.5472759088496106</v>
      </c>
      <c r="G526" s="4">
        <f t="shared" si="43"/>
        <v>2.8776636468036232</v>
      </c>
      <c r="I526" s="4">
        <f t="shared" si="44"/>
        <v>1.0289161835293597</v>
      </c>
    </row>
    <row r="527" spans="1:9" x14ac:dyDescent="0.2">
      <c r="A527" s="4">
        <f>IF('True_Odds_Calculator_3-way'!A528="","",'True_Odds_Calculator_3-way'!A528)</f>
        <v>2.52</v>
      </c>
      <c r="B527" s="4">
        <f>IF('True_Odds_Calculator_3-way'!B528="","",'True_Odds_Calculator_3-way'!B528)</f>
        <v>3.44</v>
      </c>
      <c r="C527" s="4">
        <f>IF('True_Odds_Calculator_3-way'!C528="","",'True_Odds_Calculator_3-way'!C528)</f>
        <v>2.83</v>
      </c>
      <c r="D527" s="4">
        <f t="shared" si="40"/>
        <v>4.0879961703365497E-2</v>
      </c>
      <c r="E527" s="4">
        <f t="shared" si="41"/>
        <v>2.6096119010432477</v>
      </c>
      <c r="F527" s="4">
        <f t="shared" si="42"/>
        <v>3.6091829384838223</v>
      </c>
      <c r="G527" s="4">
        <f t="shared" si="43"/>
        <v>2.943511917369662</v>
      </c>
      <c r="I527" s="4">
        <f t="shared" si="44"/>
        <v>1.0408799617033655</v>
      </c>
    </row>
    <row r="528" spans="1:9" x14ac:dyDescent="0.2">
      <c r="A528" s="4">
        <f>IF('True_Odds_Calculator_3-way'!A529="","",'True_Odds_Calculator_3-way'!A529)</f>
        <v>2.21</v>
      </c>
      <c r="B528" s="4">
        <f>IF('True_Odds_Calculator_3-way'!B529="","",'True_Odds_Calculator_3-way'!B529)</f>
        <v>3.3</v>
      </c>
      <c r="C528" s="4">
        <f>IF('True_Odds_Calculator_3-way'!C529="","",'True_Odds_Calculator_3-way'!C529)</f>
        <v>3.65</v>
      </c>
      <c r="D528" s="4">
        <f t="shared" si="40"/>
        <v>2.9491593552834594E-2</v>
      </c>
      <c r="E528" s="4">
        <f t="shared" si="41"/>
        <v>2.2590795743699781</v>
      </c>
      <c r="F528" s="4">
        <f t="shared" si="42"/>
        <v>3.4106438545428142</v>
      </c>
      <c r="G528" s="4">
        <f t="shared" si="43"/>
        <v>3.7858414379478478</v>
      </c>
      <c r="I528" s="4">
        <f t="shared" si="44"/>
        <v>1.0294915935528346</v>
      </c>
    </row>
    <row r="529" spans="1:9" x14ac:dyDescent="0.2">
      <c r="A529" s="4">
        <f>IF('True_Odds_Calculator_3-way'!A530="","",'True_Odds_Calculator_3-way'!A530)</f>
        <v>2.25</v>
      </c>
      <c r="B529" s="4">
        <f>IF('True_Odds_Calculator_3-way'!B530="","",'True_Odds_Calculator_3-way'!B530)</f>
        <v>3.35</v>
      </c>
      <c r="C529" s="4">
        <f>IF('True_Odds_Calculator_3-way'!C530="","",'True_Odds_Calculator_3-way'!C530)</f>
        <v>3.5</v>
      </c>
      <c r="D529" s="4">
        <f t="shared" si="40"/>
        <v>2.8666192845297367E-2</v>
      </c>
      <c r="E529" s="4">
        <f t="shared" si="41"/>
        <v>2.299437080079898</v>
      </c>
      <c r="F529" s="4">
        <f t="shared" si="42"/>
        <v>3.4607816343263189</v>
      </c>
      <c r="G529" s="4">
        <f t="shared" si="43"/>
        <v>3.6211038032599374</v>
      </c>
      <c r="I529" s="4">
        <f t="shared" si="44"/>
        <v>1.0286661928452974</v>
      </c>
    </row>
    <row r="530" spans="1:9" x14ac:dyDescent="0.2">
      <c r="A530" s="4">
        <f>IF('True_Odds_Calculator_3-way'!A531="","",'True_Odds_Calculator_3-way'!A531)</f>
        <v>2.96</v>
      </c>
      <c r="B530" s="4">
        <f>IF('True_Odds_Calculator_3-way'!B531="","",'True_Odds_Calculator_3-way'!B531)</f>
        <v>3.41</v>
      </c>
      <c r="C530" s="4">
        <f>IF('True_Odds_Calculator_3-way'!C531="","",'True_Odds_Calculator_3-way'!C531)</f>
        <v>2.52</v>
      </c>
      <c r="D530" s="4">
        <f t="shared" si="40"/>
        <v>2.7918366628044033E-2</v>
      </c>
      <c r="E530" s="4">
        <f t="shared" si="41"/>
        <v>3.043846156791814</v>
      </c>
      <c r="F530" s="4">
        <f t="shared" si="42"/>
        <v>3.5217590681552515</v>
      </c>
      <c r="G530" s="4">
        <f t="shared" si="43"/>
        <v>2.5805168039468298</v>
      </c>
      <c r="I530" s="4">
        <f t="shared" si="44"/>
        <v>1.027918366628044</v>
      </c>
    </row>
    <row r="531" spans="1:9" x14ac:dyDescent="0.2">
      <c r="A531" s="4">
        <f>IF('True_Odds_Calculator_3-way'!A532="","",'True_Odds_Calculator_3-way'!A532)</f>
        <v>2.27</v>
      </c>
      <c r="B531" s="4">
        <f>IF('True_Odds_Calculator_3-way'!B532="","",'True_Odds_Calculator_3-way'!B532)</f>
        <v>3.45</v>
      </c>
      <c r="C531" s="4">
        <f>IF('True_Odds_Calculator_3-way'!C532="","",'True_Odds_Calculator_3-way'!C532)</f>
        <v>3.37</v>
      </c>
      <c r="D531" s="4">
        <f t="shared" si="40"/>
        <v>2.7119611869512061E-2</v>
      </c>
      <c r="E531" s="4">
        <f t="shared" si="41"/>
        <v>2.3175574523350848</v>
      </c>
      <c r="F531" s="4">
        <f t="shared" si="42"/>
        <v>3.5610607739378808</v>
      </c>
      <c r="G531" s="4">
        <f t="shared" si="43"/>
        <v>3.4758908026360529</v>
      </c>
      <c r="I531" s="4">
        <f t="shared" si="44"/>
        <v>1.0271196118695121</v>
      </c>
    </row>
    <row r="532" spans="1:9" x14ac:dyDescent="0.2">
      <c r="A532" s="4">
        <f>IF('True_Odds_Calculator_3-way'!A533="","",'True_Odds_Calculator_3-way'!A533)</f>
        <v>2.92</v>
      </c>
      <c r="B532" s="4">
        <f>IF('True_Odds_Calculator_3-way'!B533="","",'True_Odds_Calculator_3-way'!B533)</f>
        <v>3.55</v>
      </c>
      <c r="C532" s="4">
        <f>IF('True_Odds_Calculator_3-way'!C533="","",'True_Odds_Calculator_3-way'!C533)</f>
        <v>2.48</v>
      </c>
      <c r="D532" s="4">
        <f t="shared" si="40"/>
        <v>2.7381700721340829E-2</v>
      </c>
      <c r="E532" s="4">
        <f t="shared" si="41"/>
        <v>2.999953322068392</v>
      </c>
      <c r="F532" s="4">
        <f t="shared" si="42"/>
        <v>3.6688778015002219</v>
      </c>
      <c r="G532" s="4">
        <f t="shared" si="43"/>
        <v>2.5374362375831079</v>
      </c>
      <c r="I532" s="4">
        <f t="shared" si="44"/>
        <v>1.0273817007213408</v>
      </c>
    </row>
    <row r="533" spans="1:9" x14ac:dyDescent="0.2">
      <c r="A533" s="4">
        <f>IF('True_Odds_Calculator_3-way'!A534="","",'True_Odds_Calculator_3-way'!A534)</f>
        <v>2.5299999999999998</v>
      </c>
      <c r="B533" s="4">
        <f>IF('True_Odds_Calculator_3-way'!B534="","",'True_Odds_Calculator_3-way'!B534)</f>
        <v>3.11</v>
      </c>
      <c r="C533" s="4">
        <f>IF('True_Odds_Calculator_3-way'!C534="","",'True_Odds_Calculator_3-way'!C534)</f>
        <v>3.21</v>
      </c>
      <c r="D533" s="4">
        <f t="shared" si="40"/>
        <v>2.8326805106954955E-2</v>
      </c>
      <c r="E533" s="4">
        <f t="shared" si="41"/>
        <v>2.5919181751095812</v>
      </c>
      <c r="F533" s="4">
        <f t="shared" si="42"/>
        <v>3.2040895461912657</v>
      </c>
      <c r="G533" s="4">
        <f t="shared" si="43"/>
        <v>3.3103352056229589</v>
      </c>
      <c r="I533" s="4">
        <f t="shared" si="44"/>
        <v>1.028326805106955</v>
      </c>
    </row>
    <row r="534" spans="1:9" x14ac:dyDescent="0.2">
      <c r="A534" s="4">
        <f>IF('True_Odds_Calculator_3-way'!A535="","",'True_Odds_Calculator_3-way'!A535)</f>
        <v>2.25</v>
      </c>
      <c r="B534" s="4">
        <f>IF('True_Odds_Calculator_3-way'!B535="","",'True_Odds_Calculator_3-way'!B535)</f>
        <v>3.41</v>
      </c>
      <c r="C534" s="4">
        <f>IF('True_Odds_Calculator_3-way'!C535="","",'True_Odds_Calculator_3-way'!C535)</f>
        <v>3.44</v>
      </c>
      <c r="D534" s="4">
        <f t="shared" si="40"/>
        <v>2.8397250827858489E-2</v>
      </c>
      <c r="E534" s="4">
        <f t="shared" si="41"/>
        <v>2.2989631754530118</v>
      </c>
      <c r="F534" s="4">
        <f t="shared" si="42"/>
        <v>3.5237400146859215</v>
      </c>
      <c r="G534" s="4">
        <f t="shared" si="43"/>
        <v>3.5557840847853424</v>
      </c>
      <c r="I534" s="4">
        <f t="shared" si="44"/>
        <v>1.0283972508278585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3.25</v>
      </c>
      <c r="C535" s="4">
        <f>IF('True_Odds_Calculator_3-way'!C536="","",'True_Odds_Calculator_3-way'!C536)</f>
        <v>2.92</v>
      </c>
      <c r="D535" s="4">
        <f t="shared" si="40"/>
        <v>4.078306111696528E-2</v>
      </c>
      <c r="E535" s="4">
        <f t="shared" si="41"/>
        <v>2.6523042883344492</v>
      </c>
      <c r="F535" s="4">
        <f t="shared" si="42"/>
        <v>3.40022766715808</v>
      </c>
      <c r="G535" s="4">
        <f t="shared" si="43"/>
        <v>3.0407022345343191</v>
      </c>
      <c r="I535" s="4">
        <f t="shared" si="44"/>
        <v>1.0407830611169653</v>
      </c>
    </row>
    <row r="536" spans="1:9" x14ac:dyDescent="0.2">
      <c r="A536" s="4">
        <f>IF('True_Odds_Calculator_3-way'!A537="","",'True_Odds_Calculator_3-way'!A537)</f>
        <v>2.5499999999999998</v>
      </c>
      <c r="B536" s="4">
        <f>IF('True_Odds_Calculator_3-way'!B537="","",'True_Odds_Calculator_3-way'!B537)</f>
        <v>3.49</v>
      </c>
      <c r="C536" s="4">
        <f>IF('True_Odds_Calculator_3-way'!C537="","",'True_Odds_Calculator_3-way'!C537)</f>
        <v>2.86</v>
      </c>
      <c r="D536" s="4">
        <f t="shared" si="40"/>
        <v>2.8340163684846154E-2</v>
      </c>
      <c r="E536" s="4">
        <f t="shared" si="41"/>
        <v>2.6129435609849412</v>
      </c>
      <c r="F536" s="4">
        <f t="shared" si="42"/>
        <v>3.6089848267791313</v>
      </c>
      <c r="G536" s="4">
        <f t="shared" si="43"/>
        <v>2.9394160333862396</v>
      </c>
      <c r="I536" s="4">
        <f t="shared" si="44"/>
        <v>1.0283401636848462</v>
      </c>
    </row>
    <row r="537" spans="1:9" x14ac:dyDescent="0.2">
      <c r="A537" s="4">
        <f>IF('True_Odds_Calculator_3-way'!A538="","",'True_Odds_Calculator_3-way'!A538)</f>
        <v>2.39</v>
      </c>
      <c r="B537" s="4">
        <f>IF('True_Odds_Calculator_3-way'!B538="","",'True_Odds_Calculator_3-way'!B538)</f>
        <v>3.09</v>
      </c>
      <c r="C537" s="4">
        <f>IF('True_Odds_Calculator_3-way'!C538="","",'True_Odds_Calculator_3-way'!C538)</f>
        <v>3.43</v>
      </c>
      <c r="D537" s="4">
        <f t="shared" si="40"/>
        <v>3.3579826814633007E-2</v>
      </c>
      <c r="E537" s="4">
        <f t="shared" si="41"/>
        <v>2.4556945659259655</v>
      </c>
      <c r="F537" s="4">
        <f t="shared" si="42"/>
        <v>3.2007034391881253</v>
      </c>
      <c r="G537" s="4">
        <f t="shared" si="43"/>
        <v>3.5669455082032866</v>
      </c>
      <c r="I537" s="4">
        <f t="shared" si="44"/>
        <v>1.033579826814633</v>
      </c>
    </row>
    <row r="538" spans="1:9" x14ac:dyDescent="0.2">
      <c r="A538" s="4">
        <f>IF('True_Odds_Calculator_3-way'!A539="","",'True_Odds_Calculator_3-way'!A539)</f>
        <v>2.31</v>
      </c>
      <c r="B538" s="4">
        <f>IF('True_Odds_Calculator_3-way'!B539="","",'True_Odds_Calculator_3-way'!B539)</f>
        <v>3.43</v>
      </c>
      <c r="C538" s="4">
        <f>IF('True_Odds_Calculator_3-way'!C539="","",'True_Odds_Calculator_3-way'!C539)</f>
        <v>3.23</v>
      </c>
      <c r="D538" s="4">
        <f t="shared" si="40"/>
        <v>3.4043145624620408E-2</v>
      </c>
      <c r="E538" s="4">
        <f t="shared" si="41"/>
        <v>2.3721825480676793</v>
      </c>
      <c r="F538" s="4">
        <f t="shared" si="42"/>
        <v>3.5689115418042934</v>
      </c>
      <c r="G538" s="4">
        <f t="shared" si="43"/>
        <v>3.3528940275498229</v>
      </c>
      <c r="I538" s="4">
        <f t="shared" si="44"/>
        <v>1.0340431456246204</v>
      </c>
    </row>
    <row r="539" spans="1:9" x14ac:dyDescent="0.2">
      <c r="A539" s="4">
        <f>IF('True_Odds_Calculator_3-way'!A540="","",'True_Odds_Calculator_3-way'!A540)</f>
        <v>2.17</v>
      </c>
      <c r="B539" s="4">
        <f>IF('True_Odds_Calculator_3-way'!B540="","",'True_Odds_Calculator_3-way'!B540)</f>
        <v>3.14</v>
      </c>
      <c r="C539" s="4">
        <f>IF('True_Odds_Calculator_3-way'!C540="","",'True_Odds_Calculator_3-way'!C540)</f>
        <v>3.92</v>
      </c>
      <c r="D539" s="4">
        <f t="shared" si="40"/>
        <v>3.4402871483501851E-2</v>
      </c>
      <c r="E539" s="4">
        <f t="shared" si="41"/>
        <v>2.2253779601891783</v>
      </c>
      <c r="F539" s="4">
        <f t="shared" si="42"/>
        <v>3.2572895870846428</v>
      </c>
      <c r="G539" s="4">
        <f t="shared" si="43"/>
        <v>4.1045104068660061</v>
      </c>
      <c r="I539" s="4">
        <f t="shared" si="44"/>
        <v>1.0344028714835019</v>
      </c>
    </row>
    <row r="540" spans="1:9" x14ac:dyDescent="0.2">
      <c r="A540" s="4">
        <f>IF('True_Odds_Calculator_3-way'!A541="","",'True_Odds_Calculator_3-way'!A541)</f>
        <v>1.87</v>
      </c>
      <c r="B540" s="4">
        <f>IF('True_Odds_Calculator_3-way'!B541="","",'True_Odds_Calculator_3-way'!B541)</f>
        <v>3.38</v>
      </c>
      <c r="C540" s="4">
        <f>IF('True_Odds_Calculator_3-way'!C541="","",'True_Odds_Calculator_3-way'!C541)</f>
        <v>4.8499999999999996</v>
      </c>
      <c r="D540" s="4">
        <f t="shared" si="40"/>
        <v>3.6802913464759612E-2</v>
      </c>
      <c r="E540" s="4">
        <f t="shared" si="41"/>
        <v>1.913905925831427</v>
      </c>
      <c r="F540" s="4">
        <f t="shared" si="42"/>
        <v>3.5262130703200993</v>
      </c>
      <c r="G540" s="4">
        <f t="shared" si="43"/>
        <v>5.156820744650128</v>
      </c>
      <c r="I540" s="4">
        <f t="shared" si="44"/>
        <v>1.0368029134647596</v>
      </c>
    </row>
    <row r="541" spans="1:9" x14ac:dyDescent="0.2">
      <c r="A541" s="4">
        <f>IF('True_Odds_Calculator_3-way'!A542="","",'True_Odds_Calculator_3-way'!A542)</f>
        <v>3.11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2.5099999999999998</v>
      </c>
      <c r="D541" s="4">
        <f t="shared" si="40"/>
        <v>3.3429406686572127E-2</v>
      </c>
      <c r="E541" s="4">
        <f t="shared" si="41"/>
        <v>3.221646653161844</v>
      </c>
      <c r="F541" s="4">
        <f t="shared" si="42"/>
        <v>3.3075729818378838</v>
      </c>
      <c r="G541" s="4">
        <f t="shared" si="43"/>
        <v>2.5822228898814905</v>
      </c>
      <c r="I541" s="4">
        <f t="shared" si="44"/>
        <v>1.0334294066865721</v>
      </c>
    </row>
    <row r="542" spans="1:9" x14ac:dyDescent="0.2">
      <c r="A542" s="4">
        <f>IF('True_Odds_Calculator_3-way'!A543="","",'True_Odds_Calculator_3-way'!A543)</f>
        <v>3.55</v>
      </c>
      <c r="B542" s="4">
        <f>IF('True_Odds_Calculator_3-way'!B543="","",'True_Odds_Calculator_3-way'!B543)</f>
        <v>3.18</v>
      </c>
      <c r="C542" s="4">
        <f>IF('True_Odds_Calculator_3-way'!C543="","",'True_Odds_Calculator_3-way'!C543)</f>
        <v>2.29</v>
      </c>
      <c r="D542" s="4">
        <f t="shared" si="40"/>
        <v>3.2836772357525579E-2</v>
      </c>
      <c r="E542" s="4">
        <f t="shared" si="41"/>
        <v>3.6935184836822685</v>
      </c>
      <c r="F542" s="4">
        <f t="shared" si="42"/>
        <v>3.2946777792835147</v>
      </c>
      <c r="G542" s="4">
        <f t="shared" si="43"/>
        <v>2.3488755110453021</v>
      </c>
      <c r="I542" s="4">
        <f t="shared" si="44"/>
        <v>1.0328367723575256</v>
      </c>
    </row>
    <row r="543" spans="1:9" x14ac:dyDescent="0.2">
      <c r="A543" s="4">
        <f>IF('True_Odds_Calculator_3-way'!A544="","",'True_Odds_Calculator_3-way'!A544)</f>
        <v>2.35</v>
      </c>
      <c r="B543" s="4">
        <f>IF('True_Odds_Calculator_3-way'!B544="","",'True_Odds_Calculator_3-way'!B544)</f>
        <v>3.06</v>
      </c>
      <c r="C543" s="4">
        <f>IF('True_Odds_Calculator_3-way'!C544="","",'True_Odds_Calculator_3-way'!C544)</f>
        <v>3.57</v>
      </c>
      <c r="D543" s="4">
        <f t="shared" si="40"/>
        <v>3.2441345332459237E-2</v>
      </c>
      <c r="E543" s="4">
        <f t="shared" si="41"/>
        <v>2.4112762865856583</v>
      </c>
      <c r="F543" s="4">
        <f t="shared" si="42"/>
        <v>3.1647211685562797</v>
      </c>
      <c r="G543" s="4">
        <f t="shared" si="43"/>
        <v>3.7133548085671428</v>
      </c>
      <c r="I543" s="4">
        <f t="shared" si="44"/>
        <v>1.0324413453324592</v>
      </c>
    </row>
    <row r="544" spans="1:9" x14ac:dyDescent="0.2">
      <c r="A544" s="4">
        <f>IF('True_Odds_Calculator_3-way'!A545="","",'True_Odds_Calculator_3-way'!A545)</f>
        <v>1.93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4.92</v>
      </c>
      <c r="D544" s="4">
        <f t="shared" si="40"/>
        <v>3.5852156351263265E-2</v>
      </c>
      <c r="E544" s="4">
        <f t="shared" si="41"/>
        <v>1.9755662119384985</v>
      </c>
      <c r="F544" s="4">
        <f t="shared" si="42"/>
        <v>3.3056245960474389</v>
      </c>
      <c r="G544" s="4">
        <f t="shared" si="43"/>
        <v>5.227355633203012</v>
      </c>
      <c r="I544" s="4">
        <f t="shared" si="44"/>
        <v>1.0358521563512633</v>
      </c>
    </row>
    <row r="545" spans="1:9" x14ac:dyDescent="0.2">
      <c r="A545" s="4">
        <f>IF('True_Odds_Calculator_3-way'!A546="","",'True_Odds_Calculator_3-way'!A546)</f>
        <v>2.34</v>
      </c>
      <c r="B545" s="4">
        <f>IF('True_Odds_Calculator_3-way'!B546="","",'True_Odds_Calculator_3-way'!B546)</f>
        <v>3.01</v>
      </c>
      <c r="C545" s="4">
        <f>IF('True_Odds_Calculator_3-way'!C546="","",'True_Odds_Calculator_3-way'!C546)</f>
        <v>3.66</v>
      </c>
      <c r="D545" s="4">
        <f t="shared" si="40"/>
        <v>3.2800384687536877E-2</v>
      </c>
      <c r="E545" s="4">
        <f t="shared" si="41"/>
        <v>2.401439139512171</v>
      </c>
      <c r="F545" s="4">
        <f t="shared" si="42"/>
        <v>3.1124291703470961</v>
      </c>
      <c r="G545" s="4">
        <f t="shared" si="43"/>
        <v>3.8125654066199046</v>
      </c>
      <c r="I545" s="4">
        <f t="shared" si="44"/>
        <v>1.0328003846875369</v>
      </c>
    </row>
    <row r="546" spans="1:9" x14ac:dyDescent="0.2">
      <c r="A546" s="4">
        <f>IF('True_Odds_Calculator_3-way'!A547="","",'True_Odds_Calculator_3-way'!A547)</f>
        <v>3.63</v>
      </c>
      <c r="B546" s="4">
        <f>IF('True_Odds_Calculator_3-way'!B547="","",'True_Odds_Calculator_3-way'!B547)</f>
        <v>3.22</v>
      </c>
      <c r="C546" s="4">
        <f>IF('True_Odds_Calculator_3-way'!C547="","",'True_Odds_Calculator_3-way'!C547)</f>
        <v>2.2400000000000002</v>
      </c>
      <c r="D546" s="4">
        <f t="shared" si="40"/>
        <v>3.2469671303663405E-2</v>
      </c>
      <c r="E546" s="4">
        <f t="shared" si="41"/>
        <v>3.7784488401725129</v>
      </c>
      <c r="F546" s="4">
        <f t="shared" si="42"/>
        <v>3.3362716718321486</v>
      </c>
      <c r="G546" s="4">
        <f t="shared" si="43"/>
        <v>2.295655931154807</v>
      </c>
      <c r="I546" s="4">
        <f t="shared" si="44"/>
        <v>1.0324696713036634</v>
      </c>
    </row>
    <row r="547" spans="1:9" x14ac:dyDescent="0.2">
      <c r="A547" s="4">
        <f>IF('True_Odds_Calculator_3-way'!A548="","",'True_Odds_Calculator_3-way'!A548)</f>
        <v>2.23</v>
      </c>
      <c r="B547" s="4">
        <f>IF('True_Odds_Calculator_3-way'!B548="","",'True_Odds_Calculator_3-way'!B548)</f>
        <v>3.07</v>
      </c>
      <c r="C547" s="4">
        <f>IF('True_Odds_Calculator_3-way'!C548="","",'True_Odds_Calculator_3-way'!C548)</f>
        <v>3.85</v>
      </c>
      <c r="D547" s="4">
        <f t="shared" si="40"/>
        <v>3.3903652036603837E-2</v>
      </c>
      <c r="E547" s="4">
        <f t="shared" si="41"/>
        <v>2.2876527724596798</v>
      </c>
      <c r="F547" s="4">
        <f t="shared" si="42"/>
        <v>3.1803410987904264</v>
      </c>
      <c r="G547" s="4">
        <f t="shared" si="43"/>
        <v>4.0251322431487209</v>
      </c>
      <c r="I547" s="4">
        <f t="shared" si="44"/>
        <v>1.0339036520366038</v>
      </c>
    </row>
    <row r="548" spans="1:9" x14ac:dyDescent="0.2">
      <c r="A548" s="4">
        <f>IF('True_Odds_Calculator_3-way'!A549="","",'True_Odds_Calculator_3-way'!A549)</f>
        <v>6.37</v>
      </c>
      <c r="B548" s="4">
        <f>IF('True_Odds_Calculator_3-way'!B549="","",'True_Odds_Calculator_3-way'!B549)</f>
        <v>3.67</v>
      </c>
      <c r="C548" s="4">
        <f>IF('True_Odds_Calculator_3-way'!C549="","",'True_Odds_Calculator_3-way'!C549)</f>
        <v>1.58</v>
      </c>
      <c r="D548" s="4">
        <f t="shared" si="40"/>
        <v>6.2376827709346383E-2</v>
      </c>
      <c r="E548" s="4">
        <f t="shared" si="41"/>
        <v>7.3424891772224115</v>
      </c>
      <c r="F548" s="4">
        <f t="shared" si="42"/>
        <v>3.9731843726853082</v>
      </c>
      <c r="G548" s="4">
        <f t="shared" si="43"/>
        <v>1.633668959261817</v>
      </c>
      <c r="I548" s="4">
        <f t="shared" si="44"/>
        <v>1.0623768277093464</v>
      </c>
    </row>
    <row r="549" spans="1:9" x14ac:dyDescent="0.2">
      <c r="A549" s="4">
        <f>IF('True_Odds_Calculator_3-way'!A550="","",'True_Odds_Calculator_3-way'!A550)</f>
        <v>1.87</v>
      </c>
      <c r="B549" s="4">
        <f>IF('True_Odds_Calculator_3-way'!B550="","",'True_Odds_Calculator_3-way'!B550)</f>
        <v>3.81</v>
      </c>
      <c r="C549" s="4">
        <f>IF('True_Odds_Calculator_3-way'!C550="","",'True_Odds_Calculator_3-way'!C550)</f>
        <v>4.24</v>
      </c>
      <c r="D549" s="4">
        <f t="shared" si="40"/>
        <v>3.3075606493593535E-2</v>
      </c>
      <c r="E549" s="4">
        <f t="shared" si="41"/>
        <v>1.9093656358031814</v>
      </c>
      <c r="F549" s="4">
        <f t="shared" si="42"/>
        <v>3.9770604831794372</v>
      </c>
      <c r="G549" s="4">
        <f t="shared" si="43"/>
        <v>4.4479265889921189</v>
      </c>
      <c r="I549" s="4">
        <f t="shared" si="44"/>
        <v>1.0330756064935935</v>
      </c>
    </row>
    <row r="550" spans="1:9" x14ac:dyDescent="0.2">
      <c r="A550" s="4">
        <f>IF('True_Odds_Calculator_3-way'!A551="","",'True_Odds_Calculator_3-way'!A551)</f>
        <v>3.95</v>
      </c>
      <c r="B550" s="4">
        <f>IF('True_Odds_Calculator_3-way'!B551="","",'True_Odds_Calculator_3-way'!B551)</f>
        <v>3.81</v>
      </c>
      <c r="C550" s="4">
        <f>IF('True_Odds_Calculator_3-way'!C551="","",'True_Odds_Calculator_3-way'!C551)</f>
        <v>1.94</v>
      </c>
      <c r="D550" s="4">
        <f t="shared" si="40"/>
        <v>3.1095666088848395E-2</v>
      </c>
      <c r="E550" s="4">
        <f t="shared" si="41"/>
        <v>4.1186274265470351</v>
      </c>
      <c r="F550" s="4">
        <f t="shared" si="42"/>
        <v>3.9666488988561723</v>
      </c>
      <c r="G550" s="4">
        <f t="shared" si="43"/>
        <v>1.979811092201897</v>
      </c>
      <c r="I550" s="4">
        <f t="shared" si="44"/>
        <v>1.0310956660888484</v>
      </c>
    </row>
    <row r="551" spans="1:9" x14ac:dyDescent="0.2">
      <c r="A551" s="4">
        <f>IF('True_Odds_Calculator_3-way'!A552="","",'True_Odds_Calculator_3-way'!A552)</f>
        <v>1.36</v>
      </c>
      <c r="B551" s="4">
        <f>IF('True_Odds_Calculator_3-way'!B552="","",'True_Odds_Calculator_3-way'!B552)</f>
        <v>5.3</v>
      </c>
      <c r="C551" s="4">
        <f>IF('True_Odds_Calculator_3-way'!C552="","",'True_Odds_Calculator_3-way'!C552)</f>
        <v>8.56</v>
      </c>
      <c r="D551" s="4">
        <f t="shared" si="40"/>
        <v>4.0795792836619826E-2</v>
      </c>
      <c r="E551" s="4">
        <f t="shared" si="41"/>
        <v>1.3856258938003494</v>
      </c>
      <c r="F551" s="4">
        <f t="shared" si="42"/>
        <v>5.711653533977131</v>
      </c>
      <c r="G551" s="4">
        <f t="shared" si="43"/>
        <v>9.6876852735768502</v>
      </c>
      <c r="I551" s="4">
        <f t="shared" si="44"/>
        <v>1.0407957928366198</v>
      </c>
    </row>
    <row r="552" spans="1:9" x14ac:dyDescent="0.2">
      <c r="A552" s="4">
        <f>IF('True_Odds_Calculator_3-way'!A553="","",'True_Odds_Calculator_3-way'!A553)</f>
        <v>1.71</v>
      </c>
      <c r="B552" s="4">
        <f>IF('True_Odds_Calculator_3-way'!B553="","",'True_Odds_Calculator_3-way'!B553)</f>
        <v>4.1100000000000003</v>
      </c>
      <c r="C552" s="4">
        <f>IF('True_Odds_Calculator_3-way'!C553="","",'True_Odds_Calculator_3-way'!C553)</f>
        <v>4.67</v>
      </c>
      <c r="D552" s="4">
        <f t="shared" si="40"/>
        <v>4.2237086383150713E-2</v>
      </c>
      <c r="E552" s="4">
        <f t="shared" si="41"/>
        <v>1.7521840755911571</v>
      </c>
      <c r="F552" s="4">
        <f t="shared" si="42"/>
        <v>4.3624312480885177</v>
      </c>
      <c r="G552" s="4">
        <f t="shared" si="43"/>
        <v>4.9986570228581773</v>
      </c>
      <c r="I552" s="4">
        <f t="shared" si="44"/>
        <v>1.0422370863831507</v>
      </c>
    </row>
    <row r="553" spans="1:9" x14ac:dyDescent="0.2">
      <c r="A553" s="4">
        <f>IF('True_Odds_Calculator_3-way'!A554="","",'True_Odds_Calculator_3-way'!A554)</f>
        <v>1.17</v>
      </c>
      <c r="B553" s="4">
        <f>IF('True_Odds_Calculator_3-way'!B554="","",'True_Odds_Calculator_3-way'!B554)</f>
        <v>7.67</v>
      </c>
      <c r="C553" s="4">
        <f>IF('True_Odds_Calculator_3-way'!C554="","",'True_Odds_Calculator_3-way'!C554)</f>
        <v>16.829999999999998</v>
      </c>
      <c r="D553" s="4">
        <f t="shared" si="40"/>
        <v>4.4496657657176142E-2</v>
      </c>
      <c r="E553" s="4">
        <f t="shared" si="41"/>
        <v>1.1906623937996488</v>
      </c>
      <c r="F553" s="4">
        <f t="shared" si="42"/>
        <v>8.6545710128927436</v>
      </c>
      <c r="G553" s="4">
        <f t="shared" si="43"/>
        <v>22.428822953649064</v>
      </c>
      <c r="I553" s="4">
        <f t="shared" si="44"/>
        <v>1.0444966576571761</v>
      </c>
    </row>
    <row r="554" spans="1:9" x14ac:dyDescent="0.2">
      <c r="A554" s="4">
        <f>IF('True_Odds_Calculator_3-way'!A555="","",'True_Odds_Calculator_3-way'!A555)</f>
        <v>3.37</v>
      </c>
      <c r="B554" s="4">
        <f>IF('True_Odds_Calculator_3-way'!B555="","",'True_Odds_Calculator_3-way'!B555)</f>
        <v>3.78</v>
      </c>
      <c r="C554" s="4">
        <f>IF('True_Odds_Calculator_3-way'!C555="","",'True_Odds_Calculator_3-way'!C555)</f>
        <v>2.09</v>
      </c>
      <c r="D554" s="4">
        <f t="shared" si="40"/>
        <v>3.9755069116305997E-2</v>
      </c>
      <c r="E554" s="4">
        <f t="shared" si="41"/>
        <v>3.5275332660194203</v>
      </c>
      <c r="F554" s="4">
        <f t="shared" si="42"/>
        <v>3.9793301677794064</v>
      </c>
      <c r="G554" s="4">
        <f t="shared" si="43"/>
        <v>2.149533548845513</v>
      </c>
      <c r="I554" s="4">
        <f t="shared" si="44"/>
        <v>1.039755069116306</v>
      </c>
    </row>
    <row r="555" spans="1:9" x14ac:dyDescent="0.2">
      <c r="A555" s="4">
        <f>IF('True_Odds_Calculator_3-way'!A556="","",'True_Odds_Calculator_3-way'!A556)</f>
        <v>2.6</v>
      </c>
      <c r="B555" s="4">
        <f>IF('True_Odds_Calculator_3-way'!B556="","",'True_Odds_Calculator_3-way'!B556)</f>
        <v>3.09</v>
      </c>
      <c r="C555" s="4">
        <f>IF('True_Odds_Calculator_3-way'!C556="","",'True_Odds_Calculator_3-way'!C556)</f>
        <v>3.02</v>
      </c>
      <c r="D555" s="4">
        <f t="shared" si="40"/>
        <v>3.9365807899209848E-2</v>
      </c>
      <c r="E555" s="4">
        <f t="shared" si="41"/>
        <v>2.6918375105583228</v>
      </c>
      <c r="F555" s="4">
        <f t="shared" si="42"/>
        <v>3.2205843312295803</v>
      </c>
      <c r="G555" s="4">
        <f t="shared" si="43"/>
        <v>3.1446156026211742</v>
      </c>
      <c r="I555" s="4">
        <f t="shared" si="44"/>
        <v>1.0393658078992098</v>
      </c>
    </row>
    <row r="556" spans="1: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3.95</v>
      </c>
      <c r="C556" s="4">
        <f>IF('True_Odds_Calculator_3-way'!C557="","",'True_Odds_Calculator_3-way'!C557)</f>
        <v>5.82</v>
      </c>
      <c r="D556" s="4">
        <f t="shared" si="40"/>
        <v>4.2269813421233593E-2</v>
      </c>
      <c r="E556" s="4">
        <f t="shared" si="41"/>
        <v>1.6578413889440382</v>
      </c>
      <c r="F556" s="4">
        <f t="shared" si="42"/>
        <v>4.1827944912541586</v>
      </c>
      <c r="G556" s="4">
        <f t="shared" si="43"/>
        <v>6.3398930248235512</v>
      </c>
      <c r="I556" s="4">
        <f t="shared" si="44"/>
        <v>1.0422698134212336</v>
      </c>
    </row>
    <row r="557" spans="1:9" x14ac:dyDescent="0.2">
      <c r="A557" s="4">
        <f>IF('True_Odds_Calculator_3-way'!A558="","",'True_Odds_Calculator_3-way'!A558)</f>
        <v>1.1100000000000001</v>
      </c>
      <c r="B557" s="4">
        <f>IF('True_Odds_Calculator_3-way'!B558="","",'True_Odds_Calculator_3-way'!B558)</f>
        <v>9.69</v>
      </c>
      <c r="C557" s="4">
        <f>IF('True_Odds_Calculator_3-way'!C558="","",'True_Odds_Calculator_3-way'!C558)</f>
        <v>27.79</v>
      </c>
      <c r="D557" s="4">
        <f t="shared" si="40"/>
        <v>4.0084242274040172E-2</v>
      </c>
      <c r="E557" s="4">
        <f t="shared" si="41"/>
        <v>1.1267104335771119</v>
      </c>
      <c r="F557" s="4">
        <f t="shared" si="42"/>
        <v>11.131176873630945</v>
      </c>
      <c r="G557" s="4">
        <f t="shared" si="43"/>
        <v>44.203285317092067</v>
      </c>
      <c r="I557" s="4">
        <f t="shared" si="44"/>
        <v>1.0400842422740402</v>
      </c>
    </row>
    <row r="558" spans="1:9" x14ac:dyDescent="0.2">
      <c r="A558" s="4">
        <f>IF('True_Odds_Calculator_3-way'!A559="","",'True_Odds_Calculator_3-way'!A559)</f>
        <v>2.13</v>
      </c>
      <c r="B558" s="4">
        <f>IF('True_Odds_Calculator_3-way'!B559="","",'True_Odds_Calculator_3-way'!B559)</f>
        <v>3.53</v>
      </c>
      <c r="C558" s="4">
        <f>IF('True_Odds_Calculator_3-way'!C559="","",'True_Odds_Calculator_3-way'!C559)</f>
        <v>3.47</v>
      </c>
      <c r="D558" s="4">
        <f t="shared" si="40"/>
        <v>4.095412509563312E-2</v>
      </c>
      <c r="E558" s="4">
        <f t="shared" si="41"/>
        <v>2.193789765755183</v>
      </c>
      <c r="F558" s="4">
        <f t="shared" si="42"/>
        <v>3.7087208619960697</v>
      </c>
      <c r="G558" s="4">
        <f t="shared" si="43"/>
        <v>3.6425485114306779</v>
      </c>
      <c r="I558" s="4">
        <f t="shared" si="44"/>
        <v>1.0409541250956331</v>
      </c>
    </row>
    <row r="559" spans="1:9" x14ac:dyDescent="0.2">
      <c r="A559" s="4">
        <f>IF('True_Odds_Calculator_3-way'!A560="","",'True_Odds_Calculator_3-way'!A560)</f>
        <v>1.64</v>
      </c>
      <c r="B559" s="4">
        <f>IF('True_Odds_Calculator_3-way'!B560="","",'True_Odds_Calculator_3-way'!B560)</f>
        <v>4.24</v>
      </c>
      <c r="C559" s="4">
        <f>IF('True_Odds_Calculator_3-way'!C560="","",'True_Odds_Calculator_3-way'!C560)</f>
        <v>5.12</v>
      </c>
      <c r="D559" s="4">
        <f t="shared" si="40"/>
        <v>4.0917654164749129E-2</v>
      </c>
      <c r="E559" s="4">
        <f t="shared" si="41"/>
        <v>1.6775233756651835</v>
      </c>
      <c r="F559" s="4">
        <f t="shared" si="42"/>
        <v>4.5002507833609284</v>
      </c>
      <c r="G559" s="4">
        <f t="shared" si="43"/>
        <v>5.5043867171523928</v>
      </c>
      <c r="I559" s="4">
        <f t="shared" si="44"/>
        <v>1.0409176541647491</v>
      </c>
    </row>
    <row r="560" spans="1:9" x14ac:dyDescent="0.2">
      <c r="A560" s="4">
        <f>IF('True_Odds_Calculator_3-way'!A561="","",'True_Odds_Calculator_3-way'!A561)</f>
        <v>2</v>
      </c>
      <c r="B560" s="4">
        <f>IF('True_Odds_Calculator_3-way'!B561="","",'True_Odds_Calculator_3-way'!B561)</f>
        <v>3.47</v>
      </c>
      <c r="C560" s="4">
        <f>IF('True_Odds_Calculator_3-way'!C561="","",'True_Odds_Calculator_3-way'!C561)</f>
        <v>4.0199999999999996</v>
      </c>
      <c r="D560" s="4">
        <f t="shared" si="40"/>
        <v>3.6940656945818384E-2</v>
      </c>
      <c r="E560" s="4">
        <f t="shared" si="41"/>
        <v>2.0504978244678767</v>
      </c>
      <c r="F560" s="4">
        <f t="shared" si="42"/>
        <v>3.6248841459717447</v>
      </c>
      <c r="G560" s="4">
        <f t="shared" si="43"/>
        <v>4.2293551093009381</v>
      </c>
      <c r="I560" s="4">
        <f t="shared" si="44"/>
        <v>1.0369406569458184</v>
      </c>
    </row>
    <row r="561" spans="1:9" x14ac:dyDescent="0.2">
      <c r="A561" s="4">
        <f>IF('True_Odds_Calculator_3-way'!A562="","",'True_Odds_Calculator_3-way'!A562)</f>
        <v>1.61</v>
      </c>
      <c r="B561" s="4">
        <f>IF('True_Odds_Calculator_3-way'!B562="","",'True_Odds_Calculator_3-way'!B562)</f>
        <v>4.12</v>
      </c>
      <c r="C561" s="4">
        <f>IF('True_Odds_Calculator_3-way'!C562="","",'True_Odds_Calculator_3-way'!C562)</f>
        <v>5.93</v>
      </c>
      <c r="D561" s="4">
        <f t="shared" si="40"/>
        <v>3.247052310524623E-2</v>
      </c>
      <c r="E561" s="4">
        <f t="shared" si="41"/>
        <v>1.6385531776298607</v>
      </c>
      <c r="F561" s="4">
        <f t="shared" si="42"/>
        <v>4.3122976497145435</v>
      </c>
      <c r="G561" s="4">
        <f t="shared" si="43"/>
        <v>6.3367117063902034</v>
      </c>
      <c r="I561" s="4">
        <f t="shared" si="44"/>
        <v>1.0324705231052462</v>
      </c>
    </row>
    <row r="562" spans="1:9" x14ac:dyDescent="0.2">
      <c r="A562" s="4">
        <f>IF('True_Odds_Calculator_3-way'!A563="","",'True_Odds_Calculator_3-way'!A563)</f>
        <v>2.02</v>
      </c>
      <c r="B562" s="4">
        <f>IF('True_Odds_Calculator_3-way'!B563="","",'True_Odds_Calculator_3-way'!B563)</f>
        <v>3.24</v>
      </c>
      <c r="C562" s="4">
        <f>IF('True_Odds_Calculator_3-way'!C563="","",'True_Odds_Calculator_3-way'!C563)</f>
        <v>4.4000000000000004</v>
      </c>
      <c r="D562" s="4">
        <f t="shared" si="40"/>
        <v>3.0964207531864352E-2</v>
      </c>
      <c r="E562" s="4">
        <f t="shared" si="41"/>
        <v>2.0630122226594887</v>
      </c>
      <c r="F562" s="4">
        <f t="shared" si="42"/>
        <v>3.3520986857217361</v>
      </c>
      <c r="G562" s="4">
        <f t="shared" si="43"/>
        <v>4.6093288487476745</v>
      </c>
      <c r="I562" s="4">
        <f t="shared" si="44"/>
        <v>1.0309642075318644</v>
      </c>
    </row>
    <row r="563" spans="1:9" x14ac:dyDescent="0.2">
      <c r="A563" s="4">
        <f>IF('True_Odds_Calculator_3-way'!A564="","",'True_Odds_Calculator_3-way'!A564)</f>
        <v>2.25</v>
      </c>
      <c r="B563" s="4">
        <f>IF('True_Odds_Calculator_3-way'!B564="","",'True_Odds_Calculator_3-way'!B564)</f>
        <v>3.58</v>
      </c>
      <c r="C563" s="4">
        <f>IF('True_Odds_Calculator_3-way'!C564="","",'True_Odds_Calculator_3-way'!C564)</f>
        <v>3.22</v>
      </c>
      <c r="D563" s="4">
        <f t="shared" si="40"/>
        <v>3.4333059594171988E-2</v>
      </c>
      <c r="E563" s="4">
        <f t="shared" si="41"/>
        <v>2.3094683354950534</v>
      </c>
      <c r="F563" s="4">
        <f t="shared" si="42"/>
        <v>3.7329415433327737</v>
      </c>
      <c r="G563" s="4">
        <f t="shared" si="43"/>
        <v>3.343199639089991</v>
      </c>
      <c r="I563" s="4">
        <f t="shared" si="44"/>
        <v>1.034333059594172</v>
      </c>
    </row>
    <row r="564" spans="1:9" x14ac:dyDescent="0.2">
      <c r="A564" s="4">
        <f>IF('True_Odds_Calculator_3-way'!A565="","",'True_Odds_Calculator_3-way'!A565)</f>
        <v>2.86</v>
      </c>
      <c r="B564" s="4">
        <f>IF('True_Odds_Calculator_3-way'!B565="","",'True_Odds_Calculator_3-way'!B565)</f>
        <v>2.84</v>
      </c>
      <c r="C564" s="4">
        <f>IF('True_Odds_Calculator_3-way'!C565="","",'True_Odds_Calculator_3-way'!C565)</f>
        <v>2.95</v>
      </c>
      <c r="D564" s="4">
        <f t="shared" si="40"/>
        <v>4.0746076554145416E-2</v>
      </c>
      <c r="E564" s="4">
        <f t="shared" si="41"/>
        <v>2.9755854038964009</v>
      </c>
      <c r="F564" s="4">
        <f t="shared" si="42"/>
        <v>2.9539422749754674</v>
      </c>
      <c r="G564" s="4">
        <f t="shared" si="43"/>
        <v>3.0731310664669316</v>
      </c>
      <c r="I564" s="4">
        <f t="shared" si="44"/>
        <v>1.0407460765541454</v>
      </c>
    </row>
    <row r="565" spans="1:9" x14ac:dyDescent="0.2">
      <c r="A565" s="4">
        <f>IF('True_Odds_Calculator_3-way'!A566="","",'True_Odds_Calculator_3-way'!A566)</f>
        <v>2.73</v>
      </c>
      <c r="B565" s="4">
        <f>IF('True_Odds_Calculator_3-way'!B566="","",'True_Odds_Calculator_3-way'!B566)</f>
        <v>2.7</v>
      </c>
      <c r="C565" s="4">
        <f>IF('True_Odds_Calculator_3-way'!C566="","",'True_Odds_Calculator_3-way'!C566)</f>
        <v>3.31</v>
      </c>
      <c r="D565" s="4">
        <f t="shared" si="40"/>
        <v>3.878554029611414E-2</v>
      </c>
      <c r="E565" s="4">
        <f t="shared" si="41"/>
        <v>2.8298801726367695</v>
      </c>
      <c r="F565" s="4">
        <f t="shared" si="42"/>
        <v>2.7976578024898893</v>
      </c>
      <c r="G565" s="4">
        <f t="shared" si="43"/>
        <v>3.4579785899650908</v>
      </c>
      <c r="I565" s="4">
        <f t="shared" si="44"/>
        <v>1.0387855402961141</v>
      </c>
    </row>
    <row r="566" spans="1:9" x14ac:dyDescent="0.2">
      <c r="A566" s="4">
        <f>IF('True_Odds_Calculator_3-way'!A567="","",'True_Odds_Calculator_3-way'!A567)</f>
        <v>2.37</v>
      </c>
      <c r="B566" s="4">
        <f>IF('True_Odds_Calculator_3-way'!B567="","",'True_Odds_Calculator_3-way'!B567)</f>
        <v>2.72</v>
      </c>
      <c r="C566" s="4">
        <f>IF('True_Odds_Calculator_3-way'!C567="","",'True_Odds_Calculator_3-way'!C567)</f>
        <v>4.01</v>
      </c>
      <c r="D566" s="4">
        <f t="shared" si="40"/>
        <v>3.8964545697062869E-2</v>
      </c>
      <c r="E566" s="4">
        <f t="shared" si="41"/>
        <v>2.445270288251721</v>
      </c>
      <c r="F566" s="4">
        <f t="shared" si="42"/>
        <v>2.8196108008678342</v>
      </c>
      <c r="G566" s="4">
        <f t="shared" si="43"/>
        <v>4.2303264396548022</v>
      </c>
      <c r="I566" s="4">
        <f t="shared" si="44"/>
        <v>1.0389645456970629</v>
      </c>
    </row>
    <row r="567" spans="1:9" x14ac:dyDescent="0.2">
      <c r="A567" s="4">
        <f>IF('True_Odds_Calculator_3-way'!A568="","",'True_Odds_Calculator_3-way'!A568)</f>
        <v>1.68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5.72</v>
      </c>
      <c r="D567" s="4">
        <f t="shared" si="40"/>
        <v>4.3287313779116987E-2</v>
      </c>
      <c r="E567" s="4">
        <f t="shared" si="41"/>
        <v>1.7217364333313492</v>
      </c>
      <c r="F567" s="4">
        <f t="shared" si="42"/>
        <v>3.8640631976402839</v>
      </c>
      <c r="G567" s="4">
        <f t="shared" si="43"/>
        <v>6.2345667107226115</v>
      </c>
      <c r="I567" s="4">
        <f t="shared" si="44"/>
        <v>1.043287313779117</v>
      </c>
    </row>
    <row r="568" spans="1:9" x14ac:dyDescent="0.2">
      <c r="A568" s="4">
        <f>IF('True_Odds_Calculator_3-way'!A569="","",'True_Odds_Calculator_3-way'!A569)</f>
        <v>2.38</v>
      </c>
      <c r="B568" s="4">
        <f>IF('True_Odds_Calculator_3-way'!B569="","",'True_Odds_Calculator_3-way'!B569)</f>
        <v>3.31</v>
      </c>
      <c r="C568" s="4">
        <f>IF('True_Odds_Calculator_3-way'!C569="","",'True_Odds_Calculator_3-way'!C569)</f>
        <v>3.16</v>
      </c>
      <c r="D568" s="4">
        <f t="shared" si="40"/>
        <v>3.8738567054799944E-2</v>
      </c>
      <c r="E568" s="4">
        <f t="shared" si="41"/>
        <v>2.4554627458634131</v>
      </c>
      <c r="F568" s="4">
        <f t="shared" si="42"/>
        <v>3.4577913707757291</v>
      </c>
      <c r="G568" s="4">
        <f t="shared" si="43"/>
        <v>3.294427891281539</v>
      </c>
      <c r="I568" s="4">
        <f t="shared" si="44"/>
        <v>1.0387385670547999</v>
      </c>
    </row>
    <row r="569" spans="1:9" x14ac:dyDescent="0.2">
      <c r="A569" s="4">
        <f>IF('True_Odds_Calculator_3-way'!A570="","",'True_Odds_Calculator_3-way'!A570)</f>
        <v>3.69</v>
      </c>
      <c r="B569" s="4">
        <f>IF('True_Odds_Calculator_3-way'!B570="","",'True_Odds_Calculator_3-way'!B570)</f>
        <v>3.86</v>
      </c>
      <c r="C569" s="4">
        <f>IF('True_Odds_Calculator_3-way'!C570="","",'True_Odds_Calculator_3-way'!C570)</f>
        <v>1.97</v>
      </c>
      <c r="D569" s="4">
        <f t="shared" si="40"/>
        <v>3.7684280738023102E-2</v>
      </c>
      <c r="E569" s="4">
        <f t="shared" si="41"/>
        <v>3.8693508558276508</v>
      </c>
      <c r="F569" s="4">
        <f t="shared" si="42"/>
        <v>4.0566975308255246</v>
      </c>
      <c r="G569" s="4">
        <f t="shared" si="43"/>
        <v>2.0199866109302285</v>
      </c>
      <c r="I569" s="4">
        <f t="shared" si="44"/>
        <v>1.0376842807380231</v>
      </c>
    </row>
    <row r="570" spans="1:9" x14ac:dyDescent="0.2">
      <c r="A570" s="4">
        <f>IF('True_Odds_Calculator_3-way'!A571="","",'True_Odds_Calculator_3-way'!A571)</f>
        <v>1.46</v>
      </c>
      <c r="B570" s="4">
        <f>IF('True_Odds_Calculator_3-way'!B571="","",'True_Odds_Calculator_3-way'!B571)</f>
        <v>4.58</v>
      </c>
      <c r="C570" s="4">
        <f>IF('True_Odds_Calculator_3-way'!C571="","",'True_Odds_Calculator_3-way'!C571)</f>
        <v>7.11</v>
      </c>
      <c r="D570" s="4">
        <f t="shared" si="40"/>
        <v>4.391909429304075E-2</v>
      </c>
      <c r="E570" s="4">
        <f t="shared" si="41"/>
        <v>1.4918875435199193</v>
      </c>
      <c r="F570" s="4">
        <f t="shared" si="42"/>
        <v>4.9091581574948595</v>
      </c>
      <c r="G570" s="4">
        <f t="shared" si="43"/>
        <v>7.9360495356533232</v>
      </c>
      <c r="I570" s="4">
        <f t="shared" si="44"/>
        <v>1.0439190942930408</v>
      </c>
    </row>
    <row r="571" spans="1:9" x14ac:dyDescent="0.2">
      <c r="A571" s="4">
        <f>IF('True_Odds_Calculator_3-way'!A572="","",'True_Odds_Calculator_3-way'!A572)</f>
        <v>1.63</v>
      </c>
      <c r="B571" s="4">
        <f>IF('True_Odds_Calculator_3-way'!B572="","",'True_Odds_Calculator_3-way'!B572)</f>
        <v>4.16</v>
      </c>
      <c r="C571" s="4">
        <f>IF('True_Odds_Calculator_3-way'!C572="","",'True_Odds_Calculator_3-way'!C572)</f>
        <v>5.35</v>
      </c>
      <c r="D571" s="4">
        <f t="shared" si="40"/>
        <v>4.0797435750420163E-2</v>
      </c>
      <c r="E571" s="4">
        <f t="shared" si="41"/>
        <v>1.6669506393060407</v>
      </c>
      <c r="F571" s="4">
        <f t="shared" si="42"/>
        <v>4.409453565993612</v>
      </c>
      <c r="G571" s="4">
        <f t="shared" si="43"/>
        <v>5.7697830284407372</v>
      </c>
      <c r="I571" s="4">
        <f t="shared" si="44"/>
        <v>1.0407974357504202</v>
      </c>
    </row>
    <row r="572" spans="1:9" x14ac:dyDescent="0.2">
      <c r="A572" s="4">
        <f>IF('True_Odds_Calculator_3-way'!A573="","",'True_Odds_Calculator_3-way'!A573)</f>
        <v>6.21</v>
      </c>
      <c r="B572" s="4">
        <f>IF('True_Odds_Calculator_3-way'!B573="","",'True_Odds_Calculator_3-way'!B573)</f>
        <v>4.4400000000000004</v>
      </c>
      <c r="C572" s="4">
        <f>IF('True_Odds_Calculator_3-way'!C573="","",'True_Odds_Calculator_3-way'!C573)</f>
        <v>1.53</v>
      </c>
      <c r="D572" s="4">
        <f t="shared" si="40"/>
        <v>3.9850592280259889E-2</v>
      </c>
      <c r="E572" s="4">
        <f t="shared" si="41"/>
        <v>6.7683239571661273</v>
      </c>
      <c r="F572" s="4">
        <f t="shared" si="42"/>
        <v>4.7182787819245533</v>
      </c>
      <c r="G572" s="4">
        <f t="shared" si="43"/>
        <v>1.5617405048951534</v>
      </c>
      <c r="I572" s="4">
        <f t="shared" si="44"/>
        <v>1.0398505922802599</v>
      </c>
    </row>
    <row r="573" spans="1:9" x14ac:dyDescent="0.2">
      <c r="A573" s="4">
        <f>IF('True_Odds_Calculator_3-way'!A574="","",'True_Odds_Calculator_3-way'!A574)</f>
        <v>1.58</v>
      </c>
      <c r="B573" s="4">
        <f>IF('True_Odds_Calculator_3-way'!B574="","",'True_Odds_Calculator_3-way'!B574)</f>
        <v>4.0199999999999996</v>
      </c>
      <c r="C573" s="4">
        <f>IF('True_Odds_Calculator_3-way'!C574="","",'True_Odds_Calculator_3-way'!C574)</f>
        <v>6.23</v>
      </c>
      <c r="D573" s="4">
        <f t="shared" si="40"/>
        <v>4.218125497024694E-2</v>
      </c>
      <c r="E573" s="4">
        <f t="shared" si="41"/>
        <v>1.6158979170776353</v>
      </c>
      <c r="F573" s="4">
        <f t="shared" si="42"/>
        <v>4.2608346528568095</v>
      </c>
      <c r="G573" s="4">
        <f t="shared" si="43"/>
        <v>6.8281186549748902</v>
      </c>
      <c r="I573" s="4">
        <f t="shared" si="44"/>
        <v>1.0421812549702469</v>
      </c>
    </row>
    <row r="574" spans="1:9" x14ac:dyDescent="0.2">
      <c r="A574" s="4">
        <f>IF('True_Odds_Calculator_3-way'!A575="","",'True_Odds_Calculator_3-way'!A575)</f>
        <v>1.71</v>
      </c>
      <c r="B574" s="4">
        <f>IF('True_Odds_Calculator_3-way'!B575="","",'True_Odds_Calculator_3-way'!B575)</f>
        <v>4.08</v>
      </c>
      <c r="C574" s="4">
        <f>IF('True_Odds_Calculator_3-way'!C575="","",'True_Odds_Calculator_3-way'!C575)</f>
        <v>4.75</v>
      </c>
      <c r="D574" s="4">
        <f t="shared" si="40"/>
        <v>4.0419676642586833E-2</v>
      </c>
      <c r="E574" s="4">
        <f t="shared" si="41"/>
        <v>1.7503261414952331</v>
      </c>
      <c r="F574" s="4">
        <f t="shared" si="42"/>
        <v>4.3173267326732674</v>
      </c>
      <c r="G574" s="4">
        <f t="shared" si="43"/>
        <v>5.0747745126563863</v>
      </c>
      <c r="I574" s="4">
        <f t="shared" si="44"/>
        <v>1.0404196766425868</v>
      </c>
    </row>
    <row r="575" spans="1:9" x14ac:dyDescent="0.2">
      <c r="A575" s="4">
        <f>IF('True_Odds_Calculator_3-way'!A576="","",'True_Odds_Calculator_3-way'!A576)</f>
        <v>1.71</v>
      </c>
      <c r="B575" s="4">
        <f>IF('True_Odds_Calculator_3-way'!B576="","",'True_Odds_Calculator_3-way'!B576)</f>
        <v>3.67</v>
      </c>
      <c r="C575" s="4">
        <f>IF('True_Odds_Calculator_3-way'!C576="","",'True_Odds_Calculator_3-way'!C576)</f>
        <v>5.45</v>
      </c>
      <c r="D575" s="4">
        <f t="shared" si="40"/>
        <v>4.0761124202234544E-2</v>
      </c>
      <c r="E575" s="4">
        <f t="shared" si="41"/>
        <v>1.7506749019563348</v>
      </c>
      <c r="F575" s="4">
        <f t="shared" si="42"/>
        <v>3.8626067289769583</v>
      </c>
      <c r="G575" s="4">
        <f t="shared" si="43"/>
        <v>5.8858429991685304</v>
      </c>
      <c r="I575" s="4">
        <f t="shared" si="44"/>
        <v>1.0407611242022345</v>
      </c>
    </row>
    <row r="576" spans="1:9" x14ac:dyDescent="0.2">
      <c r="A576" s="4">
        <f>IF('True_Odds_Calculator_3-way'!A577="","",'True_Odds_Calculator_3-way'!A577)</f>
        <v>1.37</v>
      </c>
      <c r="B576" s="4">
        <f>IF('True_Odds_Calculator_3-way'!B577="","",'True_Odds_Calculator_3-way'!B577)</f>
        <v>5.49</v>
      </c>
      <c r="C576" s="4">
        <f>IF('True_Odds_Calculator_3-way'!C577="","",'True_Odds_Calculator_3-way'!C577)</f>
        <v>7.98</v>
      </c>
      <c r="D576" s="4">
        <f t="shared" si="40"/>
        <v>3.738965298452146E-2</v>
      </c>
      <c r="E576" s="4">
        <f t="shared" si="41"/>
        <v>1.3937985643915014</v>
      </c>
      <c r="F576" s="4">
        <f t="shared" si="42"/>
        <v>5.8932330691228811</v>
      </c>
      <c r="G576" s="4">
        <f t="shared" si="43"/>
        <v>8.8613151898244542</v>
      </c>
      <c r="I576" s="4">
        <f t="shared" si="44"/>
        <v>1.0373896529845215</v>
      </c>
    </row>
    <row r="577" spans="1:9" x14ac:dyDescent="0.2">
      <c r="A577" s="4">
        <f>IF('True_Odds_Calculator_3-way'!A578="","",'True_Odds_Calculator_3-way'!A578)</f>
        <v>2.96</v>
      </c>
      <c r="B577" s="4">
        <f>IF('True_Odds_Calculator_3-way'!B578="","",'True_Odds_Calculator_3-way'!B578)</f>
        <v>3.42</v>
      </c>
      <c r="C577" s="4">
        <f>IF('True_Odds_Calculator_3-way'!C578="","",'True_Odds_Calculator_3-way'!C578)</f>
        <v>2.48</v>
      </c>
      <c r="D577" s="4">
        <f t="shared" si="40"/>
        <v>3.3461305108164252E-2</v>
      </c>
      <c r="E577" s="4">
        <f t="shared" si="41"/>
        <v>3.0610614151682016</v>
      </c>
      <c r="F577" s="4">
        <f t="shared" si="42"/>
        <v>3.5556327687371216</v>
      </c>
      <c r="G577" s="4">
        <f t="shared" si="43"/>
        <v>2.5505516917028426</v>
      </c>
      <c r="I577" s="4">
        <f t="shared" si="44"/>
        <v>1.0334613051081643</v>
      </c>
    </row>
    <row r="578" spans="1:9" x14ac:dyDescent="0.2">
      <c r="A578" s="4">
        <f>IF('True_Odds_Calculator_3-way'!A579="","",'True_Odds_Calculator_3-way'!A579)</f>
        <v>2.09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3.69</v>
      </c>
      <c r="D578" s="4">
        <f t="shared" si="40"/>
        <v>3.9326682012399417E-2</v>
      </c>
      <c r="E578" s="4">
        <f t="shared" si="41"/>
        <v>2.1488739645517603</v>
      </c>
      <c r="F578" s="4">
        <f t="shared" si="42"/>
        <v>3.6134193634253053</v>
      </c>
      <c r="G578" s="4">
        <f t="shared" si="43"/>
        <v>3.8775648653434307</v>
      </c>
      <c r="I578" s="4">
        <f t="shared" si="44"/>
        <v>1.0393266820123994</v>
      </c>
    </row>
    <row r="579" spans="1:9" x14ac:dyDescent="0.2">
      <c r="A579" s="4">
        <f>IF('True_Odds_Calculator_3-way'!A580="","",'True_Odds_Calculator_3-way'!A580)</f>
        <v>2.3199999999999998</v>
      </c>
      <c r="B579" s="4">
        <f>IF('True_Odds_Calculator_3-way'!B580="","",'True_Odds_Calculator_3-way'!B580)</f>
        <v>3.29</v>
      </c>
      <c r="C579" s="4">
        <f>IF('True_Odds_Calculator_3-way'!C580="","",'True_Odds_Calculator_3-way'!C580)</f>
        <v>3.28</v>
      </c>
      <c r="D579" s="4">
        <f t="shared" ref="D579:D642" si="45">IF(A579="","",((1/A579)+(1/B579)+(1/C579))-1)</f>
        <v>3.9863899320263574E-2</v>
      </c>
      <c r="E579" s="4">
        <f t="shared" ref="E579:E642" si="46">IF(A579="","",(3*A579)/(3-($D579*A579)))</f>
        <v>2.3937961441610138</v>
      </c>
      <c r="F579" s="4">
        <f t="shared" ref="F579:F642" si="47">IF(B579="","",(3*B579)/(3-($D579*B579)))</f>
        <v>3.4404056217128995</v>
      </c>
      <c r="G579" s="4">
        <f t="shared" ref="G579:G642" si="48">IF(C579="","",(3*C579)/(3-($D579*C579)))</f>
        <v>3.4294719215882243</v>
      </c>
      <c r="I579" s="4">
        <f t="shared" ref="I579:I642" si="49">IF(A579="","",D579+1)</f>
        <v>1.0398638993202636</v>
      </c>
    </row>
    <row r="580" spans="1:9" x14ac:dyDescent="0.2">
      <c r="A580" s="4">
        <f>IF('True_Odds_Calculator_3-way'!A581="","",'True_Odds_Calculator_3-way'!A581)</f>
        <v>2.41</v>
      </c>
      <c r="B580" s="4">
        <f>IF('True_Odds_Calculator_3-way'!B581="","",'True_Odds_Calculator_3-way'!B581)</f>
        <v>3.57</v>
      </c>
      <c r="C580" s="4">
        <f>IF('True_Odds_Calculator_3-way'!C581="","",'True_Odds_Calculator_3-way'!C581)</f>
        <v>2.9</v>
      </c>
      <c r="D580" s="4">
        <f t="shared" si="45"/>
        <v>3.9877390360923304E-2</v>
      </c>
      <c r="E580" s="4">
        <f t="shared" si="46"/>
        <v>2.4897590243224212</v>
      </c>
      <c r="F580" s="4">
        <f t="shared" si="47"/>
        <v>3.7478508694409127</v>
      </c>
      <c r="G580" s="4">
        <f t="shared" si="48"/>
        <v>3.0162716749146621</v>
      </c>
      <c r="I580" s="4">
        <f t="shared" si="49"/>
        <v>1.0398773903609233</v>
      </c>
    </row>
    <row r="581" spans="1:9" x14ac:dyDescent="0.2">
      <c r="A581" s="4">
        <f>IF('True_Odds_Calculator_3-way'!A582="","",'True_Odds_Calculator_3-way'!A582)</f>
        <v>3.12</v>
      </c>
      <c r="B581" s="4">
        <f>IF('True_Odds_Calculator_3-way'!B582="","",'True_Odds_Calculator_3-way'!B582)</f>
        <v>3.39</v>
      </c>
      <c r="C581" s="4">
        <f>IF('True_Odds_Calculator_3-way'!C582="","",'True_Odds_Calculator_3-way'!C582)</f>
        <v>2.41</v>
      </c>
      <c r="D581" s="4">
        <f t="shared" si="45"/>
        <v>3.0435830586382995E-2</v>
      </c>
      <c r="E581" s="4">
        <f t="shared" si="46"/>
        <v>3.2219863850372925</v>
      </c>
      <c r="F581" s="4">
        <f t="shared" si="47"/>
        <v>3.5107431951867301</v>
      </c>
      <c r="G581" s="4">
        <f t="shared" si="48"/>
        <v>2.4704016089634271</v>
      </c>
      <c r="I581" s="4">
        <f t="shared" si="49"/>
        <v>1.030435830586383</v>
      </c>
    </row>
    <row r="582" spans="1:9" x14ac:dyDescent="0.2">
      <c r="A582" s="4">
        <f>IF('True_Odds_Calculator_3-way'!A583="","",'True_Odds_Calculator_3-way'!A583)</f>
        <v>2.66</v>
      </c>
      <c r="B582" s="4">
        <f>IF('True_Odds_Calculator_3-way'!B583="","",'True_Odds_Calculator_3-way'!B583)</f>
        <v>3.22</v>
      </c>
      <c r="C582" s="4">
        <f>IF('True_Odds_Calculator_3-way'!C583="","",'True_Odds_Calculator_3-way'!C583)</f>
        <v>2.91</v>
      </c>
      <c r="D582" s="4">
        <f t="shared" si="45"/>
        <v>3.0141467519089193E-2</v>
      </c>
      <c r="E582" s="4">
        <f t="shared" si="46"/>
        <v>2.7330417277731787</v>
      </c>
      <c r="F582" s="4">
        <f t="shared" si="47"/>
        <v>3.3276557938192126</v>
      </c>
      <c r="G582" s="4">
        <f t="shared" si="48"/>
        <v>2.9976427510666555</v>
      </c>
      <c r="I582" s="4">
        <f t="shared" si="49"/>
        <v>1.0301414675190892</v>
      </c>
    </row>
    <row r="583" spans="1:9" x14ac:dyDescent="0.2">
      <c r="A583" s="4">
        <f>IF('True_Odds_Calculator_3-way'!A584="","",'True_Odds_Calculator_3-way'!A584)</f>
        <v>3.2</v>
      </c>
      <c r="B583" s="4">
        <f>IF('True_Odds_Calculator_3-way'!B584="","",'True_Odds_Calculator_3-way'!B584)</f>
        <v>3.85</v>
      </c>
      <c r="C583" s="4">
        <f>IF('True_Odds_Calculator_3-way'!C584="","",'True_Odds_Calculator_3-way'!C584)</f>
        <v>2.19</v>
      </c>
      <c r="D583" s="4">
        <f t="shared" si="45"/>
        <v>2.8861264306469847E-2</v>
      </c>
      <c r="E583" s="4">
        <f t="shared" si="46"/>
        <v>3.3016422062506634</v>
      </c>
      <c r="F583" s="4">
        <f t="shared" si="47"/>
        <v>3.9980835058013473</v>
      </c>
      <c r="G583" s="4">
        <f t="shared" si="48"/>
        <v>2.2371335468874807</v>
      </c>
      <c r="I583" s="4">
        <f t="shared" si="49"/>
        <v>1.0288612643064698</v>
      </c>
    </row>
    <row r="584" spans="1:9" x14ac:dyDescent="0.2">
      <c r="A584" s="4">
        <f>IF('True_Odds_Calculator_3-way'!A585="","",'True_Odds_Calculator_3-way'!A585)</f>
        <v>1.63</v>
      </c>
      <c r="B584" s="4">
        <f>IF('True_Odds_Calculator_3-way'!B585="","",'True_Odds_Calculator_3-way'!B585)</f>
        <v>4.13</v>
      </c>
      <c r="C584" s="4">
        <f>IF('True_Odds_Calculator_3-way'!C585="","",'True_Odds_Calculator_3-way'!C585)</f>
        <v>5.79</v>
      </c>
      <c r="D584" s="4">
        <f t="shared" si="45"/>
        <v>2.833925479596644E-2</v>
      </c>
      <c r="E584" s="4">
        <f t="shared" si="46"/>
        <v>1.6554906856450453</v>
      </c>
      <c r="F584" s="4">
        <f t="shared" si="47"/>
        <v>4.2976679604657377</v>
      </c>
      <c r="G584" s="4">
        <f t="shared" si="48"/>
        <v>6.1250057291090743</v>
      </c>
      <c r="I584" s="4">
        <f t="shared" si="49"/>
        <v>1.0283392547959664</v>
      </c>
    </row>
    <row r="585" spans="1:9" x14ac:dyDescent="0.2">
      <c r="A585" s="4">
        <f>IF('True_Odds_Calculator_3-way'!A586="","",'True_Odds_Calculator_3-way'!A586)</f>
        <v>1.97</v>
      </c>
      <c r="B585" s="4">
        <f>IF('True_Odds_Calculator_3-way'!B586="","",'True_Odds_Calculator_3-way'!B586)</f>
        <v>3.41</v>
      </c>
      <c r="C585" s="4">
        <f>IF('True_Odds_Calculator_3-way'!C586="","",'True_Odds_Calculator_3-way'!C586)</f>
        <v>4.22</v>
      </c>
      <c r="D585" s="4">
        <f t="shared" si="45"/>
        <v>3.7836169807328623E-2</v>
      </c>
      <c r="E585" s="4">
        <f t="shared" si="46"/>
        <v>2.0201932187077607</v>
      </c>
      <c r="F585" s="4">
        <f t="shared" si="47"/>
        <v>3.5632448750385146</v>
      </c>
      <c r="G585" s="4">
        <f t="shared" si="48"/>
        <v>4.4572264219154905</v>
      </c>
      <c r="I585" s="4">
        <f t="shared" si="49"/>
        <v>1.0378361698073286</v>
      </c>
    </row>
    <row r="586" spans="1:9" x14ac:dyDescent="0.2">
      <c r="A586" s="4">
        <f>IF('True_Odds_Calculator_3-way'!A587="","",'True_Odds_Calculator_3-way'!A587)</f>
        <v>5.19</v>
      </c>
      <c r="B586" s="4">
        <f>IF('True_Odds_Calculator_3-way'!B587="","",'True_Odds_Calculator_3-way'!B587)</f>
        <v>3.85</v>
      </c>
      <c r="C586" s="4">
        <f>IF('True_Odds_Calculator_3-way'!C587="","",'True_Odds_Calculator_3-way'!C587)</f>
        <v>1.73</v>
      </c>
      <c r="D586" s="4">
        <f t="shared" si="45"/>
        <v>3.0453169181492878E-2</v>
      </c>
      <c r="E586" s="4">
        <f t="shared" si="46"/>
        <v>5.4786363844079879</v>
      </c>
      <c r="F586" s="4">
        <f t="shared" si="47"/>
        <v>4.0065835644821712</v>
      </c>
      <c r="G586" s="4">
        <f t="shared" si="48"/>
        <v>1.7609241660913884</v>
      </c>
      <c r="I586" s="4">
        <f t="shared" si="49"/>
        <v>1.0304531691814929</v>
      </c>
    </row>
    <row r="587" spans="1:9" x14ac:dyDescent="0.2">
      <c r="A587" s="4">
        <f>IF('True_Odds_Calculator_3-way'!A588="","",'True_Odds_Calculator_3-way'!A588)</f>
        <v>7.66</v>
      </c>
      <c r="B587" s="4">
        <f>IF('True_Odds_Calculator_3-way'!B588="","",'True_Odds_Calculator_3-way'!B588)</f>
        <v>4.8499999999999996</v>
      </c>
      <c r="C587" s="4">
        <f>IF('True_Odds_Calculator_3-way'!C588="","",'True_Odds_Calculator_3-way'!C588)</f>
        <v>1.43</v>
      </c>
      <c r="D587" s="4">
        <f t="shared" si="45"/>
        <v>3.6034569183071241E-2</v>
      </c>
      <c r="E587" s="4">
        <f t="shared" si="46"/>
        <v>8.4362001531854798</v>
      </c>
      <c r="F587" s="4">
        <f t="shared" si="47"/>
        <v>5.1500189194245776</v>
      </c>
      <c r="G587" s="4">
        <f t="shared" si="48"/>
        <v>1.4549916317193303</v>
      </c>
      <c r="I587" s="4">
        <f t="shared" si="49"/>
        <v>1.0360345691830712</v>
      </c>
    </row>
    <row r="588" spans="1:9" x14ac:dyDescent="0.2">
      <c r="A588" s="4">
        <f>IF('True_Odds_Calculator_3-way'!A589="","",'True_Odds_Calculator_3-way'!A589)</f>
        <v>2.4</v>
      </c>
      <c r="B588" s="4">
        <f>IF('True_Odds_Calculator_3-way'!B589="","",'True_Odds_Calculator_3-way'!B589)</f>
        <v>3.26</v>
      </c>
      <c r="C588" s="4">
        <f>IF('True_Odds_Calculator_3-way'!C589="","",'True_Odds_Calculator_3-way'!C589)</f>
        <v>3.22</v>
      </c>
      <c r="D588" s="4">
        <f t="shared" si="45"/>
        <v>3.3974139135515502E-2</v>
      </c>
      <c r="E588" s="4">
        <f t="shared" si="46"/>
        <v>2.4670527959555653</v>
      </c>
      <c r="F588" s="4">
        <f t="shared" si="47"/>
        <v>3.3849681656461281</v>
      </c>
      <c r="G588" s="4">
        <f t="shared" si="48"/>
        <v>3.341862957683206</v>
      </c>
      <c r="I588" s="4">
        <f t="shared" si="49"/>
        <v>1.0339741391355155</v>
      </c>
    </row>
    <row r="589" spans="1:9" x14ac:dyDescent="0.2">
      <c r="A589" s="4">
        <f>IF('True_Odds_Calculator_3-way'!A590="","",'True_Odds_Calculator_3-way'!A590)</f>
        <v>2.69</v>
      </c>
      <c r="B589" s="4">
        <f>IF('True_Odds_Calculator_3-way'!B590="","",'True_Odds_Calculator_3-way'!B590)</f>
        <v>2.88</v>
      </c>
      <c r="C589" s="4">
        <f>IF('True_Odds_Calculator_3-way'!C590="","",'True_Odds_Calculator_3-way'!C590)</f>
        <v>3.17</v>
      </c>
      <c r="D589" s="4">
        <f t="shared" si="45"/>
        <v>3.442684736734436E-2</v>
      </c>
      <c r="E589" s="4">
        <f t="shared" si="46"/>
        <v>2.7756837086417665</v>
      </c>
      <c r="F589" s="4">
        <f t="shared" si="47"/>
        <v>2.9784366568102167</v>
      </c>
      <c r="G589" s="4">
        <f t="shared" si="48"/>
        <v>3.2896706590836877</v>
      </c>
      <c r="I589" s="4">
        <f t="shared" si="49"/>
        <v>1.0344268473673444</v>
      </c>
    </row>
    <row r="590" spans="1:9" x14ac:dyDescent="0.2">
      <c r="A590" s="4">
        <f>IF('True_Odds_Calculator_3-way'!A591="","",'True_Odds_Calculator_3-way'!A591)</f>
        <v>2.14</v>
      </c>
      <c r="B590" s="4">
        <f>IF('True_Odds_Calculator_3-way'!B591="","",'True_Odds_Calculator_3-way'!B591)</f>
        <v>3.38</v>
      </c>
      <c r="C590" s="4">
        <f>IF('True_Odds_Calculator_3-way'!C591="","",'True_Odds_Calculator_3-way'!C591)</f>
        <v>3.69</v>
      </c>
      <c r="D590" s="4">
        <f t="shared" si="45"/>
        <v>3.4150417818949119E-2</v>
      </c>
      <c r="E590" s="4">
        <f t="shared" si="46"/>
        <v>2.1934334230705472</v>
      </c>
      <c r="F590" s="4">
        <f t="shared" si="47"/>
        <v>3.5152533717605374</v>
      </c>
      <c r="G590" s="4">
        <f t="shared" si="48"/>
        <v>3.8517946895407706</v>
      </c>
      <c r="I590" s="4">
        <f t="shared" si="49"/>
        <v>1.0341504178189491</v>
      </c>
    </row>
    <row r="591" spans="1:9" x14ac:dyDescent="0.2">
      <c r="A591" s="4">
        <f>IF('True_Odds_Calculator_3-way'!A592="","",'True_Odds_Calculator_3-way'!A592)</f>
        <v>1.7</v>
      </c>
      <c r="B591" s="4">
        <f>IF('True_Odds_Calculator_3-way'!B592="","",'True_Odds_Calculator_3-way'!B592)</f>
        <v>3.87</v>
      </c>
      <c r="C591" s="4">
        <f>IF('True_Odds_Calculator_3-way'!C592="","",'True_Odds_Calculator_3-way'!C592)</f>
        <v>5.34</v>
      </c>
      <c r="D591" s="4">
        <f t="shared" si="45"/>
        <v>3.3899144537180792E-2</v>
      </c>
      <c r="E591" s="4">
        <f t="shared" si="46"/>
        <v>1.7332957715348005</v>
      </c>
      <c r="F591" s="4">
        <f t="shared" si="47"/>
        <v>4.0469737427168697</v>
      </c>
      <c r="G591" s="4">
        <f t="shared" si="48"/>
        <v>5.6829094697202525</v>
      </c>
      <c r="I591" s="4">
        <f t="shared" si="49"/>
        <v>1.0338991445371808</v>
      </c>
    </row>
    <row r="592" spans="1:9" x14ac:dyDescent="0.2">
      <c r="A592" s="4">
        <f>IF('True_Odds_Calculator_3-way'!A593="","",'True_Odds_Calculator_3-way'!A593)</f>
        <v>2.34</v>
      </c>
      <c r="B592" s="4">
        <f>IF('True_Odds_Calculator_3-way'!B593="","",'True_Odds_Calculator_3-way'!B593)</f>
        <v>3.29</v>
      </c>
      <c r="C592" s="4">
        <f>IF('True_Odds_Calculator_3-way'!C593="","",'True_Odds_Calculator_3-way'!C593)</f>
        <v>3.3</v>
      </c>
      <c r="D592" s="4">
        <f t="shared" si="45"/>
        <v>3.4332098161885316E-2</v>
      </c>
      <c r="E592" s="4">
        <f t="shared" si="46"/>
        <v>2.4043871719984171</v>
      </c>
      <c r="F592" s="4">
        <f t="shared" si="47"/>
        <v>3.4187176871755263</v>
      </c>
      <c r="G592" s="4">
        <f t="shared" si="48"/>
        <v>3.4295167565261755</v>
      </c>
      <c r="I592" s="4">
        <f t="shared" si="49"/>
        <v>1.0343320981618853</v>
      </c>
    </row>
    <row r="593" spans="1:9" x14ac:dyDescent="0.2">
      <c r="A593" s="4">
        <f>IF('True_Odds_Calculator_3-way'!A594="","",'True_Odds_Calculator_3-way'!A594)</f>
        <v>2.39</v>
      </c>
      <c r="B593" s="4">
        <f>IF('True_Odds_Calculator_3-way'!B594="","",'True_Odds_Calculator_3-way'!B594)</f>
        <v>3.27</v>
      </c>
      <c r="C593" s="4">
        <f>IF('True_Odds_Calculator_3-way'!C594="","",'True_Odds_Calculator_3-way'!C594)</f>
        <v>3.25</v>
      </c>
      <c r="D593" s="4">
        <f t="shared" si="45"/>
        <v>3.1912747086828563E-2</v>
      </c>
      <c r="E593" s="4">
        <f t="shared" si="46"/>
        <v>2.4523480601861647</v>
      </c>
      <c r="F593" s="4">
        <f t="shared" si="47"/>
        <v>3.3878458602365065</v>
      </c>
      <c r="G593" s="4">
        <f t="shared" si="48"/>
        <v>3.3663830760106155</v>
      </c>
      <c r="I593" s="4">
        <f t="shared" si="49"/>
        <v>1.0319127470868286</v>
      </c>
    </row>
    <row r="594" spans="1:9" x14ac:dyDescent="0.2">
      <c r="A594" s="4">
        <f>IF('True_Odds_Calculator_3-way'!A595="","",'True_Odds_Calculator_3-way'!A595)</f>
        <v>2.95</v>
      </c>
      <c r="B594" s="4">
        <f>IF('True_Odds_Calculator_3-way'!B595="","",'True_Odds_Calculator_3-way'!B595)</f>
        <v>2.97</v>
      </c>
      <c r="C594" s="4">
        <f>IF('True_Odds_Calculator_3-way'!C595="","",'True_Odds_Calculator_3-way'!C595)</f>
        <v>2.72</v>
      </c>
      <c r="D594" s="4">
        <f t="shared" si="45"/>
        <v>4.3330446371323772E-2</v>
      </c>
      <c r="E594" s="4">
        <f t="shared" si="46"/>
        <v>3.0812883739653096</v>
      </c>
      <c r="F594" s="4">
        <f t="shared" si="47"/>
        <v>3.1031147539560529</v>
      </c>
      <c r="G594" s="4">
        <f t="shared" si="48"/>
        <v>2.8312284075482701</v>
      </c>
      <c r="I594" s="4">
        <f t="shared" si="49"/>
        <v>1.0433304463713238</v>
      </c>
    </row>
    <row r="595" spans="1:9" x14ac:dyDescent="0.2">
      <c r="A595" s="4">
        <f>IF('True_Odds_Calculator_3-way'!A596="","",'True_Odds_Calculator_3-way'!A596)</f>
        <v>3.74</v>
      </c>
      <c r="B595" s="4">
        <f>IF('True_Odds_Calculator_3-way'!B596="","",'True_Odds_Calculator_3-way'!B596)</f>
        <v>3</v>
      </c>
      <c r="C595" s="4">
        <f>IF('True_Odds_Calculator_3-way'!C596="","",'True_Odds_Calculator_3-way'!C596)</f>
        <v>2.25</v>
      </c>
      <c r="D595" s="4">
        <f t="shared" si="45"/>
        <v>4.5157456922162664E-2</v>
      </c>
      <c r="E595" s="4">
        <f t="shared" si="46"/>
        <v>3.9631083202511768</v>
      </c>
      <c r="F595" s="4">
        <f t="shared" si="47"/>
        <v>3.1418792781580578</v>
      </c>
      <c r="G595" s="4">
        <f t="shared" si="48"/>
        <v>2.3288745387453869</v>
      </c>
      <c r="I595" s="4">
        <f t="shared" si="49"/>
        <v>1.0451574569221627</v>
      </c>
    </row>
    <row r="596" spans="1:9" x14ac:dyDescent="0.2">
      <c r="A596" s="4">
        <f>IF('True_Odds_Calculator_3-way'!A597="","",'True_Odds_Calculator_3-way'!A597)</f>
        <v>5.22</v>
      </c>
      <c r="B596" s="4">
        <f>IF('True_Odds_Calculator_3-way'!B597="","",'True_Odds_Calculator_3-way'!B597)</f>
        <v>4.29</v>
      </c>
      <c r="C596" s="4">
        <f>IF('True_Odds_Calculator_3-way'!C597="","",'True_Odds_Calculator_3-way'!C597)</f>
        <v>1.64</v>
      </c>
      <c r="D596" s="4">
        <f t="shared" si="45"/>
        <v>3.4427211887262388E-2</v>
      </c>
      <c r="E596" s="4">
        <f t="shared" si="46"/>
        <v>5.5526205658661203</v>
      </c>
      <c r="F596" s="4">
        <f t="shared" si="47"/>
        <v>4.512136604620717</v>
      </c>
      <c r="G596" s="4">
        <f t="shared" si="48"/>
        <v>1.67145717361789</v>
      </c>
      <c r="I596" s="4">
        <f t="shared" si="49"/>
        <v>1.0344272118872624</v>
      </c>
    </row>
    <row r="597" spans="1:9" x14ac:dyDescent="0.2">
      <c r="A597" s="4">
        <f>IF('True_Odds_Calculator_3-way'!A598="","",'True_Odds_Calculator_3-way'!A598)</f>
        <v>1.93</v>
      </c>
      <c r="B597" s="4">
        <f>IF('True_Odds_Calculator_3-way'!B598="","",'True_Odds_Calculator_3-way'!B598)</f>
        <v>3.69</v>
      </c>
      <c r="C597" s="4">
        <f>IF('True_Odds_Calculator_3-way'!C598="","",'True_Odds_Calculator_3-way'!C598)</f>
        <v>4.1500000000000004</v>
      </c>
      <c r="D597" s="4">
        <f t="shared" si="45"/>
        <v>3.0101280474693848E-2</v>
      </c>
      <c r="E597" s="4">
        <f t="shared" si="46"/>
        <v>1.9681128138411581</v>
      </c>
      <c r="F597" s="4">
        <f t="shared" si="47"/>
        <v>3.8318734872576887</v>
      </c>
      <c r="G597" s="4">
        <f t="shared" si="48"/>
        <v>4.3303147597941054</v>
      </c>
      <c r="I597" s="4">
        <f t="shared" si="49"/>
        <v>1.0301012804746938</v>
      </c>
    </row>
    <row r="598" spans="1:9" x14ac:dyDescent="0.2">
      <c r="A598" s="4">
        <f>IF('True_Odds_Calculator_3-way'!A599="","",'True_Odds_Calculator_3-way'!A599)</f>
        <v>1.95</v>
      </c>
      <c r="B598" s="4">
        <f>IF('True_Odds_Calculator_3-way'!B599="","",'True_Odds_Calculator_3-way'!B599)</f>
        <v>3.92</v>
      </c>
      <c r="C598" s="4">
        <f>IF('True_Odds_Calculator_3-way'!C599="","",'True_Odds_Calculator_3-way'!C599)</f>
        <v>3.81</v>
      </c>
      <c r="D598" s="4">
        <f t="shared" si="45"/>
        <v>3.0389745237889398E-2</v>
      </c>
      <c r="E598" s="4">
        <f t="shared" si="46"/>
        <v>1.9892952135834396</v>
      </c>
      <c r="F598" s="4">
        <f t="shared" si="47"/>
        <v>4.0820970834594821</v>
      </c>
      <c r="G598" s="4">
        <f t="shared" si="48"/>
        <v>3.962949960402669</v>
      </c>
      <c r="I598" s="4">
        <f t="shared" si="49"/>
        <v>1.0303897452378894</v>
      </c>
    </row>
    <row r="599" spans="1:9" x14ac:dyDescent="0.2">
      <c r="A599" s="4">
        <f>IF('True_Odds_Calculator_3-way'!A600="","",'True_Odds_Calculator_3-way'!A600)</f>
        <v>1.28</v>
      </c>
      <c r="B599" s="4">
        <f>IF('True_Odds_Calculator_3-way'!B600="","",'True_Odds_Calculator_3-way'!B600)</f>
        <v>6.09</v>
      </c>
      <c r="C599" s="4">
        <f>IF('True_Odds_Calculator_3-way'!C600="","",'True_Odds_Calculator_3-way'!C600)</f>
        <v>11.4</v>
      </c>
      <c r="D599" s="4">
        <f t="shared" si="45"/>
        <v>3.3172910725088656E-2</v>
      </c>
      <c r="E599" s="4">
        <f t="shared" si="46"/>
        <v>1.2983769353228714</v>
      </c>
      <c r="F599" s="4">
        <f t="shared" si="47"/>
        <v>6.5297177824673618</v>
      </c>
      <c r="G599" s="4">
        <f t="shared" si="48"/>
        <v>13.044329884801019</v>
      </c>
      <c r="I599" s="4">
        <f t="shared" si="49"/>
        <v>1.0331729107250887</v>
      </c>
    </row>
    <row r="600" spans="1:9" x14ac:dyDescent="0.2">
      <c r="A600" s="4">
        <f>IF('True_Odds_Calculator_3-way'!A601="","",'True_Odds_Calculator_3-way'!A601)</f>
        <v>3.56</v>
      </c>
      <c r="B600" s="4">
        <f>IF('True_Odds_Calculator_3-way'!B601="","",'True_Odds_Calculator_3-way'!B601)</f>
        <v>3.5</v>
      </c>
      <c r="C600" s="4">
        <f>IF('True_Odds_Calculator_3-way'!C601="","",'True_Odds_Calculator_3-way'!C601)</f>
        <v>2.11</v>
      </c>
      <c r="D600" s="4">
        <f t="shared" si="45"/>
        <v>4.0546811407879524E-2</v>
      </c>
      <c r="E600" s="4">
        <f t="shared" si="46"/>
        <v>3.7399497368296264</v>
      </c>
      <c r="F600" s="4">
        <f t="shared" si="47"/>
        <v>3.6737870770606644</v>
      </c>
      <c r="G600" s="4">
        <f t="shared" si="48"/>
        <v>2.1719391970039101</v>
      </c>
      <c r="I600" s="4">
        <f t="shared" si="49"/>
        <v>1.0405468114078795</v>
      </c>
    </row>
    <row r="601" spans="1:9" x14ac:dyDescent="0.2">
      <c r="A601" s="4">
        <f>IF('True_Odds_Calculator_3-way'!A602="","",'True_Odds_Calculator_3-way'!A602)</f>
        <v>1.43</v>
      </c>
      <c r="B601" s="4">
        <f>IF('True_Odds_Calculator_3-way'!B602="","",'True_Odds_Calculator_3-way'!B602)</f>
        <v>4.93</v>
      </c>
      <c r="C601" s="4">
        <f>IF('True_Odds_Calculator_3-way'!C602="","",'True_Odds_Calculator_3-way'!C602)</f>
        <v>7.17</v>
      </c>
      <c r="D601" s="4">
        <f t="shared" si="45"/>
        <v>4.1610469839992836E-2</v>
      </c>
      <c r="E601" s="4">
        <f t="shared" si="46"/>
        <v>1.4589370296796214</v>
      </c>
      <c r="F601" s="4">
        <f t="shared" si="47"/>
        <v>5.2918564685078158</v>
      </c>
      <c r="G601" s="4">
        <f t="shared" si="48"/>
        <v>7.9617924831187112</v>
      </c>
      <c r="I601" s="4">
        <f t="shared" si="49"/>
        <v>1.0416104698399928</v>
      </c>
    </row>
    <row r="602" spans="1:9" x14ac:dyDescent="0.2">
      <c r="A602" s="4">
        <f>IF('True_Odds_Calculator_3-way'!A603="","",'True_Odds_Calculator_3-way'!A603)</f>
        <v>2.2000000000000002</v>
      </c>
      <c r="B602" s="4">
        <f>IF('True_Odds_Calculator_3-way'!B603="","",'True_Odds_Calculator_3-way'!B603)</f>
        <v>3.53</v>
      </c>
      <c r="C602" s="4">
        <f>IF('True_Odds_Calculator_3-way'!C603="","",'True_Odds_Calculator_3-way'!C603)</f>
        <v>3.3</v>
      </c>
      <c r="D602" s="4">
        <f t="shared" si="45"/>
        <v>4.0861876555927434E-2</v>
      </c>
      <c r="E602" s="4">
        <f t="shared" si="46"/>
        <v>2.2679602829515217</v>
      </c>
      <c r="F602" s="4">
        <f t="shared" si="47"/>
        <v>3.7082979626485559</v>
      </c>
      <c r="G602" s="4">
        <f t="shared" si="48"/>
        <v>3.4553094720189828</v>
      </c>
      <c r="I602" s="4">
        <f t="shared" si="49"/>
        <v>1.0408618765559274</v>
      </c>
    </row>
    <row r="603" spans="1:9" x14ac:dyDescent="0.2">
      <c r="A603" s="4">
        <f>IF('True_Odds_Calculator_3-way'!A604="","",'True_Odds_Calculator_3-way'!A604)</f>
        <v>1.06</v>
      </c>
      <c r="B603" s="4">
        <f>IF('True_Odds_Calculator_3-way'!B604="","",'True_Odds_Calculator_3-way'!B604)</f>
        <v>14.98</v>
      </c>
      <c r="C603" s="4">
        <f>IF('True_Odds_Calculator_3-way'!C604="","",'True_Odds_Calculator_3-way'!C604)</f>
        <v>42.06</v>
      </c>
      <c r="D603" s="4">
        <f t="shared" si="45"/>
        <v>3.3927459373034097E-2</v>
      </c>
      <c r="E603" s="4">
        <f t="shared" si="46"/>
        <v>1.0728611399678387</v>
      </c>
      <c r="F603" s="4">
        <f t="shared" si="47"/>
        <v>18.035396631157571</v>
      </c>
      <c r="G603" s="4">
        <f t="shared" si="48"/>
        <v>80.215583543735718</v>
      </c>
      <c r="I603" s="4">
        <f t="shared" si="49"/>
        <v>1.0339274593730341</v>
      </c>
    </row>
    <row r="604" spans="1:9" x14ac:dyDescent="0.2">
      <c r="A604" s="4">
        <f>IF('True_Odds_Calculator_3-way'!A605="","",'True_Odds_Calculator_3-way'!A605)</f>
        <v>2.29</v>
      </c>
      <c r="B604" s="4">
        <f>IF('True_Odds_Calculator_3-way'!B605="","",'True_Odds_Calculator_3-way'!B605)</f>
        <v>3.01</v>
      </c>
      <c r="C604" s="4">
        <f>IF('True_Odds_Calculator_3-way'!C605="","",'True_Odds_Calculator_3-way'!C605)</f>
        <v>3.71</v>
      </c>
      <c r="D604" s="4">
        <f t="shared" si="45"/>
        <v>3.84489153044274E-2</v>
      </c>
      <c r="E604" s="4">
        <f t="shared" si="46"/>
        <v>2.3592421983120215</v>
      </c>
      <c r="F604" s="4">
        <f t="shared" si="47"/>
        <v>3.130776198731831</v>
      </c>
      <c r="G604" s="4">
        <f t="shared" si="48"/>
        <v>3.8952114291928917</v>
      </c>
      <c r="I604" s="4">
        <f t="shared" si="49"/>
        <v>1.0384489153044274</v>
      </c>
    </row>
    <row r="605" spans="1:9" x14ac:dyDescent="0.2">
      <c r="A605" s="4">
        <f>IF('True_Odds_Calculator_3-way'!A606="","",'True_Odds_Calculator_3-way'!A606)</f>
        <v>2.31</v>
      </c>
      <c r="B605" s="4">
        <f>IF('True_Odds_Calculator_3-way'!B606="","",'True_Odds_Calculator_3-way'!B606)</f>
        <v>3.14</v>
      </c>
      <c r="C605" s="4">
        <f>IF('True_Odds_Calculator_3-way'!C606="","",'True_Odds_Calculator_3-way'!C606)</f>
        <v>3.48</v>
      </c>
      <c r="D605" s="4">
        <f t="shared" si="45"/>
        <v>3.8728092319131102E-2</v>
      </c>
      <c r="E605" s="4">
        <f t="shared" si="46"/>
        <v>2.3810030124482324</v>
      </c>
      <c r="F605" s="4">
        <f t="shared" si="47"/>
        <v>3.272658533499011</v>
      </c>
      <c r="G605" s="4">
        <f t="shared" si="48"/>
        <v>3.6436913284130705</v>
      </c>
      <c r="I605" s="4">
        <f t="shared" si="49"/>
        <v>1.0387280923191311</v>
      </c>
    </row>
    <row r="606" spans="1:9" x14ac:dyDescent="0.2">
      <c r="A606" s="4">
        <f>IF('True_Odds_Calculator_3-way'!A607="","",'True_Odds_Calculator_3-way'!A607)</f>
        <v>3.94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2.09</v>
      </c>
      <c r="D606" s="4">
        <f t="shared" si="45"/>
        <v>3.996831381282373E-2</v>
      </c>
      <c r="E606" s="4">
        <f t="shared" si="46"/>
        <v>4.1582750021364374</v>
      </c>
      <c r="F606" s="4">
        <f t="shared" si="47"/>
        <v>3.3970906506051635</v>
      </c>
      <c r="G606" s="4">
        <f t="shared" si="48"/>
        <v>2.14986203101591</v>
      </c>
      <c r="I606" s="4">
        <f t="shared" si="49"/>
        <v>1.0399683138128237</v>
      </c>
    </row>
    <row r="607" spans="1:9" x14ac:dyDescent="0.2">
      <c r="A607" s="4">
        <f>IF('True_Odds_Calculator_3-way'!A608="","",'True_Odds_Calculator_3-way'!A608)</f>
        <v>7.06</v>
      </c>
      <c r="B607" s="4">
        <f>IF('True_Odds_Calculator_3-way'!B608="","",'True_Odds_Calculator_3-way'!B608)</f>
        <v>4.2699999999999996</v>
      </c>
      <c r="C607" s="4">
        <f>IF('True_Odds_Calculator_3-way'!C608="","",'True_Odds_Calculator_3-way'!C608)</f>
        <v>1.5</v>
      </c>
      <c r="D607" s="4">
        <f t="shared" si="45"/>
        <v>4.2501763627477596E-2</v>
      </c>
      <c r="E607" s="4">
        <f t="shared" si="46"/>
        <v>7.8446258912514226</v>
      </c>
      <c r="F607" s="4">
        <f t="shared" si="47"/>
        <v>4.5449425591578683</v>
      </c>
      <c r="G607" s="4">
        <f t="shared" si="48"/>
        <v>1.5325684305899339</v>
      </c>
      <c r="I607" s="4">
        <f t="shared" si="49"/>
        <v>1.0425017636274776</v>
      </c>
    </row>
    <row r="608" spans="1:9" x14ac:dyDescent="0.2">
      <c r="A608" s="4">
        <f>IF('True_Odds_Calculator_3-way'!A609="","",'True_Odds_Calculator_3-way'!A609)</f>
        <v>1.85</v>
      </c>
      <c r="B608" s="4">
        <f>IF('True_Odds_Calculator_3-way'!B609="","",'True_Odds_Calculator_3-way'!B609)</f>
        <v>3.64</v>
      </c>
      <c r="C608" s="4">
        <f>IF('True_Odds_Calculator_3-way'!C609="","",'True_Odds_Calculator_3-way'!C609)</f>
        <v>4.47</v>
      </c>
      <c r="D608" s="4">
        <f t="shared" si="45"/>
        <v>3.8979461798253734E-2</v>
      </c>
      <c r="E608" s="4">
        <f t="shared" si="46"/>
        <v>1.8955643140043847</v>
      </c>
      <c r="F608" s="4">
        <f t="shared" si="47"/>
        <v>3.8207003289164714</v>
      </c>
      <c r="G608" s="4">
        <f t="shared" si="48"/>
        <v>4.7456229228722124</v>
      </c>
      <c r="I608" s="4">
        <f t="shared" si="49"/>
        <v>1.0389794617982537</v>
      </c>
    </row>
    <row r="609" spans="1:9" x14ac:dyDescent="0.2">
      <c r="A609" s="4">
        <f>IF('True_Odds_Calculator_3-way'!A610="","",'True_Odds_Calculator_3-way'!A610)</f>
        <v>2.21</v>
      </c>
      <c r="B609" s="4">
        <f>IF('True_Odds_Calculator_3-way'!B610="","",'True_Odds_Calculator_3-way'!B610)</f>
        <v>2.99</v>
      </c>
      <c r="C609" s="4">
        <f>IF('True_Odds_Calculator_3-way'!C610="","",'True_Odds_Calculator_3-way'!C610)</f>
        <v>4.07</v>
      </c>
      <c r="D609" s="4">
        <f t="shared" si="45"/>
        <v>3.2637094018168167E-2</v>
      </c>
      <c r="E609" s="4">
        <f t="shared" si="46"/>
        <v>2.2644432371648811</v>
      </c>
      <c r="F609" s="4">
        <f t="shared" si="47"/>
        <v>3.0905296883099682</v>
      </c>
      <c r="G609" s="4">
        <f t="shared" si="48"/>
        <v>4.2585590178546315</v>
      </c>
      <c r="I609" s="4">
        <f t="shared" si="49"/>
        <v>1.0326370940181682</v>
      </c>
    </row>
    <row r="610" spans="1:9" x14ac:dyDescent="0.2">
      <c r="A610" s="4">
        <f>IF('True_Odds_Calculator_3-way'!A611="","",'True_Odds_Calculator_3-way'!A611)</f>
        <v>1.87</v>
      </c>
      <c r="B610" s="4">
        <f>IF('True_Odds_Calculator_3-way'!B611="","",'True_Odds_Calculator_3-way'!B611)</f>
        <v>3.63</v>
      </c>
      <c r="C610" s="4">
        <f>IF('True_Odds_Calculator_3-way'!C611="","",'True_Odds_Calculator_3-way'!C611)</f>
        <v>4.5199999999999996</v>
      </c>
      <c r="D610" s="4">
        <f t="shared" si="45"/>
        <v>3.148039000577918E-2</v>
      </c>
      <c r="E610" s="4">
        <f t="shared" si="46"/>
        <v>1.9074290538938754</v>
      </c>
      <c r="F610" s="4">
        <f t="shared" si="47"/>
        <v>3.7737468160794303</v>
      </c>
      <c r="G610" s="4">
        <f t="shared" si="48"/>
        <v>4.7450603688590585</v>
      </c>
      <c r="I610" s="4">
        <f t="shared" si="49"/>
        <v>1.0314803900057792</v>
      </c>
    </row>
    <row r="611" spans="1:9" x14ac:dyDescent="0.2">
      <c r="A611" s="4">
        <f>IF('True_Odds_Calculator_3-way'!A612="","",'True_Odds_Calculator_3-way'!A612)</f>
        <v>2.1</v>
      </c>
      <c r="B611" s="4">
        <f>IF('True_Odds_Calculator_3-way'!B612="","",'True_Odds_Calculator_3-way'!B612)</f>
        <v>3.08</v>
      </c>
      <c r="C611" s="4">
        <f>IF('True_Odds_Calculator_3-way'!C612="","",'True_Odds_Calculator_3-way'!C612)</f>
        <v>4.3</v>
      </c>
      <c r="D611" s="4">
        <f t="shared" si="45"/>
        <v>3.3423940400684637E-2</v>
      </c>
      <c r="E611" s="4">
        <f t="shared" si="46"/>
        <v>2.1503102900851498</v>
      </c>
      <c r="F611" s="4">
        <f t="shared" si="47"/>
        <v>3.1894466445467198</v>
      </c>
      <c r="G611" s="4">
        <f t="shared" si="48"/>
        <v>4.5163685965444076</v>
      </c>
      <c r="I611" s="4">
        <f t="shared" si="49"/>
        <v>1.0334239404006846</v>
      </c>
    </row>
    <row r="612" spans="1:9" x14ac:dyDescent="0.2">
      <c r="A612" s="4">
        <f>IF('True_Odds_Calculator_3-way'!A613="","",'True_Odds_Calculator_3-way'!A613)</f>
        <v>4.83</v>
      </c>
      <c r="B612" s="4">
        <f>IF('True_Odds_Calculator_3-way'!B613="","",'True_Odds_Calculator_3-way'!B613)</f>
        <v>3.85</v>
      </c>
      <c r="C612" s="4">
        <f>IF('True_Odds_Calculator_3-way'!C613="","",'True_Odds_Calculator_3-way'!C613)</f>
        <v>1.76</v>
      </c>
      <c r="D612" s="4">
        <f t="shared" si="45"/>
        <v>3.4961415396197904E-2</v>
      </c>
      <c r="E612" s="4">
        <f t="shared" si="46"/>
        <v>5.118086216585052</v>
      </c>
      <c r="F612" s="4">
        <f t="shared" si="47"/>
        <v>4.0308528798128593</v>
      </c>
      <c r="G612" s="4">
        <f t="shared" si="48"/>
        <v>1.7968547432500988</v>
      </c>
      <c r="I612" s="4">
        <f t="shared" si="49"/>
        <v>1.0349614153961979</v>
      </c>
    </row>
    <row r="613" spans="1:9" x14ac:dyDescent="0.2">
      <c r="A613" s="4">
        <f>IF('True_Odds_Calculator_3-way'!A614="","",'True_Odds_Calculator_3-way'!A614)</f>
        <v>4.25</v>
      </c>
      <c r="B613" s="4">
        <f>IF('True_Odds_Calculator_3-way'!B614="","",'True_Odds_Calculator_3-way'!B614)</f>
        <v>3</v>
      </c>
      <c r="C613" s="4">
        <f>IF('True_Odds_Calculator_3-way'!C614="","",'True_Odds_Calculator_3-way'!C614)</f>
        <v>2.12</v>
      </c>
      <c r="D613" s="4">
        <f t="shared" si="45"/>
        <v>4.03255641879392E-2</v>
      </c>
      <c r="E613" s="4">
        <f t="shared" si="46"/>
        <v>4.5075041689827673</v>
      </c>
      <c r="F613" s="4">
        <f t="shared" si="47"/>
        <v>3.1260601387818037</v>
      </c>
      <c r="G613" s="4">
        <f t="shared" si="48"/>
        <v>2.1821851453175456</v>
      </c>
      <c r="I613" s="4">
        <f t="shared" si="49"/>
        <v>1.0403255641879392</v>
      </c>
    </row>
    <row r="614" spans="1:9" x14ac:dyDescent="0.2">
      <c r="A614" s="4">
        <f>IF('True_Odds_Calculator_3-way'!A615="","",'True_Odds_Calculator_3-way'!A615)</f>
        <v>1.75</v>
      </c>
      <c r="B614" s="4">
        <f>IF('True_Odds_Calculator_3-way'!B615="","",'True_Odds_Calculator_3-way'!B615)</f>
        <v>3.34</v>
      </c>
      <c r="C614" s="4">
        <f>IF('True_Odds_Calculator_3-way'!C615="","",'True_Odds_Calculator_3-way'!C615)</f>
        <v>5.88</v>
      </c>
      <c r="D614" s="4">
        <f t="shared" si="45"/>
        <v>4.0897796244246276E-2</v>
      </c>
      <c r="E614" s="4">
        <f t="shared" si="46"/>
        <v>1.7927702044790652</v>
      </c>
      <c r="F614" s="4">
        <f t="shared" si="47"/>
        <v>3.4993347904589949</v>
      </c>
      <c r="G614" s="4">
        <f t="shared" si="48"/>
        <v>6.392413852964153</v>
      </c>
      <c r="I614" s="4">
        <f t="shared" si="49"/>
        <v>1.0408977962442463</v>
      </c>
    </row>
    <row r="615" spans="1:9" x14ac:dyDescent="0.2">
      <c r="A615" s="4">
        <f>IF('True_Odds_Calculator_3-way'!A616="","",'True_Odds_Calculator_3-way'!A616)</f>
        <v>2.37</v>
      </c>
      <c r="B615" s="4">
        <f>IF('True_Odds_Calculator_3-way'!B616="","",'True_Odds_Calculator_3-way'!B616)</f>
        <v>2.97</v>
      </c>
      <c r="C615" s="4">
        <f>IF('True_Odds_Calculator_3-way'!C616="","",'True_Odds_Calculator_3-way'!C616)</f>
        <v>3.57</v>
      </c>
      <c r="D615" s="4">
        <f t="shared" si="45"/>
        <v>3.8753309788305934E-2</v>
      </c>
      <c r="E615" s="4">
        <f t="shared" si="46"/>
        <v>2.4448493431446918</v>
      </c>
      <c r="F615" s="4">
        <f t="shared" si="47"/>
        <v>3.0884924101165994</v>
      </c>
      <c r="G615" s="4">
        <f t="shared" si="48"/>
        <v>3.7425951600846603</v>
      </c>
      <c r="I615" s="4">
        <f t="shared" si="49"/>
        <v>1.0387533097883059</v>
      </c>
    </row>
    <row r="616" spans="1:9" x14ac:dyDescent="0.2">
      <c r="A616" s="4">
        <f>IF('True_Odds_Calculator_3-way'!A617="","",'True_Odds_Calculator_3-way'!A617)</f>
        <v>3.19</v>
      </c>
      <c r="B616" s="4">
        <f>IF('True_Odds_Calculator_3-way'!B617="","",'True_Odds_Calculator_3-way'!B617)</f>
        <v>2.65</v>
      </c>
      <c r="C616" s="4">
        <f>IF('True_Odds_Calculator_3-way'!C617="","",'True_Odds_Calculator_3-way'!C617)</f>
        <v>2.86</v>
      </c>
      <c r="D616" s="4">
        <f t="shared" si="45"/>
        <v>4.0488464040838945E-2</v>
      </c>
      <c r="E616" s="4">
        <f t="shared" si="46"/>
        <v>3.3335170196308419</v>
      </c>
      <c r="F616" s="4">
        <f t="shared" si="47"/>
        <v>2.7482921461647796</v>
      </c>
      <c r="G616" s="4">
        <f t="shared" si="48"/>
        <v>2.9748252884038426</v>
      </c>
      <c r="I616" s="4">
        <f t="shared" si="49"/>
        <v>1.0404884640408389</v>
      </c>
    </row>
    <row r="617" spans="1:9" x14ac:dyDescent="0.2">
      <c r="A617" s="4">
        <f>IF('True_Odds_Calculator_3-way'!A618="","",'True_Odds_Calculator_3-way'!A618)</f>
        <v>2.57</v>
      </c>
      <c r="B617" s="4">
        <f>IF('True_Odds_Calculator_3-way'!B618="","",'True_Odds_Calculator_3-way'!B618)</f>
        <v>2.96</v>
      </c>
      <c r="C617" s="4">
        <f>IF('True_Odds_Calculator_3-way'!C618="","",'True_Odds_Calculator_3-way'!C618)</f>
        <v>3.2</v>
      </c>
      <c r="D617" s="4">
        <f t="shared" si="45"/>
        <v>3.9442896203596645E-2</v>
      </c>
      <c r="E617" s="4">
        <f t="shared" si="46"/>
        <v>2.659875640300934</v>
      </c>
      <c r="F617" s="4">
        <f t="shared" si="47"/>
        <v>3.0798588384537005</v>
      </c>
      <c r="G617" s="4">
        <f t="shared" si="48"/>
        <v>3.3405448131504611</v>
      </c>
      <c r="I617" s="4">
        <f t="shared" si="49"/>
        <v>1.0394428962035966</v>
      </c>
    </row>
    <row r="618" spans="1:9" x14ac:dyDescent="0.2">
      <c r="A618" s="4">
        <f>IF('True_Odds_Calculator_3-way'!A619="","",'True_Odds_Calculator_3-way'!A619)</f>
        <v>3.05</v>
      </c>
      <c r="B618" s="4">
        <f>IF('True_Odds_Calculator_3-way'!B619="","",'True_Odds_Calculator_3-way'!B619)</f>
        <v>3.19</v>
      </c>
      <c r="C618" s="4">
        <f>IF('True_Odds_Calculator_3-way'!C619="","",'True_Odds_Calculator_3-way'!C619)</f>
        <v>2.5099999999999998</v>
      </c>
      <c r="D618" s="4">
        <f t="shared" si="45"/>
        <v>3.9754850785459928E-2</v>
      </c>
      <c r="E618" s="4">
        <f t="shared" si="46"/>
        <v>3.1784654083357178</v>
      </c>
      <c r="F618" s="4">
        <f t="shared" si="47"/>
        <v>3.3308018473656946</v>
      </c>
      <c r="G618" s="4">
        <f t="shared" si="48"/>
        <v>2.5963589449084075</v>
      </c>
      <c r="I618" s="4">
        <f t="shared" si="49"/>
        <v>1.0397548507854599</v>
      </c>
    </row>
    <row r="619" spans="1:9" x14ac:dyDescent="0.2">
      <c r="A619" s="4">
        <f>IF('True_Odds_Calculator_3-way'!A620="","",'True_Odds_Calculator_3-way'!A620)</f>
        <v>1.94</v>
      </c>
      <c r="B619" s="4">
        <f>IF('True_Odds_Calculator_3-way'!B620="","",'True_Odds_Calculator_3-way'!B620)</f>
        <v>3.81</v>
      </c>
      <c r="C619" s="4">
        <f>IF('True_Odds_Calculator_3-way'!C620="","",'True_Odds_Calculator_3-way'!C620)</f>
        <v>3.84</v>
      </c>
      <c r="D619" s="4">
        <f t="shared" si="45"/>
        <v>3.8347775793489802E-2</v>
      </c>
      <c r="E619" s="4">
        <f t="shared" si="46"/>
        <v>1.9893319068837969</v>
      </c>
      <c r="F619" s="4">
        <f t="shared" si="47"/>
        <v>4.0050527798755766</v>
      </c>
      <c r="G619" s="4">
        <f t="shared" si="48"/>
        <v>4.0382164735127608</v>
      </c>
      <c r="I619" s="4">
        <f t="shared" si="49"/>
        <v>1.0383477757934898</v>
      </c>
    </row>
    <row r="620" spans="1:9" x14ac:dyDescent="0.2">
      <c r="A620" s="4">
        <f>IF('True_Odds_Calculator_3-way'!A621="","",'True_Odds_Calculator_3-way'!A621)</f>
        <v>2.35</v>
      </c>
      <c r="B620" s="4">
        <f>IF('True_Odds_Calculator_3-way'!B621="","",'True_Odds_Calculator_3-way'!B621)</f>
        <v>3.52</v>
      </c>
      <c r="C620" s="4">
        <f>IF('True_Odds_Calculator_3-way'!C621="","",'True_Odds_Calculator_3-way'!C621)</f>
        <v>3.02</v>
      </c>
      <c r="D620" s="4">
        <f t="shared" si="45"/>
        <v>4.0748651799095814E-2</v>
      </c>
      <c r="E620" s="4">
        <f t="shared" si="46"/>
        <v>2.4274847732210811</v>
      </c>
      <c r="F620" s="4">
        <f t="shared" si="47"/>
        <v>3.6967479963537793</v>
      </c>
      <c r="G620" s="4">
        <f t="shared" si="48"/>
        <v>3.1491803526676998</v>
      </c>
      <c r="I620" s="4">
        <f t="shared" si="49"/>
        <v>1.0407486517990958</v>
      </c>
    </row>
    <row r="621" spans="1:9" x14ac:dyDescent="0.2">
      <c r="A621" s="4">
        <f>IF('True_Odds_Calculator_3-way'!A622="","",'True_Odds_Calculator_3-way'!A622)</f>
        <v>2.13</v>
      </c>
      <c r="B621" s="4">
        <f>IF('True_Odds_Calculator_3-way'!B622="","",'True_Odds_Calculator_3-way'!B622)</f>
        <v>3.26</v>
      </c>
      <c r="C621" s="4">
        <f>IF('True_Odds_Calculator_3-way'!C622="","",'True_Odds_Calculator_3-way'!C622)</f>
        <v>3.78</v>
      </c>
      <c r="D621" s="4">
        <f t="shared" si="45"/>
        <v>4.0782298883050627E-2</v>
      </c>
      <c r="E621" s="4">
        <f t="shared" si="46"/>
        <v>2.1935141502732578</v>
      </c>
      <c r="F621" s="4">
        <f t="shared" si="47"/>
        <v>3.4111721121390772</v>
      </c>
      <c r="G621" s="4">
        <f t="shared" si="48"/>
        <v>3.9847596503895253</v>
      </c>
      <c r="I621" s="4">
        <f t="shared" si="49"/>
        <v>1.0407822988830506</v>
      </c>
    </row>
    <row r="622" spans="1:9" x14ac:dyDescent="0.2">
      <c r="A622" s="4">
        <f>IF('True_Odds_Calculator_3-way'!A623="","",'True_Odds_Calculator_3-way'!A623)</f>
        <v>2.2000000000000002</v>
      </c>
      <c r="B622" s="4">
        <f>IF('True_Odds_Calculator_3-way'!B623="","",'True_Odds_Calculator_3-way'!B623)</f>
        <v>3.45</v>
      </c>
      <c r="C622" s="4">
        <f>IF('True_Odds_Calculator_3-way'!C623="","",'True_Odds_Calculator_3-way'!C623)</f>
        <v>3.39</v>
      </c>
      <c r="D622" s="4">
        <f t="shared" si="45"/>
        <v>3.9385777746685724E-2</v>
      </c>
      <c r="E622" s="4">
        <f t="shared" si="46"/>
        <v>2.2654322618135714</v>
      </c>
      <c r="F622" s="4">
        <f t="shared" si="47"/>
        <v>3.61367658211848</v>
      </c>
      <c r="G622" s="4">
        <f t="shared" si="48"/>
        <v>3.5479027053859515</v>
      </c>
      <c r="I622" s="4">
        <f t="shared" si="49"/>
        <v>1.0393857777466857</v>
      </c>
    </row>
    <row r="623" spans="1:9" x14ac:dyDescent="0.2">
      <c r="A623" s="4">
        <f>IF('True_Odds_Calculator_3-way'!A624="","",'True_Odds_Calculator_3-way'!A624)</f>
        <v>1.91</v>
      </c>
      <c r="B623" s="4">
        <f>IF('True_Odds_Calculator_3-way'!B624="","",'True_Odds_Calculator_3-way'!B624)</f>
        <v>3.7</v>
      </c>
      <c r="C623" s="4">
        <f>IF('True_Odds_Calculator_3-way'!C624="","",'True_Odds_Calculator_3-way'!C624)</f>
        <v>4.09</v>
      </c>
      <c r="D623" s="4">
        <f t="shared" si="45"/>
        <v>3.8329257200466538E-2</v>
      </c>
      <c r="E623" s="4">
        <f t="shared" si="46"/>
        <v>1.957775518484175</v>
      </c>
      <c r="F623" s="4">
        <f t="shared" si="47"/>
        <v>3.8835878811330979</v>
      </c>
      <c r="G623" s="4">
        <f t="shared" si="48"/>
        <v>4.3155093308011248</v>
      </c>
      <c r="I623" s="4">
        <f t="shared" si="49"/>
        <v>1.0383292572004665</v>
      </c>
    </row>
    <row r="624" spans="1:9" x14ac:dyDescent="0.2">
      <c r="A624" s="4">
        <f>IF('True_Odds_Calculator_3-way'!A625="","",'True_Odds_Calculator_3-way'!A625)</f>
        <v>2.77</v>
      </c>
      <c r="B624" s="4">
        <f>IF('True_Odds_Calculator_3-way'!B625="","",'True_Odds_Calculator_3-way'!B625)</f>
        <v>3.22</v>
      </c>
      <c r="C624" s="4">
        <f>IF('True_Odds_Calculator_3-way'!C625="","",'True_Odds_Calculator_3-way'!C625)</f>
        <v>2.78</v>
      </c>
      <c r="D624" s="4">
        <f t="shared" si="45"/>
        <v>3.1282066751917137E-2</v>
      </c>
      <c r="E624" s="4">
        <f t="shared" si="46"/>
        <v>2.8523877251742884</v>
      </c>
      <c r="F624" s="4">
        <f t="shared" si="47"/>
        <v>3.3318711902267708</v>
      </c>
      <c r="G624" s="4">
        <f t="shared" si="48"/>
        <v>2.8629925674680203</v>
      </c>
      <c r="I624" s="4">
        <f t="shared" si="49"/>
        <v>1.0312820667519171</v>
      </c>
    </row>
    <row r="625" spans="1:9" x14ac:dyDescent="0.2">
      <c r="A625" s="4">
        <f>IF('True_Odds_Calculator_3-way'!A626="","",'True_Odds_Calculator_3-way'!A626)</f>
        <v>6.27</v>
      </c>
      <c r="B625" s="4">
        <f>IF('True_Odds_Calculator_3-way'!B626="","",'True_Odds_Calculator_3-way'!B626)</f>
        <v>4.3499999999999996</v>
      </c>
      <c r="C625" s="4">
        <f>IF('True_Odds_Calculator_3-way'!C626="","",'True_Odds_Calculator_3-way'!C626)</f>
        <v>1.56</v>
      </c>
      <c r="D625" s="4">
        <f t="shared" si="45"/>
        <v>3.040033167074907E-2</v>
      </c>
      <c r="E625" s="4">
        <f t="shared" si="46"/>
        <v>6.6954038181921174</v>
      </c>
      <c r="F625" s="4">
        <f t="shared" si="47"/>
        <v>4.5505922969313497</v>
      </c>
      <c r="G625" s="4">
        <f t="shared" si="48"/>
        <v>1.5850568520906863</v>
      </c>
      <c r="I625" s="4">
        <f t="shared" si="49"/>
        <v>1.0304003316707491</v>
      </c>
    </row>
    <row r="626" spans="1:9" x14ac:dyDescent="0.2">
      <c r="A626" s="4">
        <f>IF('True_Odds_Calculator_3-way'!A627="","",'True_Odds_Calculator_3-way'!A627)</f>
        <v>2.85</v>
      </c>
      <c r="B626" s="4">
        <f>IF('True_Odds_Calculator_3-way'!B627="","",'True_Odds_Calculator_3-way'!B627)</f>
        <v>2.92</v>
      </c>
      <c r="C626" s="4">
        <f>IF('True_Odds_Calculator_3-way'!C627="","",'True_Odds_Calculator_3-way'!C627)</f>
        <v>2.83</v>
      </c>
      <c r="D626" s="4">
        <f t="shared" si="45"/>
        <v>4.6699836866477717E-2</v>
      </c>
      <c r="E626" s="4">
        <f t="shared" si="46"/>
        <v>2.9823097080067678</v>
      </c>
      <c r="F626" s="4">
        <f t="shared" si="47"/>
        <v>3.059047498642661</v>
      </c>
      <c r="G626" s="4">
        <f t="shared" si="48"/>
        <v>2.9604167574507172</v>
      </c>
      <c r="I626" s="4">
        <f t="shared" si="49"/>
        <v>1.0466998368664777</v>
      </c>
    </row>
    <row r="627" spans="1:9" x14ac:dyDescent="0.2">
      <c r="A627" s="4">
        <f>IF('True_Odds_Calculator_3-way'!A628="","",'True_Odds_Calculator_3-way'!A628)</f>
        <v>1.6</v>
      </c>
      <c r="B627" s="4">
        <f>IF('True_Odds_Calculator_3-way'!B628="","",'True_Odds_Calculator_3-way'!B628)</f>
        <v>4.32</v>
      </c>
      <c r="C627" s="4">
        <f>IF('True_Odds_Calculator_3-way'!C628="","",'True_Odds_Calculator_3-way'!C628)</f>
        <v>5.68</v>
      </c>
      <c r="D627" s="4">
        <f t="shared" si="45"/>
        <v>3.2537819509650401E-2</v>
      </c>
      <c r="E627" s="4">
        <f t="shared" si="46"/>
        <v>1.6282559456398642</v>
      </c>
      <c r="F627" s="4">
        <f t="shared" si="47"/>
        <v>4.5323613437099795</v>
      </c>
      <c r="G627" s="4">
        <f t="shared" si="48"/>
        <v>6.0528877779239556</v>
      </c>
      <c r="I627" s="4">
        <f t="shared" si="49"/>
        <v>1.0325378195096504</v>
      </c>
    </row>
    <row r="628" spans="1:9" x14ac:dyDescent="0.2">
      <c r="A628" s="4">
        <f>IF('True_Odds_Calculator_3-way'!A629="","",'True_Odds_Calculator_3-way'!A629)</f>
        <v>2.25</v>
      </c>
      <c r="B628" s="4">
        <f>IF('True_Odds_Calculator_3-way'!B629="","",'True_Odds_Calculator_3-way'!B629)</f>
        <v>3.24</v>
      </c>
      <c r="C628" s="4">
        <f>IF('True_Odds_Calculator_3-way'!C629="","",'True_Odds_Calculator_3-way'!C629)</f>
        <v>3.5</v>
      </c>
      <c r="D628" s="4">
        <f t="shared" si="45"/>
        <v>3.8800705467372243E-2</v>
      </c>
      <c r="E628" s="4">
        <f t="shared" si="46"/>
        <v>2.3174386920980927</v>
      </c>
      <c r="F628" s="4">
        <f t="shared" si="47"/>
        <v>3.3817097415506963</v>
      </c>
      <c r="G628" s="4">
        <f t="shared" si="48"/>
        <v>3.6659482758620698</v>
      </c>
      <c r="I628" s="4">
        <f t="shared" si="49"/>
        <v>1.0388007054673722</v>
      </c>
    </row>
    <row r="629" spans="1:9" x14ac:dyDescent="0.2">
      <c r="A629" s="4">
        <f>IF('True_Odds_Calculator_3-way'!A630="","",'True_Odds_Calculator_3-way'!A630)</f>
        <v>1.5</v>
      </c>
      <c r="B629" s="4">
        <f>IF('True_Odds_Calculator_3-way'!B630="","",'True_Odds_Calculator_3-way'!B630)</f>
        <v>4.3499999999999996</v>
      </c>
      <c r="C629" s="4">
        <f>IF('True_Odds_Calculator_3-way'!C630="","",'True_Odds_Calculator_3-way'!C630)</f>
        <v>6.88</v>
      </c>
      <c r="D629" s="4">
        <f t="shared" si="45"/>
        <v>4.1900561347233412E-2</v>
      </c>
      <c r="E629" s="4">
        <f t="shared" si="46"/>
        <v>1.5320978806184089</v>
      </c>
      <c r="F629" s="4">
        <f t="shared" si="47"/>
        <v>4.6313834726090999</v>
      </c>
      <c r="G629" s="4">
        <f t="shared" si="48"/>
        <v>7.6113936927772139</v>
      </c>
      <c r="I629" s="4">
        <f t="shared" si="49"/>
        <v>1.0419005613472334</v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1.7629999999999999</v>
      </c>
      <c r="B26" s="4">
        <f>IF('True_Odds_Calculator_2-way'!B27="","",'True_Odds_Calculator_2-way'!B27)</f>
        <v>2.15</v>
      </c>
      <c r="C26" s="4">
        <f t="shared" si="0"/>
        <v>0.56721497447532621</v>
      </c>
      <c r="D26">
        <f t="shared" si="1"/>
        <v>0.46511627906976744</v>
      </c>
      <c r="E26">
        <f t="shared" si="2"/>
        <v>3.2331253545093697E-2</v>
      </c>
      <c r="F26">
        <f t="shared" si="3"/>
        <v>-0.23148966481552313</v>
      </c>
      <c r="G26">
        <v>0</v>
      </c>
      <c r="H26">
        <f t="shared" si="4"/>
        <v>0.26382091836061683</v>
      </c>
      <c r="I26">
        <f t="shared" si="5"/>
        <v>-1.067551440371467</v>
      </c>
      <c r="J26">
        <f t="shared" si="6"/>
        <v>1.067551440371467</v>
      </c>
      <c r="K26">
        <f t="shared" si="7"/>
        <v>0.5511033298347715</v>
      </c>
      <c r="L26">
        <f t="shared" si="8"/>
        <v>0.44889667016522844</v>
      </c>
      <c r="M26">
        <f t="shared" si="9"/>
        <v>1.8145417490034292</v>
      </c>
      <c r="N26">
        <f t="shared" si="10"/>
        <v>2.2276841564271868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Normal="100" workbookViewId="0">
      <pane ySplit="2" topLeftCell="A3" activePane="bottomLeft" state="frozen"/>
      <selection pane="bottomLeft" activeCell="A30" sqref="A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47" t="s">
        <v>9</v>
      </c>
      <c r="B1" s="48"/>
      <c r="C1" s="18"/>
      <c r="D1" s="49" t="s">
        <v>25</v>
      </c>
      <c r="E1" s="48"/>
      <c r="F1" s="49" t="s">
        <v>23</v>
      </c>
      <c r="G1" s="48"/>
      <c r="H1" s="49" t="s">
        <v>11</v>
      </c>
      <c r="I1" s="48"/>
      <c r="J1" s="49" t="s">
        <v>10</v>
      </c>
      <c r="K1" s="48"/>
      <c r="L1" s="45" t="s">
        <v>239</v>
      </c>
      <c r="M1" s="46"/>
      <c r="N1" s="13" t="s">
        <v>225</v>
      </c>
      <c r="O1" s="13" t="s">
        <v>240</v>
      </c>
      <c r="P1" s="13" t="s">
        <v>241</v>
      </c>
      <c r="Q1" s="13" t="s">
        <v>242</v>
      </c>
      <c r="R1" s="13" t="s">
        <v>243</v>
      </c>
      <c r="S1" s="13" t="s">
        <v>244</v>
      </c>
      <c r="T1" s="13" t="s">
        <v>245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" si="45">O26-Q26</f>
        <v>-4.5157563769324369</v>
      </c>
      <c r="T26" s="39">
        <f t="shared" ref="T26" si="46">P26-R26</f>
        <v>-4.5157563769324369</v>
      </c>
    </row>
    <row r="27" spans="1:20" x14ac:dyDescent="0.2">
      <c r="A27" s="14">
        <v>1.7629999999999999</v>
      </c>
      <c r="B27" s="15">
        <v>2.15</v>
      </c>
      <c r="C27" s="20">
        <f t="shared" si="0"/>
        <v>3.2331253545093697E-2</v>
      </c>
      <c r="D27" s="17">
        <f>IF(OR($A27="",$B27=""),"",A27*'MPTO_working_2-way'!$G26)</f>
        <v>1.82</v>
      </c>
      <c r="E27" s="22">
        <f>IF(OR($A27="",$B27=""),"",B27*'MPTO_working_2-way'!$G26)</f>
        <v>2.2195121951219514</v>
      </c>
      <c r="F27" s="17">
        <f>IF(OR($A27="",$B27=""),"",'MPTO_working_2-way'!D26)</f>
        <v>1.8147195059186825</v>
      </c>
      <c r="G27" s="22">
        <f>IF(OR($A27="",$B27=""),"",'MPTO_working_2-way'!E26)</f>
        <v>2.2274162981680354</v>
      </c>
      <c r="H27" s="17">
        <f>IF(OR($A27="",$B27=""),"",'OddsRatio_working_2-way'!M26)</f>
        <v>1.8145417490034292</v>
      </c>
      <c r="I27" s="17">
        <f>IF(OR($A27="",$B27=""),"",'OddsRatio_working_2-way'!N26)</f>
        <v>2.2276841564271868</v>
      </c>
      <c r="J27" s="17">
        <f>IF('Log_working_2-way'!$D26="","",A27^('Log_working_2-way'!$D26))</f>
        <v>1.8121468764449677</v>
      </c>
      <c r="K27" s="22">
        <f>IF('Log_working_2-way'!$D26="","",B27^('Log_working_2-way'!$D26))</f>
        <v>2.2313043724027968</v>
      </c>
      <c r="L27" s="33">
        <f t="shared" ref="L27" si="47">(1/D27)</f>
        <v>0.54945054945054939</v>
      </c>
      <c r="M27" s="33">
        <f t="shared" ref="M27" si="48">(1/E27)</f>
        <v>0.4505494505494505</v>
      </c>
      <c r="N27" s="4">
        <v>100</v>
      </c>
      <c r="O27" s="4">
        <f t="shared" si="41"/>
        <v>43.27850255246738</v>
      </c>
      <c r="P27" s="4">
        <f t="shared" si="42"/>
        <v>53.488372093023258</v>
      </c>
      <c r="Q27" s="4">
        <f t="shared" si="43"/>
        <v>46.511627906976742</v>
      </c>
      <c r="R27" s="4">
        <f t="shared" si="44"/>
        <v>56.72149744753262</v>
      </c>
      <c r="S27" s="39">
        <f t="shared" ref="S27" si="49">O27-Q27</f>
        <v>-3.2331253545093617</v>
      </c>
      <c r="T27" s="39">
        <f t="shared" ref="T27" si="50">P27-R27</f>
        <v>-3.2331253545093617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002"/>
  <sheetViews>
    <sheetView tabSelected="1" zoomScale="90" zoomScaleNormal="90" workbookViewId="0">
      <pane ySplit="2" topLeftCell="A461" activePane="bottomLeft" state="frozen"/>
      <selection pane="bottomLeft" activeCell="W486" sqref="W48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16384" width="10" style="4"/>
  </cols>
  <sheetData>
    <row r="1" spans="1:29" s="13" customFormat="1" x14ac:dyDescent="0.2">
      <c r="A1" s="47" t="s">
        <v>9</v>
      </c>
      <c r="B1" s="47"/>
      <c r="C1" s="48"/>
      <c r="D1" s="18"/>
      <c r="E1" s="49" t="s">
        <v>25</v>
      </c>
      <c r="F1" s="47"/>
      <c r="G1" s="48"/>
      <c r="H1" s="49" t="s">
        <v>23</v>
      </c>
      <c r="I1" s="47"/>
      <c r="J1" s="48"/>
      <c r="K1" s="49" t="s">
        <v>11</v>
      </c>
      <c r="L1" s="47"/>
      <c r="M1" s="48"/>
      <c r="N1" s="49" t="s">
        <v>181</v>
      </c>
      <c r="O1" s="47"/>
      <c r="P1" s="47"/>
      <c r="Q1" s="13" t="s">
        <v>32</v>
      </c>
      <c r="R1" s="13" t="s">
        <v>33</v>
      </c>
      <c r="S1" s="34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</row>
    <row r="2" spans="1:29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9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</row>
    <row r="4" spans="1:29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</row>
    <row r="5" spans="1:29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</row>
    <row r="6" spans="1:29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</row>
    <row r="7" spans="1:29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</row>
    <row r="8" spans="1:29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29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29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29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29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29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29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29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29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19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19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19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</row>
    <row r="36" spans="1:19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19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19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19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19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19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19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19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19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19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19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19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19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29">
        <f t="shared" si="18"/>
        <v>39.973549598303528</v>
      </c>
      <c r="O185" s="30">
        <f t="shared" si="19"/>
        <v>31.952541290749203</v>
      </c>
      <c r="P185" s="30">
        <f t="shared" si="20"/>
        <v>28.073909110947277</v>
      </c>
      <c r="Q185" t="s">
        <v>72</v>
      </c>
      <c r="R185" t="s">
        <v>36</v>
      </c>
      <c r="S185" s="38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29">
        <f t="shared" ref="N186:N232" si="39">(1/E186)* 100</f>
        <v>33.285509325681481</v>
      </c>
      <c r="O186" s="30">
        <f t="shared" ref="O186:O232" si="40">(1/F186)* 100</f>
        <v>24.964131994261116</v>
      </c>
      <c r="P186" s="30">
        <f t="shared" ref="P186:P232" si="41">(1/G186)* 100</f>
        <v>41.750358680057381</v>
      </c>
      <c r="Q186" t="s">
        <v>52</v>
      </c>
      <c r="R186" t="s">
        <v>98</v>
      </c>
      <c r="S186" s="38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29">
        <f t="shared" si="39"/>
        <v>36.336273135555189</v>
      </c>
      <c r="O187" s="30">
        <f t="shared" si="40"/>
        <v>31.8844780825236</v>
      </c>
      <c r="P187" s="30">
        <f t="shared" si="41"/>
        <v>31.779248781921211</v>
      </c>
      <c r="Q187" t="s">
        <v>191</v>
      </c>
      <c r="R187" t="s">
        <v>192</v>
      </c>
      <c r="S187" s="38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29">
        <f t="shared" si="39"/>
        <v>41.676010892697782</v>
      </c>
      <c r="O188" s="30">
        <f t="shared" si="40"/>
        <v>30.659740497494226</v>
      </c>
      <c r="P188" s="30">
        <f t="shared" si="41"/>
        <v>27.664248609808006</v>
      </c>
      <c r="Q188" t="s">
        <v>193</v>
      </c>
      <c r="R188" t="s">
        <v>194</v>
      </c>
      <c r="S188" s="3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29">
        <f t="shared" si="39"/>
        <v>39.241150009778998</v>
      </c>
      <c r="O189" s="30">
        <f t="shared" si="40"/>
        <v>31.625268922354781</v>
      </c>
      <c r="P189" s="30">
        <f t="shared" si="41"/>
        <v>29.133581067866228</v>
      </c>
      <c r="Q189" t="s">
        <v>195</v>
      </c>
      <c r="R189" t="s">
        <v>196</v>
      </c>
      <c r="S189" s="38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29">
        <f t="shared" si="39"/>
        <v>30.815984685331415</v>
      </c>
      <c r="O190" s="30">
        <f t="shared" si="40"/>
        <v>34.094280928451788</v>
      </c>
      <c r="P190" s="30">
        <f t="shared" si="41"/>
        <v>35.08973438621679</v>
      </c>
      <c r="Q190" t="s">
        <v>197</v>
      </c>
      <c r="R190" t="s">
        <v>198</v>
      </c>
      <c r="S190" s="38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29">
        <f t="shared" si="39"/>
        <v>54.062865816599945</v>
      </c>
      <c r="O191" s="30">
        <f t="shared" si="40"/>
        <v>26.805543496810003</v>
      </c>
      <c r="P191" s="30">
        <f t="shared" si="41"/>
        <v>19.131590686590037</v>
      </c>
      <c r="Q191" t="s">
        <v>199</v>
      </c>
      <c r="R191" t="s">
        <v>200</v>
      </c>
      <c r="S191" s="38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29">
        <f t="shared" si="39"/>
        <v>39.272742910983133</v>
      </c>
      <c r="O192" s="30">
        <f t="shared" si="40"/>
        <v>29.788922641457798</v>
      </c>
      <c r="P192" s="30">
        <f t="shared" si="41"/>
        <v>30.938334447559068</v>
      </c>
      <c r="Q192" t="s">
        <v>201</v>
      </c>
      <c r="R192" t="s">
        <v>202</v>
      </c>
      <c r="S192" s="38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29">
        <f t="shared" si="39"/>
        <v>40.634058040935109</v>
      </c>
      <c r="O193" s="30">
        <f t="shared" si="40"/>
        <v>30.094599236567564</v>
      </c>
      <c r="P193" s="30">
        <f t="shared" si="41"/>
        <v>29.27134272249733</v>
      </c>
      <c r="Q193" t="s">
        <v>203</v>
      </c>
      <c r="R193" t="s">
        <v>204</v>
      </c>
      <c r="S193" s="38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29">
        <f t="shared" si="39"/>
        <v>44.337777777777774</v>
      </c>
      <c r="O194" s="30">
        <f t="shared" si="40"/>
        <v>31.964444444444446</v>
      </c>
      <c r="P194" s="30">
        <f t="shared" si="41"/>
        <v>23.69777777777778</v>
      </c>
      <c r="Q194" t="s">
        <v>205</v>
      </c>
      <c r="R194" t="s">
        <v>206</v>
      </c>
      <c r="S194" s="38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29">
        <f t="shared" si="39"/>
        <v>34.099230501434555</v>
      </c>
      <c r="O195" s="30">
        <f t="shared" si="40"/>
        <v>32.160478265567036</v>
      </c>
      <c r="P195" s="30">
        <f t="shared" si="41"/>
        <v>33.740291232998402</v>
      </c>
      <c r="Q195" t="s">
        <v>207</v>
      </c>
      <c r="R195" t="s">
        <v>208</v>
      </c>
      <c r="S195" s="38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29">
        <f t="shared" si="39"/>
        <v>29.858428879900245</v>
      </c>
      <c r="O196" s="30">
        <f t="shared" si="40"/>
        <v>27.787323986496759</v>
      </c>
      <c r="P196" s="30">
        <f t="shared" si="41"/>
        <v>42.354247133602989</v>
      </c>
      <c r="Q196" t="s">
        <v>173</v>
      </c>
      <c r="R196" t="s">
        <v>209</v>
      </c>
      <c r="S196" s="38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29">
        <f t="shared" si="39"/>
        <v>37.423194250963896</v>
      </c>
      <c r="O197" s="30">
        <f t="shared" si="40"/>
        <v>29.412112912837067</v>
      </c>
      <c r="P197" s="30">
        <f t="shared" si="41"/>
        <v>33.164692836199031</v>
      </c>
      <c r="Q197" t="s">
        <v>171</v>
      </c>
      <c r="R197" t="s">
        <v>174</v>
      </c>
      <c r="S197" s="38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29">
        <f t="shared" si="39"/>
        <v>30.173668596317739</v>
      </c>
      <c r="O198" s="30">
        <f t="shared" si="40"/>
        <v>25.87473194146601</v>
      </c>
      <c r="P198" s="30">
        <f t="shared" si="41"/>
        <v>43.951599462216251</v>
      </c>
      <c r="Q198" t="s">
        <v>127</v>
      </c>
      <c r="R198" t="s">
        <v>129</v>
      </c>
      <c r="S198" s="3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29">
        <f t="shared" si="39"/>
        <v>27.49142587519454</v>
      </c>
      <c r="O199" s="30">
        <f t="shared" si="40"/>
        <v>25.532933794375936</v>
      </c>
      <c r="P199" s="30">
        <f t="shared" si="41"/>
        <v>46.975640330429513</v>
      </c>
      <c r="Q199" t="s">
        <v>105</v>
      </c>
      <c r="R199" t="s">
        <v>103</v>
      </c>
      <c r="S199" s="38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29">
        <f t="shared" si="39"/>
        <v>18.6035700258895</v>
      </c>
      <c r="O200" s="30">
        <f t="shared" si="40"/>
        <v>22.879746074494438</v>
      </c>
      <c r="P200" s="30">
        <f t="shared" si="41"/>
        <v>58.516683899616076</v>
      </c>
      <c r="Q200" t="s">
        <v>96</v>
      </c>
      <c r="R200" t="s">
        <v>143</v>
      </c>
      <c r="S200" s="38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29">
        <f t="shared" si="39"/>
        <v>60.765520514687424</v>
      </c>
      <c r="O201" s="30">
        <f t="shared" si="40"/>
        <v>21.375481773971906</v>
      </c>
      <c r="P201" s="30">
        <f t="shared" si="41"/>
        <v>17.858997711340667</v>
      </c>
      <c r="Q201" t="s">
        <v>97</v>
      </c>
      <c r="R201" t="s">
        <v>101</v>
      </c>
      <c r="S201" s="38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29">
        <f t="shared" si="39"/>
        <v>21.211402551819003</v>
      </c>
      <c r="O202" s="30">
        <f t="shared" si="40"/>
        <v>23.047004695726411</v>
      </c>
      <c r="P202" s="30">
        <f t="shared" si="41"/>
        <v>55.741592752454579</v>
      </c>
      <c r="Q202" t="s">
        <v>106</v>
      </c>
      <c r="R202" t="s">
        <v>144</v>
      </c>
      <c r="S202" s="38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29">
        <f t="shared" si="39"/>
        <v>25.443821637618296</v>
      </c>
      <c r="O203" s="30">
        <f t="shared" si="40"/>
        <v>25.853105631789099</v>
      </c>
      <c r="P203" s="30">
        <f t="shared" si="41"/>
        <v>48.703072730592602</v>
      </c>
      <c r="Q203" t="s">
        <v>107</v>
      </c>
      <c r="R203" t="s">
        <v>148</v>
      </c>
      <c r="S203" s="38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29">
        <f t="shared" si="39"/>
        <v>48.929428708593377</v>
      </c>
      <c r="O204" s="30">
        <f t="shared" si="40"/>
        <v>26.481036965914551</v>
      </c>
      <c r="P204" s="30">
        <f t="shared" si="41"/>
        <v>24.589534325492082</v>
      </c>
      <c r="Q204" t="s">
        <v>149</v>
      </c>
      <c r="R204" t="s">
        <v>172</v>
      </c>
      <c r="S204" s="38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29">
        <f t="shared" si="39"/>
        <v>35.083038137737496</v>
      </c>
      <c r="O205" s="30">
        <f t="shared" si="40"/>
        <v>25.840732391774395</v>
      </c>
      <c r="P205" s="30">
        <f t="shared" si="41"/>
        <v>39.076229470488109</v>
      </c>
      <c r="Q205" t="s">
        <v>175</v>
      </c>
      <c r="R205" t="s">
        <v>147</v>
      </c>
      <c r="S205" s="38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29" t="e">
        <f t="shared" si="39"/>
        <v>#VALUE!</v>
      </c>
      <c r="O206" s="30" t="e">
        <f t="shared" si="40"/>
        <v>#VALUE!</v>
      </c>
      <c r="P206" s="30" t="e">
        <f t="shared" si="41"/>
        <v>#VALUE!</v>
      </c>
      <c r="Q206" t="s">
        <v>67</v>
      </c>
      <c r="R206" t="s">
        <v>131</v>
      </c>
      <c r="S206" s="38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29">
        <f t="shared" si="39"/>
        <v>38.309415264967257</v>
      </c>
      <c r="O207" s="30">
        <f t="shared" si="40"/>
        <v>28.533125316043861</v>
      </c>
      <c r="P207" s="30">
        <f t="shared" si="41"/>
        <v>33.1574594189889</v>
      </c>
      <c r="Q207" t="s">
        <v>65</v>
      </c>
      <c r="R207" t="s">
        <v>164</v>
      </c>
      <c r="S207" s="38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29">
        <f t="shared" si="39"/>
        <v>27.598266800452979</v>
      </c>
      <c r="O208" s="30">
        <f t="shared" si="40"/>
        <v>21.168780468918879</v>
      </c>
      <c r="P208" s="30">
        <f t="shared" si="41"/>
        <v>51.232952730628142</v>
      </c>
      <c r="Q208" t="s">
        <v>64</v>
      </c>
      <c r="R208" t="s">
        <v>166</v>
      </c>
      <c r="S208" s="3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29">
        <f t="shared" si="39"/>
        <v>22.03565379506988</v>
      </c>
      <c r="O209" s="30">
        <f t="shared" si="40"/>
        <v>23.376022030779726</v>
      </c>
      <c r="P209" s="30">
        <f t="shared" si="41"/>
        <v>54.58832417415038</v>
      </c>
      <c r="Q209" t="s">
        <v>130</v>
      </c>
      <c r="R209" t="s">
        <v>124</v>
      </c>
      <c r="S209" s="38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29">
        <f t="shared" si="39"/>
        <v>29.936419608237514</v>
      </c>
      <c r="O210" s="30">
        <f t="shared" si="40"/>
        <v>26.184170829003385</v>
      </c>
      <c r="P210" s="30">
        <f t="shared" si="41"/>
        <v>43.879409562759101</v>
      </c>
      <c r="Q210" t="s">
        <v>165</v>
      </c>
      <c r="R210" t="s">
        <v>126</v>
      </c>
      <c r="S210" s="38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29">
        <f t="shared" si="39"/>
        <v>32.603296455181756</v>
      </c>
      <c r="O211" s="30">
        <f t="shared" si="40"/>
        <v>26.642582975841052</v>
      </c>
      <c r="P211" s="30">
        <f t="shared" si="41"/>
        <v>40.7541205689772</v>
      </c>
      <c r="Q211" t="s">
        <v>169</v>
      </c>
      <c r="R211" t="s">
        <v>128</v>
      </c>
      <c r="S211" s="38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29" t="e">
        <f t="shared" si="39"/>
        <v>#VALUE!</v>
      </c>
      <c r="O212" s="30" t="e">
        <f t="shared" si="40"/>
        <v>#VALUE!</v>
      </c>
      <c r="P212" s="30" t="e">
        <f t="shared" si="41"/>
        <v>#VALUE!</v>
      </c>
      <c r="Q212" t="s">
        <v>125</v>
      </c>
      <c r="R212" t="s">
        <v>168</v>
      </c>
      <c r="S212" s="38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29">
        <f t="shared" si="39"/>
        <v>50.328200239946099</v>
      </c>
      <c r="O213" s="30">
        <f t="shared" si="40"/>
        <v>24.042927342350488</v>
      </c>
      <c r="P213" s="30">
        <f t="shared" si="41"/>
        <v>25.62887241770342</v>
      </c>
      <c r="Q213" t="s">
        <v>38</v>
      </c>
      <c r="R213" t="s">
        <v>36</v>
      </c>
      <c r="S213" s="38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29">
        <f t="shared" si="39"/>
        <v>41.466822410600592</v>
      </c>
      <c r="O214" s="30">
        <f t="shared" si="40"/>
        <v>27.333060405860678</v>
      </c>
      <c r="P214" s="30">
        <f t="shared" si="41"/>
        <v>31.200117183538712</v>
      </c>
      <c r="Q214" t="s">
        <v>73</v>
      </c>
      <c r="R214" t="s">
        <v>74</v>
      </c>
      <c r="S214" s="38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29">
        <f t="shared" si="39"/>
        <v>51.768763718252053</v>
      </c>
      <c r="O215" s="30">
        <f t="shared" si="40"/>
        <v>25.544691808481325</v>
      </c>
      <c r="P215" s="30">
        <f t="shared" si="41"/>
        <v>22.686544473266636</v>
      </c>
      <c r="Q215" t="s">
        <v>35</v>
      </c>
      <c r="R215" t="s">
        <v>71</v>
      </c>
      <c r="S215" s="38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29">
        <f t="shared" si="39"/>
        <v>15.148317611636179</v>
      </c>
      <c r="O216" s="30">
        <f t="shared" si="40"/>
        <v>22.704738340625656</v>
      </c>
      <c r="P216" s="30">
        <f t="shared" si="41"/>
        <v>62.14694404773816</v>
      </c>
      <c r="Q216" t="s">
        <v>34</v>
      </c>
      <c r="R216" t="s">
        <v>133</v>
      </c>
      <c r="S216" s="38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29">
        <f t="shared" si="39"/>
        <v>42.921145969451061</v>
      </c>
      <c r="O217" s="30">
        <f t="shared" si="40"/>
        <v>25.065061987328008</v>
      </c>
      <c r="P217" s="30">
        <f t="shared" si="41"/>
        <v>32.013792043220924</v>
      </c>
      <c r="Q217" t="s">
        <v>134</v>
      </c>
      <c r="R217" t="s">
        <v>132</v>
      </c>
      <c r="S217" s="38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29">
        <f t="shared" si="39"/>
        <v>29.838592409480874</v>
      </c>
      <c r="O218" s="30">
        <f t="shared" si="40"/>
        <v>27.628326305074889</v>
      </c>
      <c r="P218" s="30">
        <f t="shared" si="41"/>
        <v>42.533081285444233</v>
      </c>
      <c r="Q218" t="s">
        <v>39</v>
      </c>
      <c r="R218" t="s">
        <v>137</v>
      </c>
      <c r="S218" s="3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29">
        <f t="shared" si="39"/>
        <v>89.430986139487075</v>
      </c>
      <c r="O219" s="30">
        <f t="shared" si="40"/>
        <v>7.3729362618813781</v>
      </c>
      <c r="P219" s="30">
        <f t="shared" si="41"/>
        <v>3.1960775986315699</v>
      </c>
      <c r="Q219" t="s">
        <v>68</v>
      </c>
      <c r="R219" t="s">
        <v>37</v>
      </c>
      <c r="S219" s="38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29">
        <f t="shared" si="39"/>
        <v>12.404928862582185</v>
      </c>
      <c r="O220" s="30">
        <f t="shared" si="40"/>
        <v>19.060038627123323</v>
      </c>
      <c r="P220" s="30">
        <f t="shared" si="41"/>
        <v>68.535032510294485</v>
      </c>
      <c r="Q220" t="s">
        <v>69</v>
      </c>
      <c r="R220" t="s">
        <v>75</v>
      </c>
      <c r="S220" s="38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29">
        <f t="shared" si="39"/>
        <v>44.526035683645723</v>
      </c>
      <c r="O221" s="30">
        <f t="shared" si="40"/>
        <v>27.4199880763694</v>
      </c>
      <c r="P221" s="30">
        <f t="shared" si="41"/>
        <v>28.05397623998488</v>
      </c>
      <c r="Q221" t="s">
        <v>135</v>
      </c>
      <c r="R221" t="s">
        <v>70</v>
      </c>
      <c r="S221" s="38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29">
        <f t="shared" si="39"/>
        <v>31.128135260089785</v>
      </c>
      <c r="O222" s="30">
        <f t="shared" si="40"/>
        <v>26.828669063944787</v>
      </c>
      <c r="P222" s="30">
        <f t="shared" si="41"/>
        <v>42.043195675965428</v>
      </c>
      <c r="Q222" t="s">
        <v>72</v>
      </c>
      <c r="R222" t="s">
        <v>136</v>
      </c>
      <c r="S222" s="38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29">
        <f t="shared" si="39"/>
        <v>39.812472263418819</v>
      </c>
      <c r="O223" s="30">
        <f t="shared" si="40"/>
        <v>26.360846757522545</v>
      </c>
      <c r="P223" s="30">
        <f t="shared" si="41"/>
        <v>33.826680979058651</v>
      </c>
      <c r="Q223" t="s">
        <v>100</v>
      </c>
      <c r="R223" t="s">
        <v>50</v>
      </c>
      <c r="S223" s="38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29">
        <f t="shared" si="39"/>
        <v>25.915046161287108</v>
      </c>
      <c r="O224" s="30">
        <f t="shared" si="40"/>
        <v>27.931490675277747</v>
      </c>
      <c r="P224" s="30">
        <f t="shared" si="41"/>
        <v>46.153463163435134</v>
      </c>
      <c r="Q224" t="s">
        <v>95</v>
      </c>
      <c r="R224" t="s">
        <v>141</v>
      </c>
      <c r="S224" s="38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29">
        <f t="shared" si="39"/>
        <v>58.703519586398876</v>
      </c>
      <c r="O225" s="30">
        <f t="shared" si="40"/>
        <v>22.266852256909921</v>
      </c>
      <c r="P225" s="30">
        <f t="shared" si="41"/>
        <v>19.029628156691189</v>
      </c>
      <c r="Q225" t="s">
        <v>102</v>
      </c>
      <c r="R225" t="s">
        <v>94</v>
      </c>
      <c r="S225" s="38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29">
        <f t="shared" si="39"/>
        <v>16.261369076112974</v>
      </c>
      <c r="O226" s="30">
        <f t="shared" si="40"/>
        <v>22.501196744853999</v>
      </c>
      <c r="P226" s="30">
        <f t="shared" si="41"/>
        <v>61.237434179033038</v>
      </c>
      <c r="Q226" t="s">
        <v>140</v>
      </c>
      <c r="R226" t="s">
        <v>104</v>
      </c>
      <c r="S226" s="38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29">
        <f t="shared" si="39"/>
        <v>27.499656118555844</v>
      </c>
      <c r="O227" s="30">
        <f t="shared" si="40"/>
        <v>27.267264658399032</v>
      </c>
      <c r="P227" s="30">
        <f t="shared" si="41"/>
        <v>45.233079223045124</v>
      </c>
      <c r="Q227" t="s">
        <v>142</v>
      </c>
      <c r="R227" t="s">
        <v>51</v>
      </c>
      <c r="S227" s="38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29">
        <f t="shared" si="39"/>
        <v>76.137718851451126</v>
      </c>
      <c r="O228" s="30">
        <f t="shared" si="40"/>
        <v>15.929967535641337</v>
      </c>
      <c r="P228" s="30">
        <f t="shared" si="41"/>
        <v>7.9323136129075422</v>
      </c>
      <c r="Q228" t="s">
        <v>53</v>
      </c>
      <c r="R228" t="s">
        <v>99</v>
      </c>
      <c r="S228" s="3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29">
        <f t="shared" si="39"/>
        <v>28.532870638133794</v>
      </c>
      <c r="O229" s="30">
        <f t="shared" si="40"/>
        <v>37.125781486683742</v>
      </c>
      <c r="P229" s="30">
        <f t="shared" si="41"/>
        <v>34.341347875182464</v>
      </c>
      <c r="Q229" t="s">
        <v>182</v>
      </c>
      <c r="R229" t="s">
        <v>146</v>
      </c>
      <c r="S229" s="38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29">
        <f t="shared" si="39"/>
        <v>82.842661696292836</v>
      </c>
      <c r="O230" s="30">
        <f t="shared" si="40"/>
        <v>13.092300758542194</v>
      </c>
      <c r="P230" s="30">
        <f t="shared" si="41"/>
        <v>4.0650375451649614</v>
      </c>
      <c r="Q230" t="s">
        <v>145</v>
      </c>
      <c r="R230" t="s">
        <v>108</v>
      </c>
      <c r="S230" s="38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29">
        <f t="shared" si="39"/>
        <v>58.635848509606525</v>
      </c>
      <c r="O231" s="30">
        <f t="shared" si="40"/>
        <v>24.16150541601877</v>
      </c>
      <c r="P231" s="30">
        <f t="shared" si="41"/>
        <v>17.202646074374723</v>
      </c>
      <c r="Q231" t="s">
        <v>210</v>
      </c>
      <c r="R231" t="s">
        <v>185</v>
      </c>
      <c r="S231" s="38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29">
        <f t="shared" si="39"/>
        <v>34.600535740327125</v>
      </c>
      <c r="O232" s="30">
        <f t="shared" si="40"/>
        <v>26.13844819513842</v>
      </c>
      <c r="P232" s="30">
        <f t="shared" si="41"/>
        <v>39.261016064534445</v>
      </c>
      <c r="Q232" t="s">
        <v>167</v>
      </c>
      <c r="R232" t="s">
        <v>66</v>
      </c>
      <c r="S232" s="38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29">
        <f t="shared" ref="N233:N252" si="43">(1/E233)* 100</f>
        <v>12.424956378584596</v>
      </c>
      <c r="O233" s="30">
        <f t="shared" ref="O233:O252" si="44">(1/F233)* 100</f>
        <v>17.617137055036913</v>
      </c>
      <c r="P233" s="30">
        <f t="shared" ref="P233:P252" si="45">(1/G233)* 100</f>
        <v>69.957906566378497</v>
      </c>
      <c r="Q233" t="s">
        <v>103</v>
      </c>
      <c r="R233" t="s">
        <v>98</v>
      </c>
      <c r="S233" s="36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29">
        <f t="shared" si="43"/>
        <v>47.206287388383075</v>
      </c>
      <c r="O234" s="30">
        <f t="shared" si="44"/>
        <v>25.533743838043609</v>
      </c>
      <c r="P234" s="30">
        <f t="shared" si="45"/>
        <v>27.259968773573323</v>
      </c>
      <c r="Q234" t="s">
        <v>143</v>
      </c>
      <c r="R234" t="s">
        <v>97</v>
      </c>
      <c r="S234" s="36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29">
        <f t="shared" si="43"/>
        <v>81.827225183698374</v>
      </c>
      <c r="O235" s="30">
        <f t="shared" si="44"/>
        <v>12.363140296640726</v>
      </c>
      <c r="P235" s="30">
        <f t="shared" si="45"/>
        <v>5.8096345196608956</v>
      </c>
      <c r="Q235" t="s">
        <v>51</v>
      </c>
      <c r="R235" t="s">
        <v>105</v>
      </c>
      <c r="S235" s="36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29">
        <f t="shared" si="43"/>
        <v>19.269917117137208</v>
      </c>
      <c r="O236" s="30">
        <f t="shared" si="44"/>
        <v>23.604470600698633</v>
      </c>
      <c r="P236" s="30">
        <f t="shared" si="45"/>
        <v>57.125612282164148</v>
      </c>
      <c r="Q236" t="s">
        <v>99</v>
      </c>
      <c r="R236" t="s">
        <v>52</v>
      </c>
      <c r="S236" s="36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29">
        <f t="shared" si="43"/>
        <v>40.447976383853671</v>
      </c>
      <c r="O237" s="30">
        <f t="shared" si="44"/>
        <v>27.002978647321306</v>
      </c>
      <c r="P237" s="30">
        <f t="shared" si="45"/>
        <v>32.549044968825008</v>
      </c>
      <c r="Q237" t="s">
        <v>101</v>
      </c>
      <c r="R237" t="s">
        <v>96</v>
      </c>
      <c r="S237" s="36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29">
        <f t="shared" si="43"/>
        <v>41.388232816331453</v>
      </c>
      <c r="O238" s="30">
        <f t="shared" si="44"/>
        <v>26.753719555308169</v>
      </c>
      <c r="P238" s="30">
        <f t="shared" si="45"/>
        <v>31.858047628360385</v>
      </c>
      <c r="Q238" t="s">
        <v>141</v>
      </c>
      <c r="R238" t="s">
        <v>50</v>
      </c>
      <c r="S238" s="36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29">
        <f t="shared" si="43"/>
        <v>62.015174506828529</v>
      </c>
      <c r="O239" s="30">
        <f t="shared" si="44"/>
        <v>21.887708649468895</v>
      </c>
      <c r="P239" s="30">
        <f t="shared" si="45"/>
        <v>16.097116843702583</v>
      </c>
      <c r="Q239" t="s">
        <v>142</v>
      </c>
      <c r="R239" t="s">
        <v>140</v>
      </c>
      <c r="S239" s="36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29">
        <f t="shared" si="43"/>
        <v>15.208542214377797</v>
      </c>
      <c r="O240" s="30">
        <f t="shared" si="44"/>
        <v>22.884891720686966</v>
      </c>
      <c r="P240" s="30">
        <f t="shared" si="45"/>
        <v>61.906566064935255</v>
      </c>
      <c r="Q240" t="s">
        <v>95</v>
      </c>
      <c r="R240" t="s">
        <v>53</v>
      </c>
      <c r="S240" s="36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29">
        <f t="shared" si="43"/>
        <v>47.250219681348263</v>
      </c>
      <c r="O241" s="30">
        <f t="shared" si="44"/>
        <v>27.056690040995512</v>
      </c>
      <c r="P241" s="30">
        <f t="shared" si="45"/>
        <v>25.693090277656218</v>
      </c>
      <c r="Q241" t="s">
        <v>94</v>
      </c>
      <c r="R241" t="s">
        <v>100</v>
      </c>
      <c r="S241" s="36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29">
        <f t="shared" si="43"/>
        <v>19.909904772766151</v>
      </c>
      <c r="O242" s="30">
        <f t="shared" si="44"/>
        <v>23.833038718138795</v>
      </c>
      <c r="P242" s="30">
        <f t="shared" si="45"/>
        <v>56.257056509095051</v>
      </c>
      <c r="Q242" t="s">
        <v>104</v>
      </c>
      <c r="R242" t="s">
        <v>102</v>
      </c>
      <c r="S242" s="36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29">
        <f t="shared" si="43"/>
        <v>33.635084279434551</v>
      </c>
      <c r="O243" s="30">
        <f t="shared" si="44"/>
        <v>29.508080073368966</v>
      </c>
      <c r="P243" s="30">
        <f t="shared" si="45"/>
        <v>36.856835647196483</v>
      </c>
      <c r="Q243" t="s">
        <v>200</v>
      </c>
      <c r="R243" t="s">
        <v>193</v>
      </c>
      <c r="S243" s="36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29">
        <f t="shared" si="43"/>
        <v>41.096551724137925</v>
      </c>
      <c r="O244" s="30">
        <f t="shared" si="44"/>
        <v>31.737931034482759</v>
      </c>
      <c r="P244" s="30">
        <f t="shared" si="45"/>
        <v>27.165517241379305</v>
      </c>
      <c r="Q244" t="s">
        <v>194</v>
      </c>
      <c r="R244" t="s">
        <v>205</v>
      </c>
      <c r="S244" s="36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29">
        <f t="shared" si="43"/>
        <v>30.185060591296818</v>
      </c>
      <c r="O245" s="30">
        <f t="shared" si="44"/>
        <v>29.356811977511239</v>
      </c>
      <c r="P245" s="30">
        <f t="shared" si="45"/>
        <v>40.458127431191961</v>
      </c>
      <c r="Q245" t="s">
        <v>214</v>
      </c>
      <c r="R245" t="s">
        <v>199</v>
      </c>
      <c r="S245" s="36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29">
        <f t="shared" si="43"/>
        <v>49.991871725881424</v>
      </c>
      <c r="O246" s="30">
        <f t="shared" si="44"/>
        <v>27.725377135330788</v>
      </c>
      <c r="P246" s="30">
        <f t="shared" si="45"/>
        <v>22.282751138787788</v>
      </c>
      <c r="Q246" t="s">
        <v>202</v>
      </c>
      <c r="R246" t="s">
        <v>195</v>
      </c>
      <c r="S246" s="36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29">
        <f t="shared" si="43"/>
        <v>35.59150010788693</v>
      </c>
      <c r="O247" s="30">
        <f t="shared" si="44"/>
        <v>31.610871806346946</v>
      </c>
      <c r="P247" s="30">
        <f t="shared" si="45"/>
        <v>32.797628085766114</v>
      </c>
      <c r="Q247" t="s">
        <v>206</v>
      </c>
      <c r="R247" t="s">
        <v>197</v>
      </c>
      <c r="S247" s="36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29">
        <f t="shared" si="43"/>
        <v>42.008979402210954</v>
      </c>
      <c r="O248" s="30">
        <f t="shared" si="44"/>
        <v>30.3471807038054</v>
      </c>
      <c r="P248" s="30">
        <f t="shared" si="45"/>
        <v>27.643839893983653</v>
      </c>
      <c r="Q248" t="s">
        <v>208</v>
      </c>
      <c r="R248" t="s">
        <v>203</v>
      </c>
      <c r="S248" s="36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29" t="e">
        <f t="shared" si="43"/>
        <v>#VALUE!</v>
      </c>
      <c r="O249" s="30" t="e">
        <f t="shared" si="44"/>
        <v>#VALUE!</v>
      </c>
      <c r="P249" s="30" t="e">
        <f t="shared" si="45"/>
        <v>#VALUE!</v>
      </c>
      <c r="Q249" t="s">
        <v>204</v>
      </c>
      <c r="R249" t="s">
        <v>215</v>
      </c>
      <c r="S249" s="36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29">
        <f t="shared" si="43"/>
        <v>43.3268916978096</v>
      </c>
      <c r="O250" s="30">
        <f t="shared" si="44"/>
        <v>28.712149125115616</v>
      </c>
      <c r="P250" s="30">
        <f t="shared" si="45"/>
        <v>27.960959177074795</v>
      </c>
      <c r="Q250" t="s">
        <v>196</v>
      </c>
      <c r="R250" t="s">
        <v>191</v>
      </c>
      <c r="S250" s="36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29">
        <f t="shared" si="43"/>
        <v>37.897065608745201</v>
      </c>
      <c r="O251" s="30">
        <f t="shared" si="44"/>
        <v>30.9513011724157</v>
      </c>
      <c r="P251" s="30">
        <f t="shared" si="45"/>
        <v>31.151633218839102</v>
      </c>
      <c r="Q251" t="s">
        <v>192</v>
      </c>
      <c r="R251" t="s">
        <v>201</v>
      </c>
      <c r="S251" s="36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29">
        <f t="shared" si="43"/>
        <v>50.984177491487273</v>
      </c>
      <c r="O252" s="30">
        <f t="shared" si="44"/>
        <v>27.93046245185824</v>
      </c>
      <c r="P252" s="30">
        <f t="shared" si="45"/>
        <v>21.085360056654473</v>
      </c>
      <c r="Q252" t="s">
        <v>198</v>
      </c>
      <c r="R252" t="s">
        <v>207</v>
      </c>
      <c r="S252" s="36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ht="15" x14ac:dyDescent="0.25">
      <c r="A253">
        <v>6.53</v>
      </c>
      <c r="B253">
        <v>4.6500000000000004</v>
      </c>
      <c r="C253">
        <v>1.5</v>
      </c>
      <c r="D253" s="20">
        <f t="shared" si="42"/>
        <v>3.4859786922228242E-2</v>
      </c>
      <c r="E253" s="17">
        <f>IF(OR($A253="",$B253="",$C253=""),"",A253*'MPTO_working_3-way'!$I252)</f>
        <v>6.7576344086021507</v>
      </c>
      <c r="F253" s="21">
        <f>IF(OR($A253="",$B253="",$C253=""),"",B253*'MPTO_working_3-way'!$I252)</f>
        <v>4.8120980091883618</v>
      </c>
      <c r="G253" s="22">
        <f>IF(OR($A253="",$B253="",$C253=""),"",C253*'MPTO_working_3-way'!$I252)</f>
        <v>1.5522896803833424</v>
      </c>
      <c r="H253" s="17">
        <f>IF(OR($A253="",$B253="",$C253=""),"",'MPTO_working_3-way'!E252)</f>
        <v>7.0661676298336111</v>
      </c>
      <c r="I253" s="21">
        <f>IF(OR($A253="",$B253="",$C253=""),"",'MPTO_working_3-way'!F252)</f>
        <v>4.9156031621833103</v>
      </c>
      <c r="J253" s="22">
        <f>IF(OR($A253="",$B253="",$C253=""),"",'MPTO_working_3-way'!G252)</f>
        <v>1.526608625702818</v>
      </c>
      <c r="K253" s="17">
        <f>IF(OR($A253="",$B253="",$C253=""),"",'OddsRatio_working_3-way'!H252)</f>
        <v>6.915806916992743</v>
      </c>
      <c r="L253" s="21">
        <f>IF(OR($A253="",$B253="",$C253=""),"",'OddsRatio_working_3-way'!I252)</f>
        <v>4.9046465184490984</v>
      </c>
      <c r="M253" s="22">
        <f>IF(OR($A253="",$B253="",$C253=""),"",'OddsRatio_working_3-way'!J252)</f>
        <v>1.5348830847190542</v>
      </c>
      <c r="N253" s="29">
        <f t="shared" ref="N253:N278" si="55">(1/E253)* 100</f>
        <v>14.798077841071827</v>
      </c>
      <c r="O253" s="30">
        <f t="shared" ref="O253:O278" si="56">(1/F253)* 100</f>
        <v>20.780956624128819</v>
      </c>
      <c r="P253" s="30">
        <f t="shared" ref="P253:P278" si="57">(1/G253)* 100</f>
        <v>64.42096553479935</v>
      </c>
      <c r="Q253" t="s">
        <v>105</v>
      </c>
      <c r="R253" t="s">
        <v>99</v>
      </c>
      <c r="S253" s="36">
        <v>43838</v>
      </c>
      <c r="T253" s="4">
        <v>22</v>
      </c>
      <c r="U253" s="4">
        <f t="shared" ref="U253:U279" si="58">(1/A253)*((T253*A253)-T253)</f>
        <v>18.630934150076566</v>
      </c>
      <c r="V253" s="4">
        <f t="shared" ref="V253:V279" si="59">(1/B253)*((T253*B253)-T253)</f>
        <v>17.268817204301076</v>
      </c>
      <c r="W253" s="4">
        <f t="shared" ref="W253:W279" si="60">(1/C253)*((T253*C253)-T253)</f>
        <v>7.333333333333333</v>
      </c>
      <c r="X253" s="4">
        <f t="shared" ref="X253:X279" si="61">((1/B253)+(1/C253))*T253</f>
        <v>19.397849462365588</v>
      </c>
      <c r="Y253" s="4">
        <f t="shared" ref="Y253:Y279" si="62">((1/A253)+(1/C253))*T253</f>
        <v>18.035732516590095</v>
      </c>
      <c r="Z253" s="4">
        <f t="shared" ref="Z253:Z279" si="63">((1/A253)+(1/B253))*T253</f>
        <v>8.1002486456223544</v>
      </c>
      <c r="AA253" s="4">
        <f t="shared" ref="AA253:AA279" si="64">U253-X253</f>
        <v>-0.76691531228902221</v>
      </c>
      <c r="AB253" s="4">
        <f t="shared" ref="AB253:AB279" si="65">V253-Y253</f>
        <v>-0.76691531228901866</v>
      </c>
      <c r="AC253" s="4">
        <f t="shared" ref="AC253:AC279" si="66">W253-Z253</f>
        <v>-0.76691531228902132</v>
      </c>
    </row>
    <row r="254" spans="1:29" ht="15" x14ac:dyDescent="0.25">
      <c r="A254">
        <v>2.37</v>
      </c>
      <c r="B254">
        <v>3.76</v>
      </c>
      <c r="C254">
        <v>2.89</v>
      </c>
      <c r="D254" s="20">
        <f t="shared" si="42"/>
        <v>3.3919136324227495E-2</v>
      </c>
      <c r="E254" s="17">
        <f>IF(OR($A254="",$B254="",$C254=""),"",A254*'MPTO_working_3-way'!$I253)</f>
        <v>2.4503883530884192</v>
      </c>
      <c r="F254" s="21">
        <f>IF(OR($A254="",$B254="",$C254=""),"",B254*'MPTO_working_3-way'!$I253)</f>
        <v>3.8875359525790953</v>
      </c>
      <c r="G254" s="22">
        <f>IF(OR($A254="",$B254="",$C254=""),"",C254*'MPTO_working_3-way'!$I253)</f>
        <v>2.9880263039770174</v>
      </c>
      <c r="H254" s="17">
        <f>IF(OR($A254="",$B254="",$C254=""),"",'MPTO_working_3-way'!E253)</f>
        <v>2.4352553900519918</v>
      </c>
      <c r="I254" s="21">
        <f>IF(OR($A254="",$B254="",$C254=""),"",'MPTO_working_3-way'!F253)</f>
        <v>3.9269421005035583</v>
      </c>
      <c r="J254" s="22">
        <f>IF(OR($A254="",$B254="",$C254=""),"",'MPTO_working_3-way'!G253)</f>
        <v>2.9876218422936858</v>
      </c>
      <c r="K254" s="17">
        <f>IF(OR($A254="",$B254="",$C254=""),"",'OddsRatio_working_3-way'!H253)</f>
        <v>2.4422252573891932</v>
      </c>
      <c r="L254" s="21">
        <f>IF(OR($A254="",$B254="",$C254=""),"",'OddsRatio_working_3-way'!I253)</f>
        <v>3.9055048980979357</v>
      </c>
      <c r="M254" s="22">
        <f>IF(OR($A254="",$B254="",$C254=""),"",'OddsRatio_working_3-way'!J253)</f>
        <v>2.9896392236974996</v>
      </c>
      <c r="N254" s="29">
        <f t="shared" si="55"/>
        <v>40.809857700295574</v>
      </c>
      <c r="O254" s="30">
        <f t="shared" si="56"/>
        <v>25.723234773856518</v>
      </c>
      <c r="P254" s="30">
        <f t="shared" si="57"/>
        <v>33.466907525847922</v>
      </c>
      <c r="Q254" t="s">
        <v>98</v>
      </c>
      <c r="R254" t="s">
        <v>143</v>
      </c>
      <c r="S254" s="36">
        <v>43838</v>
      </c>
      <c r="T254" s="4">
        <v>22</v>
      </c>
      <c r="U254" s="4">
        <f t="shared" si="58"/>
        <v>12.717299578059071</v>
      </c>
      <c r="V254" s="4">
        <f t="shared" si="59"/>
        <v>16.148936170212764</v>
      </c>
      <c r="W254" s="4">
        <f t="shared" si="60"/>
        <v>14.387543252595156</v>
      </c>
      <c r="X254" s="4">
        <f t="shared" si="61"/>
        <v>13.463520577192078</v>
      </c>
      <c r="Y254" s="4">
        <f t="shared" si="62"/>
        <v>16.895157169345772</v>
      </c>
      <c r="Z254" s="4">
        <f t="shared" si="63"/>
        <v>15.133764251728161</v>
      </c>
      <c r="AA254" s="4">
        <f t="shared" si="64"/>
        <v>-0.74622099913300666</v>
      </c>
      <c r="AB254" s="4">
        <f t="shared" si="65"/>
        <v>-0.74622099913300843</v>
      </c>
      <c r="AC254" s="4">
        <f t="shared" si="66"/>
        <v>-0.74622099913300488</v>
      </c>
    </row>
    <row r="255" spans="1:29" ht="15" x14ac:dyDescent="0.25">
      <c r="A255">
        <v>2.86</v>
      </c>
      <c r="B255">
        <v>4.07</v>
      </c>
      <c r="C255">
        <v>2.29</v>
      </c>
      <c r="D255" s="20">
        <f t="shared" si="42"/>
        <v>3.2031818058019024E-2</v>
      </c>
      <c r="E255" s="17">
        <f>IF(OR($A255="",$B255="",$C255=""),"",A255*'MPTO_working_3-way'!$I254)</f>
        <v>2.9516109996459341</v>
      </c>
      <c r="F255" s="21">
        <f>IF(OR($A255="",$B255="",$C255=""),"",B255*'MPTO_working_3-way'!$I254)</f>
        <v>4.200369499496138</v>
      </c>
      <c r="G255" s="22">
        <f>IF(OR($A255="",$B255="",$C255=""),"",C255*'MPTO_working_3-way'!$I254)</f>
        <v>2.3633528633528638</v>
      </c>
      <c r="H255" s="17">
        <f>IF(OR($A255="",$B255="",$C255=""),"",'MPTO_working_3-way'!E254)</f>
        <v>2.9500868002717229</v>
      </c>
      <c r="I255" s="21">
        <f>IF(OR($A255="",$B255="",$C255=""),"",'MPTO_working_3-way'!F254)</f>
        <v>4.2549032002050833</v>
      </c>
      <c r="J255" s="22">
        <f>IF(OR($A255="",$B255="",$C255=""),"",'MPTO_working_3-way'!G254)</f>
        <v>2.3473960744958475</v>
      </c>
      <c r="K255" s="17">
        <f>IF(OR($A255="",$B255="",$C255=""),"",'OddsRatio_working_3-way'!H254)</f>
        <v>2.9533844700332383</v>
      </c>
      <c r="L255" s="21">
        <f>IF(OR($A255="",$B255="",$C255=""),"",'OddsRatio_working_3-way'!I254)</f>
        <v>4.2241345822591638</v>
      </c>
      <c r="M255" s="22">
        <f>IF(OR($A255="",$B255="",$C255=""),"",'OddsRatio_working_3-way'!J254)</f>
        <v>2.3547666485714402</v>
      </c>
      <c r="N255" s="29">
        <f t="shared" si="55"/>
        <v>33.879803270822507</v>
      </c>
      <c r="O255" s="30">
        <f t="shared" si="56"/>
        <v>23.807429325442836</v>
      </c>
      <c r="P255" s="30">
        <f t="shared" si="57"/>
        <v>42.312767403734647</v>
      </c>
      <c r="Q255" t="s">
        <v>53</v>
      </c>
      <c r="R255" t="s">
        <v>102</v>
      </c>
      <c r="S255" s="36">
        <v>43838</v>
      </c>
      <c r="T255" s="4">
        <v>22</v>
      </c>
      <c r="U255" s="4">
        <f t="shared" si="58"/>
        <v>14.307692307692307</v>
      </c>
      <c r="V255" s="4">
        <f t="shared" si="59"/>
        <v>16.594594594594593</v>
      </c>
      <c r="W255" s="4">
        <f t="shared" si="60"/>
        <v>12.393013100436683</v>
      </c>
      <c r="X255" s="4">
        <f t="shared" si="61"/>
        <v>15.012392304968722</v>
      </c>
      <c r="Y255" s="4">
        <f t="shared" si="62"/>
        <v>17.299294591871011</v>
      </c>
      <c r="Z255" s="4">
        <f t="shared" si="63"/>
        <v>13.097713097713097</v>
      </c>
      <c r="AA255" s="4">
        <f t="shared" si="64"/>
        <v>-0.70469999727641586</v>
      </c>
      <c r="AB255" s="4">
        <f t="shared" si="65"/>
        <v>-0.70469999727641763</v>
      </c>
      <c r="AC255" s="4">
        <f t="shared" si="66"/>
        <v>-0.70469999727641408</v>
      </c>
    </row>
    <row r="256" spans="1:29" ht="15" x14ac:dyDescent="0.25">
      <c r="A256">
        <v>1.34</v>
      </c>
      <c r="B256">
        <v>5.77</v>
      </c>
      <c r="C256">
        <v>8.41</v>
      </c>
      <c r="D256" s="20">
        <f t="shared" si="42"/>
        <v>3.8484946228985351E-2</v>
      </c>
      <c r="E256" s="17">
        <f>IF(OR($A256="",$B256="",$C256=""),"",A256*'MPTO_working_3-way'!$I255)</f>
        <v>1.3915698279468405</v>
      </c>
      <c r="F256" s="21">
        <f>IF(OR($A256="",$B256="",$C256=""),"",B256*'MPTO_working_3-way'!$I255)</f>
        <v>5.9920581397412453</v>
      </c>
      <c r="G256" s="22">
        <f>IF(OR($A256="",$B256="",$C256=""),"",C256*'MPTO_working_3-way'!$I255)</f>
        <v>8.7336583977857671</v>
      </c>
      <c r="H256" s="17">
        <f>IF(OR($A256="",$B256="",$C256=""),"",'MPTO_working_3-way'!E255)</f>
        <v>1.3634374108987786</v>
      </c>
      <c r="I256" s="21">
        <f>IF(OR($A256="",$B256="",$C256=""),"",'MPTO_working_3-way'!F255)</f>
        <v>6.2312319230423485</v>
      </c>
      <c r="J256" s="22">
        <f>IF(OR($A256="",$B256="",$C256=""),"",'MPTO_working_3-way'!G255)</f>
        <v>9.4270477203382104</v>
      </c>
      <c r="K256" s="17">
        <f>IF(OR($A256="",$B256="",$C256=""),"",'OddsRatio_working_3-way'!H255)</f>
        <v>1.3715358746593538</v>
      </c>
      <c r="L256" s="21">
        <f>IF(OR($A256="",$B256="",$C256=""),"",'OddsRatio_working_3-way'!I255)</f>
        <v>6.2124297709562217</v>
      </c>
      <c r="M256" s="22">
        <f>IF(OR($A256="",$B256="",$C256=""),"",'OddsRatio_working_3-way'!J255)</f>
        <v>9.0972965624288484</v>
      </c>
      <c r="N256" s="29">
        <f t="shared" si="55"/>
        <v>71.86128787194437</v>
      </c>
      <c r="O256" s="30">
        <f t="shared" si="56"/>
        <v>16.688756628839769</v>
      </c>
      <c r="P256" s="30">
        <f t="shared" si="57"/>
        <v>11.44995549921587</v>
      </c>
      <c r="Q256" t="s">
        <v>52</v>
      </c>
      <c r="R256" t="s">
        <v>95</v>
      </c>
      <c r="S256" s="36">
        <v>43838</v>
      </c>
      <c r="T256" s="4">
        <v>22</v>
      </c>
      <c r="U256" s="4">
        <f t="shared" si="58"/>
        <v>5.5820895522388057</v>
      </c>
      <c r="V256" s="4">
        <f t="shared" si="59"/>
        <v>18.187175043327557</v>
      </c>
      <c r="W256" s="4">
        <f t="shared" si="60"/>
        <v>19.38406658739596</v>
      </c>
      <c r="X256" s="4">
        <f t="shared" si="61"/>
        <v>6.428758369276486</v>
      </c>
      <c r="Y256" s="4">
        <f t="shared" si="62"/>
        <v>19.033843860365234</v>
      </c>
      <c r="Z256" s="4">
        <f t="shared" si="63"/>
        <v>20.230735404433634</v>
      </c>
      <c r="AA256" s="4">
        <f t="shared" si="64"/>
        <v>-0.84666881703768038</v>
      </c>
      <c r="AB256" s="4">
        <f t="shared" si="65"/>
        <v>-0.84666881703767771</v>
      </c>
      <c r="AC256" s="4">
        <f t="shared" si="66"/>
        <v>-0.84666881703767416</v>
      </c>
    </row>
    <row r="257" spans="1:29" ht="15" x14ac:dyDescent="0.25">
      <c r="A257">
        <v>2.85</v>
      </c>
      <c r="B257">
        <v>3.87</v>
      </c>
      <c r="C257">
        <v>2.36</v>
      </c>
      <c r="D257" s="20">
        <f t="shared" si="42"/>
        <v>3.3003939358315693E-2</v>
      </c>
      <c r="E257" s="17">
        <f>IF(OR($A257="",$B257="",$C257=""),"",A257*'MPTO_working_3-way'!$I256)</f>
        <v>2.9440612271711997</v>
      </c>
      <c r="F257" s="21">
        <f>IF(OR($A257="",$B257="",$C257=""),"",B257*'MPTO_working_3-way'!$I256)</f>
        <v>3.9977252453166821</v>
      </c>
      <c r="G257" s="22">
        <f>IF(OR($A257="",$B257="",$C257=""),"",C257*'MPTO_working_3-way'!$I256)</f>
        <v>2.4378892968856247</v>
      </c>
      <c r="H257" s="17">
        <f>IF(OR($A257="",$B257="",$C257=""),"",'MPTO_working_3-way'!E256)</f>
        <v>2.9422505663039007</v>
      </c>
      <c r="I257" s="21">
        <f>IF(OR($A257="",$B257="",$C257=""),"",'MPTO_working_3-way'!F256)</f>
        <v>4.0420924151039497</v>
      </c>
      <c r="J257" s="22">
        <f>IF(OR($A257="",$B257="",$C257=""),"",'MPTO_working_3-way'!G256)</f>
        <v>2.422906152205035</v>
      </c>
      <c r="K257" s="17">
        <f>IF(OR($A257="",$B257="",$C257=""),"",'OddsRatio_working_3-way'!H256)</f>
        <v>2.9450810344593084</v>
      </c>
      <c r="L257" s="21">
        <f>IF(OR($A257="",$B257="",$C257=""),"",'OddsRatio_working_3-way'!I256)</f>
        <v>4.017504091296332</v>
      </c>
      <c r="M257" s="22">
        <f>IF(OR($A257="",$B257="",$C257=""),"",'OddsRatio_working_3-way'!J256)</f>
        <v>2.4298974091160312</v>
      </c>
      <c r="N257" s="29">
        <f t="shared" si="55"/>
        <v>33.966684889935181</v>
      </c>
      <c r="O257" s="30">
        <f t="shared" si="56"/>
        <v>25.014225306541405</v>
      </c>
      <c r="P257" s="30">
        <f t="shared" si="57"/>
        <v>41.019089803523414</v>
      </c>
      <c r="Q257" t="s">
        <v>97</v>
      </c>
      <c r="R257" t="s">
        <v>51</v>
      </c>
      <c r="S257" s="36">
        <v>43838</v>
      </c>
      <c r="T257" s="4">
        <v>22</v>
      </c>
      <c r="U257" s="4">
        <f t="shared" si="58"/>
        <v>14.280701754385966</v>
      </c>
      <c r="V257" s="4">
        <f t="shared" si="59"/>
        <v>16.315245478036175</v>
      </c>
      <c r="W257" s="4">
        <f t="shared" si="60"/>
        <v>12.677966101694913</v>
      </c>
      <c r="X257" s="4">
        <f t="shared" si="61"/>
        <v>15.006788420268911</v>
      </c>
      <c r="Y257" s="4">
        <f t="shared" si="62"/>
        <v>17.041332143919121</v>
      </c>
      <c r="Z257" s="4">
        <f t="shared" si="63"/>
        <v>13.404052767577859</v>
      </c>
      <c r="AA257" s="4">
        <f t="shared" si="64"/>
        <v>-0.72608666588294568</v>
      </c>
      <c r="AB257" s="4">
        <f t="shared" si="65"/>
        <v>-0.72608666588294568</v>
      </c>
      <c r="AC257" s="4">
        <f t="shared" si="66"/>
        <v>-0.72608666588294568</v>
      </c>
    </row>
    <row r="258" spans="1:29" ht="15" x14ac:dyDescent="0.25">
      <c r="A258">
        <v>7.45</v>
      </c>
      <c r="B258">
        <v>4.6100000000000003</v>
      </c>
      <c r="C258">
        <v>1.45</v>
      </c>
      <c r="D258" s="20">
        <f t="shared" si="42"/>
        <v>4.0803100029568551E-2</v>
      </c>
      <c r="E258" s="17">
        <f>IF(OR($A258="",$B258="",$C258=""),"",A258*'MPTO_working_3-way'!$I257)</f>
        <v>7.7539830952202857</v>
      </c>
      <c r="F258" s="21">
        <f>IF(OR($A258="",$B258="",$C258=""),"",B258*'MPTO_working_3-way'!$I257)</f>
        <v>4.7981022911363116</v>
      </c>
      <c r="G258" s="22">
        <f>IF(OR($A258="",$B258="",$C258=""),"",C258*'MPTO_working_3-way'!$I257)</f>
        <v>1.5091644950428744</v>
      </c>
      <c r="H258" s="17">
        <f>IF(OR($A258="",$B258="",$C258=""),"",'MPTO_working_3-way'!E257)</f>
        <v>8.2900073661912632</v>
      </c>
      <c r="I258" s="21">
        <f>IF(OR($A258="",$B258="",$C258=""),"",'MPTO_working_3-way'!F257)</f>
        <v>4.9183865957872337</v>
      </c>
      <c r="J258" s="22">
        <f>IF(OR($A258="",$B258="",$C258=""),"",'MPTO_working_3-way'!G257)</f>
        <v>1.4791714778563985</v>
      </c>
      <c r="K258" s="17">
        <f>IF(OR($A258="",$B258="",$C258=""),"",'OddsRatio_working_3-way'!H257)</f>
        <v>8.0030856030568369</v>
      </c>
      <c r="L258" s="21">
        <f>IF(OR($A258="",$B258="",$C258=""),"",'OddsRatio_working_3-way'!I257)</f>
        <v>4.9195564383000292</v>
      </c>
      <c r="M258" s="22">
        <f>IF(OR($A258="",$B258="",$C258=""),"",'OddsRatio_working_3-way'!J257)</f>
        <v>1.488587367655128</v>
      </c>
      <c r="N258" s="29">
        <f t="shared" si="55"/>
        <v>12.896597628855039</v>
      </c>
      <c r="O258" s="30">
        <f t="shared" si="56"/>
        <v>20.841573174613888</v>
      </c>
      <c r="P258" s="30">
        <f t="shared" si="57"/>
        <v>66.261829196531068</v>
      </c>
      <c r="Q258" t="s">
        <v>226</v>
      </c>
      <c r="R258" t="s">
        <v>227</v>
      </c>
      <c r="S258" s="36">
        <v>43838</v>
      </c>
      <c r="T258" s="4">
        <v>22</v>
      </c>
      <c r="U258" s="4">
        <f t="shared" si="58"/>
        <v>19.046979865771814</v>
      </c>
      <c r="V258" s="4">
        <f t="shared" si="59"/>
        <v>17.227765726681127</v>
      </c>
      <c r="W258" s="4">
        <f t="shared" si="60"/>
        <v>6.8275862068965516</v>
      </c>
      <c r="X258" s="4">
        <f t="shared" si="61"/>
        <v>19.944648066422321</v>
      </c>
      <c r="Y258" s="4">
        <f t="shared" si="62"/>
        <v>18.125433927331638</v>
      </c>
      <c r="Z258" s="4">
        <f t="shared" si="63"/>
        <v>7.7252544075470588</v>
      </c>
      <c r="AA258" s="4">
        <f t="shared" si="64"/>
        <v>-0.89766820065050723</v>
      </c>
      <c r="AB258" s="4">
        <f t="shared" si="65"/>
        <v>-0.89766820065051078</v>
      </c>
      <c r="AC258" s="4">
        <f t="shared" si="66"/>
        <v>-0.89766820065050723</v>
      </c>
    </row>
    <row r="259" spans="1:29" ht="15" x14ac:dyDescent="0.25">
      <c r="A259">
        <v>2.68</v>
      </c>
      <c r="B259">
        <v>3.34</v>
      </c>
      <c r="C259">
        <v>2.73</v>
      </c>
      <c r="D259" s="20">
        <f t="shared" si="42"/>
        <v>3.883589226336559E-2</v>
      </c>
      <c r="E259" s="17">
        <f>IF(OR($A259="",$B259="",$C259=""),"",A259*'MPTO_working_3-way'!$I258)</f>
        <v>2.78408019126582</v>
      </c>
      <c r="F259" s="21">
        <f>IF(OR($A259="",$B259="",$C259=""),"",B259*'MPTO_working_3-way'!$I258)</f>
        <v>3.4697118801596409</v>
      </c>
      <c r="G259" s="22">
        <f>IF(OR($A259="",$B259="",$C259=""),"",C259*'MPTO_working_3-way'!$I258)</f>
        <v>2.8360219858789879</v>
      </c>
      <c r="H259" s="17">
        <f>IF(OR($A259="",$B259="",$C259=""),"",'MPTO_working_3-way'!E258)</f>
        <v>2.7763199712060818</v>
      </c>
      <c r="I259" s="21">
        <f>IF(OR($A259="",$B259="",$C259=""),"",'MPTO_working_3-way'!F258)</f>
        <v>3.4909387426086327</v>
      </c>
      <c r="J259" s="22">
        <f>IF(OR($A259="",$B259="",$C259=""),"",'MPTO_working_3-way'!G258)</f>
        <v>2.830014588928226</v>
      </c>
      <c r="K259" s="17">
        <f>IF(OR($A259="",$B259="",$C259=""),"",'OddsRatio_working_3-way'!H258)</f>
        <v>2.780303757031112</v>
      </c>
      <c r="L259" s="21">
        <f>IF(OR($A259="",$B259="",$C259=""),"",'OddsRatio_working_3-way'!I258)</f>
        <v>3.4797088044361906</v>
      </c>
      <c r="M259" s="22">
        <f>IF(OR($A259="",$B259="",$C259=""),"",'OddsRatio_working_3-way'!J258)</f>
        <v>2.8332889878951333</v>
      </c>
      <c r="N259" s="29">
        <f t="shared" si="55"/>
        <v>35.918505621252827</v>
      </c>
      <c r="O259" s="30">
        <f t="shared" si="56"/>
        <v>28.820836845795682</v>
      </c>
      <c r="P259" s="30">
        <f t="shared" si="57"/>
        <v>35.260657532951498</v>
      </c>
      <c r="Q259" t="s">
        <v>228</v>
      </c>
      <c r="R259" t="s">
        <v>229</v>
      </c>
      <c r="S259" s="36">
        <v>43838</v>
      </c>
      <c r="T259" s="4">
        <v>22</v>
      </c>
      <c r="U259" s="4">
        <f t="shared" si="58"/>
        <v>13.791044776119403</v>
      </c>
      <c r="V259" s="4">
        <f t="shared" si="59"/>
        <v>15.41317365269461</v>
      </c>
      <c r="W259" s="4">
        <f t="shared" si="60"/>
        <v>13.941391941391942</v>
      </c>
      <c r="X259" s="4">
        <f t="shared" si="61"/>
        <v>14.645434405913447</v>
      </c>
      <c r="Y259" s="4">
        <f t="shared" si="62"/>
        <v>16.267563282488656</v>
      </c>
      <c r="Z259" s="4">
        <f t="shared" si="63"/>
        <v>14.795781571185985</v>
      </c>
      <c r="AA259" s="4">
        <f t="shared" si="64"/>
        <v>-0.85438962979404387</v>
      </c>
      <c r="AB259" s="4">
        <f t="shared" si="65"/>
        <v>-0.85438962979404565</v>
      </c>
      <c r="AC259" s="4">
        <f t="shared" si="66"/>
        <v>-0.85438962979404387</v>
      </c>
    </row>
    <row r="260" spans="1:29" ht="15" x14ac:dyDescent="0.25">
      <c r="A260">
        <v>2.12</v>
      </c>
      <c r="B260">
        <v>3.47</v>
      </c>
      <c r="C260">
        <v>3.57</v>
      </c>
      <c r="D260" s="20">
        <f t="shared" si="42"/>
        <v>3.9994596065820121E-2</v>
      </c>
      <c r="E260" s="17">
        <f>IF(OR($A260="",$B260="",$C260=""),"",A260*'MPTO_working_3-way'!$I259)</f>
        <v>2.2047885436595389</v>
      </c>
      <c r="F260" s="21">
        <f>IF(OR($A260="",$B260="",$C260=""),"",B260*'MPTO_working_3-way'!$I259)</f>
        <v>3.6087812483483961</v>
      </c>
      <c r="G260" s="22">
        <f>IF(OR($A260="",$B260="",$C260=""),"",C260*'MPTO_working_3-way'!$I259)</f>
        <v>3.7127807079549777</v>
      </c>
      <c r="H260" s="17">
        <f>IF(OR($A260="",$B260="",$C260=""),"",'MPTO_working_3-way'!E259)</f>
        <v>2.1816599225305837</v>
      </c>
      <c r="I260" s="21">
        <f>IF(OR($A260="",$B260="",$C260=""),"",'MPTO_working_3-way'!F259)</f>
        <v>3.6383097216844931</v>
      </c>
      <c r="J260" s="22">
        <f>IF(OR($A260="",$B260="",$C260=""),"",'MPTO_working_3-way'!G259)</f>
        <v>3.7483997220018903</v>
      </c>
      <c r="K260" s="17">
        <f>IF(OR($A260="",$B260="",$C260=""),"",'OddsRatio_working_3-way'!H259)</f>
        <v>2.1910763550435832</v>
      </c>
      <c r="L260" s="21">
        <f>IF(OR($A260="",$B260="",$C260=""),"",'OddsRatio_working_3-way'!I259)</f>
        <v>3.626748747283616</v>
      </c>
      <c r="M260" s="22">
        <f>IF(OR($A260="",$B260="",$C260=""),"",'OddsRatio_working_3-way'!J259)</f>
        <v>3.7330948504125079</v>
      </c>
      <c r="N260" s="29">
        <f t="shared" si="55"/>
        <v>45.355823481384114</v>
      </c>
      <c r="O260" s="30">
        <f t="shared" si="56"/>
        <v>27.71018610390038</v>
      </c>
      <c r="P260" s="30">
        <f t="shared" si="57"/>
        <v>26.933990414715502</v>
      </c>
      <c r="Q260" t="s">
        <v>230</v>
      </c>
      <c r="R260" t="s">
        <v>231</v>
      </c>
      <c r="S260" s="36">
        <v>43838</v>
      </c>
      <c r="T260" s="4">
        <v>22</v>
      </c>
      <c r="U260" s="4">
        <f t="shared" si="58"/>
        <v>11.622641509433961</v>
      </c>
      <c r="V260" s="4">
        <f t="shared" si="59"/>
        <v>15.659942363112393</v>
      </c>
      <c r="W260" s="4">
        <f t="shared" si="60"/>
        <v>15.837535014005601</v>
      </c>
      <c r="X260" s="4">
        <f t="shared" si="61"/>
        <v>12.502522622882008</v>
      </c>
      <c r="Y260" s="4">
        <f t="shared" si="62"/>
        <v>16.539823476560436</v>
      </c>
      <c r="Z260" s="4">
        <f t="shared" si="63"/>
        <v>16.717416127453646</v>
      </c>
      <c r="AA260" s="4">
        <f t="shared" si="64"/>
        <v>-0.87988111344804665</v>
      </c>
      <c r="AB260" s="4">
        <f t="shared" si="65"/>
        <v>-0.8798811134480431</v>
      </c>
      <c r="AC260" s="4">
        <f t="shared" si="66"/>
        <v>-0.87988111344804487</v>
      </c>
    </row>
    <row r="261" spans="1:29" ht="15" x14ac:dyDescent="0.25">
      <c r="A261">
        <v>2.97</v>
      </c>
      <c r="B261">
        <v>3.29</v>
      </c>
      <c r="C261">
        <v>2.5</v>
      </c>
      <c r="D261" s="20">
        <f t="shared" ref="D261:D324" si="67">IF(OR($A261="",$B261="",$C261=""),"",(1/A261)+(1/B261)+(1/C261)-1)</f>
        <v>4.0651704481491802E-2</v>
      </c>
      <c r="E261" s="17">
        <f>IF(OR($A261="",$B261="",$C261=""),"",A261*'MPTO_working_3-way'!$I260)</f>
        <v>3.090735562310031</v>
      </c>
      <c r="F261" s="21">
        <f>IF(OR($A261="",$B261="",$C261=""),"",B261*'MPTO_working_3-way'!$I260)</f>
        <v>3.423744107744108</v>
      </c>
      <c r="G261" s="22">
        <f>IF(OR($A261="",$B261="",$C261=""),"",C261*'MPTO_working_3-way'!$I260)</f>
        <v>2.6016292612037297</v>
      </c>
      <c r="H261" s="17">
        <f>IF(OR($A261="",$B261="",$C261=""),"",'MPTO_working_3-way'!E260)</f>
        <v>3.094540356685155</v>
      </c>
      <c r="I261" s="21">
        <f>IF(OR($A261="",$B261="",$C261=""),"",'MPTO_working_3-way'!F260)</f>
        <v>3.4435166890252074</v>
      </c>
      <c r="J261" s="22">
        <f>IF(OR($A261="",$B261="",$C261=""),"",'MPTO_working_3-way'!G260)</f>
        <v>2.5876606810883152</v>
      </c>
      <c r="K261" s="17">
        <f>IF(OR($A261="",$B261="",$C261=""),"",'OddsRatio_working_3-way'!H260)</f>
        <v>3.0935031835208369</v>
      </c>
      <c r="L261" s="21">
        <f>IF(OR($A261="",$B261="",$C261=""),"",'OddsRatio_working_3-way'!I260)</f>
        <v>3.4335646143465559</v>
      </c>
      <c r="M261" s="22">
        <f>IF(OR($A261="",$B261="",$C261=""),"",'OddsRatio_working_3-way'!J260)</f>
        <v>2.5940379569955603</v>
      </c>
      <c r="N261" s="29">
        <f t="shared" si="55"/>
        <v>32.35475762451172</v>
      </c>
      <c r="O261" s="30">
        <f t="shared" si="56"/>
        <v>29.207790317568339</v>
      </c>
      <c r="P261" s="30">
        <f t="shared" si="57"/>
        <v>38.437452057919927</v>
      </c>
      <c r="Q261" t="s">
        <v>232</v>
      </c>
      <c r="R261" t="s">
        <v>233</v>
      </c>
      <c r="S261" s="36">
        <v>43838</v>
      </c>
      <c r="T261" s="4">
        <v>22</v>
      </c>
      <c r="U261" s="4">
        <f t="shared" si="58"/>
        <v>14.592592592592592</v>
      </c>
      <c r="V261" s="4">
        <f t="shared" si="59"/>
        <v>15.313069908814587</v>
      </c>
      <c r="W261" s="4">
        <f t="shared" si="60"/>
        <v>13.200000000000001</v>
      </c>
      <c r="X261" s="4">
        <f t="shared" si="61"/>
        <v>15.486930091185412</v>
      </c>
      <c r="Y261" s="4">
        <f t="shared" si="62"/>
        <v>16.207407407407405</v>
      </c>
      <c r="Z261" s="4">
        <f t="shared" si="63"/>
        <v>14.094337498592816</v>
      </c>
      <c r="AA261" s="4">
        <f t="shared" si="64"/>
        <v>-0.89433749859282052</v>
      </c>
      <c r="AB261" s="4">
        <f t="shared" si="65"/>
        <v>-0.89433749859281875</v>
      </c>
      <c r="AC261" s="4">
        <f t="shared" si="66"/>
        <v>-0.89433749859281519</v>
      </c>
    </row>
    <row r="262" spans="1:29" ht="15" x14ac:dyDescent="0.25">
      <c r="A262">
        <v>6.48</v>
      </c>
      <c r="B262">
        <v>4.93</v>
      </c>
      <c r="C262">
        <v>1.47</v>
      </c>
      <c r="D262" s="20">
        <f t="shared" si="67"/>
        <v>3.7432853090150431E-2</v>
      </c>
      <c r="E262" s="17">
        <f>IF(OR($A262="",$B262="",$C262=""),"",A262*'MPTO_working_3-way'!$I261)</f>
        <v>6.7225648880241753</v>
      </c>
      <c r="F262" s="21">
        <f>IF(OR($A262="",$B262="",$C262=""),"",B262*'MPTO_working_3-way'!$I261)</f>
        <v>5.1145439657344411</v>
      </c>
      <c r="G262" s="22">
        <f>IF(OR($A262="",$B262="",$C262=""),"",C262*'MPTO_working_3-way'!$I261)</f>
        <v>1.5250262940425212</v>
      </c>
      <c r="H262" s="17">
        <f>IF(OR($A262="",$B262="",$C262=""),"",'MPTO_working_3-way'!E261)</f>
        <v>7.0500299048090289</v>
      </c>
      <c r="I262" s="21">
        <f>IF(OR($A262="",$B262="",$C262=""),"",'MPTO_working_3-way'!F261)</f>
        <v>5.2531454300823865</v>
      </c>
      <c r="J262" s="22">
        <f>IF(OR($A262="",$B262="",$C262=""),"",'MPTO_working_3-way'!G261)</f>
        <v>1.4974666806290577</v>
      </c>
      <c r="K262" s="17">
        <f>IF(OR($A262="",$B262="",$C262=""),"",'OddsRatio_working_3-way'!H261)</f>
        <v>6.901047732926199</v>
      </c>
      <c r="L262" s="21">
        <f>IF(OR($A262="",$B262="",$C262=""),"",'OddsRatio_working_3-way'!I261)</f>
        <v>5.2319557646715236</v>
      </c>
      <c r="M262" s="22">
        <f>IF(OR($A262="",$B262="",$C262=""),"",'OddsRatio_working_3-way'!J261)</f>
        <v>1.5061117581159331</v>
      </c>
      <c r="N262" s="29">
        <f t="shared" si="55"/>
        <v>14.875274789558921</v>
      </c>
      <c r="O262" s="30">
        <f t="shared" si="56"/>
        <v>19.552085321773188</v>
      </c>
      <c r="P262" s="30">
        <f t="shared" si="57"/>
        <v>65.572639888667894</v>
      </c>
      <c r="Q262" t="s">
        <v>140</v>
      </c>
      <c r="R262" t="s">
        <v>94</v>
      </c>
      <c r="S262" s="36">
        <v>43869</v>
      </c>
      <c r="T262" s="4">
        <v>22</v>
      </c>
      <c r="U262" s="4">
        <f t="shared" si="58"/>
        <v>18.604938271604937</v>
      </c>
      <c r="V262" s="4">
        <f t="shared" si="59"/>
        <v>17.537525354969574</v>
      </c>
      <c r="W262" s="4">
        <f t="shared" si="60"/>
        <v>7.0340136054421745</v>
      </c>
      <c r="X262" s="4">
        <f t="shared" si="61"/>
        <v>19.42846103958825</v>
      </c>
      <c r="Y262" s="4">
        <f t="shared" si="62"/>
        <v>18.361048122952884</v>
      </c>
      <c r="Z262" s="4">
        <f t="shared" si="63"/>
        <v>7.8575363734254884</v>
      </c>
      <c r="AA262" s="4">
        <f t="shared" si="64"/>
        <v>-0.82352276798331303</v>
      </c>
      <c r="AB262" s="4">
        <f t="shared" si="65"/>
        <v>-0.82352276798330948</v>
      </c>
      <c r="AC262" s="4">
        <f t="shared" si="66"/>
        <v>-0.82352276798331392</v>
      </c>
    </row>
    <row r="263" spans="1:29" ht="15" x14ac:dyDescent="0.25">
      <c r="A263">
        <v>2.17</v>
      </c>
      <c r="B263">
        <v>4.16</v>
      </c>
      <c r="C263">
        <v>3.01</v>
      </c>
      <c r="D263" s="20">
        <f t="shared" si="67"/>
        <v>3.344002209343544E-2</v>
      </c>
      <c r="E263" s="17">
        <f>IF(OR($A263="",$B263="",$C263=""),"",A263*'MPTO_working_3-way'!$I262)</f>
        <v>2.2425648479427549</v>
      </c>
      <c r="F263" s="21">
        <f>IF(OR($A263="",$B263="",$C263=""),"",B263*'MPTO_working_3-way'!$I262)</f>
        <v>4.2991104919086913</v>
      </c>
      <c r="G263" s="22">
        <f>IF(OR($A263="",$B263="",$C263=""),"",C263*'MPTO_working_3-way'!$I262)</f>
        <v>3.1106544665012406</v>
      </c>
      <c r="H263" s="17">
        <f>IF(OR($A263="",$B263="",$C263=""),"",'MPTO_working_3-way'!E262)</f>
        <v>2.2237896526674961</v>
      </c>
      <c r="I263" s="21">
        <f>IF(OR($A263="",$B263="",$C263=""),"",'MPTO_working_3-way'!F262)</f>
        <v>4.362279621321778</v>
      </c>
      <c r="J263" s="22">
        <f>IF(OR($A263="",$B263="",$C263=""),"",'MPTO_working_3-way'!G262)</f>
        <v>3.1144959769948937</v>
      </c>
      <c r="K263" s="17">
        <f>IF(OR($A263="",$B263="",$C263=""),"",'OddsRatio_working_3-way'!H262)</f>
        <v>2.2319673048971231</v>
      </c>
      <c r="L263" s="21">
        <f>IF(OR($A263="",$B263="",$C263=""),"",'OddsRatio_working_3-way'!I262)</f>
        <v>4.327364686730693</v>
      </c>
      <c r="M263" s="22">
        <f>IF(OR($A263="",$B263="",$C263=""),"",'OddsRatio_working_3-way'!J262)</f>
        <v>3.1164566520027503</v>
      </c>
      <c r="N263" s="29">
        <f t="shared" si="55"/>
        <v>44.591798579085129</v>
      </c>
      <c r="O263" s="30">
        <f t="shared" si="56"/>
        <v>23.260625701109312</v>
      </c>
      <c r="P263" s="30">
        <f t="shared" si="57"/>
        <v>32.147575719805559</v>
      </c>
      <c r="Q263" t="s">
        <v>100</v>
      </c>
      <c r="R263" t="s">
        <v>104</v>
      </c>
      <c r="S263" s="36">
        <v>43869</v>
      </c>
      <c r="T263" s="4">
        <v>22</v>
      </c>
      <c r="U263" s="4">
        <f t="shared" si="58"/>
        <v>11.861751152073731</v>
      </c>
      <c r="V263" s="4">
        <f t="shared" si="59"/>
        <v>16.711538461538463</v>
      </c>
      <c r="W263" s="4">
        <f t="shared" si="60"/>
        <v>14.691029900332227</v>
      </c>
      <c r="X263" s="4">
        <f t="shared" si="61"/>
        <v>12.597431638129311</v>
      </c>
      <c r="Y263" s="4">
        <f t="shared" si="62"/>
        <v>17.447218947594042</v>
      </c>
      <c r="Z263" s="4">
        <f t="shared" si="63"/>
        <v>15.426710386387807</v>
      </c>
      <c r="AA263" s="4">
        <f t="shared" si="64"/>
        <v>-0.73568048605558012</v>
      </c>
      <c r="AB263" s="4">
        <f t="shared" si="65"/>
        <v>-0.73568048605557834</v>
      </c>
      <c r="AC263" s="4">
        <f t="shared" si="66"/>
        <v>-0.73568048605558012</v>
      </c>
    </row>
    <row r="264" spans="1:29" ht="15" x14ac:dyDescent="0.25">
      <c r="A264">
        <v>1.56</v>
      </c>
      <c r="B264">
        <v>4.55</v>
      </c>
      <c r="C264">
        <v>5.68</v>
      </c>
      <c r="D264" s="20">
        <f t="shared" si="67"/>
        <v>3.6862198834029858E-2</v>
      </c>
      <c r="E264" s="17">
        <f>IF(OR($A264="",$B264="",$C264=""),"",A264*'MPTO_working_3-way'!$I263)</f>
        <v>1.6175050301810867</v>
      </c>
      <c r="F264" s="21">
        <f>IF(OR($A264="",$B264="",$C264=""),"",B264*'MPTO_working_3-way'!$I263)</f>
        <v>4.717723004694836</v>
      </c>
      <c r="G264" s="22">
        <f>IF(OR($A264="",$B264="",$C264=""),"",C264*'MPTO_working_3-way'!$I263)</f>
        <v>5.8893772893772889</v>
      </c>
      <c r="H264" s="17">
        <f>IF(OR($A264="",$B264="",$C264=""),"",'MPTO_working_3-way'!E263)</f>
        <v>1.5904870009983452</v>
      </c>
      <c r="I264" s="21">
        <f>IF(OR($A264="",$B264="",$C264=""),"",'MPTO_working_3-way'!F263)</f>
        <v>4.8194438688823498</v>
      </c>
      <c r="J264" s="22">
        <f>IF(OR($A264="",$B264="",$C264=""),"",'MPTO_working_3-way'!G263)</f>
        <v>6.1061640239420356</v>
      </c>
      <c r="K264" s="17">
        <f>IF(OR($A264="",$B264="",$C264=""),"",'OddsRatio_working_3-way'!H263)</f>
        <v>1.5993859577776917</v>
      </c>
      <c r="L264" s="21">
        <f>IF(OR($A264="",$B264="",$C264=""),"",'OddsRatio_working_3-way'!I263)</f>
        <v>4.7996788394835797</v>
      </c>
      <c r="M264" s="22">
        <f>IF(OR($A264="",$B264="",$C264=""),"",'OddsRatio_working_3-way'!J263)</f>
        <v>6.009154075713564</v>
      </c>
      <c r="N264" s="29">
        <f t="shared" si="55"/>
        <v>61.823609901729057</v>
      </c>
      <c r="O264" s="30">
        <f t="shared" si="56"/>
        <v>21.196666252021394</v>
      </c>
      <c r="P264" s="30">
        <f t="shared" si="57"/>
        <v>16.979723846249534</v>
      </c>
      <c r="Q264" t="s">
        <v>96</v>
      </c>
      <c r="R264" t="s">
        <v>142</v>
      </c>
      <c r="S264" s="36">
        <v>43869</v>
      </c>
      <c r="T264" s="4">
        <v>22</v>
      </c>
      <c r="U264" s="4">
        <f t="shared" si="58"/>
        <v>7.8974358974358969</v>
      </c>
      <c r="V264" s="4">
        <f t="shared" si="59"/>
        <v>17.164835164835164</v>
      </c>
      <c r="W264" s="4">
        <f t="shared" si="60"/>
        <v>18.126760563380284</v>
      </c>
      <c r="X264" s="4">
        <f t="shared" si="61"/>
        <v>8.7084042717845538</v>
      </c>
      <c r="Y264" s="4">
        <f t="shared" si="62"/>
        <v>17.975803539183818</v>
      </c>
      <c r="Z264" s="4">
        <f t="shared" si="63"/>
        <v>18.937728937728938</v>
      </c>
      <c r="AA264" s="4">
        <f t="shared" si="64"/>
        <v>-0.81096837434865687</v>
      </c>
      <c r="AB264" s="4">
        <f t="shared" si="65"/>
        <v>-0.81096837434865421</v>
      </c>
      <c r="AC264" s="4">
        <f t="shared" si="66"/>
        <v>-0.81096837434865421</v>
      </c>
    </row>
    <row r="265" spans="1:29" ht="15" x14ac:dyDescent="0.25">
      <c r="A265">
        <v>1.56</v>
      </c>
      <c r="B265">
        <v>4.6900000000000004</v>
      </c>
      <c r="C265">
        <v>5.52</v>
      </c>
      <c r="D265" s="20">
        <f t="shared" si="67"/>
        <v>3.5404677520186834E-2</v>
      </c>
      <c r="E265" s="17">
        <f>IF(OR($A265="",$B265="",$C265=""),"",A265*'MPTO_working_3-way'!$I264)</f>
        <v>1.6152312969314915</v>
      </c>
      <c r="F265" s="21">
        <f>IF(OR($A265="",$B265="",$C265=""),"",B265*'MPTO_working_3-way'!$I264)</f>
        <v>4.8560479375696763</v>
      </c>
      <c r="G265" s="22">
        <f>IF(OR($A265="",$B265="",$C265=""),"",C265*'MPTO_working_3-way'!$I264)</f>
        <v>5.7154338199114312</v>
      </c>
      <c r="H265" s="17">
        <f>IF(OR($A265="",$B265="",$C265=""),"",'MPTO_working_3-way'!E264)</f>
        <v>1.5892589442163472</v>
      </c>
      <c r="I265" s="21">
        <f>IF(OR($A265="",$B265="",$C265=""),"",'MPTO_working_3-way'!F264)</f>
        <v>4.9647981652639297</v>
      </c>
      <c r="J265" s="22">
        <f>IF(OR($A265="",$B265="",$C265=""),"",'MPTO_working_3-way'!G264)</f>
        <v>5.9046565267634472</v>
      </c>
      <c r="K265" s="17">
        <f>IF(OR($A265="",$B265="",$C265=""),"",'OddsRatio_working_3-way'!H264)</f>
        <v>1.5977983238774225</v>
      </c>
      <c r="L265" s="21">
        <f>IF(OR($A265="",$B265="",$C265=""),"",'OddsRatio_working_3-way'!I264)</f>
        <v>4.939063955549444</v>
      </c>
      <c r="M265" s="22">
        <f>IF(OR($A265="",$B265="",$C265=""),"",'OddsRatio_working_3-way'!J264)</f>
        <v>5.8250864712963359</v>
      </c>
      <c r="N265" s="29">
        <f t="shared" si="55"/>
        <v>61.910637931529266</v>
      </c>
      <c r="O265" s="30">
        <f t="shared" si="56"/>
        <v>20.592877435647257</v>
      </c>
      <c r="P265" s="30">
        <f t="shared" si="57"/>
        <v>17.496484632823485</v>
      </c>
      <c r="Q265" t="s">
        <v>50</v>
      </c>
      <c r="R265" t="s">
        <v>103</v>
      </c>
      <c r="S265" s="36">
        <v>43869</v>
      </c>
      <c r="T265" s="4">
        <v>22</v>
      </c>
      <c r="U265" s="4">
        <f t="shared" si="58"/>
        <v>7.8974358974358969</v>
      </c>
      <c r="V265" s="4">
        <f t="shared" si="59"/>
        <v>17.309168443496802</v>
      </c>
      <c r="W265" s="4">
        <f t="shared" si="60"/>
        <v>18.014492753623191</v>
      </c>
      <c r="X265" s="4">
        <f t="shared" si="61"/>
        <v>8.6763388028800108</v>
      </c>
      <c r="Y265" s="4">
        <f t="shared" si="62"/>
        <v>18.088071348940915</v>
      </c>
      <c r="Z265" s="4">
        <f t="shared" si="63"/>
        <v>18.793395659067301</v>
      </c>
      <c r="AA265" s="4">
        <f t="shared" si="64"/>
        <v>-0.77890290544411389</v>
      </c>
      <c r="AB265" s="4">
        <f t="shared" si="65"/>
        <v>-0.778902905444113</v>
      </c>
      <c r="AC265" s="4">
        <f t="shared" si="66"/>
        <v>-0.77890290544410945</v>
      </c>
    </row>
    <row r="266" spans="1:29" ht="15" x14ac:dyDescent="0.25">
      <c r="A266">
        <v>1.92</v>
      </c>
      <c r="B266">
        <v>4.22</v>
      </c>
      <c r="C266">
        <v>3.65</v>
      </c>
      <c r="D266" s="20">
        <f t="shared" si="67"/>
        <v>3.1772760717609039E-2</v>
      </c>
      <c r="E266" s="17">
        <f>IF(OR($A266="",$B266="",$C266=""),"",A266*'MPTO_working_3-way'!$I265)</f>
        <v>1.9810037005778094</v>
      </c>
      <c r="F266" s="21">
        <f>IF(OR($A266="",$B266="",$C266=""),"",B266*'MPTO_working_3-way'!$I265)</f>
        <v>4.3540810502283103</v>
      </c>
      <c r="G266" s="22">
        <f>IF(OR($A266="",$B266="",$C266=""),"",C266*'MPTO_working_3-way'!$I265)</f>
        <v>3.765970576619273</v>
      </c>
      <c r="H266" s="17">
        <f>IF(OR($A266="",$B266="",$C266=""),"",'MPTO_working_3-way'!E265)</f>
        <v>1.9598527569199122</v>
      </c>
      <c r="I266" s="21">
        <f>IF(OR($A266="",$B266="",$C266=""),"",'MPTO_working_3-way'!F265)</f>
        <v>4.4174312748825448</v>
      </c>
      <c r="J266" s="22">
        <f>IF(OR($A266="",$B266="",$C266=""),"",'MPTO_working_3-way'!G265)</f>
        <v>3.796771250400127</v>
      </c>
      <c r="K266" s="17">
        <f>IF(OR($A266="",$B266="",$C266=""),"",'OddsRatio_working_3-way'!H265)</f>
        <v>1.967996428032933</v>
      </c>
      <c r="L266" s="21">
        <f>IF(OR($A266="",$B266="",$C266=""),"",'OddsRatio_working_3-way'!I265)</f>
        <v>4.3879874981152636</v>
      </c>
      <c r="M266" s="22">
        <f>IF(OR($A266="",$B266="",$C266=""),"",'OddsRatio_working_3-way'!J265)</f>
        <v>3.7882505807470337</v>
      </c>
      <c r="N266" s="29">
        <f t="shared" si="55"/>
        <v>50.479461482496212</v>
      </c>
      <c r="O266" s="30">
        <f t="shared" si="56"/>
        <v>22.966958778766053</v>
      </c>
      <c r="P266" s="30">
        <f t="shared" si="57"/>
        <v>26.553579738737739</v>
      </c>
      <c r="Q266" t="s">
        <v>101</v>
      </c>
      <c r="R266" t="s">
        <v>141</v>
      </c>
      <c r="S266" s="36">
        <v>43869</v>
      </c>
      <c r="T266" s="4">
        <v>22</v>
      </c>
      <c r="U266" s="4">
        <f t="shared" si="58"/>
        <v>10.541666666666664</v>
      </c>
      <c r="V266" s="4">
        <f t="shared" si="59"/>
        <v>16.786729857819903</v>
      </c>
      <c r="W266" s="4">
        <f t="shared" si="60"/>
        <v>15.972602739726026</v>
      </c>
      <c r="X266" s="4">
        <f t="shared" si="61"/>
        <v>11.240667402454067</v>
      </c>
      <c r="Y266" s="4">
        <f t="shared" si="62"/>
        <v>17.485730593607308</v>
      </c>
      <c r="Z266" s="4">
        <f t="shared" si="63"/>
        <v>16.671603475513429</v>
      </c>
      <c r="AA266" s="4">
        <f t="shared" si="64"/>
        <v>-0.69900073578740241</v>
      </c>
      <c r="AB266" s="4">
        <f t="shared" si="65"/>
        <v>-0.69900073578740418</v>
      </c>
      <c r="AC266" s="4">
        <f t="shared" si="66"/>
        <v>-0.69900073578740241</v>
      </c>
    </row>
    <row r="267" spans="1:29" ht="15" x14ac:dyDescent="0.25">
      <c r="A267">
        <v>1.0900000000000001</v>
      </c>
      <c r="B267">
        <v>11.24</v>
      </c>
      <c r="C267">
        <v>29.14</v>
      </c>
      <c r="D267" s="20">
        <f t="shared" si="67"/>
        <v>4.0716254101575089E-2</v>
      </c>
      <c r="E267" s="17">
        <f>IF(OR($A267="",$B267="",$C267=""),"",A267*'MPTO_working_3-way'!$I266)</f>
        <v>1.134380716970717</v>
      </c>
      <c r="F267" s="21">
        <f>IF(OR($A267="",$B267="",$C267=""),"",B267*'MPTO_working_3-way'!$I266)</f>
        <v>11.697650696101704</v>
      </c>
      <c r="G267" s="22">
        <f>IF(OR($A267="",$B267="",$C267=""),"",C267*'MPTO_working_3-way'!$I266)</f>
        <v>30.326471644519899</v>
      </c>
      <c r="H267" s="17">
        <f>IF(OR($A267="",$B267="",$C267=""),"",'MPTO_working_3-way'!E266)</f>
        <v>1.1063671220362661</v>
      </c>
      <c r="I267" s="21">
        <f>IF(OR($A267="",$B267="",$C267=""),"",'MPTO_working_3-way'!F266)</f>
        <v>13.263323001404897</v>
      </c>
      <c r="J267" s="22">
        <f>IF(OR($A267="",$B267="",$C267=""),"",'MPTO_working_3-way'!G266)</f>
        <v>48.204374492317761</v>
      </c>
      <c r="K267" s="17">
        <f>IF(OR($A267="",$B267="",$C267=""),"",'OddsRatio_working_3-way'!H266)</f>
        <v>1.1118836589586343</v>
      </c>
      <c r="L267" s="21">
        <f>IF(OR($A267="",$B267="",$C267=""),"",'OddsRatio_working_3-way'!I266)</f>
        <v>13.729874085960173</v>
      </c>
      <c r="M267" s="22">
        <f>IF(OR($A267="",$B267="",$C267=""),"",'OddsRatio_working_3-way'!J266)</f>
        <v>35.982290701066333</v>
      </c>
      <c r="N267" s="29">
        <f t="shared" si="55"/>
        <v>88.153825698873732</v>
      </c>
      <c r="O267" s="30">
        <f t="shared" si="56"/>
        <v>8.5487250900153366</v>
      </c>
      <c r="P267" s="30">
        <f t="shared" si="57"/>
        <v>3.2974492111109255</v>
      </c>
      <c r="Q267" t="s">
        <v>234</v>
      </c>
      <c r="R267" t="s">
        <v>235</v>
      </c>
      <c r="S267" s="36">
        <v>43869</v>
      </c>
      <c r="T267" s="4">
        <v>22</v>
      </c>
      <c r="U267" s="4">
        <f t="shared" si="58"/>
        <v>1.8165137614678901</v>
      </c>
      <c r="V267" s="4">
        <f t="shared" si="59"/>
        <v>20.042704626334523</v>
      </c>
      <c r="W267" s="4">
        <f t="shared" si="60"/>
        <v>21.245024021962941</v>
      </c>
      <c r="X267" s="4">
        <f t="shared" si="61"/>
        <v>2.712271351702543</v>
      </c>
      <c r="Y267" s="4">
        <f t="shared" si="62"/>
        <v>20.938462216569171</v>
      </c>
      <c r="Z267" s="4">
        <f t="shared" si="63"/>
        <v>22.140781612197589</v>
      </c>
      <c r="AA267" s="4">
        <f t="shared" si="64"/>
        <v>-0.89575759023465285</v>
      </c>
      <c r="AB267" s="4">
        <f t="shared" si="65"/>
        <v>-0.8957575902346484</v>
      </c>
      <c r="AC267" s="4">
        <f t="shared" si="66"/>
        <v>-0.8957575902346484</v>
      </c>
    </row>
    <row r="268" spans="1:29" ht="15" x14ac:dyDescent="0.25">
      <c r="A268">
        <v>3.32</v>
      </c>
      <c r="B268">
        <v>3.54</v>
      </c>
      <c r="C268">
        <v>2.19</v>
      </c>
      <c r="D268" s="20">
        <f t="shared" si="67"/>
        <v>4.0311699549533175E-2</v>
      </c>
      <c r="E268" s="17">
        <f>IF(OR($A268="",$B268="",$C268=""),"",A268*'MPTO_working_3-way'!$I267)</f>
        <v>3.4538348425044498</v>
      </c>
      <c r="F268" s="21">
        <f>IF(OR($A268="",$B268="",$C268=""),"",B268*'MPTO_working_3-way'!$I267)</f>
        <v>3.6827034164053476</v>
      </c>
      <c r="G268" s="22">
        <f>IF(OR($A268="",$B268="",$C268=""),"",C268*'MPTO_working_3-way'!$I267)</f>
        <v>2.2782826220134775</v>
      </c>
      <c r="H268" s="17">
        <f>IF(OR($A268="",$B268="",$C268=""),"",'MPTO_working_3-way'!E267)</f>
        <v>3.4750265433772243</v>
      </c>
      <c r="I268" s="21">
        <f>IF(OR($A268="",$B268="",$C268=""),"",'MPTO_working_3-way'!F267)</f>
        <v>3.7168000203322951</v>
      </c>
      <c r="J268" s="22">
        <f>IF(OR($A268="",$B268="",$C268=""),"",'MPTO_working_3-way'!G267)</f>
        <v>2.2564003119503351</v>
      </c>
      <c r="K268" s="17">
        <f>IF(OR($A268="",$B268="",$C268=""),"",'OddsRatio_working_3-way'!H267)</f>
        <v>3.4672221352225994</v>
      </c>
      <c r="L268" s="21">
        <f>IF(OR($A268="",$B268="",$C268=""),"",'OddsRatio_working_3-way'!I267)</f>
        <v>3.7011828549419845</v>
      </c>
      <c r="M268" s="22">
        <f>IF(OR($A268="",$B268="",$C268=""),"",'OddsRatio_working_3-way'!J267)</f>
        <v>2.2655148021184881</v>
      </c>
      <c r="N268" s="29">
        <f t="shared" si="55"/>
        <v>28.953324220763214</v>
      </c>
      <c r="O268" s="30">
        <f t="shared" si="56"/>
        <v>27.153965088399396</v>
      </c>
      <c r="P268" s="30">
        <f t="shared" si="57"/>
        <v>43.89271069083739</v>
      </c>
      <c r="Q268" t="s">
        <v>236</v>
      </c>
      <c r="R268" t="s">
        <v>237</v>
      </c>
      <c r="S268" s="36">
        <v>43898</v>
      </c>
      <c r="T268" s="4">
        <v>22</v>
      </c>
      <c r="U268" s="4">
        <f t="shared" si="58"/>
        <v>15.373493975903614</v>
      </c>
      <c r="V268" s="4">
        <f t="shared" si="59"/>
        <v>15.785310734463275</v>
      </c>
      <c r="W268" s="4">
        <f t="shared" si="60"/>
        <v>11.954337899543379</v>
      </c>
      <c r="X268" s="4">
        <f t="shared" si="61"/>
        <v>16.260351365993344</v>
      </c>
      <c r="Y268" s="4">
        <f t="shared" si="62"/>
        <v>16.672168124553007</v>
      </c>
      <c r="Z268" s="4">
        <f t="shared" si="63"/>
        <v>12.841195289633109</v>
      </c>
      <c r="AA268" s="4">
        <f t="shared" si="64"/>
        <v>-0.8868573900897303</v>
      </c>
      <c r="AB268" s="4">
        <f t="shared" si="65"/>
        <v>-0.88685739008973208</v>
      </c>
      <c r="AC268" s="4">
        <f t="shared" si="66"/>
        <v>-0.8868573900897303</v>
      </c>
    </row>
    <row r="269" spans="1:29" ht="15" x14ac:dyDescent="0.25">
      <c r="A269">
        <v>1.78</v>
      </c>
      <c r="B269">
        <v>3.48</v>
      </c>
      <c r="C269">
        <v>5.09</v>
      </c>
      <c r="D269" s="20">
        <f t="shared" si="67"/>
        <v>4.5617728872037855E-2</v>
      </c>
      <c r="E269" s="17">
        <f>IF(OR($A269="",$B269="",$C269=""),"",A269*'MPTO_working_3-way'!$I268)</f>
        <v>1.8611995573922273</v>
      </c>
      <c r="F269" s="21">
        <f>IF(OR($A269="",$B269="",$C269=""),"",B269*'MPTO_working_3-way'!$I268)</f>
        <v>3.6387496964746919</v>
      </c>
      <c r="G269" s="22">
        <f>IF(OR($A269="",$B269="",$C269=""),"",C269*'MPTO_working_3-way'!$I268)</f>
        <v>5.3221942399586721</v>
      </c>
      <c r="H269" s="17">
        <f>IF(OR($A269="",$B269="",$C269=""),"",'MPTO_working_3-way'!E268)</f>
        <v>1.8295187029740996</v>
      </c>
      <c r="I269" s="21">
        <f>IF(OR($A269="",$B269="",$C269=""),"",'MPTO_working_3-way'!F268)</f>
        <v>3.6744386747786599</v>
      </c>
      <c r="J269" s="22">
        <f>IF(OR($A269="",$B269="",$C269=""),"",'MPTO_working_3-way'!G268)</f>
        <v>5.5170056441287256</v>
      </c>
      <c r="K269" s="17">
        <f>IF(OR($A269="",$B269="",$C269=""),"",'OddsRatio_working_3-way'!H268)</f>
        <v>1.8413064539610118</v>
      </c>
      <c r="L269" s="21">
        <f>IF(OR($A269="",$B269="",$C269=""),"",'OddsRatio_working_3-way'!I268)</f>
        <v>3.6749230843888574</v>
      </c>
      <c r="M269" s="22">
        <f>IF(OR($A269="",$B269="",$C269=""),"",'OddsRatio_working_3-way'!J268)</f>
        <v>5.4114658932058166</v>
      </c>
      <c r="N269" s="29">
        <f t="shared" si="55"/>
        <v>53.728789910154752</v>
      </c>
      <c r="O269" s="30">
        <f t="shared" si="56"/>
        <v>27.481967252895245</v>
      </c>
      <c r="P269" s="30">
        <f t="shared" si="57"/>
        <v>18.789242836949992</v>
      </c>
      <c r="Q269" t="s">
        <v>191</v>
      </c>
      <c r="R269" t="s">
        <v>200</v>
      </c>
      <c r="S269" s="38" t="s">
        <v>238</v>
      </c>
      <c r="T269" s="4">
        <v>22</v>
      </c>
      <c r="U269" s="4">
        <f t="shared" si="58"/>
        <v>9.6404494382022499</v>
      </c>
      <c r="V269" s="4">
        <f t="shared" si="59"/>
        <v>15.678160919540229</v>
      </c>
      <c r="W269" s="4">
        <f t="shared" si="60"/>
        <v>17.677799607072689</v>
      </c>
      <c r="X269" s="4">
        <f t="shared" si="61"/>
        <v>10.644039473387078</v>
      </c>
      <c r="Y269" s="4">
        <f t="shared" si="62"/>
        <v>16.681750954725064</v>
      </c>
      <c r="Z269" s="4">
        <f t="shared" si="63"/>
        <v>18.681389642257525</v>
      </c>
      <c r="AA269" s="4">
        <f t="shared" si="64"/>
        <v>-1.0035900351848284</v>
      </c>
      <c r="AB269" s="4">
        <f t="shared" si="65"/>
        <v>-1.0035900351848355</v>
      </c>
      <c r="AC269" s="4">
        <f t="shared" si="66"/>
        <v>-1.0035900351848355</v>
      </c>
    </row>
    <row r="270" spans="1:29" ht="15" x14ac:dyDescent="0.25">
      <c r="A270">
        <v>2.35</v>
      </c>
      <c r="B270">
        <v>2.66</v>
      </c>
      <c r="C270">
        <v>4.1900000000000004</v>
      </c>
      <c r="D270" s="20">
        <f t="shared" si="67"/>
        <v>4.0135249004550788E-2</v>
      </c>
      <c r="E270" s="17">
        <f>IF(OR($A270="",$B270="",$C270=""),"",A270*'MPTO_working_3-way'!$I269)</f>
        <v>2.4443178351606942</v>
      </c>
      <c r="F270" s="21">
        <f>IF(OR($A270="",$B270="",$C270=""),"",B270*'MPTO_working_3-way'!$I269)</f>
        <v>2.7667597623521054</v>
      </c>
      <c r="G270" s="22">
        <f>IF(OR($A270="",$B270="",$C270=""),"",C270*'MPTO_working_3-way'!$I269)</f>
        <v>4.3581666933290686</v>
      </c>
      <c r="H270" s="17">
        <f>IF(OR($A270="",$B270="",$C270=""),"",'MPTO_working_3-way'!E269)</f>
        <v>2.4262805083466139</v>
      </c>
      <c r="I270" s="21">
        <f>IF(OR($A270="",$B270="",$C270=""),"",'MPTO_working_3-way'!F269)</f>
        <v>2.7581532622702176</v>
      </c>
      <c r="J270" s="22">
        <f>IF(OR($A270="",$B270="",$C270=""),"",'MPTO_working_3-way'!G269)</f>
        <v>4.4388205938495489</v>
      </c>
      <c r="K270" s="17">
        <f>IF(OR($A270="",$B270="",$C270=""),"",'OddsRatio_working_3-way'!H269)</f>
        <v>2.4353329332051561</v>
      </c>
      <c r="L270" s="21">
        <f>IF(OR($A270="",$B270="",$C270=""),"",'OddsRatio_working_3-way'!I269)</f>
        <v>2.7649279030522664</v>
      </c>
      <c r="M270" s="22">
        <f>IF(OR($A270="",$B270="",$C270=""),"",'OddsRatio_working_3-way'!J269)</f>
        <v>4.3916385606847763</v>
      </c>
      <c r="N270" s="29">
        <f t="shared" si="55"/>
        <v>40.911209893219883</v>
      </c>
      <c r="O270" s="30">
        <f t="shared" si="56"/>
        <v>36.143362123709288</v>
      </c>
      <c r="P270" s="30">
        <f t="shared" si="57"/>
        <v>22.945427983070811</v>
      </c>
      <c r="Q270" t="s">
        <v>193</v>
      </c>
      <c r="R270" t="s">
        <v>204</v>
      </c>
      <c r="S270" s="38" t="s">
        <v>238</v>
      </c>
      <c r="T270" s="4">
        <v>22</v>
      </c>
      <c r="U270" s="4">
        <f t="shared" si="58"/>
        <v>12.638297872340427</v>
      </c>
      <c r="V270" s="4">
        <f t="shared" si="59"/>
        <v>13.729323308270677</v>
      </c>
      <c r="W270" s="4">
        <f t="shared" si="60"/>
        <v>16.749403341288783</v>
      </c>
      <c r="X270" s="4">
        <f t="shared" si="61"/>
        <v>13.52127335044054</v>
      </c>
      <c r="Y270" s="4">
        <f t="shared" si="62"/>
        <v>14.612298786370792</v>
      </c>
      <c r="Z270" s="4">
        <f t="shared" si="63"/>
        <v>17.632378819388897</v>
      </c>
      <c r="AA270" s="4">
        <f t="shared" si="64"/>
        <v>-0.88297547810011245</v>
      </c>
      <c r="AB270" s="4">
        <f t="shared" si="65"/>
        <v>-0.88297547810011423</v>
      </c>
      <c r="AC270" s="4">
        <f t="shared" si="66"/>
        <v>-0.88297547810011423</v>
      </c>
    </row>
    <row r="271" spans="1:29" ht="15" x14ac:dyDescent="0.25">
      <c r="A271">
        <v>1.8</v>
      </c>
      <c r="B271">
        <v>3.69</v>
      </c>
      <c r="C271">
        <v>4.6900000000000004</v>
      </c>
      <c r="D271" s="20">
        <f t="shared" si="67"/>
        <v>3.9777881787346647E-2</v>
      </c>
      <c r="E271" s="17">
        <f>IF(OR($A271="",$B271="",$C271=""),"",A271*'MPTO_working_3-way'!$I270)</f>
        <v>1.8716001872172241</v>
      </c>
      <c r="F271" s="21">
        <f>IF(OR($A271="",$B271="",$C271=""),"",B271*'MPTO_working_3-way'!$I270)</f>
        <v>3.8367803837953089</v>
      </c>
      <c r="G271" s="22">
        <f>IF(OR($A271="",$B271="",$C271=""),"",C271*'MPTO_working_3-way'!$I270)</f>
        <v>4.8765582655826565</v>
      </c>
      <c r="H271" s="17">
        <f>IF(OR($A271="",$B271="",$C271=""),"",'MPTO_working_3-way'!E270)</f>
        <v>1.8440104989859742</v>
      </c>
      <c r="I271" s="21">
        <f>IF(OR($A271="",$B271="",$C271=""),"",'MPTO_working_3-way'!F270)</f>
        <v>3.8798275243618101</v>
      </c>
      <c r="J271" s="22">
        <f>IF(OR($A271="",$B271="",$C271=""),"",'MPTO_working_3-way'!G270)</f>
        <v>5.0009921399398936</v>
      </c>
      <c r="K271" s="17">
        <f>IF(OR($A271="",$B271="",$C271=""),"",'OddsRatio_working_3-way'!H270)</f>
        <v>1.8541905625819952</v>
      </c>
      <c r="L271" s="21">
        <f>IF(OR($A271="",$B271="",$C271=""),"",'OddsRatio_working_3-way'!I270)</f>
        <v>3.8722157666819585</v>
      </c>
      <c r="M271" s="22">
        <f>IF(OR($A271="",$B271="",$C271=""),"",'OddsRatio_working_3-way'!J270)</f>
        <v>4.9399539699094532</v>
      </c>
      <c r="N271" s="29">
        <f t="shared" si="55"/>
        <v>53.430214787851838</v>
      </c>
      <c r="O271" s="30">
        <f t="shared" si="56"/>
        <v>26.06351940870822</v>
      </c>
      <c r="P271" s="30">
        <f t="shared" si="57"/>
        <v>20.506265803439938</v>
      </c>
      <c r="Q271" t="s">
        <v>195</v>
      </c>
      <c r="R271" t="s">
        <v>206</v>
      </c>
      <c r="S271" s="38" t="s">
        <v>238</v>
      </c>
      <c r="T271" s="4">
        <v>22</v>
      </c>
      <c r="U271" s="4">
        <f t="shared" si="58"/>
        <v>9.7777777777777786</v>
      </c>
      <c r="V271" s="4">
        <f t="shared" si="59"/>
        <v>16.037940379403793</v>
      </c>
      <c r="W271" s="4">
        <f t="shared" si="60"/>
        <v>17.309168443496802</v>
      </c>
      <c r="X271" s="4">
        <f t="shared" si="61"/>
        <v>10.652891177099404</v>
      </c>
      <c r="Y271" s="4">
        <f t="shared" si="62"/>
        <v>16.913053778725423</v>
      </c>
      <c r="Z271" s="4">
        <f t="shared" si="63"/>
        <v>18.184281842818429</v>
      </c>
      <c r="AA271" s="4">
        <f t="shared" si="64"/>
        <v>-0.87511339932162535</v>
      </c>
      <c r="AB271" s="4">
        <f t="shared" si="65"/>
        <v>-0.87511339932163068</v>
      </c>
      <c r="AC271" s="4">
        <f t="shared" si="66"/>
        <v>-0.87511339932162713</v>
      </c>
    </row>
    <row r="272" spans="1:29" ht="15" x14ac:dyDescent="0.25">
      <c r="A272">
        <v>3.84</v>
      </c>
      <c r="B272">
        <v>3.07</v>
      </c>
      <c r="C272">
        <v>2.2000000000000002</v>
      </c>
      <c r="D272" s="20">
        <f t="shared" si="67"/>
        <v>4.0695020234922552E-2</v>
      </c>
      <c r="E272" s="17">
        <f>IF(OR($A272="",$B272="",$C272=""),"",A272*'MPTO_working_3-way'!$I271)</f>
        <v>3.9962688777021023</v>
      </c>
      <c r="F272" s="21">
        <f>IF(OR($A272="",$B272="",$C272=""),"",B272*'MPTO_working_3-way'!$I271)</f>
        <v>3.194933712121212</v>
      </c>
      <c r="G272" s="22">
        <f>IF(OR($A272="",$B272="",$C272=""),"",C272*'MPTO_working_3-way'!$I271)</f>
        <v>2.2895290445168297</v>
      </c>
      <c r="H272" s="17">
        <f>IF(OR($A272="",$B272="",$C272=""),"",'MPTO_working_3-way'!E271)</f>
        <v>4.0510159028998425</v>
      </c>
      <c r="I272" s="21">
        <f>IF(OR($A272="",$B272="",$C272=""),"",'MPTO_working_3-way'!F271)</f>
        <v>3.2034044010842964</v>
      </c>
      <c r="J272" s="22">
        <f>IF(OR($A272="",$B272="",$C272=""),"",'MPTO_working_3-way'!G271)</f>
        <v>2.2676742358709872</v>
      </c>
      <c r="K272" s="17">
        <f>IF(OR($A272="",$B272="",$C272=""),"",'OddsRatio_working_3-way'!H271)</f>
        <v>4.0223117744033212</v>
      </c>
      <c r="L272" s="21">
        <f>IF(OR($A272="",$B272="",$C272=""),"",'OddsRatio_working_3-way'!I271)</f>
        <v>3.2028821735967861</v>
      </c>
      <c r="M272" s="22">
        <f>IF(OR($A272="",$B272="",$C272=""),"",'OddsRatio_working_3-way'!J271)</f>
        <v>2.2770331441140792</v>
      </c>
      <c r="N272" s="29">
        <f t="shared" si="55"/>
        <v>25.023341286660639</v>
      </c>
      <c r="O272" s="30">
        <f t="shared" si="56"/>
        <v>31.299553922077155</v>
      </c>
      <c r="P272" s="30">
        <f t="shared" si="57"/>
        <v>43.677104791262202</v>
      </c>
      <c r="Q272" t="s">
        <v>197</v>
      </c>
      <c r="R272" t="s">
        <v>192</v>
      </c>
      <c r="S272" s="38" t="s">
        <v>238</v>
      </c>
      <c r="T272" s="4">
        <v>22</v>
      </c>
      <c r="U272" s="4">
        <f t="shared" si="58"/>
        <v>16.270833333333332</v>
      </c>
      <c r="V272" s="4">
        <f t="shared" si="59"/>
        <v>14.83387622149837</v>
      </c>
      <c r="W272" s="4">
        <f t="shared" si="60"/>
        <v>12.000000000000002</v>
      </c>
      <c r="X272" s="4">
        <f t="shared" si="61"/>
        <v>17.166123778501628</v>
      </c>
      <c r="Y272" s="4">
        <f t="shared" si="62"/>
        <v>15.729166666666666</v>
      </c>
      <c r="Z272" s="4">
        <f t="shared" si="63"/>
        <v>12.895290445168296</v>
      </c>
      <c r="AA272" s="4">
        <f t="shared" si="64"/>
        <v>-0.89529044516829615</v>
      </c>
      <c r="AB272" s="4">
        <f t="shared" si="65"/>
        <v>-0.89529044516829615</v>
      </c>
      <c r="AC272" s="4">
        <f t="shared" si="66"/>
        <v>-0.89529044516829437</v>
      </c>
    </row>
    <row r="273" spans="1:29" ht="15" x14ac:dyDescent="0.25">
      <c r="A273">
        <v>2.08</v>
      </c>
      <c r="B273">
        <v>3.36</v>
      </c>
      <c r="C273">
        <v>3.84</v>
      </c>
      <c r="D273" s="20">
        <f t="shared" si="67"/>
        <v>3.8804945054945028E-2</v>
      </c>
      <c r="E273" s="17">
        <f>IF(OR($A273="",$B273="",$C273=""),"",A273*'MPTO_working_3-way'!$I272)</f>
        <v>2.1607142857142856</v>
      </c>
      <c r="F273" s="21">
        <f>IF(OR($A273="",$B273="",$C273=""),"",B273*'MPTO_working_3-way'!$I272)</f>
        <v>3.490384615384615</v>
      </c>
      <c r="G273" s="22">
        <f>IF(OR($A273="",$B273="",$C273=""),"",C273*'MPTO_working_3-way'!$I272)</f>
        <v>3.9890109890109886</v>
      </c>
      <c r="H273" s="17">
        <f>IF(OR($A273="",$B273="",$C273=""),"",'MPTO_working_3-way'!E272)</f>
        <v>2.1375091754343036</v>
      </c>
      <c r="I273" s="21">
        <f>IF(OR($A273="",$B273="",$C273=""),"",'MPTO_working_3-way'!F272)</f>
        <v>3.5126658624849214</v>
      </c>
      <c r="J273" s="22">
        <f>IF(OR($A273="",$B273="",$C273=""),"",'MPTO_working_3-way'!G272)</f>
        <v>4.0407030527289542</v>
      </c>
      <c r="K273" s="17">
        <f>IF(OR($A273="",$B273="",$C273=""),"",'OddsRatio_working_3-way'!H272)</f>
        <v>2.1469119206996119</v>
      </c>
      <c r="L273" s="21">
        <f>IF(OR($A273="",$B273="",$C273=""),"",'OddsRatio_working_3-way'!I272)</f>
        <v>3.5062149378250771</v>
      </c>
      <c r="M273" s="22">
        <f>IF(OR($A273="",$B273="",$C273=""),"",'OddsRatio_working_3-way'!J272)</f>
        <v>4.0159535692471264</v>
      </c>
      <c r="N273" s="29">
        <f t="shared" si="55"/>
        <v>46.280991735537192</v>
      </c>
      <c r="O273" s="30">
        <f t="shared" si="56"/>
        <v>28.650137741046834</v>
      </c>
      <c r="P273" s="30">
        <f t="shared" si="57"/>
        <v>25.068870523415981</v>
      </c>
      <c r="Q273" t="s">
        <v>199</v>
      </c>
      <c r="R273" t="s">
        <v>196</v>
      </c>
      <c r="S273" s="38" t="s">
        <v>238</v>
      </c>
      <c r="T273" s="4">
        <v>22</v>
      </c>
      <c r="U273" s="4">
        <f t="shared" si="58"/>
        <v>11.423076923076925</v>
      </c>
      <c r="V273" s="4">
        <f t="shared" si="59"/>
        <v>15.452380952380953</v>
      </c>
      <c r="W273" s="4">
        <f t="shared" si="60"/>
        <v>16.270833333333332</v>
      </c>
      <c r="X273" s="4">
        <f t="shared" si="61"/>
        <v>12.276785714285715</v>
      </c>
      <c r="Y273" s="4">
        <f t="shared" si="62"/>
        <v>16.306089743589741</v>
      </c>
      <c r="Z273" s="4">
        <f t="shared" si="63"/>
        <v>17.124542124542124</v>
      </c>
      <c r="AA273" s="4">
        <f t="shared" si="64"/>
        <v>-0.85370879120879017</v>
      </c>
      <c r="AB273" s="4">
        <f t="shared" si="65"/>
        <v>-0.8537087912087884</v>
      </c>
      <c r="AC273" s="4">
        <f t="shared" si="66"/>
        <v>-0.85370879120879195</v>
      </c>
    </row>
    <row r="274" spans="1:29" ht="15" x14ac:dyDescent="0.25">
      <c r="A274">
        <v>1.43</v>
      </c>
      <c r="B274">
        <v>4.3</v>
      </c>
      <c r="C274">
        <v>7.6</v>
      </c>
      <c r="D274" s="20">
        <f t="shared" si="67"/>
        <v>6.3437786204004087E-2</v>
      </c>
      <c r="E274" s="17">
        <f>IF(OR($A274="",$B274="",$C274=""),"",A274*'MPTO_working_3-way'!$I273)</f>
        <v>1.5207160342717259</v>
      </c>
      <c r="F274" s="21">
        <f>IF(OR($A274="",$B274="",$C274=""),"",B274*'MPTO_working_3-way'!$I273)</f>
        <v>4.5727824806772173</v>
      </c>
      <c r="G274" s="22">
        <f>IF(OR($A274="",$B274="",$C274=""),"",C274*'MPTO_working_3-way'!$I273)</f>
        <v>8.0821271751504309</v>
      </c>
      <c r="H274" s="17">
        <f>IF(OR($A274="",$B274="",$C274=""),"",'MPTO_working_3-way'!E273)</f>
        <v>1.4745896414845481</v>
      </c>
      <c r="I274" s="21">
        <f>IF(OR($A274="",$B274="",$C274=""),"",'MPTO_working_3-way'!F273)</f>
        <v>4.7300957509261314</v>
      </c>
      <c r="J274" s="22">
        <f>IF(OR($A274="",$B274="",$C274=""),"",'MPTO_working_3-way'!G273)</f>
        <v>9.0552627499612459</v>
      </c>
      <c r="K274" s="17">
        <f>IF(OR($A274="",$B274="",$C274=""),"",'OddsRatio_working_3-way'!H273)</f>
        <v>1.4885657405767299</v>
      </c>
      <c r="L274" s="21">
        <f>IF(OR($A274="",$B274="",$C274=""),"",'OddsRatio_working_3-way'!I273)</f>
        <v>4.7494580090772285</v>
      </c>
      <c r="M274" s="22">
        <f>IF(OR($A274="",$B274="",$C274=""),"",'OddsRatio_working_3-way'!J273)</f>
        <v>8.498916018154457</v>
      </c>
      <c r="N274" s="29">
        <f t="shared" si="55"/>
        <v>65.758496488721647</v>
      </c>
      <c r="O274" s="30">
        <f t="shared" si="56"/>
        <v>21.868523250900456</v>
      </c>
      <c r="P274" s="30">
        <f t="shared" si="57"/>
        <v>12.37298026037789</v>
      </c>
      <c r="Q274" t="s">
        <v>53</v>
      </c>
      <c r="R274" t="s">
        <v>178</v>
      </c>
      <c r="S274" s="38" t="s">
        <v>238</v>
      </c>
      <c r="T274" s="4">
        <v>22</v>
      </c>
      <c r="U274" s="4">
        <f t="shared" si="58"/>
        <v>6.6153846153846141</v>
      </c>
      <c r="V274" s="4">
        <f t="shared" si="59"/>
        <v>16.883720930232556</v>
      </c>
      <c r="W274" s="4">
        <f t="shared" si="60"/>
        <v>19.105263157894733</v>
      </c>
      <c r="X274" s="4">
        <f t="shared" si="61"/>
        <v>8.011015911872704</v>
      </c>
      <c r="Y274" s="4">
        <f t="shared" si="62"/>
        <v>18.279352226720647</v>
      </c>
      <c r="Z274" s="4">
        <f t="shared" si="63"/>
        <v>20.500894454382827</v>
      </c>
      <c r="AA274" s="4">
        <f t="shared" si="64"/>
        <v>-1.3956312964880899</v>
      </c>
      <c r="AB274" s="4">
        <f t="shared" si="65"/>
        <v>-1.3956312964880908</v>
      </c>
      <c r="AC274" s="4">
        <f t="shared" si="66"/>
        <v>-1.3956312964880944</v>
      </c>
    </row>
    <row r="275" spans="1:29" ht="15" x14ac:dyDescent="0.25">
      <c r="A275">
        <v>1.87</v>
      </c>
      <c r="B275">
        <v>3.62</v>
      </c>
      <c r="C275">
        <v>4.4000000000000004</v>
      </c>
      <c r="D275" s="20">
        <f t="shared" si="67"/>
        <v>3.8275179484149158E-2</v>
      </c>
      <c r="E275" s="17">
        <f>IF(OR($A275="",$B275="",$C275=""),"",A275*'MPTO_working_3-way'!$I274)</f>
        <v>1.941574585635359</v>
      </c>
      <c r="F275" s="21">
        <f>IF(OR($A275="",$B275="",$C275=""),"",B275*'MPTO_working_3-way'!$I274)</f>
        <v>3.7585561497326201</v>
      </c>
      <c r="G275" s="22">
        <f>IF(OR($A275="",$B275="",$C275=""),"",C275*'MPTO_working_3-way'!$I274)</f>
        <v>4.5684107897302564</v>
      </c>
      <c r="H275" s="17">
        <f>IF(OR($A275="",$B275="",$C275=""),"",'MPTO_working_3-way'!E274)</f>
        <v>1.9157052703072381</v>
      </c>
      <c r="I275" s="21">
        <f>IF(OR($A275="",$B275="",$C275=""),"",'MPTO_working_3-way'!F274)</f>
        <v>3.7952867741875194</v>
      </c>
      <c r="J275" s="22">
        <f>IF(OR($A275="",$B275="",$C275=""),"",'MPTO_working_3-way'!G274)</f>
        <v>4.6616931411257001</v>
      </c>
      <c r="K275" s="17">
        <f>IF(OR($A275="",$B275="",$C275=""),"",'OddsRatio_working_3-way'!H274)</f>
        <v>1.925489415779863</v>
      </c>
      <c r="L275" s="21">
        <f>IF(OR($A275="",$B275="",$C275=""),"",'OddsRatio_working_3-way'!I274)</f>
        <v>3.7871060567163668</v>
      </c>
      <c r="M275" s="22">
        <f>IF(OR($A275="",$B275="",$C275=""),"",'OddsRatio_working_3-way'!J274)</f>
        <v>4.6168551881052107</v>
      </c>
      <c r="N275" s="29">
        <f t="shared" si="55"/>
        <v>51.504588461264852</v>
      </c>
      <c r="O275" s="30">
        <f t="shared" si="56"/>
        <v>26.605961442697591</v>
      </c>
      <c r="P275" s="30">
        <f t="shared" si="57"/>
        <v>21.889450096037564</v>
      </c>
      <c r="Q275" t="s">
        <v>201</v>
      </c>
      <c r="R275" t="s">
        <v>198</v>
      </c>
      <c r="S275" s="38" t="s">
        <v>238</v>
      </c>
      <c r="T275" s="4">
        <v>22</v>
      </c>
      <c r="U275" s="4">
        <f t="shared" si="58"/>
        <v>10.235294117647058</v>
      </c>
      <c r="V275" s="4">
        <f t="shared" si="59"/>
        <v>15.922651933701658</v>
      </c>
      <c r="W275" s="4">
        <f t="shared" si="60"/>
        <v>17.000000000000004</v>
      </c>
      <c r="X275" s="4">
        <f t="shared" si="61"/>
        <v>11.077348066298342</v>
      </c>
      <c r="Y275" s="4">
        <f t="shared" si="62"/>
        <v>16.764705882352938</v>
      </c>
      <c r="Z275" s="4">
        <f t="shared" si="63"/>
        <v>17.84205394865128</v>
      </c>
      <c r="AA275" s="4">
        <f t="shared" si="64"/>
        <v>-0.84205394865128369</v>
      </c>
      <c r="AB275" s="4">
        <f t="shared" si="65"/>
        <v>-0.84205394865128014</v>
      </c>
      <c r="AC275" s="4">
        <f t="shared" si="66"/>
        <v>-0.84205394865127658</v>
      </c>
    </row>
    <row r="276" spans="1:29" ht="15" x14ac:dyDescent="0.25">
      <c r="A276">
        <v>1.85</v>
      </c>
      <c r="B276">
        <v>4.09</v>
      </c>
      <c r="C276">
        <v>3.96</v>
      </c>
      <c r="D276" s="20">
        <f t="shared" si="67"/>
        <v>3.7564570571905431E-2</v>
      </c>
      <c r="E276" s="17">
        <f>IF(OR($A276="",$B276="",$C276=""),"",A276*'MPTO_working_3-way'!$I275)</f>
        <v>1.9194944555580251</v>
      </c>
      <c r="F276" s="21">
        <f>IF(OR($A276="",$B276="",$C276=""),"",B276*'MPTO_working_3-way'!$I275)</f>
        <v>4.2436390936390929</v>
      </c>
      <c r="G276" s="22">
        <f>IF(OR($A276="",$B276="",$C276=""),"",C276*'MPTO_working_3-way'!$I275)</f>
        <v>4.1087556994647452</v>
      </c>
      <c r="H276" s="17">
        <f>IF(OR($A276="",$B276="",$C276=""),"",'MPTO_working_3-way'!E275)</f>
        <v>1.8938711822354968</v>
      </c>
      <c r="I276" s="21">
        <f>IF(OR($A276="",$B276="",$C276=""),"",'MPTO_working_3-way'!F275)</f>
        <v>4.3107674689388853</v>
      </c>
      <c r="J276" s="22">
        <f>IF(OR($A276="",$B276="",$C276=""),"",'MPTO_working_3-way'!G275)</f>
        <v>4.1666019280669166</v>
      </c>
      <c r="K276" s="17">
        <f>IF(OR($A276="",$B276="",$C276=""),"",'OddsRatio_working_3-way'!H275)</f>
        <v>1.9033916513110967</v>
      </c>
      <c r="L276" s="21">
        <f>IF(OR($A276="",$B276="",$C276=""),"",'OddsRatio_working_3-way'!I275)</f>
        <v>4.2840943559426909</v>
      </c>
      <c r="M276" s="22">
        <f>IF(OR($A276="",$B276="",$C276=""),"",'OddsRatio_working_3-way'!J275)</f>
        <v>4.1459285739774661</v>
      </c>
      <c r="N276" s="29">
        <f t="shared" si="55"/>
        <v>52.097050715850358</v>
      </c>
      <c r="O276" s="30">
        <f t="shared" si="56"/>
        <v>23.564680641643807</v>
      </c>
      <c r="P276" s="30">
        <f t="shared" si="57"/>
        <v>24.338268642505849</v>
      </c>
      <c r="Q276" t="s">
        <v>203</v>
      </c>
      <c r="R276" t="s">
        <v>214</v>
      </c>
      <c r="S276" s="38" t="s">
        <v>238</v>
      </c>
      <c r="T276" s="4">
        <v>22</v>
      </c>
      <c r="U276" s="4">
        <f t="shared" si="58"/>
        <v>10.108108108108109</v>
      </c>
      <c r="V276" s="4">
        <f t="shared" si="59"/>
        <v>16.621026894865523</v>
      </c>
      <c r="W276" s="4">
        <f t="shared" si="60"/>
        <v>16.444444444444446</v>
      </c>
      <c r="X276" s="4">
        <f t="shared" si="61"/>
        <v>10.934528660690031</v>
      </c>
      <c r="Y276" s="4">
        <f t="shared" si="62"/>
        <v>17.447447447447445</v>
      </c>
      <c r="Z276" s="4">
        <f t="shared" si="63"/>
        <v>17.270864997026365</v>
      </c>
      <c r="AA276" s="4">
        <f t="shared" si="64"/>
        <v>-0.82642055258192215</v>
      </c>
      <c r="AB276" s="4">
        <f t="shared" si="65"/>
        <v>-0.82642055258192215</v>
      </c>
      <c r="AC276" s="4">
        <f t="shared" si="66"/>
        <v>-0.8264205525819186</v>
      </c>
    </row>
    <row r="277" spans="1:29" ht="15" x14ac:dyDescent="0.25">
      <c r="A277">
        <v>2.89</v>
      </c>
      <c r="B277">
        <v>2.8</v>
      </c>
      <c r="C277">
        <v>2.98</v>
      </c>
      <c r="D277" s="20">
        <f t="shared" si="67"/>
        <v>3.8734088187189597E-2</v>
      </c>
      <c r="E277" s="17">
        <f>IF(OR($A277="",$B277="",$C277=""),"",A277*'MPTO_working_3-way'!$I276)</f>
        <v>3.0019415148609783</v>
      </c>
      <c r="F277" s="21">
        <f>IF(OR($A277="",$B277="",$C277=""),"",B277*'MPTO_working_3-way'!$I276)</f>
        <v>2.9084554469241306</v>
      </c>
      <c r="G277" s="22">
        <f>IF(OR($A277="",$B277="",$C277=""),"",C277*'MPTO_working_3-way'!$I276)</f>
        <v>3.095427582797825</v>
      </c>
      <c r="H277" s="17">
        <f>IF(OR($A277="",$B277="",$C277=""),"",'MPTO_working_3-way'!E276)</f>
        <v>3.0020167682243644</v>
      </c>
      <c r="I277" s="21">
        <f>IF(OR($A277="",$B277="",$C277=""),"",'MPTO_working_3-way'!F276)</f>
        <v>2.9050218130184202</v>
      </c>
      <c r="J277" s="22">
        <f>IF(OR($A277="",$B277="",$C277=""),"",'MPTO_working_3-way'!G276)</f>
        <v>3.0992461644180693</v>
      </c>
      <c r="K277" s="17">
        <f>IF(OR($A277="",$B277="",$C277=""),"",'OddsRatio_working_3-way'!H276)</f>
        <v>3.0020190130519269</v>
      </c>
      <c r="L277" s="21">
        <f>IF(OR($A277="",$B277="",$C277=""),"",'OddsRatio_working_3-way'!I276)</f>
        <v>2.9066847743351683</v>
      </c>
      <c r="M277" s="22">
        <f>IF(OR($A277="",$B277="",$C277=""),"",'OddsRatio_working_3-way'!J276)</f>
        <v>3.097353251768685</v>
      </c>
      <c r="N277" s="29">
        <f t="shared" si="55"/>
        <v>33.311774897996656</v>
      </c>
      <c r="O277" s="30">
        <f t="shared" si="56"/>
        <v>34.382510519717982</v>
      </c>
      <c r="P277" s="30">
        <f t="shared" si="57"/>
        <v>32.305714582285354</v>
      </c>
      <c r="Q277" t="s">
        <v>205</v>
      </c>
      <c r="R277" t="s">
        <v>208</v>
      </c>
      <c r="S277" s="38" t="s">
        <v>238</v>
      </c>
      <c r="T277" s="4">
        <v>22</v>
      </c>
      <c r="U277" s="4">
        <f t="shared" si="58"/>
        <v>14.387543252595156</v>
      </c>
      <c r="V277" s="4">
        <f t="shared" si="59"/>
        <v>14.142857142857141</v>
      </c>
      <c r="W277" s="4">
        <f t="shared" si="60"/>
        <v>14.617449664429532</v>
      </c>
      <c r="X277" s="4">
        <f t="shared" si="61"/>
        <v>15.239693192713327</v>
      </c>
      <c r="Y277" s="4">
        <f t="shared" si="62"/>
        <v>14.995007082975313</v>
      </c>
      <c r="Z277" s="4">
        <f t="shared" si="63"/>
        <v>15.469599604547703</v>
      </c>
      <c r="AA277" s="4">
        <f t="shared" si="64"/>
        <v>-0.85214994011817069</v>
      </c>
      <c r="AB277" s="4">
        <f t="shared" si="65"/>
        <v>-0.85214994011817247</v>
      </c>
      <c r="AC277" s="4">
        <f t="shared" si="66"/>
        <v>-0.85214994011817069</v>
      </c>
    </row>
    <row r="278" spans="1:29" ht="15" x14ac:dyDescent="0.25">
      <c r="A278">
        <v>3.94</v>
      </c>
      <c r="B278">
        <v>3.31</v>
      </c>
      <c r="C278">
        <v>2.0699999999999998</v>
      </c>
      <c r="D278" s="20">
        <f t="shared" si="67"/>
        <v>3.901369766397611E-2</v>
      </c>
      <c r="E278" s="17">
        <f>IF(OR($A278="",$B278="",$C278=""),"",A278*'MPTO_working_3-way'!$I277)</f>
        <v>4.0937139687960657</v>
      </c>
      <c r="F278" s="21">
        <f>IF(OR($A278="",$B278="",$C278=""),"",B278*'MPTO_working_3-way'!$I277)</f>
        <v>3.4391353392677608</v>
      </c>
      <c r="G278" s="22">
        <f>IF(OR($A278="",$B278="",$C278=""),"",C278*'MPTO_working_3-way'!$I277)</f>
        <v>2.1507583541644304</v>
      </c>
      <c r="H278" s="17">
        <f>IF(OR($A278="",$B278="",$C278=""),"",'MPTO_working_3-way'!E277)</f>
        <v>4.1527801037622094</v>
      </c>
      <c r="I278" s="21">
        <f>IF(OR($A278="",$B278="",$C278=""),"",'MPTO_working_3-way'!F277)</f>
        <v>3.458888235249399</v>
      </c>
      <c r="J278" s="22">
        <f>IF(OR($A278="",$B278="",$C278=""),"",'MPTO_working_3-way'!G277)</f>
        <v>2.1272648014112998</v>
      </c>
      <c r="K278" s="17">
        <f>IF(OR($A278="",$B278="",$C278=""),"",'OddsRatio_working_3-way'!H277)</f>
        <v>4.1235483307200598</v>
      </c>
      <c r="L278" s="21">
        <f>IF(OR($A278="",$B278="",$C278=""),"",'OddsRatio_working_3-way'!I277)</f>
        <v>3.4542165455657612</v>
      </c>
      <c r="M278" s="22">
        <f>IF(OR($A278="",$B278="",$C278=""),"",'OddsRatio_working_3-way'!J277)</f>
        <v>2.1368016033573007</v>
      </c>
      <c r="N278" s="29">
        <f t="shared" si="55"/>
        <v>24.427695916773917</v>
      </c>
      <c r="O278" s="30">
        <f t="shared" si="56"/>
        <v>29.077076106371369</v>
      </c>
      <c r="P278" s="30">
        <f t="shared" si="57"/>
        <v>46.4952279768547</v>
      </c>
      <c r="Q278" t="s">
        <v>207</v>
      </c>
      <c r="R278" t="s">
        <v>194</v>
      </c>
      <c r="S278" s="38" t="s">
        <v>238</v>
      </c>
      <c r="T278" s="4">
        <v>22</v>
      </c>
      <c r="U278" s="4">
        <f t="shared" si="58"/>
        <v>16.416243654822331</v>
      </c>
      <c r="V278" s="4">
        <f t="shared" si="59"/>
        <v>15.353474320241693</v>
      </c>
      <c r="W278" s="4">
        <f t="shared" si="60"/>
        <v>11.371980676328503</v>
      </c>
      <c r="X278" s="4">
        <f t="shared" si="61"/>
        <v>17.274545003429807</v>
      </c>
      <c r="Y278" s="4">
        <f t="shared" si="62"/>
        <v>16.211775668849164</v>
      </c>
      <c r="Z278" s="4">
        <f t="shared" si="63"/>
        <v>12.230282024935974</v>
      </c>
      <c r="AA278" s="4">
        <f t="shared" si="64"/>
        <v>-0.8583013486074762</v>
      </c>
      <c r="AB278" s="4">
        <f t="shared" si="65"/>
        <v>-0.85830134860747087</v>
      </c>
      <c r="AC278" s="4">
        <f t="shared" si="66"/>
        <v>-0.85830134860747087</v>
      </c>
    </row>
    <row r="279" spans="1:29" ht="15" x14ac:dyDescent="0.25">
      <c r="A279">
        <v>3.54</v>
      </c>
      <c r="B279">
        <v>3.62</v>
      </c>
      <c r="C279">
        <v>2.08</v>
      </c>
      <c r="D279" s="20">
        <f t="shared" si="67"/>
        <v>3.9498200398097261E-2</v>
      </c>
      <c r="E279" s="17">
        <f>IF(OR($A279="",$B279="",$C279=""),"",A279*'MPTO_working_3-way'!$I278)</f>
        <v>3.6798236294092646</v>
      </c>
      <c r="F279" s="21">
        <f>IF(OR($A279="",$B279="",$C279=""),"",B279*'MPTO_working_3-way'!$I278)</f>
        <v>3.7629834854411124</v>
      </c>
      <c r="G279" s="22">
        <f>IF(OR($A279="",$B279="",$C279=""),"",C279*'MPTO_working_3-way'!$I278)</f>
        <v>2.1621562568280424</v>
      </c>
      <c r="H279" s="17">
        <f>IF(OR($A279="",$B279="",$C279=""),"",'MPTO_working_3-way'!E278)</f>
        <v>3.7130577362984662</v>
      </c>
      <c r="I279" s="21">
        <f>IF(OR($A279="",$B279="",$C279=""),"",'MPTO_working_3-way'!F278)</f>
        <v>3.8011680872893874</v>
      </c>
      <c r="J279" s="22">
        <f>IF(OR($A279="",$B279="",$C279=""),"",'MPTO_working_3-way'!G278)</f>
        <v>2.1385655124960739</v>
      </c>
      <c r="K279" s="17">
        <f>IF(OR($A279="",$B279="",$C279=""),"",'OddsRatio_working_3-way'!H278)</f>
        <v>3.7000456871766372</v>
      </c>
      <c r="L279" s="21">
        <f>IF(OR($A279="",$B279="",$C279=""),"",'OddsRatio_working_3-way'!I278)</f>
        <v>3.7850864962215693</v>
      </c>
      <c r="M279" s="22">
        <f>IF(OR($A279="",$B279="",$C279=""),"",'OddsRatio_working_3-way'!J278)</f>
        <v>2.1480509221066018</v>
      </c>
      <c r="N279" s="29">
        <f t="shared" ref="N279:N292" si="68">(1/E279)* 100</f>
        <v>27.175215464349133</v>
      </c>
      <c r="O279" s="30">
        <f t="shared" ref="O279:O292" si="69">(1/F279)* 100</f>
        <v>26.574658216518216</v>
      </c>
      <c r="P279" s="30">
        <f t="shared" ref="P279:P292" si="70">(1/G279)* 100</f>
        <v>46.250126319132661</v>
      </c>
      <c r="Q279" t="s">
        <v>246</v>
      </c>
      <c r="R279" t="s">
        <v>247</v>
      </c>
      <c r="S279" t="s">
        <v>264</v>
      </c>
      <c r="T279" s="4">
        <v>100</v>
      </c>
      <c r="U279" s="4">
        <f t="shared" si="58"/>
        <v>71.751412429378533</v>
      </c>
      <c r="V279" s="4">
        <f t="shared" si="59"/>
        <v>72.375690607734811</v>
      </c>
      <c r="W279" s="4">
        <f t="shared" si="60"/>
        <v>51.92307692307692</v>
      </c>
      <c r="X279" s="4">
        <f t="shared" si="61"/>
        <v>75.70123246918827</v>
      </c>
      <c r="Y279" s="4">
        <f t="shared" si="62"/>
        <v>76.325510647544533</v>
      </c>
      <c r="Z279" s="4">
        <f t="shared" si="63"/>
        <v>55.872896962886664</v>
      </c>
      <c r="AA279" s="4">
        <f t="shared" si="64"/>
        <v>-3.9498200398097367</v>
      </c>
      <c r="AB279" s="4">
        <f t="shared" si="65"/>
        <v>-3.9498200398097225</v>
      </c>
      <c r="AC279" s="4">
        <f t="shared" si="66"/>
        <v>-3.9498200398097438</v>
      </c>
    </row>
    <row r="280" spans="1:29" ht="15" x14ac:dyDescent="0.25">
      <c r="A280">
        <v>1.27</v>
      </c>
      <c r="B280">
        <v>6</v>
      </c>
      <c r="C280">
        <v>11.37</v>
      </c>
      <c r="D280" s="20">
        <f t="shared" si="67"/>
        <v>4.201898905117063E-2</v>
      </c>
      <c r="E280" s="17">
        <f>IF(OR($A280="",$B280="",$C280=""),"",A280*'MPTO_working_3-way'!$I279)</f>
        <v>1.3233641160949867</v>
      </c>
      <c r="F280" s="21">
        <f>IF(OR($A280="",$B280="",$C280=""),"",B280*'MPTO_working_3-way'!$I279)</f>
        <v>6.2521139343070242</v>
      </c>
      <c r="G280" s="22">
        <f>IF(OR($A280="",$B280="",$C280=""),"",C280*'MPTO_working_3-way'!$I279)</f>
        <v>11.847755905511809</v>
      </c>
      <c r="H280" s="17">
        <f>IF(OR($A280="",$B280="",$C280=""),"",'MPTO_working_3-way'!E279)</f>
        <v>1.2929999328423361</v>
      </c>
      <c r="I280" s="21">
        <f>IF(OR($A280="",$B280="",$C280=""),"",'MPTO_working_3-way'!F279)</f>
        <v>6.5504899292324428</v>
      </c>
      <c r="J280" s="22">
        <f>IF(OR($A280="",$B280="",$C280=""),"",'MPTO_working_3-way'!G279)</f>
        <v>13.523671271365014</v>
      </c>
      <c r="K280" s="17">
        <f>IF(OR($A280="",$B280="",$C280=""),"",'OddsRatio_working_3-way'!H279)</f>
        <v>1.3012900293480076</v>
      </c>
      <c r="L280" s="21">
        <f>IF(OR($A280="",$B280="",$C280=""),"",'OddsRatio_working_3-way'!I279)</f>
        <v>6.5794449879260632</v>
      </c>
      <c r="M280" s="22">
        <f>IF(OR($A280="",$B280="",$C280=""),"",'OddsRatio_working_3-way'!J279)</f>
        <v>12.571768904958653</v>
      </c>
      <c r="N280" s="29">
        <f t="shared" si="68"/>
        <v>75.564992872167565</v>
      </c>
      <c r="O280" s="30">
        <f t="shared" si="69"/>
        <v>15.994590157942135</v>
      </c>
      <c r="P280" s="30">
        <f t="shared" si="70"/>
        <v>8.4404169698903093</v>
      </c>
      <c r="Q280" t="s">
        <v>248</v>
      </c>
      <c r="R280" t="s">
        <v>249</v>
      </c>
      <c r="S280" t="s">
        <v>265</v>
      </c>
      <c r="T280" s="4">
        <v>100</v>
      </c>
      <c r="U280" s="4">
        <f t="shared" ref="U280:U292" si="71">(1/A280)*((T280*A280)-T280)</f>
        <v>21.259842519685037</v>
      </c>
      <c r="V280" s="4">
        <f t="shared" ref="V280:V292" si="72">(1/B280)*((T280*B280)-T280)</f>
        <v>83.333333333333329</v>
      </c>
      <c r="W280" s="4">
        <f t="shared" ref="W280:W292" si="73">(1/C280)*((T280*C280)-T280)</f>
        <v>91.204925241864558</v>
      </c>
      <c r="X280" s="4">
        <f t="shared" ref="X280:X292" si="74">((1/B280)+(1/C280))*T280</f>
        <v>25.46174142480211</v>
      </c>
      <c r="Y280" s="4">
        <f t="shared" ref="Y280:Y292" si="75">((1/A280)+(1/C280))*T280</f>
        <v>87.535232238450405</v>
      </c>
      <c r="Z280" s="4">
        <f t="shared" ref="Z280:Z292" si="76">((1/A280)+(1/B280))*T280</f>
        <v>95.40682414698162</v>
      </c>
      <c r="AA280" s="4">
        <f t="shared" ref="AA280:AA292" si="77">U280-X280</f>
        <v>-4.2018989051170728</v>
      </c>
      <c r="AB280" s="4">
        <f t="shared" ref="AB280:AB292" si="78">V280-Y280</f>
        <v>-4.2018989051170763</v>
      </c>
      <c r="AC280" s="4">
        <f t="shared" ref="AC280:AC292" si="79">W280-Z280</f>
        <v>-4.2018989051170621</v>
      </c>
    </row>
    <row r="281" spans="1:29" ht="15" x14ac:dyDescent="0.25">
      <c r="A281">
        <v>1.39</v>
      </c>
      <c r="B281">
        <v>4.88</v>
      </c>
      <c r="C281">
        <v>8.4499999999999993</v>
      </c>
      <c r="D281" s="20">
        <f t="shared" si="67"/>
        <v>4.2685688484812134E-2</v>
      </c>
      <c r="E281" s="17">
        <f>IF(OR($A281="",$B281="",$C281=""),"",A281*'MPTO_working_3-way'!$I280)</f>
        <v>1.4493331069938888</v>
      </c>
      <c r="F281" s="21">
        <f>IF(OR($A281="",$B281="",$C281=""),"",B281*'MPTO_working_3-way'!$I280)</f>
        <v>5.0883061598058834</v>
      </c>
      <c r="G281" s="22">
        <f>IF(OR($A281="",$B281="",$C281=""),"",C281*'MPTO_working_3-way'!$I280)</f>
        <v>8.8106940676966623</v>
      </c>
      <c r="H281" s="17">
        <f>IF(OR($A281="",$B281="",$C281=""),"",'MPTO_working_3-way'!E280)</f>
        <v>1.418045685459191</v>
      </c>
      <c r="I281" s="21">
        <f>IF(OR($A281="",$B281="",$C281=""),"",'MPTO_working_3-way'!F280)</f>
        <v>5.2441280591793067</v>
      </c>
      <c r="J281" s="22">
        <f>IF(OR($A281="",$B281="",$C281=""),"",'MPTO_working_3-way'!G280)</f>
        <v>9.6047978711876372</v>
      </c>
      <c r="K281" s="17">
        <f>IF(OR($A281="",$B281="",$C281=""),"",'OddsRatio_working_3-way'!H280)</f>
        <v>1.4274858516953972</v>
      </c>
      <c r="L281" s="21">
        <f>IF(OR($A281="",$B281="",$C281=""),"",'OddsRatio_working_3-way'!I280)</f>
        <v>5.2529361655849796</v>
      </c>
      <c r="M281" s="22">
        <f>IF(OR($A281="",$B281="",$C281=""),"",'OddsRatio_working_3-way'!J280)</f>
        <v>9.1660758849505406</v>
      </c>
      <c r="N281" s="29">
        <f t="shared" si="68"/>
        <v>68.997250885556198</v>
      </c>
      <c r="O281" s="30">
        <f t="shared" si="69"/>
        <v>19.652905477648176</v>
      </c>
      <c r="P281" s="30">
        <f t="shared" si="70"/>
        <v>11.349843636795635</v>
      </c>
      <c r="Q281" t="s">
        <v>250</v>
      </c>
      <c r="R281" t="s">
        <v>251</v>
      </c>
      <c r="S281" t="s">
        <v>265</v>
      </c>
      <c r="T281" s="4">
        <v>100</v>
      </c>
      <c r="U281" s="4">
        <f t="shared" si="71"/>
        <v>28.057553956834536</v>
      </c>
      <c r="V281" s="4">
        <f t="shared" si="72"/>
        <v>79.508196721311478</v>
      </c>
      <c r="W281" s="4">
        <f t="shared" si="73"/>
        <v>88.165680473372774</v>
      </c>
      <c r="X281" s="4">
        <f t="shared" si="74"/>
        <v>32.326122805315741</v>
      </c>
      <c r="Y281" s="4">
        <f t="shared" si="75"/>
        <v>83.776765569792701</v>
      </c>
      <c r="Z281" s="4">
        <f t="shared" si="76"/>
        <v>92.434249321853997</v>
      </c>
      <c r="AA281" s="4">
        <f t="shared" si="77"/>
        <v>-4.2685688484812054</v>
      </c>
      <c r="AB281" s="4">
        <f t="shared" si="78"/>
        <v>-4.2685688484812232</v>
      </c>
      <c r="AC281" s="4">
        <f t="shared" si="79"/>
        <v>-4.2685688484812232</v>
      </c>
    </row>
    <row r="282" spans="1:29" ht="15" x14ac:dyDescent="0.25">
      <c r="A282">
        <v>1.4</v>
      </c>
      <c r="B282">
        <v>5.04</v>
      </c>
      <c r="C282">
        <v>7.77</v>
      </c>
      <c r="D282" s="20">
        <f t="shared" si="67"/>
        <v>4.1398541398541377E-2</v>
      </c>
      <c r="E282" s="17">
        <f>IF(OR($A282="",$B282="",$C282=""),"",A282*'MPTO_working_3-way'!$I281)</f>
        <v>1.4579579579579578</v>
      </c>
      <c r="F282" s="21">
        <f>IF(OR($A282="",$B282="",$C282=""),"",B282*'MPTO_working_3-way'!$I281)</f>
        <v>5.2486486486486488</v>
      </c>
      <c r="G282" s="22">
        <f>IF(OR($A282="",$B282="",$C282=""),"",C282*'MPTO_working_3-way'!$I281)</f>
        <v>8.0916666666666668</v>
      </c>
      <c r="H282" s="17">
        <f>IF(OR($A282="",$B282="",$C282=""),"",'MPTO_working_3-way'!E281)</f>
        <v>1.4275798713892005</v>
      </c>
      <c r="I282" s="21">
        <f>IF(OR($A282="",$B282="",$C282=""),"",'MPTO_working_3-way'!F281)</f>
        <v>5.4167312161115424</v>
      </c>
      <c r="J282" s="22">
        <f>IF(OR($A282="",$B282="",$C282=""),"",'MPTO_working_3-way'!G281)</f>
        <v>8.7031736154324815</v>
      </c>
      <c r="K282" s="17">
        <f>IF(OR($A282="",$B282="",$C282=""),"",'OddsRatio_working_3-way'!H281)</f>
        <v>1.4367306053796263</v>
      </c>
      <c r="L282" s="21">
        <f>IF(OR($A282="",$B282="",$C282=""),"",'OddsRatio_working_3-way'!I281)</f>
        <v>5.4109791143342223</v>
      </c>
      <c r="M282" s="22">
        <f>IF(OR($A282="",$B282="",$C282=""),"",'OddsRatio_working_3-way'!J281)</f>
        <v>8.3916654960501678</v>
      </c>
      <c r="N282" s="29">
        <f t="shared" si="68"/>
        <v>68.589083419155514</v>
      </c>
      <c r="O282" s="30">
        <f t="shared" si="69"/>
        <v>19.052523171987641</v>
      </c>
      <c r="P282" s="30">
        <f t="shared" si="70"/>
        <v>12.358393408856848</v>
      </c>
      <c r="Q282" t="s">
        <v>252</v>
      </c>
      <c r="R282" t="s">
        <v>253</v>
      </c>
      <c r="S282" t="s">
        <v>265</v>
      </c>
      <c r="T282" s="4">
        <v>100</v>
      </c>
      <c r="U282" s="4">
        <f t="shared" si="71"/>
        <v>28.571428571428573</v>
      </c>
      <c r="V282" s="4">
        <f t="shared" si="72"/>
        <v>80.158730158730151</v>
      </c>
      <c r="W282" s="4">
        <f t="shared" si="73"/>
        <v>87.129987129987128</v>
      </c>
      <c r="X282" s="4">
        <f t="shared" si="74"/>
        <v>32.711282711282706</v>
      </c>
      <c r="Y282" s="4">
        <f t="shared" si="75"/>
        <v>84.298584298584302</v>
      </c>
      <c r="Z282" s="4">
        <f t="shared" si="76"/>
        <v>91.269841269841265</v>
      </c>
      <c r="AA282" s="4">
        <f t="shared" si="77"/>
        <v>-4.1398541398541333</v>
      </c>
      <c r="AB282" s="4">
        <f t="shared" si="78"/>
        <v>-4.1398541398541511</v>
      </c>
      <c r="AC282" s="4">
        <f t="shared" si="79"/>
        <v>-4.1398541398541369</v>
      </c>
    </row>
    <row r="283" spans="1:29" ht="15" x14ac:dyDescent="0.25">
      <c r="A283">
        <v>4.26</v>
      </c>
      <c r="B283">
        <v>3.9</v>
      </c>
      <c r="C283">
        <v>1.75</v>
      </c>
      <c r="D283" s="20">
        <f t="shared" si="67"/>
        <v>6.2580611876386527E-2</v>
      </c>
      <c r="E283" s="17">
        <f>IF(OR($A283="",$B283="",$C283=""),"",A283*'MPTO_working_3-way'!$I282)</f>
        <v>4.5265934065934061</v>
      </c>
      <c r="F283" s="21">
        <f>IF(OR($A283="",$B283="",$C283=""),"",B283*'MPTO_working_3-way'!$I282)</f>
        <v>4.1440643863179076</v>
      </c>
      <c r="G283" s="22">
        <f>IF(OR($A283="",$B283="",$C283=""),"",C283*'MPTO_working_3-way'!$I282)</f>
        <v>1.8595160707836764</v>
      </c>
      <c r="H283" s="17">
        <f>IF(OR($A283="",$B283="",$C283=""),"",'MPTO_working_3-way'!E282)</f>
        <v>4.6754844415855912</v>
      </c>
      <c r="I283" s="21">
        <f>IF(OR($A283="",$B283="",$C283=""),"",'MPTO_working_3-way'!F282)</f>
        <v>4.2453822004818571</v>
      </c>
      <c r="J283" s="22">
        <f>IF(OR($A283="",$B283="",$C283=""),"",'MPTO_working_3-way'!G282)</f>
        <v>1.8163048570982352</v>
      </c>
      <c r="K283" s="17">
        <f>IF(OR($A283="",$B283="",$C283=""),"",'OddsRatio_working_3-way'!H282)</f>
        <v>4.614016370724606</v>
      </c>
      <c r="L283" s="21">
        <f>IF(OR($A283="",$B283="",$C283=""),"",'OddsRatio_working_3-way'!I282)</f>
        <v>4.2149225383746485</v>
      </c>
      <c r="M283" s="22">
        <f>IF(OR($A283="",$B283="",$C283=""),"",'OddsRatio_working_3-way'!J282)</f>
        <v>1.8314454840624095</v>
      </c>
      <c r="N283" s="29">
        <f t="shared" si="68"/>
        <v>22.091668285103903</v>
      </c>
      <c r="O283" s="30">
        <f t="shared" si="69"/>
        <v>24.130899203728877</v>
      </c>
      <c r="P283" s="30">
        <f t="shared" si="70"/>
        <v>53.777432511167213</v>
      </c>
      <c r="Q283" t="s">
        <v>254</v>
      </c>
      <c r="R283" t="s">
        <v>255</v>
      </c>
      <c r="S283" t="s">
        <v>266</v>
      </c>
      <c r="T283" s="4">
        <v>100</v>
      </c>
      <c r="U283" s="4">
        <f t="shared" si="71"/>
        <v>76.525821596244128</v>
      </c>
      <c r="V283" s="4">
        <f t="shared" si="72"/>
        <v>74.358974358974365</v>
      </c>
      <c r="W283" s="4">
        <f t="shared" si="73"/>
        <v>42.857142857142854</v>
      </c>
      <c r="X283" s="4">
        <f t="shared" si="74"/>
        <v>82.783882783882774</v>
      </c>
      <c r="Y283" s="4">
        <f t="shared" si="75"/>
        <v>80.61703554661301</v>
      </c>
      <c r="Z283" s="4">
        <f t="shared" si="76"/>
        <v>49.115204044781514</v>
      </c>
      <c r="AA283" s="4">
        <f t="shared" si="77"/>
        <v>-6.2580611876386456</v>
      </c>
      <c r="AB283" s="4">
        <f t="shared" si="78"/>
        <v>-6.2580611876386456</v>
      </c>
      <c r="AC283" s="4">
        <f t="shared" si="79"/>
        <v>-6.2580611876386598</v>
      </c>
    </row>
    <row r="284" spans="1:29" ht="15" x14ac:dyDescent="0.25">
      <c r="A284">
        <v>2.2799999999999998</v>
      </c>
      <c r="B284">
        <v>3.74</v>
      </c>
      <c r="C284">
        <v>2.99</v>
      </c>
      <c r="D284" s="20">
        <f t="shared" si="67"/>
        <v>4.0424330907572248E-2</v>
      </c>
      <c r="E284" s="17">
        <f>IF(OR($A284="",$B284="",$C284=""),"",A284*'MPTO_working_3-way'!$I283)</f>
        <v>2.3721674744692645</v>
      </c>
      <c r="F284" s="21">
        <f>IF(OR($A284="",$B284="",$C284=""),"",B284*'MPTO_working_3-way'!$I283)</f>
        <v>3.8911869975943203</v>
      </c>
      <c r="G284" s="22">
        <f>IF(OR($A284="",$B284="",$C284=""),"",C284*'MPTO_working_3-way'!$I283)</f>
        <v>3.1108687494136413</v>
      </c>
      <c r="H284" s="17">
        <f>IF(OR($A284="",$B284="",$C284=""),"",'MPTO_working_3-way'!E283)</f>
        <v>2.352267518828846</v>
      </c>
      <c r="I284" s="21">
        <f>IF(OR($A284="",$B284="",$C284=""),"",'MPTO_working_3-way'!F283)</f>
        <v>3.9384824453290799</v>
      </c>
      <c r="J284" s="22">
        <f>IF(OR($A284="",$B284="",$C284=""),"",'MPTO_working_3-way'!G283)</f>
        <v>3.1155231280870526</v>
      </c>
      <c r="K284" s="17">
        <f>IF(OR($A284="",$B284="",$C284=""),"",'OddsRatio_working_3-way'!H283)</f>
        <v>2.3610286528251443</v>
      </c>
      <c r="L284" s="21">
        <f>IF(OR($A284="",$B284="",$C284=""),"",'OddsRatio_working_3-way'!I283)</f>
        <v>3.913451959953826</v>
      </c>
      <c r="M284" s="22">
        <f>IF(OR($A284="",$B284="",$C284=""),"",'OddsRatio_working_3-way'!J283)</f>
        <v>3.1159742336890925</v>
      </c>
      <c r="N284" s="29">
        <f t="shared" si="68"/>
        <v>42.155539638858528</v>
      </c>
      <c r="O284" s="30">
        <f t="shared" si="69"/>
        <v>25.699099031175781</v>
      </c>
      <c r="P284" s="30">
        <f t="shared" si="70"/>
        <v>32.145361329965695</v>
      </c>
      <c r="Q284" t="s">
        <v>256</v>
      </c>
      <c r="R284" t="s">
        <v>257</v>
      </c>
      <c r="S284" t="s">
        <v>266</v>
      </c>
      <c r="T284" s="4">
        <v>100</v>
      </c>
      <c r="U284" s="4">
        <f t="shared" si="71"/>
        <v>56.140350877192972</v>
      </c>
      <c r="V284" s="4">
        <f t="shared" si="72"/>
        <v>73.262032085561486</v>
      </c>
      <c r="W284" s="4">
        <f t="shared" si="73"/>
        <v>66.555183946488299</v>
      </c>
      <c r="X284" s="4">
        <f t="shared" si="74"/>
        <v>60.182783967950201</v>
      </c>
      <c r="Y284" s="4">
        <f t="shared" si="75"/>
        <v>77.304465176318729</v>
      </c>
      <c r="Z284" s="4">
        <f t="shared" si="76"/>
        <v>70.597617037245513</v>
      </c>
      <c r="AA284" s="4">
        <f t="shared" si="77"/>
        <v>-4.0424330907572283</v>
      </c>
      <c r="AB284" s="4">
        <f t="shared" si="78"/>
        <v>-4.0424330907572426</v>
      </c>
      <c r="AC284" s="4">
        <f t="shared" si="79"/>
        <v>-4.0424330907572141</v>
      </c>
    </row>
    <row r="285" spans="1:29" ht="15" x14ac:dyDescent="0.25">
      <c r="A285">
        <v>8.3000000000000007</v>
      </c>
      <c r="B285">
        <v>4.43</v>
      </c>
      <c r="C285">
        <v>1.44</v>
      </c>
      <c r="D285" s="20">
        <f t="shared" si="67"/>
        <v>4.0660006466800347E-2</v>
      </c>
      <c r="E285" s="17">
        <f>IF(OR($A285="",$B285="",$C285=""),"",A285*'MPTO_working_3-way'!$I284)</f>
        <v>8.6374780536744442</v>
      </c>
      <c r="F285" s="21">
        <f>IF(OR($A285="",$B285="",$C285=""),"",B285*'MPTO_working_3-way'!$I284)</f>
        <v>4.6101238286479251</v>
      </c>
      <c r="G285" s="22">
        <f>IF(OR($A285="",$B285="",$C285=""),"",C285*'MPTO_working_3-way'!$I284)</f>
        <v>1.4985504093121924</v>
      </c>
      <c r="H285" s="17">
        <f>IF(OR($A285="",$B285="",$C285=""),"",'MPTO_working_3-way'!E284)</f>
        <v>9.3520355895520506</v>
      </c>
      <c r="I285" s="21">
        <f>IF(OR($A285="",$B285="",$C285=""),"",'MPTO_working_3-way'!F284)</f>
        <v>4.7129729081783429</v>
      </c>
      <c r="J285" s="22">
        <f>IF(OR($A285="",$B285="",$C285=""),"",'MPTO_working_3-way'!G284)</f>
        <v>1.4686636186717184</v>
      </c>
      <c r="K285" s="17">
        <f>IF(OR($A285="",$B285="",$C285=""),"",'OddsRatio_working_3-way'!H284)</f>
        <v>8.9329339226349251</v>
      </c>
      <c r="L285" s="21">
        <f>IF(OR($A285="",$B285="",$C285=""),"",'OddsRatio_working_3-way'!I284)</f>
        <v>4.7273922403613406</v>
      </c>
      <c r="M285" s="22">
        <f>IF(OR($A285="",$B285="",$C285=""),"",'OddsRatio_working_3-way'!J284)</f>
        <v>1.4781494419122423</v>
      </c>
      <c r="N285" s="29">
        <f t="shared" si="68"/>
        <v>11.577453439370453</v>
      </c>
      <c r="O285" s="30">
        <f t="shared" si="69"/>
        <v>21.691391319813722</v>
      </c>
      <c r="P285" s="30">
        <f t="shared" si="70"/>
        <v>66.731155240815824</v>
      </c>
      <c r="Q285" t="s">
        <v>258</v>
      </c>
      <c r="R285" t="s">
        <v>259</v>
      </c>
      <c r="S285" t="s">
        <v>266</v>
      </c>
      <c r="T285" s="4">
        <v>100</v>
      </c>
      <c r="U285" s="4">
        <f t="shared" si="71"/>
        <v>87.951807228915669</v>
      </c>
      <c r="V285" s="4">
        <f t="shared" si="72"/>
        <v>77.426636568848764</v>
      </c>
      <c r="W285" s="4">
        <f t="shared" si="73"/>
        <v>30.555555555555554</v>
      </c>
      <c r="X285" s="4">
        <f t="shared" si="74"/>
        <v>92.017807875595679</v>
      </c>
      <c r="Y285" s="4">
        <f t="shared" si="75"/>
        <v>81.492637215528774</v>
      </c>
      <c r="Z285" s="4">
        <f t="shared" si="76"/>
        <v>34.621556202235581</v>
      </c>
      <c r="AA285" s="4">
        <f t="shared" si="77"/>
        <v>-4.0660006466800098</v>
      </c>
      <c r="AB285" s="4">
        <f t="shared" si="78"/>
        <v>-4.0660006466800098</v>
      </c>
      <c r="AC285" s="4">
        <f t="shared" si="79"/>
        <v>-4.0660006466800276</v>
      </c>
    </row>
    <row r="286" spans="1:29" ht="15" x14ac:dyDescent="0.25">
      <c r="A286">
        <v>1.45</v>
      </c>
      <c r="B286">
        <v>4.76</v>
      </c>
      <c r="C286">
        <v>7.08</v>
      </c>
      <c r="D286" s="20">
        <f t="shared" si="67"/>
        <v>4.0982143880345934E-2</v>
      </c>
      <c r="E286" s="17">
        <f>IF(OR($A286="",$B286="",$C286=""),"",A286*'MPTO_working_3-way'!$I285)</f>
        <v>1.5094241086265014</v>
      </c>
      <c r="F286" s="21">
        <f>IF(OR($A286="",$B286="",$C286=""),"",B286*'MPTO_working_3-way'!$I285)</f>
        <v>4.9550750048704462</v>
      </c>
      <c r="G286" s="22">
        <f>IF(OR($A286="",$B286="",$C286=""),"",C286*'MPTO_working_3-way'!$I285)</f>
        <v>7.3701535786728494</v>
      </c>
      <c r="H286" s="17">
        <f>IF(OR($A286="",$B286="",$C286=""),"",'MPTO_working_3-way'!E285)</f>
        <v>1.4793020689454746</v>
      </c>
      <c r="I286" s="21">
        <f>IF(OR($A286="",$B286="",$C286=""),"",'MPTO_working_3-way'!F285)</f>
        <v>5.0910452239527491</v>
      </c>
      <c r="J286" s="22">
        <f>IF(OR($A286="",$B286="",$C286=""),"",'MPTO_working_3-way'!G285)</f>
        <v>7.8380825691212737</v>
      </c>
      <c r="K286" s="17">
        <f>IF(OR($A286="",$B286="",$C286=""),"",'OddsRatio_working_3-way'!H285)</f>
        <v>1.4886765895978029</v>
      </c>
      <c r="L286" s="21">
        <f>IF(OR($A286="",$B286="",$C286=""),"",'OddsRatio_working_3-way'!I285)</f>
        <v>5.0831643930838633</v>
      </c>
      <c r="M286" s="22">
        <f>IF(OR($A286="",$B286="",$C286=""),"",'OddsRatio_working_3-way'!J285)</f>
        <v>7.6025636994547572</v>
      </c>
      <c r="N286" s="29">
        <f t="shared" si="68"/>
        <v>66.250432485138234</v>
      </c>
      <c r="O286" s="30">
        <f t="shared" si="69"/>
        <v>20.181329223413961</v>
      </c>
      <c r="P286" s="30">
        <f t="shared" si="70"/>
        <v>13.568238291447802</v>
      </c>
      <c r="Q286" t="s">
        <v>260</v>
      </c>
      <c r="R286" t="s">
        <v>261</v>
      </c>
      <c r="S286" t="s">
        <v>266</v>
      </c>
      <c r="T286" s="4">
        <v>100</v>
      </c>
      <c r="U286" s="4">
        <f t="shared" si="71"/>
        <v>31.03448275862069</v>
      </c>
      <c r="V286" s="4">
        <f t="shared" si="72"/>
        <v>78.991596638655466</v>
      </c>
      <c r="W286" s="4">
        <f t="shared" si="73"/>
        <v>85.875706214689274</v>
      </c>
      <c r="X286" s="4">
        <f t="shared" si="74"/>
        <v>35.132697146655275</v>
      </c>
      <c r="Y286" s="4">
        <f t="shared" si="75"/>
        <v>83.089811026690057</v>
      </c>
      <c r="Z286" s="4">
        <f t="shared" si="76"/>
        <v>89.973920602723851</v>
      </c>
      <c r="AA286" s="4">
        <f t="shared" si="77"/>
        <v>-4.0982143880345845</v>
      </c>
      <c r="AB286" s="4">
        <f t="shared" si="78"/>
        <v>-4.0982143880345916</v>
      </c>
      <c r="AC286" s="4">
        <f t="shared" si="79"/>
        <v>-4.0982143880345774</v>
      </c>
    </row>
    <row r="287" spans="1:29" ht="15" x14ac:dyDescent="0.25">
      <c r="A287">
        <v>5.8</v>
      </c>
      <c r="B287">
        <v>4.26</v>
      </c>
      <c r="C287">
        <v>1.57</v>
      </c>
      <c r="D287" s="20">
        <f t="shared" si="67"/>
        <v>4.4098252300242669E-2</v>
      </c>
      <c r="E287" s="17">
        <f>IF(OR($A287="",$B287="",$C287=""),"",A287*'MPTO_working_3-way'!$I286)</f>
        <v>6.055769863341407</v>
      </c>
      <c r="F287" s="21">
        <f>IF(OR($A287="",$B287="",$C287=""),"",B287*'MPTO_working_3-way'!$I286)</f>
        <v>4.4478585547990335</v>
      </c>
      <c r="G287" s="22">
        <f>IF(OR($A287="",$B287="",$C287=""),"",C287*'MPTO_working_3-way'!$I286)</f>
        <v>1.6392342561113811</v>
      </c>
      <c r="H287" s="17">
        <f>IF(OR($A287="",$B287="",$C287=""),"",'MPTO_working_3-way'!E286)</f>
        <v>6.3405760936604416</v>
      </c>
      <c r="I287" s="21">
        <f>IF(OR($A287="",$B287="",$C287=""),"",'MPTO_working_3-way'!F286)</f>
        <v>4.5445793709308573</v>
      </c>
      <c r="J287" s="22">
        <f>IF(OR($A287="",$B287="",$C287=""),"",'MPTO_working_3-way'!G286)</f>
        <v>1.6070885262056613</v>
      </c>
      <c r="K287" s="17">
        <f>IF(OR($A287="",$B287="",$C287=""),"",'OddsRatio_working_3-way'!H286)</f>
        <v>6.2018928231938508</v>
      </c>
      <c r="L287" s="21">
        <f>IF(OR($A287="",$B287="",$C287=""),"",'OddsRatio_working_3-way'!I286)</f>
        <v>4.5329522090858241</v>
      </c>
      <c r="M287" s="22">
        <f>IF(OR($A287="",$B287="",$C287=""),"",'OddsRatio_working_3-way'!J286)</f>
        <v>1.6177247727542696</v>
      </c>
      <c r="N287" s="29">
        <f t="shared" si="68"/>
        <v>16.513177061986756</v>
      </c>
      <c r="O287" s="30">
        <f t="shared" si="69"/>
        <v>22.482729333221407</v>
      </c>
      <c r="P287" s="30">
        <f t="shared" si="70"/>
        <v>61.004093604791834</v>
      </c>
      <c r="Q287" t="s">
        <v>262</v>
      </c>
      <c r="R287" t="s">
        <v>263</v>
      </c>
      <c r="S287" t="s">
        <v>267</v>
      </c>
      <c r="T287" s="4">
        <v>100</v>
      </c>
      <c r="U287" s="4">
        <f t="shared" si="71"/>
        <v>82.758620689655174</v>
      </c>
      <c r="V287" s="4">
        <f t="shared" si="72"/>
        <v>76.525821596244128</v>
      </c>
      <c r="W287" s="4">
        <f t="shared" si="73"/>
        <v>36.30573248407643</v>
      </c>
      <c r="X287" s="4">
        <f t="shared" si="74"/>
        <v>87.168445919679428</v>
      </c>
      <c r="Y287" s="4">
        <f t="shared" si="75"/>
        <v>80.935646826268396</v>
      </c>
      <c r="Z287" s="4">
        <f t="shared" si="76"/>
        <v>40.715557714100697</v>
      </c>
      <c r="AA287" s="4">
        <f t="shared" si="77"/>
        <v>-4.4098252300242535</v>
      </c>
      <c r="AB287" s="4">
        <f t="shared" si="78"/>
        <v>-4.4098252300242677</v>
      </c>
      <c r="AC287" s="4">
        <f t="shared" si="79"/>
        <v>-4.4098252300242677</v>
      </c>
    </row>
    <row r="288" spans="1:29" ht="15" x14ac:dyDescent="0.25">
      <c r="A288">
        <v>2.77</v>
      </c>
      <c r="B288">
        <v>3.2</v>
      </c>
      <c r="C288">
        <v>2.73</v>
      </c>
      <c r="D288" s="20">
        <f t="shared" si="67"/>
        <v>3.9811196625276102E-2</v>
      </c>
      <c r="E288" s="17">
        <f>IF(OR($A288="",$B288="",$C288=""),"",A288*'MPTO_working_3-way'!$I287)</f>
        <v>2.8802770146520147</v>
      </c>
      <c r="F288" s="21">
        <f>IF(OR($A288="",$B288="",$C288=""),"",B288*'MPTO_working_3-way'!$I287)</f>
        <v>3.3273958292008836</v>
      </c>
      <c r="G288" s="22">
        <f>IF(OR($A288="",$B288="",$C288=""),"",C288*'MPTO_working_3-way'!$I287)</f>
        <v>2.8386845667870038</v>
      </c>
      <c r="H288" s="17">
        <f>IF(OR($A288="",$B288="",$C288=""),"",'MPTO_working_3-way'!E287)</f>
        <v>2.8757081706914187</v>
      </c>
      <c r="I288" s="21">
        <f>IF(OR($A288="",$B288="",$C288=""),"",'MPTO_working_3-way'!F287)</f>
        <v>3.3419153594452315</v>
      </c>
      <c r="J288" s="22">
        <f>IF(OR($A288="",$B288="",$C288=""),"",'MPTO_working_3-way'!G287)</f>
        <v>2.8326207185560519</v>
      </c>
      <c r="K288" s="17">
        <f>IF(OR($A288="",$B288="",$C288=""),"",'OddsRatio_working_3-way'!H287)</f>
        <v>2.8781307356287602</v>
      </c>
      <c r="L288" s="21">
        <f>IF(OR($A288="",$B288="",$C288=""),"",'OddsRatio_working_3-way'!I287)</f>
        <v>3.3343997843973292</v>
      </c>
      <c r="M288" s="22">
        <f>IF(OR($A288="",$B288="",$C288=""),"",'OddsRatio_working_3-way'!J287)</f>
        <v>2.8356871031851725</v>
      </c>
      <c r="N288" s="29">
        <f t="shared" si="68"/>
        <v>34.718882764157208</v>
      </c>
      <c r="O288" s="30">
        <f t="shared" si="69"/>
        <v>30.053532892723577</v>
      </c>
      <c r="P288" s="30">
        <f t="shared" si="70"/>
        <v>35.227584343119211</v>
      </c>
      <c r="Q288" t="s">
        <v>235</v>
      </c>
      <c r="R288" t="s">
        <v>232</v>
      </c>
      <c r="S288" t="s">
        <v>265</v>
      </c>
      <c r="T288" s="4">
        <v>100</v>
      </c>
      <c r="U288" s="4">
        <f t="shared" si="71"/>
        <v>63.898916967509031</v>
      </c>
      <c r="V288" s="4">
        <f t="shared" si="72"/>
        <v>68.75</v>
      </c>
      <c r="W288" s="4">
        <f t="shared" si="73"/>
        <v>63.369963369963365</v>
      </c>
      <c r="X288" s="4">
        <f t="shared" si="74"/>
        <v>67.880036630036628</v>
      </c>
      <c r="Y288" s="4">
        <f t="shared" si="75"/>
        <v>72.731119662527604</v>
      </c>
      <c r="Z288" s="4">
        <f t="shared" si="76"/>
        <v>67.351083032490976</v>
      </c>
      <c r="AA288" s="4">
        <f t="shared" si="77"/>
        <v>-3.9811196625275969</v>
      </c>
      <c r="AB288" s="4">
        <f t="shared" si="78"/>
        <v>-3.981119662527604</v>
      </c>
      <c r="AC288" s="4">
        <f t="shared" si="79"/>
        <v>-3.9811196625276111</v>
      </c>
    </row>
    <row r="289" spans="1:29" ht="15" x14ac:dyDescent="0.25">
      <c r="A289">
        <v>2.38</v>
      </c>
      <c r="B289">
        <v>3.31</v>
      </c>
      <c r="C289">
        <v>3.15</v>
      </c>
      <c r="D289" s="20">
        <f t="shared" si="67"/>
        <v>3.9743188312585831E-2</v>
      </c>
      <c r="E289" s="17">
        <f>IF(OR($A289="",$B289="",$C289=""),"",A289*'MPTO_working_3-way'!$I288)</f>
        <v>2.4745887881839543</v>
      </c>
      <c r="F289" s="21">
        <f>IF(OR($A289="",$B289="",$C289=""),"",B289*'MPTO_working_3-way'!$I288)</f>
        <v>3.441549953314659</v>
      </c>
      <c r="G289" s="22">
        <f>IF(OR($A289="",$B289="",$C289=""),"",C289*'MPTO_working_3-way'!$I288)</f>
        <v>3.2751910431846452</v>
      </c>
      <c r="H289" s="17">
        <f>IF(OR($A289="",$B289="",$C289=""),"",'MPTO_working_3-way'!E288)</f>
        <v>2.4574834608479046</v>
      </c>
      <c r="I289" s="21">
        <f>IF(OR($A289="",$B289="",$C289=""),"",'MPTO_working_3-way'!F288)</f>
        <v>3.4617998704473467</v>
      </c>
      <c r="J289" s="22">
        <f>IF(OR($A289="",$B289="",$C289=""),"",'MPTO_working_3-way'!G288)</f>
        <v>3.2871749538684076</v>
      </c>
      <c r="K289" s="17">
        <f>IF(OR($A289="",$B289="",$C289=""),"",'OddsRatio_working_3-way'!H288)</f>
        <v>2.46499001735295</v>
      </c>
      <c r="L289" s="21">
        <f>IF(OR($A289="",$B289="",$C289=""),"",'OddsRatio_working_3-way'!I288)</f>
        <v>3.4522658986125458</v>
      </c>
      <c r="M289" s="22">
        <f>IF(OR($A289="",$B289="",$C289=""),"",'OddsRatio_working_3-way'!J288)</f>
        <v>3.2824119835571319</v>
      </c>
      <c r="N289" s="29">
        <f t="shared" si="68"/>
        <v>40.410754496866439</v>
      </c>
      <c r="O289" s="30">
        <f t="shared" si="69"/>
        <v>29.056675438834478</v>
      </c>
      <c r="P289" s="30">
        <f t="shared" si="70"/>
        <v>30.532570064299087</v>
      </c>
      <c r="Q289" t="s">
        <v>231</v>
      </c>
      <c r="R289" t="s">
        <v>229</v>
      </c>
      <c r="S289" t="s">
        <v>265</v>
      </c>
      <c r="T289" s="4">
        <v>100</v>
      </c>
      <c r="U289" s="4">
        <f t="shared" si="71"/>
        <v>57.983193277310924</v>
      </c>
      <c r="V289" s="4">
        <f t="shared" si="72"/>
        <v>69.78851963746223</v>
      </c>
      <c r="W289" s="4">
        <f t="shared" si="73"/>
        <v>68.253968253968253</v>
      </c>
      <c r="X289" s="4">
        <f t="shared" si="74"/>
        <v>61.957512108569503</v>
      </c>
      <c r="Y289" s="4">
        <f t="shared" si="75"/>
        <v>73.76283846872083</v>
      </c>
      <c r="Z289" s="4">
        <f t="shared" si="76"/>
        <v>72.228287085226839</v>
      </c>
      <c r="AA289" s="4">
        <f t="shared" si="77"/>
        <v>-3.9743188312585787</v>
      </c>
      <c r="AB289" s="4">
        <f t="shared" si="78"/>
        <v>-3.9743188312586</v>
      </c>
      <c r="AC289" s="4">
        <f t="shared" si="79"/>
        <v>-3.9743188312585858</v>
      </c>
    </row>
    <row r="290" spans="1:29" ht="15" x14ac:dyDescent="0.25">
      <c r="A290">
        <v>2.65</v>
      </c>
      <c r="B290">
        <v>3.45</v>
      </c>
      <c r="C290">
        <v>2.68</v>
      </c>
      <c r="D290" s="20">
        <f t="shared" si="67"/>
        <v>4.0347891388014867E-2</v>
      </c>
      <c r="E290" s="17">
        <f>IF(OR($A290="",$B290="",$C290=""),"",A290*'MPTO_working_3-way'!$I289)</f>
        <v>2.7569219121782393</v>
      </c>
      <c r="F290" s="21">
        <f>IF(OR($A290="",$B290="",$C290=""),"",B290*'MPTO_working_3-way'!$I289)</f>
        <v>3.5892002252886517</v>
      </c>
      <c r="G290" s="22">
        <f>IF(OR($A290="",$B290="",$C290=""),"",C290*'MPTO_working_3-way'!$I289)</f>
        <v>2.7881323489198802</v>
      </c>
      <c r="H290" s="17">
        <f>IF(OR($A290="",$B290="",$C290=""),"",'MPTO_working_3-way'!E289)</f>
        <v>2.7479382715126319</v>
      </c>
      <c r="I290" s="21">
        <f>IF(OR($A290="",$B290="",$C290=""),"",'MPTO_working_3-way'!F289)</f>
        <v>3.617869412424819</v>
      </c>
      <c r="J290" s="22">
        <f>IF(OR($A290="",$B290="",$C290=""),"",'MPTO_working_3-way'!G289)</f>
        <v>2.7802102205462411</v>
      </c>
      <c r="K290" s="17">
        <f>IF(OR($A290="",$B290="",$C290=""),"",'OddsRatio_working_3-way'!H289)</f>
        <v>2.7526666229233459</v>
      </c>
      <c r="L290" s="21">
        <f>IF(OR($A290="",$B290="",$C290=""),"",'OddsRatio_working_3-way'!I289)</f>
        <v>3.6024443794922409</v>
      </c>
      <c r="M290" s="22">
        <f>IF(OR($A290="",$B290="",$C290=""),"",'OddsRatio_working_3-way'!J289)</f>
        <v>2.7845332887946799</v>
      </c>
      <c r="N290" s="29">
        <f t="shared" si="68"/>
        <v>36.272336752907947</v>
      </c>
      <c r="O290" s="30">
        <f t="shared" si="69"/>
        <v>27.861360114552475</v>
      </c>
      <c r="P290" s="30">
        <f t="shared" si="70"/>
        <v>35.866303132539571</v>
      </c>
      <c r="Q290" t="s">
        <v>236</v>
      </c>
      <c r="R290" t="s">
        <v>228</v>
      </c>
      <c r="S290" t="s">
        <v>265</v>
      </c>
      <c r="T290" s="4">
        <v>100</v>
      </c>
      <c r="U290" s="4">
        <f t="shared" si="71"/>
        <v>62.264150943396231</v>
      </c>
      <c r="V290" s="4">
        <f t="shared" si="72"/>
        <v>71.014492753623188</v>
      </c>
      <c r="W290" s="4">
        <f t="shared" si="73"/>
        <v>62.686567164179095</v>
      </c>
      <c r="X290" s="4">
        <f t="shared" si="74"/>
        <v>66.298940082197703</v>
      </c>
      <c r="Y290" s="4">
        <f t="shared" si="75"/>
        <v>75.049281892424673</v>
      </c>
      <c r="Z290" s="4">
        <f t="shared" si="76"/>
        <v>66.721356302980595</v>
      </c>
      <c r="AA290" s="4">
        <f t="shared" si="77"/>
        <v>-4.0347891388014716</v>
      </c>
      <c r="AB290" s="4">
        <f t="shared" si="78"/>
        <v>-4.0347891388014858</v>
      </c>
      <c r="AC290" s="4">
        <f t="shared" si="79"/>
        <v>-4.0347891388015</v>
      </c>
    </row>
    <row r="291" spans="1:29" ht="15" x14ac:dyDescent="0.25">
      <c r="A291">
        <v>2.0499999999999998</v>
      </c>
      <c r="B291">
        <v>3.54</v>
      </c>
      <c r="C291">
        <v>3.72</v>
      </c>
      <c r="D291" s="20">
        <f t="shared" si="67"/>
        <v>3.910795805607048E-2</v>
      </c>
      <c r="E291" s="17">
        <f>IF(OR($A291="",$B291="",$C291=""),"",A291*'MPTO_working_3-way'!$I290)</f>
        <v>2.1301713140149441</v>
      </c>
      <c r="F291" s="21">
        <f>IF(OR($A291="",$B291="",$C291=""),"",B291*'MPTO_working_3-way'!$I290)</f>
        <v>3.6784421715184896</v>
      </c>
      <c r="G291" s="22">
        <f>IF(OR($A291="",$B291="",$C291=""),"",C291*'MPTO_working_3-way'!$I290)</f>
        <v>3.8654816039685822</v>
      </c>
      <c r="H291" s="17">
        <f>IF(OR($A291="",$B291="",$C291=""),"",'MPTO_working_3-way'!E290)</f>
        <v>2.1062879577557094</v>
      </c>
      <c r="I291" s="21">
        <f>IF(OR($A291="",$B291="",$C291=""),"",'MPTO_working_3-way'!F290)</f>
        <v>3.7112652046719314</v>
      </c>
      <c r="J291" s="22">
        <f>IF(OR($A291="",$B291="",$C291=""),"",'MPTO_working_3-way'!G290)</f>
        <v>3.9095911995226702</v>
      </c>
      <c r="K291" s="17">
        <f>IF(OR($A291="",$B291="",$C291=""),"",'OddsRatio_working_3-way'!H290)</f>
        <v>2.115808028570656</v>
      </c>
      <c r="L291" s="21">
        <f>IF(OR($A291="",$B291="",$C291=""),"",'OddsRatio_working_3-way'!I290)</f>
        <v>3.6991927548280632</v>
      </c>
      <c r="M291" s="22">
        <f>IF(OR($A291="",$B291="",$C291=""),"",'OddsRatio_working_3-way'!J290)</f>
        <v>3.8904741311544613</v>
      </c>
      <c r="N291" s="29">
        <f t="shared" si="68"/>
        <v>46.944581096400242</v>
      </c>
      <c r="O291" s="30">
        <f t="shared" si="69"/>
        <v>27.185421256389965</v>
      </c>
      <c r="P291" s="30">
        <f t="shared" si="70"/>
        <v>25.869997647209804</v>
      </c>
      <c r="Q291" t="s">
        <v>230</v>
      </c>
      <c r="R291" t="s">
        <v>237</v>
      </c>
      <c r="S291" t="s">
        <v>265</v>
      </c>
      <c r="T291" s="4">
        <v>100</v>
      </c>
      <c r="U291" s="4">
        <f t="shared" si="71"/>
        <v>51.219512195121943</v>
      </c>
      <c r="V291" s="4">
        <f t="shared" si="72"/>
        <v>71.751412429378533</v>
      </c>
      <c r="W291" s="4">
        <f t="shared" si="73"/>
        <v>73.118279569892465</v>
      </c>
      <c r="X291" s="4">
        <f t="shared" si="74"/>
        <v>55.130308000729002</v>
      </c>
      <c r="Y291" s="4">
        <f t="shared" si="75"/>
        <v>75.66220823498557</v>
      </c>
      <c r="Z291" s="4">
        <f t="shared" si="76"/>
        <v>77.029075375499517</v>
      </c>
      <c r="AA291" s="4">
        <f t="shared" si="77"/>
        <v>-3.9107958056070586</v>
      </c>
      <c r="AB291" s="4">
        <f t="shared" si="78"/>
        <v>-3.9107958056070373</v>
      </c>
      <c r="AC291" s="4">
        <f t="shared" si="79"/>
        <v>-3.9107958056070515</v>
      </c>
    </row>
    <row r="292" spans="1:29" ht="15" x14ac:dyDescent="0.25">
      <c r="A292">
        <v>8.59</v>
      </c>
      <c r="B292">
        <v>4.87</v>
      </c>
      <c r="C292">
        <v>1.39</v>
      </c>
      <c r="D292" s="20">
        <f t="shared" si="67"/>
        <v>4.1177704856550701E-2</v>
      </c>
      <c r="E292" s="17">
        <f>IF(OR($A292="",$B292="",$C292=""),"",A292*'MPTO_working_3-way'!$I291)</f>
        <v>8.9437164847177701</v>
      </c>
      <c r="F292" s="21">
        <f>IF(OR($A292="",$B292="",$C292=""),"",B292*'MPTO_working_3-way'!$I291)</f>
        <v>5.0705354226514023</v>
      </c>
      <c r="G292" s="22">
        <f>IF(OR($A292="",$B292="",$C292=""),"",C292*'MPTO_working_3-way'!$I291)</f>
        <v>1.4472370097506053</v>
      </c>
      <c r="H292" s="17">
        <f>IF(OR($A292="",$B292="",$C292=""),"",'MPTO_working_3-way'!E291)</f>
        <v>9.7381855916717956</v>
      </c>
      <c r="I292" s="21">
        <f>IF(OR($A292="",$B292="",$C292=""),"",'MPTO_working_3-way'!F291)</f>
        <v>5.2188551047276626</v>
      </c>
      <c r="J292" s="22">
        <f>IF(OR($A292="",$B292="",$C292=""),"",'MPTO_working_3-way'!G291)</f>
        <v>1.4170356273396651</v>
      </c>
      <c r="K292" s="17">
        <f>IF(OR($A292="",$B292="",$C292=""),"",'OddsRatio_working_3-way'!H291)</f>
        <v>9.2942847789782288</v>
      </c>
      <c r="L292" s="21">
        <f>IF(OR($A292="",$B292="",$C292=""),"",'OddsRatio_working_3-way'!I291)</f>
        <v>5.2291017252497696</v>
      </c>
      <c r="M292" s="22">
        <f>IF(OR($A292="",$B292="",$C292=""),"",'OddsRatio_working_3-way'!J291)</f>
        <v>1.4261885459554033</v>
      </c>
      <c r="N292" s="29">
        <f t="shared" si="68"/>
        <v>11.181034212217163</v>
      </c>
      <c r="O292" s="30">
        <f t="shared" si="69"/>
        <v>19.721783138181809</v>
      </c>
      <c r="P292" s="30">
        <f t="shared" si="70"/>
        <v>69.097182649601024</v>
      </c>
      <c r="Q292" t="s">
        <v>233</v>
      </c>
      <c r="R292" t="s">
        <v>227</v>
      </c>
      <c r="S292" t="s">
        <v>266</v>
      </c>
      <c r="T292" s="4">
        <v>100</v>
      </c>
      <c r="U292" s="4">
        <f t="shared" si="71"/>
        <v>88.358556461001157</v>
      </c>
      <c r="V292" s="4">
        <f t="shared" si="72"/>
        <v>79.466119096509232</v>
      </c>
      <c r="W292" s="4">
        <f t="shared" si="73"/>
        <v>28.057553956834536</v>
      </c>
      <c r="X292" s="4">
        <f t="shared" si="74"/>
        <v>92.476326946656243</v>
      </c>
      <c r="Y292" s="4">
        <f t="shared" si="75"/>
        <v>83.583889582164318</v>
      </c>
      <c r="Z292" s="4">
        <f t="shared" si="76"/>
        <v>32.175324442489597</v>
      </c>
      <c r="AA292" s="4">
        <f t="shared" si="77"/>
        <v>-4.1177704856550861</v>
      </c>
      <c r="AB292" s="4">
        <f t="shared" si="78"/>
        <v>-4.1177704856550861</v>
      </c>
      <c r="AC292" s="4">
        <f t="shared" si="79"/>
        <v>-4.1177704856550612</v>
      </c>
    </row>
    <row r="293" spans="1:29" s="28" customFormat="1" ht="15" x14ac:dyDescent="0.25">
      <c r="A293" s="23">
        <v>2.37</v>
      </c>
      <c r="B293" s="23">
        <v>3.42</v>
      </c>
      <c r="C293" s="23">
        <v>3.06</v>
      </c>
      <c r="D293" s="24">
        <f t="shared" si="67"/>
        <v>4.1135974709670675E-2</v>
      </c>
      <c r="E293" s="25">
        <f>IF(OR($A293="",$B293="",$C293=""),"",A293*'MPTO_working_3-way'!$I292)</f>
        <v>2.4674922600619196</v>
      </c>
      <c r="F293" s="26">
        <f>IF(OR($A293="",$B293="",$C293=""),"",B293*'MPTO_working_3-way'!$I292)</f>
        <v>3.5606850335070734</v>
      </c>
      <c r="G293" s="27">
        <f>IF(OR($A293="",$B293="",$C293=""),"",C293*'MPTO_working_3-way'!$I292)</f>
        <v>3.1858760826115922</v>
      </c>
      <c r="H293" s="25">
        <f>IF(OR($A293="",$B293="",$C293=""),"",'MPTO_working_3-way'!E292)</f>
        <v>2.4496058708707107</v>
      </c>
      <c r="I293" s="26">
        <f>IF(OR($A293="",$B293="",$C293=""),"",'MPTO_working_3-way'!F292)</f>
        <v>3.5882720582490895</v>
      </c>
      <c r="J293" s="27">
        <f>IF(OR($A293="",$B293="",$C293=""),"",'MPTO_working_3-way'!G292)</f>
        <v>3.1940167730629612</v>
      </c>
      <c r="K293" s="25">
        <f>IF(OR($A293="",$B293="",$C293=""),"",'OddsRatio_working_3-way'!H292)</f>
        <v>2.4574947533869711</v>
      </c>
      <c r="L293" s="26">
        <f>IF(OR($A293="",$B293="",$C293=""),"",'OddsRatio_working_3-way'!I292)</f>
        <v>3.5745527760558171</v>
      </c>
      <c r="M293" s="27">
        <f>IF(OR($A293="",$B293="",$C293=""),"",'OddsRatio_working_3-way'!J292)</f>
        <v>3.1915614539979273</v>
      </c>
      <c r="N293" s="40">
        <f t="shared" ref="N293:N324" si="80">(1/E293)* 100</f>
        <v>40.52697616060226</v>
      </c>
      <c r="O293" s="41">
        <f t="shared" ref="O293:O324" si="81">(1/F293)* 100</f>
        <v>28.084483479715605</v>
      </c>
      <c r="P293" s="41">
        <f t="shared" ref="P293:P324" si="82">(1/G293)* 100</f>
        <v>31.388540359682143</v>
      </c>
      <c r="Q293" s="23" t="s">
        <v>253</v>
      </c>
      <c r="R293" s="23" t="s">
        <v>258</v>
      </c>
      <c r="S293" s="23" t="s">
        <v>302</v>
      </c>
      <c r="T293" s="28">
        <v>100</v>
      </c>
      <c r="U293" s="28">
        <f t="shared" ref="U293:U325" si="83">(1/A293)*((T293*A293)-T293)</f>
        <v>57.805907172995774</v>
      </c>
      <c r="V293" s="28">
        <f t="shared" ref="V293:V325" si="84">(1/B293)*((T293*B293)-T293)</f>
        <v>70.760233918128648</v>
      </c>
      <c r="W293" s="28">
        <f t="shared" ref="W293:W325" si="85">(1/C293)*((T293*C293)-T293)</f>
        <v>67.320261437908499</v>
      </c>
      <c r="X293" s="28">
        <f t="shared" ref="X293:X325" si="86">((1/B293)+(1/C293))*T293</f>
        <v>61.919504643962853</v>
      </c>
      <c r="Y293" s="28">
        <f t="shared" ref="Y293:Y325" si="87">((1/A293)+(1/C293))*T293</f>
        <v>74.873831389095713</v>
      </c>
      <c r="Z293" s="28">
        <f t="shared" ref="Z293:Z325" si="88">((1/A293)+(1/B293))*T293</f>
        <v>71.433858908875564</v>
      </c>
      <c r="AA293" s="28">
        <f t="shared" ref="AA293:AA325" si="89">U293-X293</f>
        <v>-4.1135974709670791</v>
      </c>
      <c r="AB293" s="28">
        <f t="shared" ref="AB293:AB325" si="90">V293-Y293</f>
        <v>-4.1135974709670649</v>
      </c>
      <c r="AC293" s="28">
        <f t="shared" ref="AC293:AC325" si="91">W293-Z293</f>
        <v>-4.1135974709670649</v>
      </c>
    </row>
    <row r="294" spans="1:29" ht="15" x14ac:dyDescent="0.25">
      <c r="A294">
        <v>2.48</v>
      </c>
      <c r="B294">
        <v>3.03</v>
      </c>
      <c r="C294">
        <v>3.33</v>
      </c>
      <c r="D294" s="20">
        <f t="shared" si="67"/>
        <v>3.3559110052243213E-2</v>
      </c>
      <c r="E294" s="17">
        <f>IF(OR($A294="",$B294="",$C294=""),"",A294*'MPTO_working_3-way'!$I293)</f>
        <v>2.563226592929563</v>
      </c>
      <c r="F294" s="21">
        <f>IF(OR($A294="",$B294="",$C294=""),"",B294*'MPTO_working_3-way'!$I293)</f>
        <v>3.131684103458297</v>
      </c>
      <c r="G294" s="22">
        <f>IF(OR($A294="",$B294="",$C294=""),"",C294*'MPTO_working_3-way'!$I293)</f>
        <v>3.4417518364739701</v>
      </c>
      <c r="H294" s="17">
        <f>IF(OR($A294="",$B294="",$C294=""),"",'MPTO_working_3-way'!E293)</f>
        <v>2.5507637932946676</v>
      </c>
      <c r="I294" s="21">
        <f>IF(OR($A294="",$B294="",$C294=""),"",'MPTO_working_3-way'!F293)</f>
        <v>3.1363040898496504</v>
      </c>
      <c r="J294" s="22">
        <f>IF(OR($A294="",$B294="",$C294=""),"",'MPTO_working_3-way'!G293)</f>
        <v>3.4588440585396278</v>
      </c>
      <c r="K294" s="17">
        <f>IF(OR($A294="",$B294="",$C294=""),"",'OddsRatio_working_3-way'!H293)</f>
        <v>2.5564169908327972</v>
      </c>
      <c r="L294" s="21">
        <f>IF(OR($A294="",$B294="",$C294=""),"",'OddsRatio_working_3-way'!I293)</f>
        <v>3.1348151968855262</v>
      </c>
      <c r="M294" s="22">
        <f>IF(OR($A294="",$B294="",$C294=""),"",'OddsRatio_working_3-way'!J293)</f>
        <v>3.4503051274597407</v>
      </c>
      <c r="N294" s="29">
        <f t="shared" si="80"/>
        <v>39.013328074794977</v>
      </c>
      <c r="O294" s="30">
        <f t="shared" si="81"/>
        <v>31.931700866498858</v>
      </c>
      <c r="P294" s="30">
        <f t="shared" si="82"/>
        <v>29.054971058706165</v>
      </c>
      <c r="Q294" t="s">
        <v>268</v>
      </c>
      <c r="R294" t="s">
        <v>269</v>
      </c>
      <c r="S294" t="s">
        <v>302</v>
      </c>
      <c r="T294" s="4">
        <v>100</v>
      </c>
      <c r="U294" s="4">
        <f t="shared" si="83"/>
        <v>59.677419354838712</v>
      </c>
      <c r="V294" s="4">
        <f t="shared" si="84"/>
        <v>66.996699669967001</v>
      </c>
      <c r="W294" s="4">
        <f t="shared" si="85"/>
        <v>69.969969969969966</v>
      </c>
      <c r="X294" s="4">
        <f t="shared" si="86"/>
        <v>63.033330360063033</v>
      </c>
      <c r="Y294" s="4">
        <f t="shared" si="87"/>
        <v>70.352610675191315</v>
      </c>
      <c r="Z294" s="4">
        <f t="shared" si="88"/>
        <v>73.325880975194309</v>
      </c>
      <c r="AA294" s="4">
        <f t="shared" si="89"/>
        <v>-3.3559110052243213</v>
      </c>
      <c r="AB294" s="4">
        <f t="shared" si="90"/>
        <v>-3.3559110052243142</v>
      </c>
      <c r="AC294" s="4">
        <f t="shared" si="91"/>
        <v>-3.3559110052243426</v>
      </c>
    </row>
    <row r="295" spans="1:29" ht="15" x14ac:dyDescent="0.25">
      <c r="A295">
        <v>1.75</v>
      </c>
      <c r="B295">
        <v>3.98</v>
      </c>
      <c r="C295">
        <v>4.5999999999999996</v>
      </c>
      <c r="D295" s="20">
        <f t="shared" si="67"/>
        <v>4.0076157183432715E-2</v>
      </c>
      <c r="E295" s="17">
        <f>IF(OR($A295="",$B295="",$C295=""),"",A295*'MPTO_working_3-way'!$I294)</f>
        <v>1.8201332750710073</v>
      </c>
      <c r="F295" s="21">
        <f>IF(OR($A295="",$B295="",$C295=""),"",B295*'MPTO_working_3-way'!$I294)</f>
        <v>4.1395031055900624</v>
      </c>
      <c r="G295" s="22">
        <f>IF(OR($A295="",$B295="",$C295=""),"",C295*'MPTO_working_3-way'!$I294)</f>
        <v>4.7843503230437898</v>
      </c>
      <c r="H295" s="17">
        <f>IF(OR($A295="",$B295="",$C295=""),"",'MPTO_working_3-way'!E294)</f>
        <v>1.7918903803131991</v>
      </c>
      <c r="I295" s="21">
        <f>IF(OR($A295="",$B295="",$C295=""),"",'MPTO_working_3-way'!F294)</f>
        <v>4.2034898976646549</v>
      </c>
      <c r="J295" s="22">
        <f>IF(OR($A295="",$B295="",$C295=""),"",'MPTO_working_3-way'!G294)</f>
        <v>4.9011779103564326</v>
      </c>
      <c r="K295" s="17">
        <f>IF(OR($A295="",$B295="",$C295=""),"",'OddsRatio_working_3-way'!H294)</f>
        <v>1.80199739565771</v>
      </c>
      <c r="L295" s="21">
        <f>IF(OR($A295="",$B295="",$C295=""),"",'OddsRatio_working_3-way'!I294)</f>
        <v>4.1866029854133</v>
      </c>
      <c r="M295" s="22">
        <f>IF(OR($A295="",$B295="",$C295=""),"",'OddsRatio_working_3-way'!J294)</f>
        <v>4.8495874991570069</v>
      </c>
      <c r="N295" s="29">
        <f t="shared" si="80"/>
        <v>54.941031719833141</v>
      </c>
      <c r="O295" s="30">
        <f t="shared" si="81"/>
        <v>24.157488821534674</v>
      </c>
      <c r="P295" s="30">
        <f t="shared" si="82"/>
        <v>20.901479458632178</v>
      </c>
      <c r="Q295" t="s">
        <v>257</v>
      </c>
      <c r="R295" t="s">
        <v>262</v>
      </c>
      <c r="S295" t="s">
        <v>303</v>
      </c>
      <c r="T295" s="4">
        <v>100</v>
      </c>
      <c r="U295" s="4">
        <f t="shared" si="83"/>
        <v>42.857142857142854</v>
      </c>
      <c r="V295" s="4">
        <f t="shared" si="84"/>
        <v>74.874371859296474</v>
      </c>
      <c r="W295" s="4">
        <f t="shared" si="85"/>
        <v>78.260869565217391</v>
      </c>
      <c r="X295" s="4">
        <f t="shared" si="86"/>
        <v>46.864758575486128</v>
      </c>
      <c r="Y295" s="4">
        <f t="shared" si="87"/>
        <v>78.881987577639762</v>
      </c>
      <c r="Z295" s="4">
        <f t="shared" si="88"/>
        <v>82.268485283560651</v>
      </c>
      <c r="AA295" s="4">
        <f t="shared" si="89"/>
        <v>-4.0076157183432741</v>
      </c>
      <c r="AB295" s="4">
        <f t="shared" si="90"/>
        <v>-4.0076157183432883</v>
      </c>
      <c r="AC295" s="4">
        <f t="shared" si="91"/>
        <v>-4.0076157183432599</v>
      </c>
    </row>
    <row r="296" spans="1:29" ht="15" x14ac:dyDescent="0.25">
      <c r="A296">
        <v>1.81</v>
      </c>
      <c r="B296">
        <v>3.8</v>
      </c>
      <c r="C296">
        <v>4.4400000000000004</v>
      </c>
      <c r="D296" s="20">
        <f t="shared" si="67"/>
        <v>4.0869307807371191E-2</v>
      </c>
      <c r="E296" s="17">
        <f>IF(OR($A296="",$B296="",$C296=""),"",A296*'MPTO_working_3-way'!$I295)</f>
        <v>1.8839734471313418</v>
      </c>
      <c r="F296" s="21">
        <f>IF(OR($A296="",$B296="",$C296=""),"",B296*'MPTO_working_3-way'!$I295)</f>
        <v>3.9553033696680102</v>
      </c>
      <c r="G296" s="22">
        <f>IF(OR($A296="",$B296="",$C296=""),"",C296*'MPTO_working_3-way'!$I295)</f>
        <v>4.6214597266647282</v>
      </c>
      <c r="H296" s="17">
        <f>IF(OR($A296="",$B296="",$C296=""),"",'MPTO_working_3-way'!E295)</f>
        <v>1.8557589625003441</v>
      </c>
      <c r="I296" s="21">
        <f>IF(OR($A296="",$B296="",$C296=""),"",'MPTO_working_3-way'!F295)</f>
        <v>4.0074572024467736</v>
      </c>
      <c r="J296" s="22">
        <f>IF(OR($A296="",$B296="",$C296=""),"",'MPTO_working_3-way'!G295)</f>
        <v>4.7258505141876173</v>
      </c>
      <c r="K296" s="17">
        <f>IF(OR($A296="",$B296="",$C296=""),"",'OddsRatio_working_3-way'!H295)</f>
        <v>1.8661175216313162</v>
      </c>
      <c r="L296" s="21">
        <f>IF(OR($A296="",$B296="",$C296=""),"",'OddsRatio_working_3-way'!I295)</f>
        <v>3.9939864945280075</v>
      </c>
      <c r="M296" s="22">
        <f>IF(OR($A296="",$B296="",$C296=""),"",'OddsRatio_working_3-way'!J295)</f>
        <v>4.6783262647058388</v>
      </c>
      <c r="N296" s="29">
        <f t="shared" si="80"/>
        <v>53.079304356580167</v>
      </c>
      <c r="O296" s="30">
        <f t="shared" si="81"/>
        <v>25.282510759318455</v>
      </c>
      <c r="P296" s="30">
        <f t="shared" si="82"/>
        <v>21.638184884101378</v>
      </c>
      <c r="Q296" t="s">
        <v>247</v>
      </c>
      <c r="R296" t="s">
        <v>254</v>
      </c>
      <c r="S296" t="s">
        <v>303</v>
      </c>
      <c r="T296" s="4">
        <v>100</v>
      </c>
      <c r="U296" s="4">
        <f t="shared" si="83"/>
        <v>44.751381215469614</v>
      </c>
      <c r="V296" s="4">
        <f t="shared" si="84"/>
        <v>73.68421052631578</v>
      </c>
      <c r="W296" s="4">
        <f t="shared" si="85"/>
        <v>77.477477477477478</v>
      </c>
      <c r="X296" s="4">
        <f t="shared" si="86"/>
        <v>48.838311996206727</v>
      </c>
      <c r="Y296" s="4">
        <f t="shared" si="87"/>
        <v>77.771141307052915</v>
      </c>
      <c r="Z296" s="4">
        <f t="shared" si="88"/>
        <v>81.564408258214598</v>
      </c>
      <c r="AA296" s="4">
        <f t="shared" si="89"/>
        <v>-4.0869307807371129</v>
      </c>
      <c r="AB296" s="4">
        <f t="shared" si="90"/>
        <v>-4.0869307807371342</v>
      </c>
      <c r="AC296" s="4">
        <f t="shared" si="91"/>
        <v>-4.08693078073712</v>
      </c>
    </row>
    <row r="297" spans="1:29" ht="15" x14ac:dyDescent="0.25">
      <c r="A297">
        <v>4.6100000000000003</v>
      </c>
      <c r="B297">
        <v>3.73</v>
      </c>
      <c r="C297">
        <v>1.8</v>
      </c>
      <c r="D297" s="20">
        <f t="shared" si="67"/>
        <v>4.0571809997176356E-2</v>
      </c>
      <c r="E297" s="17">
        <f>IF(OR($A297="",$B297="",$C297=""),"",A297*'MPTO_working_3-way'!$I296)</f>
        <v>4.7970360440869833</v>
      </c>
      <c r="F297" s="21">
        <f>IF(OR($A297="",$B297="",$C297=""),"",B297*'MPTO_working_3-way'!$I296)</f>
        <v>3.8813328512894678</v>
      </c>
      <c r="G297" s="22">
        <f>IF(OR($A297="",$B297="",$C297=""),"",C297*'MPTO_working_3-way'!$I296)</f>
        <v>1.8730292579949175</v>
      </c>
      <c r="H297" s="17">
        <f>IF(OR($A297="",$B297="",$C297=""),"",'MPTO_working_3-way'!E296)</f>
        <v>4.9165222934792752</v>
      </c>
      <c r="I297" s="21">
        <f>IF(OR($A297="",$B297="",$C297=""),"",'MPTO_working_3-way'!F296)</f>
        <v>3.9281528574039357</v>
      </c>
      <c r="J297" s="22">
        <f>IF(OR($A297="",$B297="",$C297=""),"",'MPTO_working_3-way'!G296)</f>
        <v>1.8449108228190905</v>
      </c>
      <c r="K297" s="17">
        <f>IF(OR($A297="",$B297="",$C297=""),"",'OddsRatio_working_3-way'!H296)</f>
        <v>4.8593044623742561</v>
      </c>
      <c r="L297" s="21">
        <f>IF(OR($A297="",$B297="",$C297=""),"",'OddsRatio_working_3-way'!I296)</f>
        <v>3.9185321834575397</v>
      </c>
      <c r="M297" s="22">
        <f>IF(OR($A297="",$B297="",$C297=""),"",'OddsRatio_working_3-way'!J296)</f>
        <v>1.8552475262879238</v>
      </c>
      <c r="N297" s="29">
        <f t="shared" si="80"/>
        <v>20.846205673868965</v>
      </c>
      <c r="O297" s="30">
        <f t="shared" si="81"/>
        <v>25.764345350277729</v>
      </c>
      <c r="P297" s="30">
        <f t="shared" si="82"/>
        <v>53.389448975853291</v>
      </c>
      <c r="Q297" t="s">
        <v>249</v>
      </c>
      <c r="R297" t="s">
        <v>250</v>
      </c>
      <c r="S297" t="s">
        <v>303</v>
      </c>
      <c r="T297" s="4">
        <v>100</v>
      </c>
      <c r="U297" s="4">
        <f t="shared" si="83"/>
        <v>78.308026030368765</v>
      </c>
      <c r="V297" s="4">
        <f t="shared" si="84"/>
        <v>73.190348525469176</v>
      </c>
      <c r="W297" s="4">
        <f t="shared" si="85"/>
        <v>44.444444444444443</v>
      </c>
      <c r="X297" s="4">
        <f t="shared" si="86"/>
        <v>82.365207030086381</v>
      </c>
      <c r="Y297" s="4">
        <f t="shared" si="87"/>
        <v>77.247529525186792</v>
      </c>
      <c r="Z297" s="4">
        <f t="shared" si="88"/>
        <v>48.501625444162066</v>
      </c>
      <c r="AA297" s="4">
        <f t="shared" si="89"/>
        <v>-4.057180999717616</v>
      </c>
      <c r="AB297" s="4">
        <f t="shared" si="90"/>
        <v>-4.057180999717616</v>
      </c>
      <c r="AC297" s="4">
        <f t="shared" si="91"/>
        <v>-4.0571809997176231</v>
      </c>
    </row>
    <row r="298" spans="1:29" ht="15" x14ac:dyDescent="0.25">
      <c r="A298">
        <v>2.7</v>
      </c>
      <c r="B298">
        <v>3.43</v>
      </c>
      <c r="C298">
        <v>2.64</v>
      </c>
      <c r="D298" s="20">
        <f t="shared" si="67"/>
        <v>4.0703438662622382E-2</v>
      </c>
      <c r="E298" s="17">
        <f>IF(OR($A298="",$B298="",$C298=""),"",A298*'MPTO_working_3-way'!$I297)</f>
        <v>2.8098992843890804</v>
      </c>
      <c r="F298" s="21">
        <f>IF(OR($A298="",$B298="",$C298=""),"",B298*'MPTO_working_3-way'!$I297)</f>
        <v>3.5696127946127949</v>
      </c>
      <c r="G298" s="22">
        <f>IF(OR($A298="",$B298="",$C298=""),"",C298*'MPTO_working_3-way'!$I297)</f>
        <v>2.7474570780693233</v>
      </c>
      <c r="H298" s="17">
        <f>IF(OR($A298="",$B298="",$C298=""),"",'MPTO_working_3-way'!E297)</f>
        <v>2.8026704938854681</v>
      </c>
      <c r="I298" s="21">
        <f>IF(OR($A298="",$B298="",$C298=""),"",'MPTO_working_3-way'!F297)</f>
        <v>3.5974150564720704</v>
      </c>
      <c r="J298" s="22">
        <f>IF(OR($A298="",$B298="",$C298=""),"",'MPTO_working_3-way'!G297)</f>
        <v>2.7380751863532113</v>
      </c>
      <c r="K298" s="17">
        <f>IF(OR($A298="",$B298="",$C298=""),"",'OddsRatio_working_3-way'!H297)</f>
        <v>2.8066909124752351</v>
      </c>
      <c r="L298" s="21">
        <f>IF(OR($A298="",$B298="",$C298=""),"",'OddsRatio_working_3-way'!I297)</f>
        <v>3.5825052454793074</v>
      </c>
      <c r="M298" s="22">
        <f>IF(OR($A298="",$B298="",$C298=""),"",'OddsRatio_working_3-way'!J297)</f>
        <v>2.7429253508584619</v>
      </c>
      <c r="N298" s="29">
        <f t="shared" si="80"/>
        <v>35.588464168651399</v>
      </c>
      <c r="O298" s="30">
        <f t="shared" si="81"/>
        <v>28.014242931591482</v>
      </c>
      <c r="P298" s="30">
        <f t="shared" si="82"/>
        <v>36.397292899757112</v>
      </c>
      <c r="Q298" t="s">
        <v>255</v>
      </c>
      <c r="R298" t="s">
        <v>252</v>
      </c>
      <c r="S298" t="s">
        <v>303</v>
      </c>
      <c r="T298" s="4">
        <v>100</v>
      </c>
      <c r="U298" s="4">
        <f t="shared" si="83"/>
        <v>62.962962962962962</v>
      </c>
      <c r="V298" s="4">
        <f t="shared" si="84"/>
        <v>70.845481049562679</v>
      </c>
      <c r="W298" s="4">
        <f t="shared" si="85"/>
        <v>62.121212121212118</v>
      </c>
      <c r="X298" s="4">
        <f t="shared" si="86"/>
        <v>67.033306829225197</v>
      </c>
      <c r="Y298" s="4">
        <f t="shared" si="87"/>
        <v>74.915824915824913</v>
      </c>
      <c r="Z298" s="4">
        <f t="shared" si="88"/>
        <v>66.191555987474345</v>
      </c>
      <c r="AA298" s="4">
        <f t="shared" si="89"/>
        <v>-4.0703438662622347</v>
      </c>
      <c r="AB298" s="4">
        <f t="shared" si="90"/>
        <v>-4.0703438662622347</v>
      </c>
      <c r="AC298" s="4">
        <f t="shared" si="91"/>
        <v>-4.0703438662622276</v>
      </c>
    </row>
    <row r="299" spans="1:29" ht="15" x14ac:dyDescent="0.25">
      <c r="A299">
        <v>2.79</v>
      </c>
      <c r="B299">
        <v>3.09</v>
      </c>
      <c r="C299">
        <v>2.84</v>
      </c>
      <c r="D299" s="20">
        <f t="shared" si="67"/>
        <v>3.4160210593694007E-2</v>
      </c>
      <c r="E299" s="17">
        <f>IF(OR($A299="",$B299="",$C299=""),"",A299*'MPTO_working_3-way'!$I298)</f>
        <v>2.8853069875564064</v>
      </c>
      <c r="F299" s="21">
        <f>IF(OR($A299="",$B299="",$C299=""),"",B299*'MPTO_working_3-way'!$I298)</f>
        <v>3.1955550507345145</v>
      </c>
      <c r="G299" s="22">
        <f>IF(OR($A299="",$B299="",$C299=""),"",C299*'MPTO_working_3-way'!$I298)</f>
        <v>2.9370149980860907</v>
      </c>
      <c r="H299" s="17">
        <f>IF(OR($A299="",$B299="",$C299=""),"",'MPTO_working_3-way'!E298)</f>
        <v>2.8815437514887945</v>
      </c>
      <c r="I299" s="21">
        <f>IF(OR($A299="",$B299="",$C299=""),"",'MPTO_working_3-way'!F298)</f>
        <v>3.2026865815335062</v>
      </c>
      <c r="J299" s="22">
        <f>IF(OR($A299="",$B299="",$C299=""),"",'MPTO_working_3-way'!G298)</f>
        <v>2.934910099219544</v>
      </c>
      <c r="K299" s="17">
        <f>IF(OR($A299="",$B299="",$C299=""),"",'OddsRatio_working_3-way'!H298)</f>
        <v>2.8834103352632097</v>
      </c>
      <c r="L299" s="21">
        <f>IF(OR($A299="",$B299="",$C299=""),"",'OddsRatio_working_3-way'!I298)</f>
        <v>3.1990656987151436</v>
      </c>
      <c r="M299" s="22">
        <f>IF(OR($A299="",$B299="",$C299=""),"",'OddsRatio_working_3-way'!J298)</f>
        <v>2.9360195625051979</v>
      </c>
      <c r="N299" s="29">
        <f t="shared" si="80"/>
        <v>34.658357128470044</v>
      </c>
      <c r="O299" s="30">
        <f t="shared" si="81"/>
        <v>31.293468086871005</v>
      </c>
      <c r="P299" s="30">
        <f t="shared" si="82"/>
        <v>34.048174784658954</v>
      </c>
      <c r="Q299" t="s">
        <v>270</v>
      </c>
      <c r="R299" t="s">
        <v>271</v>
      </c>
      <c r="S299" t="s">
        <v>303</v>
      </c>
      <c r="T299" s="4">
        <v>100</v>
      </c>
      <c r="U299" s="4">
        <f t="shared" si="83"/>
        <v>64.157706093189958</v>
      </c>
      <c r="V299" s="4">
        <f t="shared" si="84"/>
        <v>67.637540453074436</v>
      </c>
      <c r="W299" s="4">
        <f t="shared" si="85"/>
        <v>64.788732394366207</v>
      </c>
      <c r="X299" s="4">
        <f t="shared" si="86"/>
        <v>67.573727152559385</v>
      </c>
      <c r="Y299" s="4">
        <f t="shared" si="87"/>
        <v>71.053561512443835</v>
      </c>
      <c r="Z299" s="4">
        <f t="shared" si="88"/>
        <v>68.204753453735606</v>
      </c>
      <c r="AA299" s="4">
        <f t="shared" si="89"/>
        <v>-3.4160210593694273</v>
      </c>
      <c r="AB299" s="4">
        <f t="shared" si="90"/>
        <v>-3.4160210593693989</v>
      </c>
      <c r="AC299" s="4">
        <f t="shared" si="91"/>
        <v>-3.4160210593693989</v>
      </c>
    </row>
    <row r="300" spans="1:29" ht="15" x14ac:dyDescent="0.25">
      <c r="A300">
        <v>2.2999999999999998</v>
      </c>
      <c r="B300">
        <v>3.22</v>
      </c>
      <c r="C300">
        <v>3.47</v>
      </c>
      <c r="D300" s="20">
        <f t="shared" si="67"/>
        <v>3.3526052947178142E-2</v>
      </c>
      <c r="E300" s="17">
        <f>IF(OR($A300="",$B300="",$C300=""),"",A300*'MPTO_working_3-way'!$I299)</f>
        <v>2.3771099217785094</v>
      </c>
      <c r="F300" s="21">
        <f>IF(OR($A300="",$B300="",$C300=""),"",B300*'MPTO_working_3-way'!$I299)</f>
        <v>3.3279538904899137</v>
      </c>
      <c r="G300" s="22">
        <f>IF(OR($A300="",$B300="",$C300=""),"",C300*'MPTO_working_3-way'!$I299)</f>
        <v>3.5863354037267086</v>
      </c>
      <c r="H300" s="17">
        <f>IF(OR($A300="",$B300="",$C300=""),"",'MPTO_working_3-way'!E299)</f>
        <v>2.3606772117131709</v>
      </c>
      <c r="I300" s="21">
        <f>IF(OR($A300="",$B300="",$C300=""),"",'MPTO_working_3-way'!F299)</f>
        <v>3.3401957071965245</v>
      </c>
      <c r="J300" s="22">
        <f>IF(OR($A300="",$B300="",$C300=""),"",'MPTO_working_3-way'!G299)</f>
        <v>3.6099898765804386</v>
      </c>
      <c r="K300" s="17">
        <f>IF(OR($A300="",$B300="",$C300=""),"",'OddsRatio_working_3-way'!H299)</f>
        <v>2.3677616492835685</v>
      </c>
      <c r="L300" s="21">
        <f>IF(OR($A300="",$B300="",$C300=""),"",'OddsRatio_working_3-way'!I299)</f>
        <v>3.3357160472380945</v>
      </c>
      <c r="M300" s="22">
        <f>IF(OR($A300="",$B300="",$C300=""),"",'OddsRatio_working_3-way'!J299)</f>
        <v>3.5987471336387808</v>
      </c>
      <c r="N300" s="29">
        <f t="shared" si="80"/>
        <v>42.067890543817114</v>
      </c>
      <c r="O300" s="30">
        <f t="shared" si="81"/>
        <v>30.04849324558365</v>
      </c>
      <c r="P300" s="30">
        <f t="shared" si="82"/>
        <v>27.883616210599232</v>
      </c>
      <c r="Q300" t="s">
        <v>272</v>
      </c>
      <c r="R300" t="s">
        <v>273</v>
      </c>
      <c r="S300" t="s">
        <v>303</v>
      </c>
      <c r="T300" s="4">
        <v>100</v>
      </c>
      <c r="U300" s="4">
        <f t="shared" si="83"/>
        <v>56.521739130434774</v>
      </c>
      <c r="V300" s="4">
        <f t="shared" si="84"/>
        <v>68.944099378881987</v>
      </c>
      <c r="W300" s="4">
        <f t="shared" si="85"/>
        <v>71.181556195965413</v>
      </c>
      <c r="X300" s="4">
        <f t="shared" si="86"/>
        <v>59.874344425152593</v>
      </c>
      <c r="Y300" s="4">
        <f t="shared" si="87"/>
        <v>72.296704673599805</v>
      </c>
      <c r="Z300" s="4">
        <f t="shared" si="88"/>
        <v>74.534161490683232</v>
      </c>
      <c r="AA300" s="4">
        <f t="shared" si="89"/>
        <v>-3.3526052947178187</v>
      </c>
      <c r="AB300" s="4">
        <f t="shared" si="90"/>
        <v>-3.3526052947178187</v>
      </c>
      <c r="AC300" s="4">
        <f t="shared" si="91"/>
        <v>-3.3526052947178187</v>
      </c>
    </row>
    <row r="301" spans="1:29" ht="15" x14ac:dyDescent="0.25">
      <c r="A301">
        <v>1.7</v>
      </c>
      <c r="B301">
        <v>3.32</v>
      </c>
      <c r="C301" s="42">
        <v>6.32</v>
      </c>
      <c r="D301" s="20">
        <f t="shared" si="67"/>
        <v>4.7667961496021372E-2</v>
      </c>
      <c r="E301" s="17">
        <f>IF(OR($A301="",$B301="",$C301=""),"",A301*'MPTO_working_3-way'!$I300)</f>
        <v>1.7810355345432363</v>
      </c>
      <c r="F301" s="21">
        <f>IF(OR($A301="",$B301="",$C301=""),"",B301*'MPTO_working_3-way'!$I300)</f>
        <v>3.4782576321667906</v>
      </c>
      <c r="G301" s="22">
        <f>IF(OR($A301="",$B301="",$C301=""),"",C301*'MPTO_working_3-way'!$I300)</f>
        <v>6.6212615166548554</v>
      </c>
      <c r="H301" s="17">
        <f>IF(OR($A301="",$B301="",$C301=""),"",'MPTO_working_3-way'!E300)</f>
        <v>1.7471949591554703</v>
      </c>
      <c r="I301" s="21">
        <f>IF(OR($A301="",$B301="",$C301=""),"",'MPTO_working_3-way'!F300)</f>
        <v>3.504891967949356</v>
      </c>
      <c r="J301" s="22">
        <f>IF(OR($A301="",$B301="",$C301=""),"",'MPTO_working_3-way'!G300)</f>
        <v>7.0255047374944866</v>
      </c>
      <c r="K301" s="17">
        <f>IF(OR($A301="",$B301="",$C301=""),"",'OddsRatio_working_3-way'!H300)</f>
        <v>1.7599268416271288</v>
      </c>
      <c r="L301" s="21">
        <f>IF(OR($A301="",$B301="",$C301=""),"",'OddsRatio_working_3-way'!I300)</f>
        <v>3.5186146751070546</v>
      </c>
      <c r="M301" s="22">
        <f>IF(OR($A301="",$B301="",$C301=""),"",'OddsRatio_working_3-way'!J300)</f>
        <v>6.7754439963661781</v>
      </c>
      <c r="N301" s="29">
        <f t="shared" si="80"/>
        <v>56.147111082568024</v>
      </c>
      <c r="O301" s="30">
        <f t="shared" si="81"/>
        <v>28.75002675914628</v>
      </c>
      <c r="P301" s="30">
        <f t="shared" si="82"/>
        <v>15.102862158285701</v>
      </c>
      <c r="Q301" t="s">
        <v>274</v>
      </c>
      <c r="R301" t="s">
        <v>275</v>
      </c>
      <c r="S301" t="s">
        <v>303</v>
      </c>
      <c r="T301" s="4">
        <v>100</v>
      </c>
      <c r="U301" s="4">
        <f t="shared" si="83"/>
        <v>41.176470588235297</v>
      </c>
      <c r="V301" s="4">
        <f t="shared" si="84"/>
        <v>69.879518072289159</v>
      </c>
      <c r="W301" s="4">
        <f t="shared" si="85"/>
        <v>84.177215189873408</v>
      </c>
      <c r="X301" s="4">
        <f t="shared" si="86"/>
        <v>45.943266737837426</v>
      </c>
      <c r="Y301" s="4">
        <f t="shared" si="87"/>
        <v>74.646314221891288</v>
      </c>
      <c r="Z301" s="4">
        <f t="shared" si="88"/>
        <v>88.944011339475566</v>
      </c>
      <c r="AA301" s="4">
        <f t="shared" si="89"/>
        <v>-4.7667961496021292</v>
      </c>
      <c r="AB301" s="4">
        <f t="shared" si="90"/>
        <v>-4.7667961496021292</v>
      </c>
      <c r="AC301" s="4">
        <f t="shared" si="91"/>
        <v>-4.7667961496021576</v>
      </c>
    </row>
    <row r="302" spans="1:29" ht="15" x14ac:dyDescent="0.25">
      <c r="A302">
        <v>1.7</v>
      </c>
      <c r="B302">
        <v>3.43</v>
      </c>
      <c r="C302">
        <v>5.91</v>
      </c>
      <c r="D302" s="20">
        <f t="shared" si="67"/>
        <v>4.8985221354676645E-2</v>
      </c>
      <c r="E302" s="17">
        <f>IF(OR($A302="",$B302="",$C302=""),"",A302*'MPTO_working_3-way'!$I301)</f>
        <v>1.7832748763029502</v>
      </c>
      <c r="F302" s="21">
        <f>IF(OR($A302="",$B302="",$C302=""),"",B302*'MPTO_working_3-way'!$I301)</f>
        <v>3.5980193092465411</v>
      </c>
      <c r="G302" s="22">
        <f>IF(OR($A302="",$B302="",$C302=""),"",C302*'MPTO_working_3-way'!$I301)</f>
        <v>6.1995026582061392</v>
      </c>
      <c r="H302" s="17">
        <f>IF(OR($A302="",$B302="",$C302=""),"",'MPTO_working_3-way'!E301)</f>
        <v>1.7485363836875976</v>
      </c>
      <c r="I302" s="21">
        <f>IF(OR($A302="",$B302="",$C302=""),"",'MPTO_working_3-way'!F301)</f>
        <v>3.6334993503300717</v>
      </c>
      <c r="J302" s="22">
        <f>IF(OR($A302="",$B302="",$C302=""),"",'MPTO_working_3-way'!G301)</f>
        <v>6.5412349706515247</v>
      </c>
      <c r="K302" s="17">
        <f>IF(OR($A302="",$B302="",$C302=""),"",'OddsRatio_working_3-way'!H301)</f>
        <v>1.7613078800854747</v>
      </c>
      <c r="L302" s="21">
        <f>IF(OR($A302="",$B302="",$C302=""),"",'OddsRatio_working_3-way'!I301)</f>
        <v>3.6428259265824336</v>
      </c>
      <c r="M302" s="22">
        <f>IF(OR($A302="",$B302="",$C302=""),"",'OddsRatio_working_3-way'!J301)</f>
        <v>6.340030987456684</v>
      </c>
      <c r="N302" s="29">
        <f t="shared" si="80"/>
        <v>56.076604526228735</v>
      </c>
      <c r="O302" s="30">
        <f t="shared" si="81"/>
        <v>27.793069298713945</v>
      </c>
      <c r="P302" s="30">
        <f t="shared" si="82"/>
        <v>16.130326175057334</v>
      </c>
      <c r="Q302" t="s">
        <v>276</v>
      </c>
      <c r="R302" t="s">
        <v>277</v>
      </c>
      <c r="S302" t="s">
        <v>303</v>
      </c>
      <c r="T302" s="4">
        <v>100</v>
      </c>
      <c r="U302" s="4">
        <f t="shared" si="83"/>
        <v>41.176470588235297</v>
      </c>
      <c r="V302" s="4">
        <f t="shared" si="84"/>
        <v>70.845481049562679</v>
      </c>
      <c r="W302" s="4">
        <f t="shared" si="85"/>
        <v>83.079526226734345</v>
      </c>
      <c r="X302" s="4">
        <f t="shared" si="86"/>
        <v>46.074992723702969</v>
      </c>
      <c r="Y302" s="4">
        <f t="shared" si="87"/>
        <v>75.744003185030365</v>
      </c>
      <c r="Z302" s="4">
        <f t="shared" si="88"/>
        <v>87.978048362202017</v>
      </c>
      <c r="AA302" s="4">
        <f t="shared" si="89"/>
        <v>-4.8985221354676725</v>
      </c>
      <c r="AB302" s="4">
        <f t="shared" si="90"/>
        <v>-4.8985221354676867</v>
      </c>
      <c r="AC302" s="4">
        <f t="shared" si="91"/>
        <v>-4.8985221354676725</v>
      </c>
    </row>
    <row r="303" spans="1:29" ht="15" x14ac:dyDescent="0.25">
      <c r="A303">
        <v>2.15</v>
      </c>
      <c r="B303">
        <v>3.48</v>
      </c>
      <c r="C303">
        <v>3.4</v>
      </c>
      <c r="D303" s="20">
        <f t="shared" si="67"/>
        <v>4.6590247967671417E-2</v>
      </c>
      <c r="E303" s="17">
        <f>IF(OR($A303="",$B303="",$C303=""),"",A303*'MPTO_working_3-way'!$I302)</f>
        <v>2.2501690331304935</v>
      </c>
      <c r="F303" s="21">
        <f>IF(OR($A303="",$B303="",$C303=""),"",B303*'MPTO_working_3-way'!$I302)</f>
        <v>3.6421340629274965</v>
      </c>
      <c r="G303" s="22">
        <f>IF(OR($A303="",$B303="",$C303=""),"",C303*'MPTO_working_3-way'!$I302)</f>
        <v>3.5584068430900828</v>
      </c>
      <c r="H303" s="17">
        <f>IF(OR($A303="",$B303="",$C303=""),"",'MPTO_working_3-way'!E302)</f>
        <v>2.224267577555755</v>
      </c>
      <c r="I303" s="21">
        <f>IF(OR($A303="",$B303="",$C303=""),"",'MPTO_working_3-way'!F302)</f>
        <v>3.6788207165169102</v>
      </c>
      <c r="J303" s="22">
        <f>IF(OR($A303="",$B303="",$C303=""),"",'MPTO_working_3-way'!G302)</f>
        <v>3.5895356712823596</v>
      </c>
      <c r="K303" s="17">
        <f>IF(OR($A303="",$B303="",$C303=""),"",'OddsRatio_working_3-way'!H302)</f>
        <v>2.2348820330742427</v>
      </c>
      <c r="L303" s="21">
        <f>IF(OR($A303="",$B303="",$C303=""),"",'OddsRatio_working_3-way'!I302)</f>
        <v>3.6630499495861928</v>
      </c>
      <c r="M303" s="22">
        <f>IF(OR($A303="",$B303="",$C303=""),"",'OddsRatio_working_3-way'!J302)</f>
        <v>3.5771451125027673</v>
      </c>
      <c r="N303" s="29">
        <f t="shared" si="80"/>
        <v>44.441105769230774</v>
      </c>
      <c r="O303" s="30">
        <f t="shared" si="81"/>
        <v>27.456430288461537</v>
      </c>
      <c r="P303" s="30">
        <f t="shared" si="82"/>
        <v>28.102463942307693</v>
      </c>
      <c r="Q303" t="s">
        <v>278</v>
      </c>
      <c r="R303" t="s">
        <v>279</v>
      </c>
      <c r="S303" t="s">
        <v>303</v>
      </c>
      <c r="T303" s="4">
        <v>100</v>
      </c>
      <c r="U303" s="4">
        <f t="shared" si="83"/>
        <v>53.488372093023258</v>
      </c>
      <c r="V303" s="4">
        <f t="shared" si="84"/>
        <v>71.264367816091948</v>
      </c>
      <c r="W303" s="4">
        <f t="shared" si="85"/>
        <v>70.588235294117652</v>
      </c>
      <c r="X303" s="4">
        <f t="shared" si="86"/>
        <v>58.1473968897904</v>
      </c>
      <c r="Y303" s="4">
        <f t="shared" si="87"/>
        <v>75.923392612859104</v>
      </c>
      <c r="Z303" s="4">
        <f t="shared" si="88"/>
        <v>75.24726009088478</v>
      </c>
      <c r="AA303" s="4">
        <f t="shared" si="89"/>
        <v>-4.6590247967671417</v>
      </c>
      <c r="AB303" s="4">
        <f t="shared" si="90"/>
        <v>-4.6590247967671559</v>
      </c>
      <c r="AC303" s="4">
        <f t="shared" si="91"/>
        <v>-4.6590247967671274</v>
      </c>
    </row>
    <row r="304" spans="1:29" ht="15" x14ac:dyDescent="0.25">
      <c r="A304">
        <v>2.13</v>
      </c>
      <c r="B304">
        <v>2.83</v>
      </c>
      <c r="C304">
        <v>4.4800000000000004</v>
      </c>
      <c r="D304" s="20">
        <f t="shared" si="67"/>
        <v>4.6054744248766877E-2</v>
      </c>
      <c r="E304" s="17">
        <f>IF(OR($A304="",$B304="",$C304=""),"",A304*'MPTO_working_3-way'!$I303)</f>
        <v>2.2280966052498732</v>
      </c>
      <c r="F304" s="21">
        <f>IF(OR($A304="",$B304="",$C304=""),"",B304*'MPTO_working_3-way'!$I303)</f>
        <v>2.9603349262240104</v>
      </c>
      <c r="G304" s="22">
        <f>IF(OR($A304="",$B304="",$C304=""),"",C304*'MPTO_working_3-way'!$I303)</f>
        <v>4.6863252542344762</v>
      </c>
      <c r="H304" s="17">
        <f>IF(OR($A304="",$B304="",$C304=""),"",'MPTO_working_3-way'!E303)</f>
        <v>2.2020030065646692</v>
      </c>
      <c r="I304" s="21">
        <f>IF(OR($A304="",$B304="",$C304=""),"",'MPTO_working_3-way'!F303)</f>
        <v>2.9585334112975801</v>
      </c>
      <c r="J304" s="22">
        <f>IF(OR($A304="",$B304="",$C304=""),"",'MPTO_working_3-way'!G303)</f>
        <v>4.8108678436426802</v>
      </c>
      <c r="K304" s="17">
        <f>IF(OR($A304="",$B304="",$C304=""),"",'OddsRatio_working_3-way'!H303)</f>
        <v>2.2137151273317586</v>
      </c>
      <c r="L304" s="21">
        <f>IF(OR($A304="",$B304="",$C304=""),"",'OddsRatio_working_3-way'!I303)</f>
        <v>2.965574055767362</v>
      </c>
      <c r="M304" s="22">
        <f>IF(OR($A304="",$B304="",$C304=""),"",'OddsRatio_working_3-way'!J303)</f>
        <v>4.7378129585084272</v>
      </c>
      <c r="N304" s="29">
        <f t="shared" si="80"/>
        <v>44.88135737219767</v>
      </c>
      <c r="O304" s="30">
        <f t="shared" si="81"/>
        <v>33.779961555753012</v>
      </c>
      <c r="P304" s="30">
        <f t="shared" si="82"/>
        <v>21.338681072049333</v>
      </c>
      <c r="Q304" t="s">
        <v>280</v>
      </c>
      <c r="R304" t="s">
        <v>281</v>
      </c>
      <c r="S304" t="s">
        <v>303</v>
      </c>
      <c r="T304" s="4">
        <v>100</v>
      </c>
      <c r="U304" s="4">
        <f t="shared" si="83"/>
        <v>53.051643192488264</v>
      </c>
      <c r="V304" s="4">
        <f t="shared" si="84"/>
        <v>64.664310954063609</v>
      </c>
      <c r="W304" s="4">
        <f t="shared" si="85"/>
        <v>77.678571428571431</v>
      </c>
      <c r="X304" s="4">
        <f t="shared" si="86"/>
        <v>57.65711761736496</v>
      </c>
      <c r="Y304" s="4">
        <f t="shared" si="87"/>
        <v>69.269785378940313</v>
      </c>
      <c r="Z304" s="4">
        <f t="shared" si="88"/>
        <v>82.284045853448134</v>
      </c>
      <c r="AA304" s="4">
        <f t="shared" si="89"/>
        <v>-4.6054744248766966</v>
      </c>
      <c r="AB304" s="4">
        <f t="shared" si="90"/>
        <v>-4.6054744248767037</v>
      </c>
      <c r="AC304" s="4">
        <f t="shared" si="91"/>
        <v>-4.6054744248767037</v>
      </c>
    </row>
    <row r="305" spans="1:29" ht="15" x14ac:dyDescent="0.25">
      <c r="A305">
        <v>2.88</v>
      </c>
      <c r="B305">
        <v>2.79</v>
      </c>
      <c r="C305">
        <v>2.94</v>
      </c>
      <c r="D305" s="20">
        <f t="shared" si="67"/>
        <v>4.578121571209115E-2</v>
      </c>
      <c r="E305" s="17">
        <f>IF(OR($A305="",$B305="",$C305=""),"",A305*'MPTO_working_3-way'!$I304)</f>
        <v>3.0118499012508222</v>
      </c>
      <c r="F305" s="21">
        <f>IF(OR($A305="",$B305="",$C305=""),"",B305*'MPTO_working_3-way'!$I304)</f>
        <v>2.9177295918367343</v>
      </c>
      <c r="G305" s="22">
        <f>IF(OR($A305="",$B305="",$C305=""),"",C305*'MPTO_working_3-way'!$I304)</f>
        <v>3.074596774193548</v>
      </c>
      <c r="H305" s="17">
        <f>IF(OR($A305="",$B305="",$C305=""),"",'MPTO_working_3-way'!E304)</f>
        <v>3.0123946455131381</v>
      </c>
      <c r="I305" s="21">
        <f>IF(OR($A305="",$B305="",$C305=""),"",'MPTO_working_3-way'!F304)</f>
        <v>2.9140710346113878</v>
      </c>
      <c r="J305" s="22">
        <f>IF(OR($A305="",$B305="",$C305=""),"",'MPTO_working_3-way'!G304)</f>
        <v>3.0781008133742365</v>
      </c>
      <c r="K305" s="17">
        <f>IF(OR($A305="",$B305="",$C305=""),"",'OddsRatio_working_3-way'!H304)</f>
        <v>3.0121612703191727</v>
      </c>
      <c r="L305" s="21">
        <f>IF(OR($A305="",$B305="",$C305=""),"",'OddsRatio_working_3-way'!I304)</f>
        <v>2.915834400995382</v>
      </c>
      <c r="M305" s="22">
        <f>IF(OR($A305="",$B305="",$C305=""),"",'OddsRatio_working_3-way'!J304)</f>
        <v>3.0763791832016989</v>
      </c>
      <c r="N305" s="29">
        <f t="shared" si="80"/>
        <v>33.202185792349738</v>
      </c>
      <c r="O305" s="30">
        <f t="shared" si="81"/>
        <v>34.27322404371585</v>
      </c>
      <c r="P305" s="30">
        <f t="shared" si="82"/>
        <v>32.524590163934434</v>
      </c>
      <c r="Q305" t="s">
        <v>282</v>
      </c>
      <c r="R305" t="s">
        <v>283</v>
      </c>
      <c r="S305" t="s">
        <v>303</v>
      </c>
      <c r="T305" s="4">
        <v>100</v>
      </c>
      <c r="U305" s="4">
        <f t="shared" si="83"/>
        <v>65.277777777777771</v>
      </c>
      <c r="V305" s="4">
        <f t="shared" si="84"/>
        <v>64.157706093189958</v>
      </c>
      <c r="W305" s="4">
        <f t="shared" si="85"/>
        <v>65.986394557823132</v>
      </c>
      <c r="X305" s="4">
        <f t="shared" si="86"/>
        <v>69.85589934898691</v>
      </c>
      <c r="Y305" s="4">
        <f t="shared" si="87"/>
        <v>68.735827664399096</v>
      </c>
      <c r="Z305" s="4">
        <f t="shared" si="88"/>
        <v>70.564516129032256</v>
      </c>
      <c r="AA305" s="4">
        <f t="shared" si="89"/>
        <v>-4.5781215712091381</v>
      </c>
      <c r="AB305" s="4">
        <f t="shared" si="90"/>
        <v>-4.5781215712091381</v>
      </c>
      <c r="AC305" s="4">
        <f t="shared" si="91"/>
        <v>-4.5781215712091239</v>
      </c>
    </row>
    <row r="306" spans="1:29" ht="15" x14ac:dyDescent="0.25">
      <c r="A306">
        <v>2.2999999999999998</v>
      </c>
      <c r="B306">
        <v>2.87</v>
      </c>
      <c r="C306">
        <v>3.83</v>
      </c>
      <c r="D306" s="20">
        <f t="shared" si="67"/>
        <v>4.4311270188906349E-2</v>
      </c>
      <c r="E306" s="17">
        <f>IF(OR($A306="",$B306="",$C306=""),"",A306*'MPTO_working_3-way'!$I305)</f>
        <v>2.4019159214344845</v>
      </c>
      <c r="F306" s="21">
        <f>IF(OR($A306="",$B306="",$C306=""),"",B306*'MPTO_working_3-way'!$I305)</f>
        <v>2.9971733454421612</v>
      </c>
      <c r="G306" s="22">
        <f>IF(OR($A306="",$B306="",$C306=""),"",C306*'MPTO_working_3-way'!$I305)</f>
        <v>3.9997121648235114</v>
      </c>
      <c r="H306" s="17">
        <f>IF(OR($A306="",$B306="",$C306=""),"",'MPTO_working_3-way'!E305)</f>
        <v>2.3808833052957317</v>
      </c>
      <c r="I306" s="21">
        <f>IF(OR($A306="",$B306="",$C306=""),"",'MPTO_working_3-way'!F305)</f>
        <v>2.9970482160279097</v>
      </c>
      <c r="J306" s="22">
        <f>IF(OR($A306="",$B306="",$C306=""),"",'MPTO_working_3-way'!G305)</f>
        <v>4.0596577695015661</v>
      </c>
      <c r="K306" s="17">
        <f>IF(OR($A306="",$B306="",$C306=""),"",'OddsRatio_working_3-way'!H305)</f>
        <v>2.3904123323721467</v>
      </c>
      <c r="L306" s="21">
        <f>IF(OR($A306="",$B306="",$C306=""),"",'OddsRatio_working_3-way'!I305)</f>
        <v>3.0000546627199349</v>
      </c>
      <c r="M306" s="22">
        <f>IF(OR($A306="",$B306="",$C306=""),"",'OddsRatio_working_3-way'!J305)</f>
        <v>4.0268206927793662</v>
      </c>
      <c r="N306" s="29">
        <f t="shared" si="80"/>
        <v>41.633430674075171</v>
      </c>
      <c r="O306" s="30">
        <f t="shared" si="81"/>
        <v>33.364770226610766</v>
      </c>
      <c r="P306" s="30">
        <f t="shared" si="82"/>
        <v>25.00179909931407</v>
      </c>
      <c r="Q306" t="s">
        <v>284</v>
      </c>
      <c r="R306" t="s">
        <v>285</v>
      </c>
      <c r="S306" t="s">
        <v>303</v>
      </c>
      <c r="T306" s="4">
        <v>100</v>
      </c>
      <c r="U306" s="4">
        <f t="shared" si="83"/>
        <v>56.521739130434774</v>
      </c>
      <c r="V306" s="4">
        <f t="shared" si="84"/>
        <v>65.156794425087099</v>
      </c>
      <c r="W306" s="4">
        <f t="shared" si="85"/>
        <v>73.890339425587456</v>
      </c>
      <c r="X306" s="4">
        <f t="shared" si="86"/>
        <v>60.952866149325423</v>
      </c>
      <c r="Y306" s="4">
        <f t="shared" si="87"/>
        <v>69.587921443977748</v>
      </c>
      <c r="Z306" s="4">
        <f t="shared" si="88"/>
        <v>78.321466444478105</v>
      </c>
      <c r="AA306" s="4">
        <f t="shared" si="89"/>
        <v>-4.4311270188906491</v>
      </c>
      <c r="AB306" s="4">
        <f t="shared" si="90"/>
        <v>-4.4311270188906491</v>
      </c>
      <c r="AC306" s="4">
        <f t="shared" si="91"/>
        <v>-4.4311270188906491</v>
      </c>
    </row>
    <row r="307" spans="1:29" ht="15" x14ac:dyDescent="0.25">
      <c r="A307">
        <v>1.54</v>
      </c>
      <c r="B307">
        <v>3.89</v>
      </c>
      <c r="C307">
        <v>6.93</v>
      </c>
      <c r="D307" s="20">
        <f t="shared" si="67"/>
        <v>5.072020239115349E-2</v>
      </c>
      <c r="E307" s="17">
        <f>IF(OR($A307="",$B307="",$C307=""),"",A307*'MPTO_working_3-way'!$I306)</f>
        <v>1.6181091116823765</v>
      </c>
      <c r="F307" s="21">
        <f>IF(OR($A307="",$B307="",$C307=""),"",B307*'MPTO_working_3-way'!$I306)</f>
        <v>4.087301587301587</v>
      </c>
      <c r="G307" s="22">
        <f>IF(OR($A307="",$B307="",$C307=""),"",C307*'MPTO_working_3-way'!$I306)</f>
        <v>7.2814910025706938</v>
      </c>
      <c r="H307" s="17">
        <f>IF(OR($A307="",$B307="",$C307=""),"",'MPTO_working_3-way'!E306)</f>
        <v>1.5811678726511651</v>
      </c>
      <c r="I307" s="21">
        <f>IF(OR($A307="",$B307="",$C307=""),"",'MPTO_working_3-way'!F306)</f>
        <v>4.163844367672878</v>
      </c>
      <c r="J307" s="22">
        <f>IF(OR($A307="",$B307="",$C307=""),"",'MPTO_working_3-way'!G306)</f>
        <v>7.8496995933104898</v>
      </c>
      <c r="K307" s="17">
        <f>IF(OR($A307="",$B307="",$C307=""),"",'OddsRatio_working_3-way'!H306)</f>
        <v>1.5935192430554541</v>
      </c>
      <c r="L307" s="21">
        <f>IF(OR($A307="",$B307="",$C307=""),"",'OddsRatio_working_3-way'!I306)</f>
        <v>4.1764270600560414</v>
      </c>
      <c r="M307" s="22">
        <f>IF(OR($A307="",$B307="",$C307=""),"",'OddsRatio_working_3-way'!J306)</f>
        <v>7.5177205765163757</v>
      </c>
      <c r="N307" s="29">
        <f t="shared" si="80"/>
        <v>61.80052956751986</v>
      </c>
      <c r="O307" s="30">
        <f t="shared" si="81"/>
        <v>24.466019417475728</v>
      </c>
      <c r="P307" s="30">
        <f t="shared" si="82"/>
        <v>13.733451015004414</v>
      </c>
      <c r="Q307" t="s">
        <v>286</v>
      </c>
      <c r="R307" t="s">
        <v>287</v>
      </c>
      <c r="S307" t="s">
        <v>303</v>
      </c>
      <c r="T307" s="4">
        <v>100</v>
      </c>
      <c r="U307" s="4">
        <f t="shared" si="83"/>
        <v>35.064935064935064</v>
      </c>
      <c r="V307" s="4">
        <f t="shared" si="84"/>
        <v>74.293059125964007</v>
      </c>
      <c r="W307" s="4">
        <f t="shared" si="85"/>
        <v>85.569985569985576</v>
      </c>
      <c r="X307" s="4">
        <f t="shared" si="86"/>
        <v>40.136955304050417</v>
      </c>
      <c r="Y307" s="4">
        <f t="shared" si="87"/>
        <v>79.365079365079367</v>
      </c>
      <c r="Z307" s="4">
        <f t="shared" si="88"/>
        <v>90.642005809100922</v>
      </c>
      <c r="AA307" s="4">
        <f t="shared" si="89"/>
        <v>-5.0720202391153535</v>
      </c>
      <c r="AB307" s="4">
        <f t="shared" si="90"/>
        <v>-5.0720202391153606</v>
      </c>
      <c r="AC307" s="4">
        <f t="shared" si="91"/>
        <v>-5.0720202391153464</v>
      </c>
    </row>
    <row r="308" spans="1:29" ht="15" x14ac:dyDescent="0.25">
      <c r="A308">
        <v>2.34</v>
      </c>
      <c r="B308">
        <v>3.01</v>
      </c>
      <c r="C308">
        <v>3.5</v>
      </c>
      <c r="D308" s="20">
        <f t="shared" si="67"/>
        <v>4.529062668597561E-2</v>
      </c>
      <c r="E308" s="17">
        <f>IF(OR($A308="",$B308="",$C308=""),"",A308*'MPTO_working_3-way'!$I307)</f>
        <v>2.4459800664451827</v>
      </c>
      <c r="F308" s="21">
        <f>IF(OR($A308="",$B308="",$C308=""),"",B308*'MPTO_working_3-way'!$I307)</f>
        <v>3.1463247863247865</v>
      </c>
      <c r="G308" s="22">
        <f>IF(OR($A308="",$B308="",$C308=""),"",C308*'MPTO_working_3-way'!$I307)</f>
        <v>3.6585171934009146</v>
      </c>
      <c r="H308" s="17">
        <f>IF(OR($A308="",$B308="",$C308=""),"",'MPTO_working_3-way'!E307)</f>
        <v>2.4256916542302833</v>
      </c>
      <c r="I308" s="21">
        <f>IF(OR($A308="",$B308="",$C308=""),"",'MPTO_working_3-way'!F307)</f>
        <v>3.1532905536487092</v>
      </c>
      <c r="J308" s="22">
        <f>IF(OR($A308="",$B308="",$C308=""),"",'MPTO_working_3-way'!G307)</f>
        <v>3.695253751180442</v>
      </c>
      <c r="K308" s="17">
        <f>IF(OR($A308="",$B308="",$C308=""),"",'OddsRatio_working_3-way'!H307)</f>
        <v>2.4346271268929964</v>
      </c>
      <c r="L308" s="21">
        <f>IF(OR($A308="",$B308="",$C308=""),"",'OddsRatio_working_3-way'!I307)</f>
        <v>3.1519406903394942</v>
      </c>
      <c r="M308" s="22">
        <f>IF(OR($A308="",$B308="",$C308=""),"",'OddsRatio_working_3-way'!J307)</f>
        <v>3.676543147188426</v>
      </c>
      <c r="N308" s="29">
        <f t="shared" si="80"/>
        <v>40.883407584483322</v>
      </c>
      <c r="O308" s="30">
        <f t="shared" si="81"/>
        <v>31.783114201890683</v>
      </c>
      <c r="P308" s="30">
        <f t="shared" si="82"/>
        <v>27.333478213625988</v>
      </c>
      <c r="Q308" t="s">
        <v>288</v>
      </c>
      <c r="R308" t="s">
        <v>289</v>
      </c>
      <c r="S308" t="s">
        <v>303</v>
      </c>
      <c r="T308" s="4">
        <v>100</v>
      </c>
      <c r="U308" s="4">
        <f t="shared" si="83"/>
        <v>57.264957264957268</v>
      </c>
      <c r="V308" s="4">
        <f t="shared" si="84"/>
        <v>66.777408637873762</v>
      </c>
      <c r="W308" s="4">
        <f t="shared" si="85"/>
        <v>71.428571428571431</v>
      </c>
      <c r="X308" s="4">
        <f t="shared" si="86"/>
        <v>61.794019933554821</v>
      </c>
      <c r="Y308" s="4">
        <f t="shared" si="87"/>
        <v>71.306471306471309</v>
      </c>
      <c r="Z308" s="4">
        <f t="shared" si="88"/>
        <v>75.957634097168977</v>
      </c>
      <c r="AA308" s="4">
        <f t="shared" si="89"/>
        <v>-4.5290626685975539</v>
      </c>
      <c r="AB308" s="4">
        <f t="shared" si="90"/>
        <v>-4.5290626685975468</v>
      </c>
      <c r="AC308" s="4">
        <f t="shared" si="91"/>
        <v>-4.5290626685975468</v>
      </c>
    </row>
    <row r="309" spans="1:29" ht="15" x14ac:dyDescent="0.25">
      <c r="A309">
        <v>2</v>
      </c>
      <c r="B309">
        <v>3.1</v>
      </c>
      <c r="C309">
        <v>4.54</v>
      </c>
      <c r="D309" s="20">
        <f t="shared" si="67"/>
        <v>4.2844962341906934E-2</v>
      </c>
      <c r="E309" s="17">
        <f>IF(OR($A309="",$B309="",$C309=""),"",A309*'MPTO_working_3-way'!$I308)</f>
        <v>2.0856899246838139</v>
      </c>
      <c r="F309" s="21">
        <f>IF(OR($A309="",$B309="",$C309=""),"",B309*'MPTO_working_3-way'!$I308)</f>
        <v>3.2328193832599115</v>
      </c>
      <c r="G309" s="22">
        <f>IF(OR($A309="",$B309="",$C309=""),"",C309*'MPTO_working_3-way'!$I308)</f>
        <v>4.7345161290322579</v>
      </c>
      <c r="H309" s="17">
        <f>IF(OR($A309="",$B309="",$C309=""),"",'MPTO_working_3-way'!E308)</f>
        <v>2.058806319485079</v>
      </c>
      <c r="I309" s="21">
        <f>IF(OR($A309="",$B309="",$C309=""),"",'MPTO_working_3-way'!F308)</f>
        <v>3.2436045171698544</v>
      </c>
      <c r="J309" s="22">
        <f>IF(OR($A309="",$B309="",$C309=""),"",'MPTO_working_3-way'!G308)</f>
        <v>4.8547775094860288</v>
      </c>
      <c r="K309" s="17">
        <f>IF(OR($A309="",$B309="",$C309=""),"",'OddsRatio_working_3-way'!H308)</f>
        <v>2.0698851472780184</v>
      </c>
      <c r="L309" s="21">
        <f>IF(OR($A309="",$B309="",$C309=""),"",'OddsRatio_working_3-way'!I308)</f>
        <v>3.246758809283838</v>
      </c>
      <c r="M309" s="22">
        <f>IF(OR($A309="",$B309="",$C309=""),"",'OddsRatio_working_3-way'!J308)</f>
        <v>4.7873934213641851</v>
      </c>
      <c r="N309" s="29">
        <f t="shared" si="80"/>
        <v>47.945765483409417</v>
      </c>
      <c r="O309" s="30">
        <f t="shared" si="81"/>
        <v>30.932751924780273</v>
      </c>
      <c r="P309" s="30">
        <f t="shared" si="82"/>
        <v>21.121482591810317</v>
      </c>
      <c r="Q309" t="s">
        <v>290</v>
      </c>
      <c r="R309" t="s">
        <v>291</v>
      </c>
      <c r="S309" t="s">
        <v>303</v>
      </c>
      <c r="T309" s="4">
        <v>100</v>
      </c>
      <c r="U309" s="4">
        <f t="shared" si="83"/>
        <v>50</v>
      </c>
      <c r="V309" s="4">
        <f t="shared" si="84"/>
        <v>67.741935483870961</v>
      </c>
      <c r="W309" s="4">
        <f t="shared" si="85"/>
        <v>77.973568281938327</v>
      </c>
      <c r="X309" s="4">
        <f t="shared" si="86"/>
        <v>54.284496234190705</v>
      </c>
      <c r="Y309" s="4">
        <f t="shared" si="87"/>
        <v>72.026431718061673</v>
      </c>
      <c r="Z309" s="4">
        <f t="shared" si="88"/>
        <v>82.258064516129025</v>
      </c>
      <c r="AA309" s="4">
        <f t="shared" si="89"/>
        <v>-4.2844962341907049</v>
      </c>
      <c r="AB309" s="4">
        <f t="shared" si="90"/>
        <v>-4.284496234190712</v>
      </c>
      <c r="AC309" s="4">
        <f t="shared" si="91"/>
        <v>-4.2844962341906978</v>
      </c>
    </row>
    <row r="310" spans="1:29" ht="15" x14ac:dyDescent="0.25">
      <c r="A310">
        <v>1.62</v>
      </c>
      <c r="B310">
        <v>3.88</v>
      </c>
      <c r="C310" s="42">
        <v>5.98</v>
      </c>
      <c r="D310" s="20">
        <f t="shared" si="67"/>
        <v>4.2239989647729015E-2</v>
      </c>
      <c r="E310" s="17">
        <f>IF(OR($A310="",$B310="",$C310=""),"",A310*'MPTO_working_3-way'!$I309)</f>
        <v>1.6884287832293212</v>
      </c>
      <c r="F310" s="21">
        <f>IF(OR($A310="",$B310="",$C310=""),"",B310*'MPTO_working_3-way'!$I309)</f>
        <v>4.0438911598331888</v>
      </c>
      <c r="G310" s="22">
        <f>IF(OR($A310="",$B310="",$C310=""),"",C310*'MPTO_working_3-way'!$I309)</f>
        <v>6.2325951380934201</v>
      </c>
      <c r="H310" s="17">
        <f>IF(OR($A310="",$B310="",$C310=""),"",'MPTO_working_3-way'!E309)</f>
        <v>1.6578140664628349</v>
      </c>
      <c r="I310" s="21">
        <f>IF(OR($A310="",$B310="",$C310=""),"",'MPTO_working_3-way'!F309)</f>
        <v>4.104214843643085</v>
      </c>
      <c r="J310" s="22">
        <f>IF(OR($A310="",$B310="",$C310=""),"",'MPTO_working_3-way'!G309)</f>
        <v>6.529798446796959</v>
      </c>
      <c r="K310" s="17">
        <f>IF(OR($A310="",$B310="",$C310=""),"",'OddsRatio_working_3-way'!H309)</f>
        <v>1.6684105047234195</v>
      </c>
      <c r="L310" s="21">
        <f>IF(OR($A310="",$B310="",$C310=""),"",'OddsRatio_working_3-way'!I309)</f>
        <v>4.1048746025862055</v>
      </c>
      <c r="M310" s="22">
        <f>IF(OR($A310="",$B310="",$C310=""),"",'OddsRatio_working_3-way'!J309)</f>
        <v>6.3688456669719802</v>
      </c>
      <c r="N310" s="29">
        <f t="shared" si="80"/>
        <v>59.226661493378529</v>
      </c>
      <c r="O310" s="30">
        <f t="shared" si="81"/>
        <v>24.728657633833304</v>
      </c>
      <c r="P310" s="30">
        <f t="shared" si="82"/>
        <v>16.044680872788163</v>
      </c>
      <c r="Q310" t="s">
        <v>237</v>
      </c>
      <c r="R310" t="s">
        <v>235</v>
      </c>
      <c r="S310" t="s">
        <v>303</v>
      </c>
      <c r="T310" s="4">
        <v>100</v>
      </c>
      <c r="U310" s="4">
        <f t="shared" si="83"/>
        <v>38.271604938271601</v>
      </c>
      <c r="V310" s="4">
        <f t="shared" si="84"/>
        <v>74.226804123711347</v>
      </c>
      <c r="W310" s="4">
        <f t="shared" si="85"/>
        <v>83.277591973244142</v>
      </c>
      <c r="X310" s="4">
        <f t="shared" si="86"/>
        <v>42.495603903044518</v>
      </c>
      <c r="Y310" s="4">
        <f t="shared" si="87"/>
        <v>78.45080308848425</v>
      </c>
      <c r="Z310" s="4">
        <f t="shared" si="88"/>
        <v>87.50159093801706</v>
      </c>
      <c r="AA310" s="4">
        <f t="shared" si="89"/>
        <v>-4.2239989647729175</v>
      </c>
      <c r="AB310" s="4">
        <f t="shared" si="90"/>
        <v>-4.2239989647729033</v>
      </c>
      <c r="AC310" s="4">
        <f t="shared" si="91"/>
        <v>-4.2239989647729175</v>
      </c>
    </row>
    <row r="311" spans="1:29" ht="15" x14ac:dyDescent="0.25">
      <c r="A311">
        <v>1.17</v>
      </c>
      <c r="B311">
        <v>7.75</v>
      </c>
      <c r="C311">
        <v>17.53</v>
      </c>
      <c r="D311" s="20">
        <f t="shared" si="67"/>
        <v>4.0778178367196327E-2</v>
      </c>
      <c r="E311" s="17">
        <f>IF(OR($A311="",$B311="",$C311=""),"",A311*'MPTO_working_3-way'!$I310)</f>
        <v>1.2177104686896196</v>
      </c>
      <c r="F311" s="21">
        <f>IF(OR($A311="",$B311="",$C311=""),"",B311*'MPTO_working_3-way'!$I310)</f>
        <v>8.0660308823457711</v>
      </c>
      <c r="G311" s="22">
        <f>IF(OR($A311="",$B311="",$C311=""),"",C311*'MPTO_working_3-way'!$I310)</f>
        <v>18.244841466776954</v>
      </c>
      <c r="H311" s="17">
        <f>IF(OR($A311="",$B311="",$C311=""),"",'MPTO_working_3-way'!E310)</f>
        <v>1.1889077825107752</v>
      </c>
      <c r="I311" s="21">
        <f>IF(OR($A311="",$B311="",$C311=""),"",'MPTO_working_3-way'!F310)</f>
        <v>8.6625437852728897</v>
      </c>
      <c r="J311" s="22">
        <f>IF(OR($A311="",$B311="",$C311=""),"",'MPTO_working_3-way'!G310)</f>
        <v>23.013720595492195</v>
      </c>
      <c r="K311" s="17">
        <f>IF(OR($A311="",$B311="",$C311=""),"",'OddsRatio_working_3-way'!H310)</f>
        <v>1.1958902695213158</v>
      </c>
      <c r="L311" s="21">
        <f>IF(OR($A311="",$B311="",$C311=""),"",'OddsRatio_working_3-way'!I310)</f>
        <v>8.7779959956993014</v>
      </c>
      <c r="M311" s="22">
        <f>IF(OR($A311="",$B311="",$C311=""),"",'OddsRatio_working_3-way'!J310)</f>
        <v>20.047447971690289</v>
      </c>
      <c r="N311" s="29">
        <f t="shared" si="80"/>
        <v>82.121327336218258</v>
      </c>
      <c r="O311" s="30">
        <f t="shared" si="81"/>
        <v>12.397671352693594</v>
      </c>
      <c r="P311" s="30">
        <f t="shared" si="82"/>
        <v>5.4810013110881535</v>
      </c>
      <c r="Q311" t="s">
        <v>227</v>
      </c>
      <c r="R311" t="s">
        <v>231</v>
      </c>
      <c r="S311" t="s">
        <v>303</v>
      </c>
      <c r="T311" s="4">
        <v>100</v>
      </c>
      <c r="U311" s="4">
        <f t="shared" si="83"/>
        <v>14.529914529914532</v>
      </c>
      <c r="V311" s="4">
        <f t="shared" si="84"/>
        <v>87.096774193548384</v>
      </c>
      <c r="W311" s="4">
        <f t="shared" si="85"/>
        <v>94.295493439817449</v>
      </c>
      <c r="X311" s="4">
        <f t="shared" si="86"/>
        <v>18.607732366634156</v>
      </c>
      <c r="Y311" s="4">
        <f t="shared" si="87"/>
        <v>91.174592030268016</v>
      </c>
      <c r="Z311" s="4">
        <f t="shared" si="88"/>
        <v>98.373311276537095</v>
      </c>
      <c r="AA311" s="4">
        <f t="shared" si="89"/>
        <v>-4.0778178367196247</v>
      </c>
      <c r="AB311" s="4">
        <f t="shared" si="90"/>
        <v>-4.0778178367196318</v>
      </c>
      <c r="AC311" s="4">
        <f t="shared" si="91"/>
        <v>-4.077817836719646</v>
      </c>
    </row>
    <row r="312" spans="1:29" ht="15" x14ac:dyDescent="0.25">
      <c r="A312">
        <v>2.4700000000000002</v>
      </c>
      <c r="B312">
        <v>3.43</v>
      </c>
      <c r="C312">
        <v>2.92</v>
      </c>
      <c r="D312" s="20">
        <f t="shared" si="67"/>
        <v>3.8869242524172343E-2</v>
      </c>
      <c r="E312" s="17">
        <f>IF(OR($A312="",$B312="",$C312=""),"",A312*'MPTO_working_3-way'!$I311)</f>
        <v>2.5660070290347057</v>
      </c>
      <c r="F312" s="21">
        <f>IF(OR($A312="",$B312="",$C312=""),"",B312*'MPTO_working_3-way'!$I311)</f>
        <v>3.5633215018579114</v>
      </c>
      <c r="G312" s="22">
        <f>IF(OR($A312="",$B312="",$C312=""),"",C312*'MPTO_working_3-way'!$I311)</f>
        <v>3.0334981881705834</v>
      </c>
      <c r="H312" s="17">
        <f>IF(OR($A312="",$B312="",$C312=""),"",'MPTO_working_3-way'!E311)</f>
        <v>2.5516590687672696</v>
      </c>
      <c r="I312" s="21">
        <f>IF(OR($A312="",$B312="",$C312=""),"",'MPTO_working_3-way'!F311)</f>
        <v>3.5895200688423938</v>
      </c>
      <c r="J312" s="22">
        <f>IF(OR($A312="",$B312="",$C312=""),"",'MPTO_working_3-way'!G311)</f>
        <v>3.0348153478026254</v>
      </c>
      <c r="K312" s="17">
        <f>IF(OR($A312="",$B312="",$C312=""),"",'OddsRatio_working_3-way'!H311)</f>
        <v>2.5582592913060118</v>
      </c>
      <c r="L312" s="21">
        <f>IF(OR($A312="",$B312="",$C312=""),"",'OddsRatio_working_3-way'!I311)</f>
        <v>3.5758980121589174</v>
      </c>
      <c r="M312" s="22">
        <f>IF(OR($A312="",$B312="",$C312=""),"",'OddsRatio_working_3-way'!J311)</f>
        <v>3.0352774417058113</v>
      </c>
      <c r="N312" s="29">
        <f t="shared" si="80"/>
        <v>38.971054587336241</v>
      </c>
      <c r="O312" s="30">
        <f t="shared" si="81"/>
        <v>28.063704032280029</v>
      </c>
      <c r="P312" s="30">
        <f t="shared" si="82"/>
        <v>32.965241380383738</v>
      </c>
      <c r="Q312" t="s">
        <v>232</v>
      </c>
      <c r="R312" t="s">
        <v>236</v>
      </c>
      <c r="S312" t="s">
        <v>303</v>
      </c>
      <c r="T312" s="4">
        <v>100</v>
      </c>
      <c r="U312" s="4">
        <f t="shared" si="83"/>
        <v>59.514170040485837</v>
      </c>
      <c r="V312" s="4">
        <f t="shared" si="84"/>
        <v>70.845481049562679</v>
      </c>
      <c r="W312" s="4">
        <f t="shared" si="85"/>
        <v>65.753424657534239</v>
      </c>
      <c r="X312" s="4">
        <f t="shared" si="86"/>
        <v>63.401094292903061</v>
      </c>
      <c r="Y312" s="4">
        <f t="shared" si="87"/>
        <v>74.732405301979924</v>
      </c>
      <c r="Z312" s="4">
        <f t="shared" si="88"/>
        <v>69.640348909951484</v>
      </c>
      <c r="AA312" s="4">
        <f t="shared" si="89"/>
        <v>-3.8869242524172236</v>
      </c>
      <c r="AB312" s="4">
        <f t="shared" si="90"/>
        <v>-3.8869242524172449</v>
      </c>
      <c r="AC312" s="4">
        <f t="shared" si="91"/>
        <v>-3.8869242524172449</v>
      </c>
    </row>
    <row r="313" spans="1:29" ht="15" x14ac:dyDescent="0.25">
      <c r="A313">
        <v>13.29</v>
      </c>
      <c r="B313">
        <v>6.2</v>
      </c>
      <c r="C313">
        <v>1.24</v>
      </c>
      <c r="D313" s="20">
        <f t="shared" si="67"/>
        <v>4.2986480254375126E-2</v>
      </c>
      <c r="E313" s="17">
        <f>IF(OR($A313="",$B313="",$C313=""),"",A313*'MPTO_working_3-way'!$I312)</f>
        <v>13.861290322580645</v>
      </c>
      <c r="F313" s="21">
        <f>IF(OR($A313="",$B313="",$C313=""),"",B313*'MPTO_working_3-way'!$I312)</f>
        <v>6.4665161775771258</v>
      </c>
      <c r="G313" s="22">
        <f>IF(OR($A313="",$B313="",$C313=""),"",C313*'MPTO_working_3-way'!$I312)</f>
        <v>1.2933032355154253</v>
      </c>
      <c r="H313" s="17">
        <f>IF(OR($A313="",$B313="",$C313=""),"",'MPTO_working_3-way'!E312)</f>
        <v>16.41612431929871</v>
      </c>
      <c r="I313" s="21">
        <f>IF(OR($A313="",$B313="",$C313=""),"",'MPTO_working_3-way'!F312)</f>
        <v>6.8045034133450786</v>
      </c>
      <c r="J313" s="22">
        <f>IF(OR($A313="",$B313="",$C313=""),"",'MPTO_working_3-way'!G312)</f>
        <v>1.2624305442065695</v>
      </c>
      <c r="K313" s="17">
        <f>IF(OR($A313="",$B313="",$C313=""),"",'OddsRatio_working_3-way'!H312)</f>
        <v>14.858813370500419</v>
      </c>
      <c r="L313" s="21">
        <f>IF(OR($A313="",$B313="",$C313=""),"",'OddsRatio_working_3-way'!I312)</f>
        <v>6.8637778296665743</v>
      </c>
      <c r="M313" s="22">
        <f>IF(OR($A313="",$B313="",$C313=""),"",'OddsRatio_working_3-way'!J312)</f>
        <v>1.2706358998307645</v>
      </c>
      <c r="N313" s="29">
        <f t="shared" si="80"/>
        <v>7.2143355829648588</v>
      </c>
      <c r="O313" s="30">
        <f t="shared" si="81"/>
        <v>15.464277402839191</v>
      </c>
      <c r="P313" s="30">
        <f t="shared" si="82"/>
        <v>77.321387014195935</v>
      </c>
      <c r="Q313" t="s">
        <v>228</v>
      </c>
      <c r="R313" t="s">
        <v>234</v>
      </c>
      <c r="S313" t="s">
        <v>303</v>
      </c>
      <c r="T313" s="4">
        <v>100</v>
      </c>
      <c r="U313" s="4">
        <f t="shared" si="83"/>
        <v>92.475545522949588</v>
      </c>
      <c r="V313" s="4">
        <f t="shared" si="84"/>
        <v>83.870967741935488</v>
      </c>
      <c r="W313" s="4">
        <f t="shared" si="85"/>
        <v>19.35483870967742</v>
      </c>
      <c r="X313" s="4">
        <f t="shared" si="86"/>
        <v>96.774193548387103</v>
      </c>
      <c r="Y313" s="4">
        <f t="shared" si="87"/>
        <v>88.169615767373003</v>
      </c>
      <c r="Z313" s="4">
        <f t="shared" si="88"/>
        <v>23.653486735114932</v>
      </c>
      <c r="AA313" s="4">
        <f t="shared" si="89"/>
        <v>-4.2986480254375152</v>
      </c>
      <c r="AB313" s="4">
        <f t="shared" si="90"/>
        <v>-4.2986480254375152</v>
      </c>
      <c r="AC313" s="4">
        <f t="shared" si="91"/>
        <v>-4.2986480254375117</v>
      </c>
    </row>
    <row r="314" spans="1:29" ht="15" x14ac:dyDescent="0.25">
      <c r="A314">
        <v>2.23</v>
      </c>
      <c r="B314">
        <v>3.38</v>
      </c>
      <c r="C314">
        <v>3.38</v>
      </c>
      <c r="D314" s="20">
        <f t="shared" si="67"/>
        <v>4.0146469604903645E-2</v>
      </c>
      <c r="E314" s="17">
        <f>IF(OR($A314="",$B314="",$C314=""),"",A314*'MPTO_working_3-way'!$I313)</f>
        <v>2.3195266272189352</v>
      </c>
      <c r="F314" s="21">
        <f>IF(OR($A314="",$B314="",$C314=""),"",B314*'MPTO_working_3-way'!$I313)</f>
        <v>3.5156950672645744</v>
      </c>
      <c r="G314" s="22">
        <f>IF(OR($A314="",$B314="",$C314=""),"",C314*'MPTO_working_3-way'!$I313)</f>
        <v>3.5156950672645744</v>
      </c>
      <c r="H314" s="17">
        <f>IF(OR($A314="",$B314="",$C314=""),"",'MPTO_working_3-way'!E313)</f>
        <v>2.2985951572569987</v>
      </c>
      <c r="I314" s="21">
        <f>IF(OR($A314="",$B314="",$C314=""),"",'MPTO_working_3-way'!F313)</f>
        <v>3.5401258728120997</v>
      </c>
      <c r="J314" s="22">
        <f>IF(OR($A314="",$B314="",$C314=""),"",'MPTO_working_3-way'!G313)</f>
        <v>3.5401258728120997</v>
      </c>
      <c r="K314" s="17">
        <f>IF(OR($A314="",$B314="",$C314=""),"",'OddsRatio_working_3-way'!H313)</f>
        <v>2.3073960889324399</v>
      </c>
      <c r="L314" s="21">
        <f>IF(OR($A314="",$B314="",$C314=""),"",'OddsRatio_working_3-way'!I313)</f>
        <v>3.5297582859017944</v>
      </c>
      <c r="M314" s="22">
        <f>IF(OR($A314="",$B314="",$C314=""),"",'OddsRatio_working_3-way'!J313)</f>
        <v>3.5297582859017944</v>
      </c>
      <c r="N314" s="29">
        <f t="shared" si="80"/>
        <v>43.112244897959179</v>
      </c>
      <c r="O314" s="30">
        <f t="shared" si="81"/>
        <v>28.443877551020407</v>
      </c>
      <c r="P314" s="30">
        <f t="shared" si="82"/>
        <v>28.443877551020407</v>
      </c>
      <c r="Q314" t="s">
        <v>263</v>
      </c>
      <c r="R314" t="s">
        <v>248</v>
      </c>
      <c r="S314" t="s">
        <v>304</v>
      </c>
      <c r="T314" s="4">
        <v>100</v>
      </c>
      <c r="U314" s="4">
        <f t="shared" si="83"/>
        <v>55.156950672645742</v>
      </c>
      <c r="V314" s="4">
        <f t="shared" si="84"/>
        <v>70.414201183431956</v>
      </c>
      <c r="W314" s="4">
        <f t="shared" si="85"/>
        <v>70.414201183431956</v>
      </c>
      <c r="X314" s="4">
        <f t="shared" si="86"/>
        <v>59.171597633136095</v>
      </c>
      <c r="Y314" s="4">
        <f t="shared" si="87"/>
        <v>74.428848143922309</v>
      </c>
      <c r="Z314" s="4">
        <f t="shared" si="88"/>
        <v>74.428848143922309</v>
      </c>
      <c r="AA314" s="4">
        <f t="shared" si="89"/>
        <v>-4.014646960490353</v>
      </c>
      <c r="AB314" s="4">
        <f t="shared" si="90"/>
        <v>-4.014646960490353</v>
      </c>
      <c r="AC314" s="4">
        <f t="shared" si="91"/>
        <v>-4.014646960490353</v>
      </c>
    </row>
    <row r="315" spans="1:29" ht="15" x14ac:dyDescent="0.25">
      <c r="A315">
        <v>1.3</v>
      </c>
      <c r="B315">
        <v>5.68</v>
      </c>
      <c r="C315">
        <v>9.92</v>
      </c>
      <c r="D315" s="20">
        <f t="shared" si="67"/>
        <v>4.6093558871841411E-2</v>
      </c>
      <c r="E315" s="17">
        <f>IF(OR($A315="",$B315="",$C315=""),"",A315*'MPTO_working_3-way'!$I314)</f>
        <v>1.359921626533394</v>
      </c>
      <c r="F315" s="21">
        <f>IF(OR($A315="",$B315="",$C315=""),"",B315*'MPTO_working_3-way'!$I314)</f>
        <v>5.9418114143920588</v>
      </c>
      <c r="G315" s="22">
        <f>IF(OR($A315="",$B315="",$C315=""),"",C315*'MPTO_working_3-way'!$I314)</f>
        <v>10.377248104008666</v>
      </c>
      <c r="H315" s="17">
        <f>IF(OR($A315="",$B315="",$C315=""),"",'MPTO_working_3-way'!E314)</f>
        <v>1.3264952510097763</v>
      </c>
      <c r="I315" s="21">
        <f>IF(OR($A315="",$B315="",$C315=""),"",'MPTO_working_3-way'!F314)</f>
        <v>6.2230921893265903</v>
      </c>
      <c r="J315" s="22">
        <f>IF(OR($A315="",$B315="",$C315=""),"",'MPTO_working_3-way'!G314)</f>
        <v>11.703855199918189</v>
      </c>
      <c r="K315" s="17">
        <f>IF(OR($A315="",$B315="",$C315=""),"",'OddsRatio_working_3-way'!H314)</f>
        <v>1.3357571744616015</v>
      </c>
      <c r="L315" s="21">
        <f>IF(OR($A315="",$B315="",$C315=""),"",'OddsRatio_working_3-way'!I314)</f>
        <v>6.2378119216009829</v>
      </c>
      <c r="M315" s="22">
        <f>IF(OR($A315="",$B315="",$C315=""),"",'OddsRatio_working_3-way'!J314)</f>
        <v>10.98317998732495</v>
      </c>
      <c r="N315" s="29">
        <f t="shared" si="80"/>
        <v>73.533649328683879</v>
      </c>
      <c r="O315" s="30">
        <f t="shared" si="81"/>
        <v>16.829884529452301</v>
      </c>
      <c r="P315" s="30">
        <f t="shared" si="82"/>
        <v>9.6364661418638171</v>
      </c>
      <c r="Q315" t="s">
        <v>259</v>
      </c>
      <c r="R315" t="s">
        <v>256</v>
      </c>
      <c r="S315" t="s">
        <v>304</v>
      </c>
      <c r="T315" s="4">
        <v>100</v>
      </c>
      <c r="U315" s="4">
        <f t="shared" si="83"/>
        <v>23.076923076923073</v>
      </c>
      <c r="V315" s="4">
        <f t="shared" si="84"/>
        <v>82.394366197183103</v>
      </c>
      <c r="W315" s="4">
        <f t="shared" si="85"/>
        <v>89.91935483870968</v>
      </c>
      <c r="X315" s="4">
        <f t="shared" si="86"/>
        <v>27.686278964107224</v>
      </c>
      <c r="Y315" s="4">
        <f t="shared" si="87"/>
        <v>87.00372208436724</v>
      </c>
      <c r="Z315" s="4">
        <f t="shared" si="88"/>
        <v>94.528710725893816</v>
      </c>
      <c r="AA315" s="4">
        <f t="shared" si="89"/>
        <v>-4.6093558871841509</v>
      </c>
      <c r="AB315" s="4">
        <f t="shared" si="90"/>
        <v>-4.6093558871841367</v>
      </c>
      <c r="AC315" s="4">
        <f t="shared" si="91"/>
        <v>-4.6093558871841367</v>
      </c>
    </row>
    <row r="316" spans="1:29" ht="15" x14ac:dyDescent="0.25">
      <c r="A316">
        <v>1.39</v>
      </c>
      <c r="B316">
        <v>4.91</v>
      </c>
      <c r="C316">
        <v>8.3800000000000008</v>
      </c>
      <c r="D316" s="20">
        <f t="shared" si="67"/>
        <v>4.2422190455132291E-2</v>
      </c>
      <c r="E316" s="17">
        <f>IF(OR($A316="",$B316="",$C316=""),"",A316*'MPTO_working_3-way'!$I315)</f>
        <v>1.4489668447326338</v>
      </c>
      <c r="F316" s="21">
        <f>IF(OR($A316="",$B316="",$C316=""),"",B316*'MPTO_working_3-way'!$I315)</f>
        <v>5.1182929551346996</v>
      </c>
      <c r="G316" s="22">
        <f>IF(OR($A316="",$B316="",$C316=""),"",C316*'MPTO_working_3-way'!$I315)</f>
        <v>8.7354979560140098</v>
      </c>
      <c r="H316" s="17">
        <f>IF(OR($A316="",$B316="",$C316=""),"",'MPTO_working_3-way'!E315)</f>
        <v>1.4178690888035601</v>
      </c>
      <c r="I316" s="21">
        <f>IF(OR($A316="",$B316="",$C316=""),"",'MPTO_working_3-way'!F315)</f>
        <v>5.2763415943275387</v>
      </c>
      <c r="J316" s="22">
        <f>IF(OR($A316="",$B316="",$C316=""),"",'MPTO_working_3-way'!G315)</f>
        <v>9.5065156244338205</v>
      </c>
      <c r="K316" s="17">
        <f>IF(OR($A316="",$B316="",$C316=""),"",'OddsRatio_working_3-way'!H315)</f>
        <v>1.4272417808883207</v>
      </c>
      <c r="L316" s="21">
        <f>IF(OR($A316="",$B316="",$C316=""),"",'OddsRatio_working_3-way'!I315)</f>
        <v>5.2833727263418826</v>
      </c>
      <c r="M316" s="22">
        <f>IF(OR($A316="",$B316="",$C316=""),"",'OddsRatio_working_3-way'!J315)</f>
        <v>9.0847290845020705</v>
      </c>
      <c r="N316" s="29">
        <f t="shared" si="80"/>
        <v>69.014691649795608</v>
      </c>
      <c r="O316" s="30">
        <f t="shared" si="81"/>
        <v>19.537764031204865</v>
      </c>
      <c r="P316" s="30">
        <f t="shared" si="82"/>
        <v>11.447544318999508</v>
      </c>
      <c r="Q316" t="s">
        <v>260</v>
      </c>
      <c r="R316" t="s">
        <v>246</v>
      </c>
      <c r="S316" t="s">
        <v>304</v>
      </c>
      <c r="T316" s="4">
        <v>100</v>
      </c>
      <c r="U316" s="4">
        <f t="shared" si="83"/>
        <v>28.057553956834536</v>
      </c>
      <c r="V316" s="4">
        <f t="shared" si="84"/>
        <v>79.633401221995925</v>
      </c>
      <c r="W316" s="4">
        <f t="shared" si="85"/>
        <v>88.066825775656326</v>
      </c>
      <c r="X316" s="4">
        <f t="shared" si="86"/>
        <v>32.299773002347749</v>
      </c>
      <c r="Y316" s="4">
        <f t="shared" si="87"/>
        <v>83.875620267509149</v>
      </c>
      <c r="Z316" s="4">
        <f t="shared" si="88"/>
        <v>92.30904482116955</v>
      </c>
      <c r="AA316" s="4">
        <f t="shared" si="89"/>
        <v>-4.2422190455132132</v>
      </c>
      <c r="AB316" s="4">
        <f t="shared" si="90"/>
        <v>-4.2422190455132238</v>
      </c>
      <c r="AC316" s="4">
        <f t="shared" si="91"/>
        <v>-4.2422190455132238</v>
      </c>
    </row>
    <row r="317" spans="1:29" ht="15" x14ac:dyDescent="0.25">
      <c r="A317">
        <v>1.95</v>
      </c>
      <c r="B317">
        <v>3.53</v>
      </c>
      <c r="C317">
        <v>4.24</v>
      </c>
      <c r="D317" s="20">
        <f t="shared" si="67"/>
        <v>3.1955688404456506E-2</v>
      </c>
      <c r="E317" s="17">
        <f>IF(OR($A317="",$B317="",$C317=""),"",A317*'MPTO_working_3-way'!$I316)</f>
        <v>2.0123135923886903</v>
      </c>
      <c r="F317" s="21">
        <f>IF(OR($A317="",$B317="",$C317=""),"",B317*'MPTO_working_3-way'!$I316)</f>
        <v>3.6428035800677314</v>
      </c>
      <c r="G317" s="22">
        <f>IF(OR($A317="",$B317="",$C317=""),"",C317*'MPTO_working_3-way'!$I316)</f>
        <v>4.3754921188348961</v>
      </c>
      <c r="H317" s="17">
        <f>IF(OR($A317="",$B317="",$C317=""),"",'MPTO_working_3-way'!E316)</f>
        <v>1.9913629939680146</v>
      </c>
      <c r="I317" s="21">
        <f>IF(OR($A317="",$B317="",$C317=""),"",'MPTO_working_3-way'!F316)</f>
        <v>3.66791809760156</v>
      </c>
      <c r="J317" s="22">
        <f>IF(OR($A317="",$B317="",$C317=""),"",'MPTO_working_3-way'!G316)</f>
        <v>4.4405533263278336</v>
      </c>
      <c r="K317" s="17">
        <f>IF(OR($A317="",$B317="",$C317=""),"",'OddsRatio_working_3-way'!H316)</f>
        <v>1.9995493643793449</v>
      </c>
      <c r="L317" s="21">
        <f>IF(OR($A317="",$B317="",$C317=""),"",'OddsRatio_working_3-way'!I316)</f>
        <v>3.6619577809260466</v>
      </c>
      <c r="M317" s="22">
        <f>IF(OR($A317="",$B317="",$C317=""),"",'OddsRatio_working_3-way'!J316)</f>
        <v>4.4089894111464005</v>
      </c>
      <c r="N317" s="29">
        <f t="shared" si="80"/>
        <v>49.694043899637094</v>
      </c>
      <c r="O317" s="30">
        <f t="shared" si="81"/>
        <v>27.451384023878848</v>
      </c>
      <c r="P317" s="30">
        <f t="shared" si="82"/>
        <v>22.85457207648404</v>
      </c>
      <c r="Q317" t="s">
        <v>292</v>
      </c>
      <c r="R317" t="s">
        <v>293</v>
      </c>
      <c r="S317" t="s">
        <v>304</v>
      </c>
      <c r="T317" s="4">
        <v>100</v>
      </c>
      <c r="U317" s="4">
        <f t="shared" si="83"/>
        <v>48.717948717948723</v>
      </c>
      <c r="V317" s="4">
        <f t="shared" si="84"/>
        <v>71.671388101982998</v>
      </c>
      <c r="W317" s="4">
        <f t="shared" si="85"/>
        <v>76.415094339622627</v>
      </c>
      <c r="X317" s="4">
        <f t="shared" si="86"/>
        <v>51.913517558394354</v>
      </c>
      <c r="Y317" s="4">
        <f t="shared" si="87"/>
        <v>74.866956942428644</v>
      </c>
      <c r="Z317" s="4">
        <f t="shared" si="88"/>
        <v>79.610663180068286</v>
      </c>
      <c r="AA317" s="4">
        <f t="shared" si="89"/>
        <v>-3.1955688404456311</v>
      </c>
      <c r="AB317" s="4">
        <f t="shared" si="90"/>
        <v>-3.1955688404456453</v>
      </c>
      <c r="AC317" s="4">
        <f t="shared" si="91"/>
        <v>-3.1955688404456595</v>
      </c>
    </row>
    <row r="318" spans="1:29" ht="15" x14ac:dyDescent="0.25">
      <c r="A318">
        <v>2.62</v>
      </c>
      <c r="B318">
        <v>3.19</v>
      </c>
      <c r="C318">
        <v>2.96</v>
      </c>
      <c r="D318" s="20">
        <f t="shared" si="67"/>
        <v>3.2996850975266501E-2</v>
      </c>
      <c r="E318" s="17">
        <f>IF(OR($A318="",$B318="",$C318=""),"",A318*'MPTO_working_3-way'!$I317)</f>
        <v>2.7064517495551983</v>
      </c>
      <c r="F318" s="21">
        <f>IF(OR($A318="",$B318="",$C318=""),"",B318*'MPTO_working_3-way'!$I317)</f>
        <v>3.2952599546111001</v>
      </c>
      <c r="G318" s="22">
        <f>IF(OR($A318="",$B318="",$C318=""),"",C318*'MPTO_working_3-way'!$I317)</f>
        <v>3.0576706788867889</v>
      </c>
      <c r="H318" s="17">
        <f>IF(OR($A318="",$B318="",$C318=""),"",'MPTO_working_3-way'!E317)</f>
        <v>2.6977414905691162</v>
      </c>
      <c r="I318" s="21">
        <f>IF(OR($A318="",$B318="",$C318=""),"",'MPTO_working_3-way'!F317)</f>
        <v>3.3059963416211691</v>
      </c>
      <c r="J318" s="22">
        <f>IF(OR($A318="",$B318="",$C318=""),"",'MPTO_working_3-way'!G317)</f>
        <v>3.0596114422308238</v>
      </c>
      <c r="K318" s="17">
        <f>IF(OR($A318="",$B318="",$C318=""),"",'OddsRatio_working_3-way'!H317)</f>
        <v>2.7018209672801579</v>
      </c>
      <c r="L318" s="21">
        <f>IF(OR($A318="",$B318="",$C318=""),"",'OddsRatio_working_3-way'!I317)</f>
        <v>3.3006098261379901</v>
      </c>
      <c r="M318" s="22">
        <f>IF(OR($A318="",$B318="",$C318=""),"",'OddsRatio_working_3-way'!J317)</f>
        <v>3.0589932690550059</v>
      </c>
      <c r="N318" s="29">
        <f t="shared" si="80"/>
        <v>36.948746644544791</v>
      </c>
      <c r="O318" s="30">
        <f t="shared" si="81"/>
        <v>30.346619501162174</v>
      </c>
      <c r="P318" s="30">
        <f t="shared" si="82"/>
        <v>32.704633854293021</v>
      </c>
      <c r="Q318" t="s">
        <v>294</v>
      </c>
      <c r="R318" t="s">
        <v>295</v>
      </c>
      <c r="S318" t="s">
        <v>304</v>
      </c>
      <c r="T318" s="4">
        <v>100</v>
      </c>
      <c r="U318" s="4">
        <f t="shared" si="83"/>
        <v>61.832061068702288</v>
      </c>
      <c r="V318" s="4">
        <f t="shared" si="84"/>
        <v>68.652037617554868</v>
      </c>
      <c r="W318" s="4">
        <f t="shared" si="85"/>
        <v>66.21621621621621</v>
      </c>
      <c r="X318" s="4">
        <f t="shared" si="86"/>
        <v>65.131746166228922</v>
      </c>
      <c r="Y318" s="4">
        <f t="shared" si="87"/>
        <v>71.951722715081488</v>
      </c>
      <c r="Z318" s="4">
        <f t="shared" si="88"/>
        <v>69.515901313742859</v>
      </c>
      <c r="AA318" s="4">
        <f t="shared" si="89"/>
        <v>-3.2996850975266341</v>
      </c>
      <c r="AB318" s="4">
        <f t="shared" si="90"/>
        <v>-3.2996850975266199</v>
      </c>
      <c r="AC318" s="4">
        <f t="shared" si="91"/>
        <v>-3.2996850975266483</v>
      </c>
    </row>
    <row r="319" spans="1:29" ht="15" x14ac:dyDescent="0.25">
      <c r="A319">
        <v>2.29</v>
      </c>
      <c r="B319">
        <v>3.39</v>
      </c>
      <c r="C319">
        <v>3.32</v>
      </c>
      <c r="D319" s="20">
        <f t="shared" si="67"/>
        <v>3.2871292721995182E-2</v>
      </c>
      <c r="E319" s="17">
        <f>IF(OR($A319="",$B319="",$C319=""),"",A319*'MPTO_working_3-way'!$I318)</f>
        <v>2.3652752603333691</v>
      </c>
      <c r="F319" s="21">
        <f>IF(OR($A319="",$B319="",$C319=""),"",B319*'MPTO_working_3-way'!$I318)</f>
        <v>3.5014336823275638</v>
      </c>
      <c r="G319" s="22">
        <f>IF(OR($A319="",$B319="",$C319=""),"",C319*'MPTO_working_3-way'!$I318)</f>
        <v>3.4291326918370237</v>
      </c>
      <c r="H319" s="17">
        <f>IF(OR($A319="",$B319="",$C319=""),"",'MPTO_working_3-way'!E318)</f>
        <v>2.3489389981988746</v>
      </c>
      <c r="I319" s="21">
        <f>IF(OR($A319="",$B319="",$C319=""),"",'MPTO_working_3-way'!F318)</f>
        <v>3.520777742847474</v>
      </c>
      <c r="J319" s="22">
        <f>IF(OR($A319="",$B319="",$C319=""),"",'MPTO_working_3-way'!G318)</f>
        <v>3.4453328147839333</v>
      </c>
      <c r="K319" s="17">
        <f>IF(OR($A319="",$B319="",$C319=""),"",'OddsRatio_working_3-way'!H318)</f>
        <v>2.3559407267463834</v>
      </c>
      <c r="L319" s="21">
        <f>IF(OR($A319="",$B319="",$C319=""),"",'OddsRatio_working_3-way'!I318)</f>
        <v>3.5121692534293456</v>
      </c>
      <c r="M319" s="22">
        <f>IF(OR($A319="",$B319="",$C319=""),"",'OddsRatio_working_3-way'!J318)</f>
        <v>3.4385910744586115</v>
      </c>
      <c r="N319" s="29">
        <f t="shared" si="80"/>
        <v>42.278377352962167</v>
      </c>
      <c r="O319" s="30">
        <f t="shared" si="81"/>
        <v>28.559729834301876</v>
      </c>
      <c r="P319" s="30">
        <f t="shared" si="82"/>
        <v>29.161892812735957</v>
      </c>
      <c r="Q319" t="s">
        <v>296</v>
      </c>
      <c r="R319" t="s">
        <v>297</v>
      </c>
      <c r="S319" t="s">
        <v>304</v>
      </c>
      <c r="T319" s="4">
        <v>100</v>
      </c>
      <c r="U319" s="4">
        <f t="shared" si="83"/>
        <v>56.331877729257641</v>
      </c>
      <c r="V319" s="4">
        <f t="shared" si="84"/>
        <v>70.501474926253692</v>
      </c>
      <c r="W319" s="4">
        <f t="shared" si="85"/>
        <v>69.879518072289159</v>
      </c>
      <c r="X319" s="4">
        <f t="shared" si="86"/>
        <v>59.619007001457156</v>
      </c>
      <c r="Y319" s="4">
        <f t="shared" si="87"/>
        <v>73.788604198453214</v>
      </c>
      <c r="Z319" s="4">
        <f t="shared" si="88"/>
        <v>73.16664734448868</v>
      </c>
      <c r="AA319" s="4">
        <f t="shared" si="89"/>
        <v>-3.2871292721995147</v>
      </c>
      <c r="AB319" s="4">
        <f t="shared" si="90"/>
        <v>-3.2871292721995218</v>
      </c>
      <c r="AC319" s="4">
        <f t="shared" si="91"/>
        <v>-3.2871292721995218</v>
      </c>
    </row>
    <row r="320" spans="1:29" ht="15" x14ac:dyDescent="0.25">
      <c r="A320">
        <v>2.0499999999999998</v>
      </c>
      <c r="B320">
        <v>3.36</v>
      </c>
      <c r="C320">
        <v>4.0599999999999996</v>
      </c>
      <c r="D320" s="20">
        <f t="shared" si="67"/>
        <v>3.1729344387040115E-2</v>
      </c>
      <c r="E320" s="17">
        <f>IF(OR($A320="",$B320="",$C320=""),"",A320*'MPTO_working_3-way'!$I319)</f>
        <v>2.1150451559934322</v>
      </c>
      <c r="F320" s="21">
        <f>IF(OR($A320="",$B320="",$C320=""),"",B320*'MPTO_working_3-way'!$I319)</f>
        <v>3.4666105971404546</v>
      </c>
      <c r="G320" s="22">
        <f>IF(OR($A320="",$B320="",$C320=""),"",C320*'MPTO_working_3-way'!$I319)</f>
        <v>4.1888211382113827</v>
      </c>
      <c r="H320" s="17">
        <f>IF(OR($A320="",$B320="",$C320=""),"",'MPTO_working_3-way'!E319)</f>
        <v>2.0954325796728468</v>
      </c>
      <c r="I320" s="21">
        <f>IF(OR($A320="",$B320="",$C320=""),"",'MPTO_working_3-way'!F319)</f>
        <v>3.4838034555728679</v>
      </c>
      <c r="J320" s="22">
        <f>IF(OR($A320="",$B320="",$C320=""),"",'MPTO_working_3-way'!G319)</f>
        <v>4.2421599580920573</v>
      </c>
      <c r="K320" s="17">
        <f>IF(OR($A320="",$B320="",$C320=""),"",'OddsRatio_working_3-way'!H319)</f>
        <v>2.1033792439079564</v>
      </c>
      <c r="L320" s="21">
        <f>IF(OR($A320="",$B320="",$C320=""),"",'OddsRatio_working_3-way'!I319)</f>
        <v>3.4799762053550269</v>
      </c>
      <c r="M320" s="22">
        <f>IF(OR($A320="",$B320="",$C320=""),"",'OddsRatio_working_3-way'!J319)</f>
        <v>4.2155623679603309</v>
      </c>
      <c r="N320" s="29">
        <f t="shared" si="80"/>
        <v>47.280314425736321</v>
      </c>
      <c r="O320" s="30">
        <f t="shared" si="81"/>
        <v>28.846620408559364</v>
      </c>
      <c r="P320" s="30">
        <f t="shared" si="82"/>
        <v>23.8730651657043</v>
      </c>
      <c r="Q320" t="s">
        <v>298</v>
      </c>
      <c r="R320" t="s">
        <v>299</v>
      </c>
      <c r="S320" t="s">
        <v>304</v>
      </c>
      <c r="T320" s="4">
        <v>100</v>
      </c>
      <c r="U320" s="4">
        <f t="shared" si="83"/>
        <v>51.219512195121943</v>
      </c>
      <c r="V320" s="4">
        <f t="shared" si="84"/>
        <v>70.238095238095241</v>
      </c>
      <c r="W320" s="4">
        <f t="shared" si="85"/>
        <v>75.369458128078819</v>
      </c>
      <c r="X320" s="4">
        <f t="shared" si="86"/>
        <v>54.392446633825941</v>
      </c>
      <c r="Y320" s="4">
        <f t="shared" si="87"/>
        <v>73.411029676799245</v>
      </c>
      <c r="Z320" s="4">
        <f t="shared" si="88"/>
        <v>78.542392566782809</v>
      </c>
      <c r="AA320" s="4">
        <f t="shared" si="89"/>
        <v>-3.1729344387039973</v>
      </c>
      <c r="AB320" s="4">
        <f t="shared" si="90"/>
        <v>-3.1729344387040044</v>
      </c>
      <c r="AC320" s="4">
        <f t="shared" si="91"/>
        <v>-3.1729344387039902</v>
      </c>
    </row>
    <row r="321" spans="1:29" ht="15" x14ac:dyDescent="0.25">
      <c r="A321"/>
      <c r="B321"/>
      <c r="C321"/>
      <c r="D321" s="20" t="str">
        <f t="shared" si="6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29" t="e">
        <f t="shared" si="80"/>
        <v>#VALUE!</v>
      </c>
      <c r="O321" s="30" t="e">
        <f t="shared" si="81"/>
        <v>#VALUE!</v>
      </c>
      <c r="P321" s="30" t="e">
        <f t="shared" si="82"/>
        <v>#VALUE!</v>
      </c>
      <c r="Q321" t="s">
        <v>226</v>
      </c>
      <c r="R321" t="s">
        <v>233</v>
      </c>
      <c r="S321" t="s">
        <v>304</v>
      </c>
      <c r="T321" s="4">
        <v>100</v>
      </c>
      <c r="U321" s="4" t="e">
        <f t="shared" si="83"/>
        <v>#DIV/0!</v>
      </c>
      <c r="V321" s="4" t="e">
        <f t="shared" si="84"/>
        <v>#DIV/0!</v>
      </c>
      <c r="W321" s="4" t="e">
        <f t="shared" si="85"/>
        <v>#DIV/0!</v>
      </c>
      <c r="X321" s="4" t="e">
        <f t="shared" si="86"/>
        <v>#DIV/0!</v>
      </c>
      <c r="Y321" s="4" t="e">
        <f t="shared" si="87"/>
        <v>#DIV/0!</v>
      </c>
      <c r="Z321" s="4" t="e">
        <f t="shared" si="88"/>
        <v>#DIV/0!</v>
      </c>
      <c r="AA321" s="4" t="e">
        <f t="shared" si="89"/>
        <v>#DIV/0!</v>
      </c>
      <c r="AB321" s="4" t="e">
        <f t="shared" si="90"/>
        <v>#DIV/0!</v>
      </c>
      <c r="AC321" s="4" t="e">
        <f t="shared" si="91"/>
        <v>#DIV/0!</v>
      </c>
    </row>
    <row r="322" spans="1:29" ht="15" x14ac:dyDescent="0.25">
      <c r="A322">
        <v>3.03</v>
      </c>
      <c r="B322">
        <v>3.45</v>
      </c>
      <c r="C322">
        <v>2.38</v>
      </c>
      <c r="D322" s="20">
        <f t="shared" si="67"/>
        <v>4.0056142990988919E-2</v>
      </c>
      <c r="E322" s="17">
        <f>IF(OR($A322="",$B322="",$C322=""),"",A322*'MPTO_working_3-way'!$I321)</f>
        <v>3.1513701132626961</v>
      </c>
      <c r="F322" s="21">
        <f>IF(OR($A322="",$B322="",$C322=""),"",B322*'MPTO_working_3-way'!$I321)</f>
        <v>3.588193693318912</v>
      </c>
      <c r="G322" s="22">
        <f>IF(OR($A322="",$B322="",$C322=""),"",C322*'MPTO_working_3-way'!$I321)</f>
        <v>2.4753336203185534</v>
      </c>
      <c r="H322" s="17">
        <f>IF(OR($A322="",$B322="",$C322=""),"",'MPTO_working_3-way'!E321)</f>
        <v>3.1577522493879151</v>
      </c>
      <c r="I322" s="21">
        <f>IF(OR($A322="",$B322="",$C322=""),"",'MPTO_working_3-way'!F321)</f>
        <v>3.6165969638955642</v>
      </c>
      <c r="J322" s="22">
        <f>IF(OR($A322="",$B322="",$C322=""),"",'MPTO_working_3-way'!G321)</f>
        <v>2.4581136236317236</v>
      </c>
      <c r="K322" s="17">
        <f>IF(OR($A322="",$B322="",$C322=""),"",'OddsRatio_working_3-way'!H321)</f>
        <v>3.1561530825876001</v>
      </c>
      <c r="L322" s="21">
        <f>IF(OR($A322="",$B322="",$C322=""),"",'OddsRatio_working_3-way'!I321)</f>
        <v>3.6022537203643434</v>
      </c>
      <c r="M322" s="22">
        <f>IF(OR($A322="",$B322="",$C322=""),"",'OddsRatio_working_3-way'!J321)</f>
        <v>2.4657592384093046</v>
      </c>
      <c r="N322" s="29">
        <f t="shared" si="80"/>
        <v>31.73222960360799</v>
      </c>
      <c r="O322" s="30">
        <f t="shared" si="81"/>
        <v>27.869175564907884</v>
      </c>
      <c r="P322" s="30">
        <f t="shared" si="82"/>
        <v>40.398594831484125</v>
      </c>
      <c r="Q322" t="s">
        <v>229</v>
      </c>
      <c r="R322" t="s">
        <v>230</v>
      </c>
      <c r="S322" t="s">
        <v>304</v>
      </c>
      <c r="T322" s="4">
        <v>100</v>
      </c>
      <c r="U322" s="4">
        <f t="shared" si="83"/>
        <v>66.996699669967001</v>
      </c>
      <c r="V322" s="4">
        <f t="shared" si="84"/>
        <v>71.014492753623188</v>
      </c>
      <c r="W322" s="4">
        <f t="shared" si="85"/>
        <v>57.983193277310924</v>
      </c>
      <c r="X322" s="4">
        <f t="shared" si="86"/>
        <v>71.002313969065895</v>
      </c>
      <c r="Y322" s="4">
        <f t="shared" si="87"/>
        <v>75.020107052722082</v>
      </c>
      <c r="Z322" s="4">
        <f t="shared" si="88"/>
        <v>61.988807576409812</v>
      </c>
      <c r="AA322" s="4">
        <f t="shared" si="89"/>
        <v>-4.0056142990988945</v>
      </c>
      <c r="AB322" s="4">
        <f t="shared" si="90"/>
        <v>-4.0056142990988945</v>
      </c>
      <c r="AC322" s="4">
        <f t="shared" si="91"/>
        <v>-4.0056142990988874</v>
      </c>
    </row>
    <row r="323" spans="1:29" ht="15" x14ac:dyDescent="0.25">
      <c r="A323">
        <v>2.08</v>
      </c>
      <c r="B323">
        <v>3.6</v>
      </c>
      <c r="C323">
        <v>3.56</v>
      </c>
      <c r="D323" s="20">
        <f t="shared" si="67"/>
        <v>3.9445884951502919E-2</v>
      </c>
      <c r="E323" s="17">
        <f>IF(OR($A323="",$B323="",$C323=""),"",A323*'MPTO_working_3-way'!$I322)</f>
        <v>2.1620474406991264</v>
      </c>
      <c r="F323" s="21">
        <f>IF(OR($A323="",$B323="",$C323=""),"",B323*'MPTO_working_3-way'!$I322)</f>
        <v>3.7420051858254104</v>
      </c>
      <c r="G323" s="22">
        <f>IF(OR($A323="",$B323="",$C323=""),"",C323*'MPTO_working_3-way'!$I322)</f>
        <v>3.7004273504273506</v>
      </c>
      <c r="H323" s="17">
        <f>IF(OR($A323="",$B323="",$C323=""),"",'MPTO_working_3-way'!E322)</f>
        <v>2.1384857612267254</v>
      </c>
      <c r="I323" s="21">
        <f>IF(OR($A323="",$B323="",$C323=""),"",'MPTO_working_3-way'!F322)</f>
        <v>3.7788731968427736</v>
      </c>
      <c r="J323" s="22">
        <f>IF(OR($A323="",$B323="",$C323=""),"",'MPTO_working_3-way'!G322)</f>
        <v>3.7348238036883163</v>
      </c>
      <c r="K323" s="17">
        <f>IF(OR($A323="",$B323="",$C323=""),"",'OddsRatio_working_3-way'!H322)</f>
        <v>2.1479581707149689</v>
      </c>
      <c r="L323" s="21">
        <f>IF(OR($A323="",$B323="",$C323=""),"",'OddsRatio_working_3-way'!I322)</f>
        <v>3.763603003573071</v>
      </c>
      <c r="M323" s="22">
        <f>IF(OR($A323="",$B323="",$C323=""),"",'OddsRatio_working_3-way'!J322)</f>
        <v>3.7210860342873318</v>
      </c>
      <c r="N323" s="29">
        <f t="shared" si="80"/>
        <v>46.252454094006232</v>
      </c>
      <c r="O323" s="30">
        <f t="shared" si="81"/>
        <v>26.723640143203603</v>
      </c>
      <c r="P323" s="30">
        <f t="shared" si="82"/>
        <v>27.023905762790157</v>
      </c>
      <c r="Q323" t="s">
        <v>261</v>
      </c>
      <c r="R323" t="s">
        <v>251</v>
      </c>
      <c r="S323" t="s">
        <v>305</v>
      </c>
      <c r="T323" s="4">
        <v>100</v>
      </c>
      <c r="U323" s="4">
        <f t="shared" si="83"/>
        <v>51.92307692307692</v>
      </c>
      <c r="V323" s="4">
        <f t="shared" si="84"/>
        <v>72.222222222222229</v>
      </c>
      <c r="W323" s="4">
        <f t="shared" si="85"/>
        <v>71.910112359550567</v>
      </c>
      <c r="X323" s="4">
        <f t="shared" si="86"/>
        <v>55.867665418227219</v>
      </c>
      <c r="Y323" s="4">
        <f t="shared" si="87"/>
        <v>76.166810717372513</v>
      </c>
      <c r="Z323" s="4">
        <f t="shared" si="88"/>
        <v>75.854700854700852</v>
      </c>
      <c r="AA323" s="4">
        <f t="shared" si="89"/>
        <v>-3.944588495150299</v>
      </c>
      <c r="AB323" s="4">
        <f t="shared" si="90"/>
        <v>-3.9445884951502848</v>
      </c>
      <c r="AC323" s="4">
        <f t="shared" si="91"/>
        <v>-3.9445884951502848</v>
      </c>
    </row>
    <row r="324" spans="1:29" ht="15" x14ac:dyDescent="0.25">
      <c r="A324">
        <v>2.15</v>
      </c>
      <c r="B324">
        <v>3</v>
      </c>
      <c r="C324">
        <v>4.03</v>
      </c>
      <c r="D324" s="20">
        <f t="shared" si="67"/>
        <v>4.6588570219477932E-2</v>
      </c>
      <c r="E324" s="17">
        <f>IF(OR($A324="",$B324="",$C324=""),"",A324*'MPTO_working_3-way'!$I323)</f>
        <v>2.2501654259718773</v>
      </c>
      <c r="F324" s="21">
        <f>IF(OR($A324="",$B324="",$C324=""),"",B324*'MPTO_working_3-way'!$I323)</f>
        <v>3.139765710658434</v>
      </c>
      <c r="G324" s="22">
        <f>IF(OR($A324="",$B324="",$C324=""),"",C324*'MPTO_working_3-way'!$I323)</f>
        <v>4.2177519379844961</v>
      </c>
      <c r="H324" s="17">
        <f>IF(OR($A324="",$B324="",$C324=""),"",'MPTO_working_3-way'!E323)</f>
        <v>2.2242648107475964</v>
      </c>
      <c r="I324" s="21">
        <f>IF(OR($A324="",$B324="",$C324=""),"",'MPTO_working_3-way'!F323)</f>
        <v>3.1465953798042974</v>
      </c>
      <c r="J324" s="22">
        <f>IF(OR($A324="",$B324="",$C324=""),"",'MPTO_working_3-way'!G323)</f>
        <v>4.2990517669110755</v>
      </c>
      <c r="K324" s="17">
        <f>IF(OR($A324="",$B324="",$C324=""),"",'OddsRatio_working_3-way'!H323)</f>
        <v>2.2353494316192757</v>
      </c>
      <c r="L324" s="21">
        <f>IF(OR($A324="",$B324="",$C324=""),"",'OddsRatio_working_3-way'!I323)</f>
        <v>3.1484337941204794</v>
      </c>
      <c r="M324" s="22">
        <f>IF(OR($A324="",$B324="",$C324=""),"",'OddsRatio_working_3-way'!J323)</f>
        <v>4.2548771980925268</v>
      </c>
      <c r="N324" s="29">
        <f t="shared" si="80"/>
        <v>44.441177011156249</v>
      </c>
      <c r="O324" s="30">
        <f t="shared" si="81"/>
        <v>31.84951019132864</v>
      </c>
      <c r="P324" s="30">
        <f t="shared" si="82"/>
        <v>23.709312797515118</v>
      </c>
      <c r="Q324" t="s">
        <v>300</v>
      </c>
      <c r="R324" t="s">
        <v>301</v>
      </c>
      <c r="S324" t="s">
        <v>305</v>
      </c>
      <c r="T324" s="4">
        <v>100</v>
      </c>
      <c r="U324" s="4">
        <f t="shared" si="83"/>
        <v>53.488372093023258</v>
      </c>
      <c r="V324" s="4">
        <f t="shared" si="84"/>
        <v>66.666666666666657</v>
      </c>
      <c r="W324" s="4">
        <f t="shared" si="85"/>
        <v>75.186104218362274</v>
      </c>
      <c r="X324" s="4">
        <f t="shared" si="86"/>
        <v>58.147229114971047</v>
      </c>
      <c r="Y324" s="4">
        <f t="shared" si="87"/>
        <v>71.325523688614453</v>
      </c>
      <c r="Z324" s="4">
        <f t="shared" si="88"/>
        <v>79.84496124031007</v>
      </c>
      <c r="AA324" s="4">
        <f t="shared" si="89"/>
        <v>-4.6588570219477887</v>
      </c>
      <c r="AB324" s="4">
        <f t="shared" si="90"/>
        <v>-4.6588570219477958</v>
      </c>
      <c r="AC324" s="4">
        <f t="shared" si="91"/>
        <v>-4.6588570219477958</v>
      </c>
    </row>
    <row r="325" spans="1:29" ht="15" x14ac:dyDescent="0.25">
      <c r="A325">
        <v>3.56</v>
      </c>
      <c r="B325">
        <v>3.77</v>
      </c>
      <c r="C325">
        <v>2.0099999999999998</v>
      </c>
      <c r="D325" s="20">
        <f t="shared" ref="D325:D388" si="92">IF(OR($A325="",$B325="",$C325=""),"",(1/A325)+(1/B325)+(1/C325)-1)</f>
        <v>4.3663303605360193E-2</v>
      </c>
      <c r="E325" s="17">
        <f>IF(OR($A325="",$B325="",$C325=""),"",A325*'MPTO_working_3-way'!$I324)</f>
        <v>3.7154413608350825</v>
      </c>
      <c r="F325" s="21">
        <f>IF(OR($A325="",$B325="",$C325=""),"",B325*'MPTO_working_3-way'!$I324)</f>
        <v>3.9346106545922082</v>
      </c>
      <c r="G325" s="22">
        <f>IF(OR($A325="",$B325="",$C325=""),"",C325*'MPTO_working_3-way'!$I324)</f>
        <v>2.0977632402467736</v>
      </c>
      <c r="H325" s="17">
        <f>IF(OR($A325="",$B325="",$C325=""),"",'MPTO_working_3-way'!E324)</f>
        <v>3.7545367681839554</v>
      </c>
      <c r="I325" s="21">
        <f>IF(OR($A325="",$B325="",$C325=""),"",'MPTO_working_3-way'!F324)</f>
        <v>3.9888701769715404</v>
      </c>
      <c r="J325" s="22">
        <f>IF(OR($A325="",$B325="",$C325=""),"",'MPTO_working_3-way'!G324)</f>
        <v>2.0705734105598483</v>
      </c>
      <c r="K325" s="17">
        <f>IF(OR($A325="",$B325="",$C325=""),"",'OddsRatio_working_3-way'!H324)</f>
        <v>3.7405877039147057</v>
      </c>
      <c r="L325" s="21">
        <f>IF(OR($A325="",$B325="",$C325=""),"",'OddsRatio_working_3-way'!I324)</f>
        <v>3.965401539001459</v>
      </c>
      <c r="M325" s="22">
        <f>IF(OR($A325="",$B325="",$C325=""),"",'OddsRatio_working_3-way'!J324)</f>
        <v>2.0812474925600983</v>
      </c>
      <c r="N325" s="29">
        <f t="shared" ref="N325:N330" si="93">(1/E325)* 100</f>
        <v>26.914702800618013</v>
      </c>
      <c r="O325" s="30">
        <f t="shared" ref="O325:O330" si="94">(1/F325)* 100</f>
        <v>25.415475323660512</v>
      </c>
      <c r="P325" s="30">
        <f t="shared" ref="P325:P330" si="95">(1/G325)* 100</f>
        <v>47.669821875721468</v>
      </c>
      <c r="Q325" t="s">
        <v>251</v>
      </c>
      <c r="R325" t="s">
        <v>260</v>
      </c>
      <c r="S325" s="43">
        <v>44071</v>
      </c>
      <c r="T325" s="4">
        <v>100</v>
      </c>
      <c r="U325" s="4">
        <f t="shared" si="83"/>
        <v>71.910112359550567</v>
      </c>
      <c r="V325" s="4">
        <f t="shared" si="84"/>
        <v>73.474801061007966</v>
      </c>
      <c r="W325" s="4">
        <f t="shared" si="85"/>
        <v>50.248756218905463</v>
      </c>
      <c r="X325" s="4">
        <f t="shared" si="86"/>
        <v>76.276442720086578</v>
      </c>
      <c r="Y325" s="4">
        <f t="shared" si="87"/>
        <v>77.841131421543977</v>
      </c>
      <c r="Z325" s="4">
        <f t="shared" si="88"/>
        <v>54.615086579441488</v>
      </c>
      <c r="AA325" s="4">
        <f t="shared" si="89"/>
        <v>-4.3663303605360113</v>
      </c>
      <c r="AB325" s="4">
        <f t="shared" si="90"/>
        <v>-4.3663303605360113</v>
      </c>
      <c r="AC325" s="4">
        <f t="shared" si="91"/>
        <v>-4.3663303605360255</v>
      </c>
    </row>
    <row r="326" spans="1:29" ht="15" x14ac:dyDescent="0.25">
      <c r="A326">
        <v>2.0099999999999998</v>
      </c>
      <c r="B326">
        <v>3.64</v>
      </c>
      <c r="C326">
        <v>3.7</v>
      </c>
      <c r="D326" s="20">
        <f t="shared" si="92"/>
        <v>4.2507982806490263E-2</v>
      </c>
      <c r="E326" s="17">
        <f>IF(OR($A326="",$B326="",$C326=""),"",A326*'MPTO_working_3-way'!$I325)</f>
        <v>2.0954410454410453</v>
      </c>
      <c r="F326" s="21">
        <f>IF(OR($A326="",$B326="",$C326=""),"",B326*'MPTO_working_3-way'!$I325)</f>
        <v>3.7947290574156245</v>
      </c>
      <c r="G326" s="22">
        <f>IF(OR($A326="",$B326="",$C326=""),"",C326*'MPTO_working_3-way'!$I325)</f>
        <v>3.8572795363840142</v>
      </c>
      <c r="H326" s="17">
        <f>IF(OR($A326="",$B326="",$C326=""),"",'MPTO_working_3-way'!E325)</f>
        <v>2.0689236670158517</v>
      </c>
      <c r="I326" s="21">
        <f>IF(OR($A326="",$B326="",$C326=""),"",'MPTO_working_3-way'!F325)</f>
        <v>3.8379473239484541</v>
      </c>
      <c r="J326" s="22">
        <f>IF(OR($A326="",$B326="",$C326=""),"",'MPTO_working_3-way'!G325)</f>
        <v>3.9047103442174627</v>
      </c>
      <c r="K326" s="17">
        <f>IF(OR($A326="",$B326="",$C326=""),"",'OddsRatio_working_3-way'!H325)</f>
        <v>2.079327664226605</v>
      </c>
      <c r="L326" s="21">
        <f>IF(OR($A326="",$B326="",$C326=""),"",'OddsRatio_working_3-way'!I325)</f>
        <v>3.8212129045131067</v>
      </c>
      <c r="M326" s="22">
        <f>IF(OR($A326="",$B326="",$C326=""),"",'OddsRatio_working_3-way'!J325)</f>
        <v>3.8853313796156774</v>
      </c>
      <c r="N326" s="29">
        <f t="shared" si="93"/>
        <v>47.722650187446405</v>
      </c>
      <c r="O326" s="30">
        <f t="shared" si="94"/>
        <v>26.35234254856244</v>
      </c>
      <c r="P326" s="30">
        <f t="shared" si="95"/>
        <v>25.925007263991155</v>
      </c>
      <c r="Q326" t="s">
        <v>258</v>
      </c>
      <c r="R326" t="s">
        <v>261</v>
      </c>
      <c r="S326" s="43">
        <v>44072</v>
      </c>
      <c r="T326" s="4">
        <v>100</v>
      </c>
      <c r="U326" s="4">
        <f t="shared" ref="U326:U359" si="96">(1/A326)*((T326*A326)-T326)</f>
        <v>50.248756218905463</v>
      </c>
      <c r="V326" s="4">
        <f t="shared" ref="V326:V359" si="97">(1/B326)*((T326*B326)-T326)</f>
        <v>72.527472527472526</v>
      </c>
      <c r="W326" s="4">
        <f t="shared" ref="W326:W359" si="98">(1/C326)*((T326*C326)-T326)</f>
        <v>72.972972972972968</v>
      </c>
      <c r="X326" s="4">
        <f t="shared" ref="X326:X359" si="99">((1/B326)+(1/C326))*T326</f>
        <v>54.499554499554492</v>
      </c>
      <c r="Y326" s="4">
        <f t="shared" ref="Y326:Y359" si="100">((1/A326)+(1/C326))*T326</f>
        <v>76.778270808121562</v>
      </c>
      <c r="Z326" s="4">
        <f t="shared" ref="Z326:Z359" si="101">((1/A326)+(1/B326))*T326</f>
        <v>77.223771253622004</v>
      </c>
      <c r="AA326" s="4">
        <f t="shared" ref="AA326:AA359" si="102">U326-X326</f>
        <v>-4.250798280649029</v>
      </c>
      <c r="AB326" s="4">
        <f t="shared" ref="AB326:AB359" si="103">V326-Y326</f>
        <v>-4.2507982806490361</v>
      </c>
      <c r="AC326" s="4">
        <f t="shared" ref="AC326:AC359" si="104">W326-Z326</f>
        <v>-4.2507982806490361</v>
      </c>
    </row>
    <row r="327" spans="1:29" ht="15" x14ac:dyDescent="0.25">
      <c r="A327">
        <v>2.31</v>
      </c>
      <c r="B327">
        <v>3.48</v>
      </c>
      <c r="C327">
        <v>3.09</v>
      </c>
      <c r="D327" s="20">
        <f t="shared" si="92"/>
        <v>4.3881350208768932E-2</v>
      </c>
      <c r="E327" s="17">
        <f>IF(OR($A327="",$B327="",$C327=""),"",A327*'MPTO_working_3-way'!$I326)</f>
        <v>2.4113659189822565</v>
      </c>
      <c r="F327" s="21">
        <f>IF(OR($A327="",$B327="",$C327=""),"",B327*'MPTO_working_3-way'!$I326)</f>
        <v>3.6327070987265158</v>
      </c>
      <c r="G327" s="22">
        <f>IF(OR($A327="",$B327="",$C327=""),"",C327*'MPTO_working_3-way'!$I326)</f>
        <v>3.225593372145096</v>
      </c>
      <c r="H327" s="17">
        <f>IF(OR($A327="",$B327="",$C327=""),"",'MPTO_working_3-way'!E326)</f>
        <v>2.3907812460297841</v>
      </c>
      <c r="I327" s="21">
        <f>IF(OR($A327="",$B327="",$C327=""),"",'MPTO_working_3-way'!F326)</f>
        <v>3.6666406871349944</v>
      </c>
      <c r="J327" s="22">
        <f>IF(OR($A327="",$B327="",$C327=""),"",'MPTO_working_3-way'!G326)</f>
        <v>3.2362723608631345</v>
      </c>
      <c r="K327" s="17">
        <f>IF(OR($A327="",$B327="",$C327=""),"",'OddsRatio_working_3-way'!H326)</f>
        <v>2.3997109643325625</v>
      </c>
      <c r="L327" s="21">
        <f>IF(OR($A327="",$B327="",$C327=""),"",'OddsRatio_working_3-way'!I326)</f>
        <v>3.6498344973624079</v>
      </c>
      <c r="M327" s="22">
        <f>IF(OR($A327="",$B327="",$C327=""),"",'OddsRatio_working_3-way'!J326)</f>
        <v>3.2331266530191254</v>
      </c>
      <c r="N327" s="29">
        <f t="shared" si="93"/>
        <v>41.470271771198497</v>
      </c>
      <c r="O327" s="30">
        <f t="shared" si="94"/>
        <v>27.527680399847281</v>
      </c>
      <c r="P327" s="30">
        <f t="shared" si="95"/>
        <v>31.002047828954222</v>
      </c>
      <c r="Q327" t="s">
        <v>254</v>
      </c>
      <c r="R327" t="s">
        <v>253</v>
      </c>
      <c r="S327" s="43">
        <v>44072</v>
      </c>
      <c r="T327" s="4">
        <v>100</v>
      </c>
      <c r="U327" s="4">
        <f t="shared" si="96"/>
        <v>56.709956709956707</v>
      </c>
      <c r="V327" s="4">
        <f t="shared" si="97"/>
        <v>71.264367816091948</v>
      </c>
      <c r="W327" s="4">
        <f t="shared" si="98"/>
        <v>67.637540453074436</v>
      </c>
      <c r="X327" s="4">
        <f t="shared" si="99"/>
        <v>61.098091730833616</v>
      </c>
      <c r="Y327" s="4">
        <f t="shared" si="100"/>
        <v>75.652502836968864</v>
      </c>
      <c r="Z327" s="4">
        <f t="shared" si="101"/>
        <v>72.025675473951338</v>
      </c>
      <c r="AA327" s="4">
        <f t="shared" si="102"/>
        <v>-4.3881350208769092</v>
      </c>
      <c r="AB327" s="4">
        <f t="shared" si="103"/>
        <v>-4.3881350208769163</v>
      </c>
      <c r="AC327" s="4">
        <f t="shared" si="104"/>
        <v>-4.3881350208769021</v>
      </c>
    </row>
    <row r="328" spans="1:29" ht="15" x14ac:dyDescent="0.25">
      <c r="A328">
        <v>2.66</v>
      </c>
      <c r="B328">
        <v>3.56</v>
      </c>
      <c r="C328">
        <v>2.58</v>
      </c>
      <c r="D328" s="20">
        <f t="shared" si="92"/>
        <v>4.4435625253360644E-2</v>
      </c>
      <c r="E328" s="17">
        <f>IF(OR($A328="",$B328="",$C328=""),"",A328*'MPTO_working_3-way'!$I327)</f>
        <v>2.7781987631739393</v>
      </c>
      <c r="F328" s="21">
        <f>IF(OR($A328="",$B328="",$C328=""),"",B328*'MPTO_working_3-way'!$I327)</f>
        <v>3.718190825901964</v>
      </c>
      <c r="G328" s="22">
        <f>IF(OR($A328="",$B328="",$C328=""),"",C328*'MPTO_working_3-way'!$I327)</f>
        <v>2.6946439131536706</v>
      </c>
      <c r="H328" s="17">
        <f>IF(OR($A328="",$B328="",$C328=""),"",'MPTO_working_3-way'!E327)</f>
        <v>2.769101455723213</v>
      </c>
      <c r="I328" s="21">
        <f>IF(OR($A328="",$B328="",$C328=""),"",'MPTO_working_3-way'!F327)</f>
        <v>3.7581693019165274</v>
      </c>
      <c r="J328" s="22">
        <f>IF(OR($A328="",$B328="",$C328=""),"",'MPTO_working_3-way'!G327)</f>
        <v>2.6825111934311567</v>
      </c>
      <c r="K328" s="17">
        <f>IF(OR($A328="",$B328="",$C328=""),"",'OddsRatio_working_3-way'!H327)</f>
        <v>2.7743327684128554</v>
      </c>
      <c r="L328" s="21">
        <f>IF(OR($A328="",$B328="",$C328=""),"",'OddsRatio_working_3-way'!I327)</f>
        <v>3.736320413937896</v>
      </c>
      <c r="M328" s="22">
        <f>IF(OR($A328="",$B328="",$C328=""),"",'OddsRatio_working_3-way'!J327)</f>
        <v>2.6888227554772959</v>
      </c>
      <c r="N328" s="29">
        <f t="shared" si="93"/>
        <v>35.994544856018692</v>
      </c>
      <c r="O328" s="30">
        <f t="shared" si="94"/>
        <v>26.894800369946548</v>
      </c>
      <c r="P328" s="30">
        <f t="shared" si="95"/>
        <v>37.110654774034771</v>
      </c>
      <c r="Q328" t="s">
        <v>262</v>
      </c>
      <c r="R328" t="s">
        <v>249</v>
      </c>
      <c r="S328" s="43">
        <v>44072</v>
      </c>
      <c r="T328" s="4">
        <v>100</v>
      </c>
      <c r="U328" s="4">
        <f t="shared" si="96"/>
        <v>62.406015037593981</v>
      </c>
      <c r="V328" s="4">
        <f t="shared" si="97"/>
        <v>71.910112359550567</v>
      </c>
      <c r="W328" s="4">
        <f t="shared" si="98"/>
        <v>61.240310077519375</v>
      </c>
      <c r="X328" s="4">
        <f t="shared" si="99"/>
        <v>66.849577562930065</v>
      </c>
      <c r="Y328" s="4">
        <f t="shared" si="100"/>
        <v>76.35367488488663</v>
      </c>
      <c r="Z328" s="4">
        <f t="shared" si="101"/>
        <v>65.683872602855459</v>
      </c>
      <c r="AA328" s="4">
        <f t="shared" si="102"/>
        <v>-4.443562525336084</v>
      </c>
      <c r="AB328" s="4">
        <f t="shared" si="103"/>
        <v>-4.4435625253360627</v>
      </c>
      <c r="AC328" s="4">
        <f t="shared" si="104"/>
        <v>-4.443562525336084</v>
      </c>
    </row>
    <row r="329" spans="1:29" ht="15" x14ac:dyDescent="0.25">
      <c r="A329">
        <v>2.8</v>
      </c>
      <c r="B329">
        <v>3.47</v>
      </c>
      <c r="C329">
        <v>2.5</v>
      </c>
      <c r="D329" s="20">
        <f t="shared" si="92"/>
        <v>4.5327295183203109E-2</v>
      </c>
      <c r="E329" s="17">
        <f>IF(OR($A329="",$B329="",$C329=""),"",A329*'MPTO_working_3-way'!$I328)</f>
        <v>2.9269164265129683</v>
      </c>
      <c r="F329" s="21">
        <f>IF(OR($A329="",$B329="",$C329=""),"",B329*'MPTO_working_3-way'!$I328)</f>
        <v>3.6272857142857151</v>
      </c>
      <c r="G329" s="22">
        <f>IF(OR($A329="",$B329="",$C329=""),"",C329*'MPTO_working_3-way'!$I328)</f>
        <v>2.6133182379580076</v>
      </c>
      <c r="H329" s="17">
        <f>IF(OR($A329="",$B329="",$C329=""),"",'MPTO_working_3-way'!E328)</f>
        <v>2.9236880115551274</v>
      </c>
      <c r="I329" s="21">
        <f>IF(OR($A329="",$B329="",$C329=""),"",'MPTO_working_3-way'!F328)</f>
        <v>3.6619930649781405</v>
      </c>
      <c r="J329" s="22">
        <f>IF(OR($A329="",$B329="",$C329=""),"",'MPTO_working_3-way'!G328)</f>
        <v>2.5981388383784365</v>
      </c>
      <c r="K329" s="17">
        <f>IF(OR($A329="",$B329="",$C329=""),"",'OddsRatio_working_3-way'!H328)</f>
        <v>2.9264293079566781</v>
      </c>
      <c r="L329" s="21">
        <f>IF(OR($A329="",$B329="",$C329=""),"",'OddsRatio_working_3-way'!I328)</f>
        <v>3.6434891059183303</v>
      </c>
      <c r="M329" s="22">
        <f>IF(OR($A329="",$B329="",$C329=""),"",'OddsRatio_working_3-way'!J328)</f>
        <v>2.605357756630565</v>
      </c>
      <c r="N329" s="29">
        <f t="shared" si="93"/>
        <v>34.165649245795755</v>
      </c>
      <c r="O329" s="30">
        <f t="shared" si="94"/>
        <v>27.568823598912996</v>
      </c>
      <c r="P329" s="30">
        <f t="shared" si="95"/>
        <v>38.265527155291238</v>
      </c>
      <c r="Q329" t="s">
        <v>246</v>
      </c>
      <c r="R329" t="s">
        <v>257</v>
      </c>
      <c r="S329" s="43">
        <v>44072</v>
      </c>
      <c r="T329" s="4">
        <v>100</v>
      </c>
      <c r="U329" s="4">
        <f t="shared" si="96"/>
        <v>64.285714285714292</v>
      </c>
      <c r="V329" s="4">
        <f t="shared" si="97"/>
        <v>71.181556195965413</v>
      </c>
      <c r="W329" s="4">
        <f t="shared" si="98"/>
        <v>60</v>
      </c>
      <c r="X329" s="4">
        <f t="shared" si="99"/>
        <v>68.818443804034587</v>
      </c>
      <c r="Y329" s="4">
        <f t="shared" si="100"/>
        <v>75.714285714285708</v>
      </c>
      <c r="Z329" s="4">
        <f t="shared" si="101"/>
        <v>64.532729518320295</v>
      </c>
      <c r="AA329" s="4">
        <f t="shared" si="102"/>
        <v>-4.5327295183202949</v>
      </c>
      <c r="AB329" s="4">
        <f t="shared" si="103"/>
        <v>-4.5327295183202949</v>
      </c>
      <c r="AC329" s="4">
        <f t="shared" si="104"/>
        <v>-4.5327295183202949</v>
      </c>
    </row>
    <row r="330" spans="1:29" ht="15" x14ac:dyDescent="0.25">
      <c r="A330">
        <v>3.25</v>
      </c>
      <c r="B330">
        <v>3.45</v>
      </c>
      <c r="C330">
        <v>2.23</v>
      </c>
      <c r="D330" s="20">
        <f t="shared" si="92"/>
        <v>4.5977873429618343E-2</v>
      </c>
      <c r="E330" s="17">
        <f>IF(OR($A330="",$B330="",$C330=""),"",A330*'MPTO_working_3-way'!$I329)</f>
        <v>3.3994280886462596</v>
      </c>
      <c r="F330" s="21">
        <f>IF(OR($A330="",$B330="",$C330=""),"",B330*'MPTO_working_3-way'!$I329)</f>
        <v>3.6086236633321835</v>
      </c>
      <c r="G330" s="22">
        <f>IF(OR($A330="",$B330="",$C330=""),"",C330*'MPTO_working_3-way'!$I329)</f>
        <v>2.3325306577480487</v>
      </c>
      <c r="H330" s="17">
        <f>IF(OR($A330="",$B330="",$C330=""),"",'MPTO_working_3-way'!E329)</f>
        <v>3.4203662644559323</v>
      </c>
      <c r="I330" s="21">
        <f>IF(OR($A330="",$B330="",$C330=""),"",'MPTO_working_3-way'!F329)</f>
        <v>3.6426008995829871</v>
      </c>
      <c r="J330" s="22">
        <f>IF(OR($A330="",$B330="",$C330=""),"",'MPTO_working_3-way'!G329)</f>
        <v>2.3089114015613514</v>
      </c>
      <c r="K330" s="17">
        <f>IF(OR($A330="",$B330="",$C330=""),"",'OddsRatio_working_3-way'!H329)</f>
        <v>3.4125215194087755</v>
      </c>
      <c r="L330" s="21">
        <f>IF(OR($A330="",$B330="",$C330=""),"",'OddsRatio_working_3-way'!I329)</f>
        <v>3.6269678766895561</v>
      </c>
      <c r="M330" s="22">
        <f>IF(OR($A330="",$B330="",$C330=""),"",'OddsRatio_working_3-way'!J329)</f>
        <v>2.3188450972767978</v>
      </c>
      <c r="N330" s="29">
        <f t="shared" si="93"/>
        <v>29.416712868258553</v>
      </c>
      <c r="O330" s="30">
        <f t="shared" si="94"/>
        <v>27.711396180243565</v>
      </c>
      <c r="P330" s="30">
        <f t="shared" si="95"/>
        <v>42.871890951497896</v>
      </c>
      <c r="Q330" t="s">
        <v>248</v>
      </c>
      <c r="R330" t="s">
        <v>259</v>
      </c>
      <c r="S330" s="43">
        <v>44073</v>
      </c>
      <c r="T330" s="4">
        <v>100</v>
      </c>
      <c r="U330" s="4">
        <f t="shared" si="96"/>
        <v>69.230769230769241</v>
      </c>
      <c r="V330" s="4">
        <f t="shared" si="97"/>
        <v>71.014492753623188</v>
      </c>
      <c r="W330" s="4">
        <f t="shared" si="98"/>
        <v>55.156950672645742</v>
      </c>
      <c r="X330" s="4">
        <f t="shared" si="99"/>
        <v>73.828556573731078</v>
      </c>
      <c r="Y330" s="4">
        <f t="shared" si="100"/>
        <v>75.612280096585025</v>
      </c>
      <c r="Z330" s="4">
        <f t="shared" si="101"/>
        <v>59.754738015607579</v>
      </c>
      <c r="AA330" s="4">
        <f t="shared" si="102"/>
        <v>-4.597787342961837</v>
      </c>
      <c r="AB330" s="4">
        <f t="shared" si="103"/>
        <v>-4.597787342961837</v>
      </c>
      <c r="AC330" s="4">
        <f t="shared" si="104"/>
        <v>-4.597787342961837</v>
      </c>
    </row>
    <row r="331" spans="1:29" ht="15" x14ac:dyDescent="0.25">
      <c r="A331">
        <v>3.02</v>
      </c>
      <c r="B331">
        <v>3.46</v>
      </c>
      <c r="C331">
        <v>2.35</v>
      </c>
      <c r="D331" s="20">
        <f t="shared" si="92"/>
        <v>4.5675083748649037E-2</v>
      </c>
      <c r="E331" s="17">
        <f>IF(OR($A331="",$B331="",$C331=""),"",A331*'MPTO_working_3-way'!$I330)</f>
        <v>3.15793875292092</v>
      </c>
      <c r="F331" s="21">
        <f>IF(OR($A331="",$B331="",$C331=""),"",B331*'MPTO_working_3-way'!$I330)</f>
        <v>3.6180357897703255</v>
      </c>
      <c r="G331" s="22">
        <f>IF(OR($A331="",$B331="",$C331=""),"",C331*'MPTO_working_3-way'!$I330)</f>
        <v>2.4573364468093253</v>
      </c>
      <c r="H331" s="17">
        <f>IF(OR($A331="",$B331="",$C331=""),"",'MPTO_working_3-way'!E330)</f>
        <v>3.1655507055435383</v>
      </c>
      <c r="I331" s="21">
        <f>IF(OR($A331="",$B331="",$C331=""),"",'MPTO_working_3-way'!F330)</f>
        <v>3.6524034900359057</v>
      </c>
      <c r="J331" s="22">
        <f>IF(OR($A331="",$B331="",$C331=""),"",'MPTO_working_3-way'!G330)</f>
        <v>2.4372001341890202</v>
      </c>
      <c r="K331" s="17">
        <f>IF(OR($A331="",$B331="",$C331=""),"",'OddsRatio_working_3-way'!H330)</f>
        <v>3.1637435294788951</v>
      </c>
      <c r="L331" s="21">
        <f>IF(OR($A331="",$B331="",$C331=""),"",'OddsRatio_working_3-way'!I330)</f>
        <v>3.6350540012465755</v>
      </c>
      <c r="M331" s="22">
        <f>IF(OR($A331="",$B331="",$C331=""),"",'OddsRatio_working_3-way'!J330)</f>
        <v>2.4460662201962911</v>
      </c>
      <c r="N331" s="29">
        <f t="shared" ref="N331:N358" si="105">(1/E331)* 100</f>
        <v>31.666225289361766</v>
      </c>
      <c r="O331" s="30">
        <f t="shared" ref="O331:O358" si="106">(1/F331)* 100</f>
        <v>27.639306466437151</v>
      </c>
      <c r="P331" s="30">
        <f t="shared" ref="P331:P358" si="107">(1/G331)* 100</f>
        <v>40.694468244201076</v>
      </c>
      <c r="Q331" t="s">
        <v>256</v>
      </c>
      <c r="R331" t="s">
        <v>263</v>
      </c>
      <c r="S331" s="43">
        <v>44073</v>
      </c>
      <c r="T331" s="4">
        <v>100</v>
      </c>
      <c r="U331" s="4">
        <f t="shared" si="96"/>
        <v>66.88741721854305</v>
      </c>
      <c r="V331" s="4">
        <f t="shared" si="97"/>
        <v>71.098265895953759</v>
      </c>
      <c r="W331" s="4">
        <f t="shared" si="98"/>
        <v>57.446808510638299</v>
      </c>
      <c r="X331" s="4">
        <f t="shared" si="99"/>
        <v>71.45492559340795</v>
      </c>
      <c r="Y331" s="4">
        <f t="shared" si="100"/>
        <v>75.665774270818659</v>
      </c>
      <c r="Z331" s="4">
        <f t="shared" si="101"/>
        <v>62.014316885503206</v>
      </c>
      <c r="AA331" s="4">
        <f t="shared" si="102"/>
        <v>-4.5675083748649001</v>
      </c>
      <c r="AB331" s="4">
        <f t="shared" si="103"/>
        <v>-4.5675083748649001</v>
      </c>
      <c r="AC331" s="4">
        <f t="shared" si="104"/>
        <v>-4.5675083748649072</v>
      </c>
    </row>
    <row r="332" spans="1:29" ht="15" x14ac:dyDescent="0.25">
      <c r="A332">
        <v>2.19</v>
      </c>
      <c r="B332">
        <v>3.49</v>
      </c>
      <c r="C332">
        <v>3.32</v>
      </c>
      <c r="D332" s="20">
        <f t="shared" si="92"/>
        <v>4.4358775132716799E-2</v>
      </c>
      <c r="E332" s="17">
        <f>IF(OR($A332="",$B332="",$C332=""),"",A332*'MPTO_working_3-way'!$I331)</f>
        <v>2.2871457175406498</v>
      </c>
      <c r="F332" s="21">
        <f>IF(OR($A332="",$B332="",$C332=""),"",B332*'MPTO_working_3-way'!$I331)</f>
        <v>3.644812125213182</v>
      </c>
      <c r="G332" s="22">
        <f>IF(OR($A332="",$B332="",$C332=""),"",C332*'MPTO_working_3-way'!$I331)</f>
        <v>3.4672711334406197</v>
      </c>
      <c r="H332" s="17">
        <f>IF(OR($A332="",$B332="",$C332=""),"",'MPTO_working_3-way'!E331)</f>
        <v>2.2632896317598754</v>
      </c>
      <c r="I332" s="21">
        <f>IF(OR($A332="",$B332="",$C332=""),"",'MPTO_working_3-way'!F331)</f>
        <v>3.6798975887609839</v>
      </c>
      <c r="J332" s="22">
        <f>IF(OR($A332="",$B332="",$C332=""),"",'MPTO_working_3-way'!G331)</f>
        <v>3.4913938428409281</v>
      </c>
      <c r="K332" s="17">
        <f>IF(OR($A332="",$B332="",$C332=""),"",'OddsRatio_working_3-way'!H331)</f>
        <v>2.2732036495887953</v>
      </c>
      <c r="L332" s="21">
        <f>IF(OR($A332="",$B332="",$C332=""),"",'OddsRatio_working_3-way'!I331)</f>
        <v>3.6640983928370598</v>
      </c>
      <c r="M332" s="22">
        <f>IF(OR($A332="",$B332="",$C332=""),"",'OddsRatio_working_3-way'!J331)</f>
        <v>3.4822121571815172</v>
      </c>
      <c r="N332" s="29">
        <f t="shared" si="105"/>
        <v>43.722618647809306</v>
      </c>
      <c r="O332" s="30">
        <f t="shared" si="106"/>
        <v>27.436256400774319</v>
      </c>
      <c r="P332" s="30">
        <f t="shared" si="107"/>
        <v>28.841124951416379</v>
      </c>
      <c r="Q332" t="s">
        <v>250</v>
      </c>
      <c r="R332" t="s">
        <v>255</v>
      </c>
      <c r="S332" s="43">
        <v>44073</v>
      </c>
      <c r="T332" s="4">
        <v>100</v>
      </c>
      <c r="U332" s="4">
        <f t="shared" si="96"/>
        <v>54.337899543379002</v>
      </c>
      <c r="V332" s="4">
        <f t="shared" si="97"/>
        <v>71.346704871060169</v>
      </c>
      <c r="W332" s="4">
        <f t="shared" si="98"/>
        <v>69.879518072289159</v>
      </c>
      <c r="X332" s="4">
        <f t="shared" si="99"/>
        <v>58.77377705665068</v>
      </c>
      <c r="Y332" s="4">
        <f t="shared" si="100"/>
        <v>75.78258238433186</v>
      </c>
      <c r="Z332" s="4">
        <f t="shared" si="101"/>
        <v>74.315395585560836</v>
      </c>
      <c r="AA332" s="4">
        <f t="shared" si="102"/>
        <v>-4.4358775132716772</v>
      </c>
      <c r="AB332" s="4">
        <f t="shared" si="103"/>
        <v>-4.4358775132716914</v>
      </c>
      <c r="AC332" s="4">
        <f t="shared" si="104"/>
        <v>-4.4358775132716772</v>
      </c>
    </row>
    <row r="333" spans="1:29" ht="15" x14ac:dyDescent="0.25">
      <c r="A333">
        <v>1.78</v>
      </c>
      <c r="B333">
        <v>3.97</v>
      </c>
      <c r="C333">
        <v>4.37</v>
      </c>
      <c r="D333" s="20">
        <f t="shared" si="92"/>
        <v>4.2519873519812013E-2</v>
      </c>
      <c r="E333" s="17">
        <f>IF(OR($A333="",$B333="",$C333=""),"",A333*'MPTO_working_3-way'!$I332)</f>
        <v>1.8556853748652653</v>
      </c>
      <c r="F333" s="21">
        <f>IF(OR($A333="",$B333="",$C333=""),"",B333*'MPTO_working_3-way'!$I332)</f>
        <v>4.1388038978736539</v>
      </c>
      <c r="G333" s="22">
        <f>IF(OR($A333="",$B333="",$C333=""),"",C333*'MPTO_working_3-way'!$I332)</f>
        <v>4.5558118472815785</v>
      </c>
      <c r="H333" s="17">
        <f>IF(OR($A333="",$B333="",$C333=""),"",'MPTO_working_3-way'!E332)</f>
        <v>1.8260689031550308</v>
      </c>
      <c r="I333" s="21">
        <f>IF(OR($A333="",$B333="",$C333=""),"",'MPTO_working_3-way'!F332)</f>
        <v>4.2067025986137425</v>
      </c>
      <c r="J333" s="22">
        <f>IF(OR($A333="",$B333="",$C333=""),"",'MPTO_working_3-way'!G332)</f>
        <v>4.6585371299129843</v>
      </c>
      <c r="K333" s="17">
        <f>IF(OR($A333="",$B333="",$C333=""),"",'OddsRatio_working_3-way'!H332)</f>
        <v>1.8367532899508217</v>
      </c>
      <c r="L333" s="21">
        <f>IF(OR($A333="",$B333="",$C333=""),"",'OddsRatio_working_3-way'!I332)</f>
        <v>4.186099065581975</v>
      </c>
      <c r="M333" s="22">
        <f>IF(OR($A333="",$B333="",$C333=""),"",'OddsRatio_working_3-way'!J332)</f>
        <v>4.6152033168388078</v>
      </c>
      <c r="N333" s="29">
        <f t="shared" si="105"/>
        <v>53.888445398380448</v>
      </c>
      <c r="O333" s="30">
        <f t="shared" si="106"/>
        <v>24.161569977107604</v>
      </c>
      <c r="P333" s="30">
        <f t="shared" si="107"/>
        <v>21.949984624511941</v>
      </c>
      <c r="Q333" t="s">
        <v>252</v>
      </c>
      <c r="R333" t="s">
        <v>247</v>
      </c>
      <c r="S333" s="43">
        <v>44073</v>
      </c>
      <c r="T333" s="4">
        <v>100</v>
      </c>
      <c r="U333" s="4">
        <f t="shared" si="96"/>
        <v>43.820224719101127</v>
      </c>
      <c r="V333" s="4">
        <f t="shared" si="97"/>
        <v>74.811083123425689</v>
      </c>
      <c r="W333" s="4">
        <f t="shared" si="98"/>
        <v>77.116704805491992</v>
      </c>
      <c r="X333" s="4">
        <f t="shared" si="99"/>
        <v>48.072212071082312</v>
      </c>
      <c r="Y333" s="4">
        <f t="shared" si="100"/>
        <v>79.063070475406889</v>
      </c>
      <c r="Z333" s="4">
        <f t="shared" si="101"/>
        <v>81.368692157473191</v>
      </c>
      <c r="AA333" s="4">
        <f t="shared" si="102"/>
        <v>-4.2519873519811853</v>
      </c>
      <c r="AB333" s="4">
        <f t="shared" si="103"/>
        <v>-4.2519873519811995</v>
      </c>
      <c r="AC333" s="4">
        <f t="shared" si="104"/>
        <v>-4.2519873519811995</v>
      </c>
    </row>
    <row r="334" spans="1:29" ht="15" x14ac:dyDescent="0.25">
      <c r="A334">
        <v>1.31</v>
      </c>
      <c r="B334">
        <v>5.68</v>
      </c>
      <c r="C334">
        <v>10.210000000000001</v>
      </c>
      <c r="D334" s="20">
        <f t="shared" si="92"/>
        <v>3.7358309602213202E-2</v>
      </c>
      <c r="E334" s="17">
        <f>IF(OR($A334="",$B334="",$C334=""),"",A334*'MPTO_working_3-way'!$I333)</f>
        <v>1.3589393855788994</v>
      </c>
      <c r="F334" s="21">
        <f>IF(OR($A334="",$B334="",$C334=""),"",B334*'MPTO_working_3-way'!$I333)</f>
        <v>5.8921951985405707</v>
      </c>
      <c r="G334" s="22">
        <f>IF(OR($A334="",$B334="",$C334=""),"",C334*'MPTO_working_3-way'!$I333)</f>
        <v>10.591428341038597</v>
      </c>
      <c r="H334" s="17">
        <f>IF(OR($A334="",$B334="",$C334=""),"",'MPTO_working_3-way'!E333)</f>
        <v>1.3317245944712439</v>
      </c>
      <c r="I334" s="21">
        <f>IF(OR($A334="",$B334="",$C334=""),"",'MPTO_working_3-way'!F333)</f>
        <v>6.1123361259294331</v>
      </c>
      <c r="J334" s="22">
        <f>IF(OR($A334="",$B334="",$C334=""),"",'MPTO_working_3-way'!G333)</f>
        <v>11.697216646783955</v>
      </c>
      <c r="K334" s="17">
        <f>IF(OR($A334="",$B334="",$C334=""),"",'OddsRatio_working_3-way'!H333)</f>
        <v>1.339502817350172</v>
      </c>
      <c r="L334" s="21">
        <f>IF(OR($A334="",$B334="",$C334=""),"",'OddsRatio_working_3-way'!I333)</f>
        <v>6.1253973716090462</v>
      </c>
      <c r="M334" s="22">
        <f>IF(OR($A334="",$B334="",$C334=""),"",'OddsRatio_working_3-way'!J333)</f>
        <v>11.086519186435751</v>
      </c>
      <c r="N334" s="29">
        <f t="shared" si="105"/>
        <v>73.58679942696682</v>
      </c>
      <c r="O334" s="30">
        <f t="shared" si="106"/>
        <v>16.971603388965942</v>
      </c>
      <c r="P334" s="30">
        <f t="shared" si="107"/>
        <v>9.441597184067243</v>
      </c>
      <c r="Q334" t="s">
        <v>306</v>
      </c>
      <c r="R334" t="s">
        <v>270</v>
      </c>
      <c r="S334" s="43">
        <v>44071</v>
      </c>
      <c r="T334" s="4">
        <v>100</v>
      </c>
      <c r="U334" s="4">
        <f t="shared" si="96"/>
        <v>23.664122137404579</v>
      </c>
      <c r="V334" s="4">
        <f t="shared" si="97"/>
        <v>82.394366197183103</v>
      </c>
      <c r="W334" s="4">
        <f t="shared" si="98"/>
        <v>90.205680705191</v>
      </c>
      <c r="X334" s="4">
        <f t="shared" si="99"/>
        <v>27.399953097625911</v>
      </c>
      <c r="Y334" s="4">
        <f t="shared" si="100"/>
        <v>86.130197157404425</v>
      </c>
      <c r="Z334" s="4">
        <f t="shared" si="101"/>
        <v>93.941511665412321</v>
      </c>
      <c r="AA334" s="4">
        <f t="shared" si="102"/>
        <v>-3.7358309602213318</v>
      </c>
      <c r="AB334" s="4">
        <f t="shared" si="103"/>
        <v>-3.7358309602213211</v>
      </c>
      <c r="AC334" s="4">
        <f t="shared" si="104"/>
        <v>-3.7358309602213211</v>
      </c>
    </row>
    <row r="335" spans="1:29" ht="15" x14ac:dyDescent="0.25">
      <c r="A335">
        <v>2.0699999999999998</v>
      </c>
      <c r="B335">
        <v>3.31</v>
      </c>
      <c r="C335">
        <v>3.97</v>
      </c>
      <c r="D335" s="20">
        <f t="shared" si="92"/>
        <v>3.709575983073421E-2</v>
      </c>
      <c r="E335" s="17">
        <f>IF(OR($A335="",$B335="",$C335=""),"",A335*'MPTO_working_3-way'!$I334)</f>
        <v>2.1467882228496196</v>
      </c>
      <c r="F335" s="21">
        <f>IF(OR($A335="",$B335="",$C335=""),"",B335*'MPTO_working_3-way'!$I334)</f>
        <v>3.4327869650397305</v>
      </c>
      <c r="G335" s="22">
        <f>IF(OR($A335="",$B335="",$C335=""),"",C335*'MPTO_working_3-way'!$I334)</f>
        <v>4.1172701665280149</v>
      </c>
      <c r="H335" s="17">
        <f>IF(OR($A335="",$B335="",$C335=""),"",'MPTO_working_3-way'!E334)</f>
        <v>2.1243756776505811</v>
      </c>
      <c r="I335" s="21">
        <f>IF(OR($A335="",$B335="",$C335=""),"",'MPTO_working_3-way'!F334)</f>
        <v>3.4512564343839487</v>
      </c>
      <c r="J335" s="22">
        <f>IF(OR($A335="",$B335="",$C335=""),"",'MPTO_working_3-way'!G334)</f>
        <v>4.174948451218965</v>
      </c>
      <c r="K335" s="17">
        <f>IF(OR($A335="",$B335="",$C335=""),"",'OddsRatio_working_3-way'!H334)</f>
        <v>2.133490463326507</v>
      </c>
      <c r="L335" s="21">
        <f>IF(OR($A335="",$B335="",$C335=""),"",'OddsRatio_working_3-way'!I334)</f>
        <v>3.44706819652732</v>
      </c>
      <c r="M335" s="22">
        <f>IF(OR($A335="",$B335="",$C335=""),"",'OddsRatio_working_3-way'!J334)</f>
        <v>4.1462305383922686</v>
      </c>
      <c r="N335" s="29">
        <f t="shared" si="105"/>
        <v>46.581213244807756</v>
      </c>
      <c r="O335" s="30">
        <f t="shared" si="106"/>
        <v>29.130849370619949</v>
      </c>
      <c r="P335" s="30">
        <f t="shared" si="107"/>
        <v>24.287937384572302</v>
      </c>
      <c r="Q335" t="s">
        <v>273</v>
      </c>
      <c r="R335" t="s">
        <v>307</v>
      </c>
      <c r="S335" s="43">
        <v>44072</v>
      </c>
      <c r="T335" s="4">
        <v>100</v>
      </c>
      <c r="U335" s="4">
        <f t="shared" si="96"/>
        <v>51.690821256038639</v>
      </c>
      <c r="V335" s="4">
        <f t="shared" si="97"/>
        <v>69.78851963746223</v>
      </c>
      <c r="W335" s="4">
        <f t="shared" si="98"/>
        <v>74.811083123425689</v>
      </c>
      <c r="X335" s="4">
        <f t="shared" si="99"/>
        <v>55.400397239112074</v>
      </c>
      <c r="Y335" s="4">
        <f t="shared" si="100"/>
        <v>73.498095620535665</v>
      </c>
      <c r="Z335" s="4">
        <f t="shared" si="101"/>
        <v>78.520659106499124</v>
      </c>
      <c r="AA335" s="4">
        <f t="shared" si="102"/>
        <v>-3.7095759830734352</v>
      </c>
      <c r="AB335" s="4">
        <f t="shared" si="103"/>
        <v>-3.7095759830734352</v>
      </c>
      <c r="AC335" s="4">
        <f t="shared" si="104"/>
        <v>-3.7095759830734352</v>
      </c>
    </row>
    <row r="336" spans="1:29" ht="15" x14ac:dyDescent="0.25">
      <c r="A336">
        <v>2.2799999999999998</v>
      </c>
      <c r="B336">
        <v>3.35</v>
      </c>
      <c r="C336">
        <v>3.32</v>
      </c>
      <c r="D336" s="20">
        <f t="shared" si="92"/>
        <v>3.8308773191745749E-2</v>
      </c>
      <c r="E336" s="17">
        <f>IF(OR($A336="",$B336="",$C336=""),"",A336*'MPTO_working_3-way'!$I335)</f>
        <v>2.3673440028771799</v>
      </c>
      <c r="F336" s="21">
        <f>IF(OR($A336="",$B336="",$C336=""),"",B336*'MPTO_working_3-way'!$I335)</f>
        <v>3.4783343901923485</v>
      </c>
      <c r="G336" s="22">
        <f>IF(OR($A336="",$B336="",$C336=""),"",C336*'MPTO_working_3-way'!$I335)</f>
        <v>3.4471851269965956</v>
      </c>
      <c r="H336" s="17">
        <f>IF(OR($A336="",$B336="",$C336=""),"",'MPTO_working_3-way'!E335)</f>
        <v>2.3483720723479498</v>
      </c>
      <c r="I336" s="21">
        <f>IF(OR($A336="",$B336="",$C336=""),"",'MPTO_working_3-way'!F335)</f>
        <v>3.4997110964716969</v>
      </c>
      <c r="J336" s="22">
        <f>IF(OR($A336="",$B336="",$C336=""),"",'MPTO_working_3-way'!G335)</f>
        <v>3.4669828862265839</v>
      </c>
      <c r="K336" s="17">
        <f>IF(OR($A336="",$B336="",$C336=""),"",'OddsRatio_working_3-way'!H335)</f>
        <v>2.356466540298904</v>
      </c>
      <c r="L336" s="21">
        <f>IF(OR($A336="",$B336="",$C336=""),"",'OddsRatio_working_3-way'!I335)</f>
        <v>3.4903877888300197</v>
      </c>
      <c r="M336" s="22">
        <f>IF(OR($A336="",$B336="",$C336=""),"",'OddsRatio_working_3-way'!J335)</f>
        <v>3.4585956042917636</v>
      </c>
      <c r="N336" s="29">
        <f t="shared" si="105"/>
        <v>42.241431696645613</v>
      </c>
      <c r="O336" s="30">
        <f t="shared" si="106"/>
        <v>28.749392318911031</v>
      </c>
      <c r="P336" s="30">
        <f t="shared" si="107"/>
        <v>29.00917598444337</v>
      </c>
      <c r="Q336" t="s">
        <v>295</v>
      </c>
      <c r="R336" t="s">
        <v>298</v>
      </c>
      <c r="S336" s="43">
        <v>44072</v>
      </c>
      <c r="T336" s="4">
        <v>100</v>
      </c>
      <c r="U336" s="4">
        <f t="shared" si="96"/>
        <v>56.140350877192972</v>
      </c>
      <c r="V336" s="4">
        <f t="shared" si="97"/>
        <v>70.149253731343279</v>
      </c>
      <c r="W336" s="4">
        <f t="shared" si="98"/>
        <v>69.879518072289159</v>
      </c>
      <c r="X336" s="4">
        <f t="shared" si="99"/>
        <v>59.971228196367555</v>
      </c>
      <c r="Y336" s="4">
        <f t="shared" si="100"/>
        <v>73.980131050517855</v>
      </c>
      <c r="Z336" s="4">
        <f t="shared" si="101"/>
        <v>73.710395391463734</v>
      </c>
      <c r="AA336" s="4">
        <f t="shared" si="102"/>
        <v>-3.8308773191745829</v>
      </c>
      <c r="AB336" s="4">
        <f t="shared" si="103"/>
        <v>-3.8308773191745757</v>
      </c>
      <c r="AC336" s="4">
        <f t="shared" si="104"/>
        <v>-3.8308773191745757</v>
      </c>
    </row>
    <row r="337" spans="1:29" ht="15" x14ac:dyDescent="0.25">
      <c r="A337">
        <v>3.07</v>
      </c>
      <c r="B337">
        <v>2.99</v>
      </c>
      <c r="C337">
        <v>2.64</v>
      </c>
      <c r="D337" s="20">
        <f t="shared" si="92"/>
        <v>3.8968938345797177E-2</v>
      </c>
      <c r="E337" s="17">
        <f>IF(OR($A337="",$B337="",$C337=""),"",A337*'MPTO_working_3-way'!$I336)</f>
        <v>3.189634640721597</v>
      </c>
      <c r="F337" s="21">
        <f>IF(OR($A337="",$B337="",$C337=""),"",B337*'MPTO_working_3-way'!$I336)</f>
        <v>3.1065171256539337</v>
      </c>
      <c r="G337" s="22">
        <f>IF(OR($A337="",$B337="",$C337=""),"",C337*'MPTO_working_3-way'!$I336)</f>
        <v>2.7428779972329047</v>
      </c>
      <c r="H337" s="17">
        <f>IF(OR($A337="",$B337="",$C337=""),"",'MPTO_working_3-way'!E336)</f>
        <v>3.1975110276660574</v>
      </c>
      <c r="I337" s="21">
        <f>IF(OR($A337="",$B337="",$C337=""),"",'MPTO_working_3-way'!F336)</f>
        <v>3.1108213195246637</v>
      </c>
      <c r="J337" s="22">
        <f>IF(OR($A337="",$B337="",$C337=""),"",'MPTO_working_3-way'!G336)</f>
        <v>2.73374748886497</v>
      </c>
      <c r="K337" s="17">
        <f>IF(OR($A337="",$B337="",$C337=""),"",'OddsRatio_working_3-way'!H336)</f>
        <v>3.1937039775295477</v>
      </c>
      <c r="L337" s="21">
        <f>IF(OR($A337="",$B337="",$C337=""),"",'OddsRatio_working_3-way'!I336)</f>
        <v>3.1089231474800973</v>
      </c>
      <c r="M337" s="22">
        <f>IF(OR($A337="",$B337="",$C337=""),"",'OddsRatio_working_3-way'!J336)</f>
        <v>2.7380070160137486</v>
      </c>
      <c r="N337" s="29">
        <f t="shared" si="105"/>
        <v>31.351553160137748</v>
      </c>
      <c r="O337" s="30">
        <f t="shared" si="106"/>
        <v>32.190390702883896</v>
      </c>
      <c r="P337" s="30">
        <f t="shared" si="107"/>
        <v>36.458056136978357</v>
      </c>
      <c r="Q337" t="s">
        <v>293</v>
      </c>
      <c r="R337" t="s">
        <v>272</v>
      </c>
      <c r="S337" s="43">
        <v>44073</v>
      </c>
      <c r="T337" s="4">
        <v>100</v>
      </c>
      <c r="U337" s="4">
        <f t="shared" si="96"/>
        <v>67.426710097719877</v>
      </c>
      <c r="V337" s="4">
        <f t="shared" si="97"/>
        <v>66.555183946488299</v>
      </c>
      <c r="W337" s="4">
        <f t="shared" si="98"/>
        <v>62.121212121212118</v>
      </c>
      <c r="X337" s="4">
        <f t="shared" si="99"/>
        <v>71.323603932299591</v>
      </c>
      <c r="Y337" s="4">
        <f t="shared" si="100"/>
        <v>70.452077781068013</v>
      </c>
      <c r="Z337" s="4">
        <f t="shared" si="101"/>
        <v>66.018105955791839</v>
      </c>
      <c r="AA337" s="4">
        <f t="shared" si="102"/>
        <v>-3.8968938345797142</v>
      </c>
      <c r="AB337" s="4">
        <f t="shared" si="103"/>
        <v>-3.8968938345797142</v>
      </c>
      <c r="AC337" s="4">
        <f t="shared" si="104"/>
        <v>-3.8968938345797213</v>
      </c>
    </row>
    <row r="338" spans="1:29" ht="15" x14ac:dyDescent="0.25">
      <c r="A338">
        <v>2.3199999999999998</v>
      </c>
      <c r="B338">
        <v>3.13</v>
      </c>
      <c r="C338">
        <v>3.47</v>
      </c>
      <c r="D338" s="20">
        <f t="shared" si="92"/>
        <v>3.8707738690340276E-2</v>
      </c>
      <c r="E338" s="17">
        <f>IF(OR($A338="",$B338="",$C338=""),"",A338*'MPTO_working_3-way'!$I337)</f>
        <v>2.4098019537615891</v>
      </c>
      <c r="F338" s="21">
        <f>IF(OR($A338="",$B338="",$C338=""),"",B338*'MPTO_working_3-way'!$I337)</f>
        <v>3.2511552221007651</v>
      </c>
      <c r="G338" s="22">
        <f>IF(OR($A338="",$B338="",$C338=""),"",C338*'MPTO_working_3-way'!$I337)</f>
        <v>3.6043158532554811</v>
      </c>
      <c r="H338" s="17">
        <f>IF(OR($A338="",$B338="",$C338=""),"",'MPTO_working_3-way'!E337)</f>
        <v>2.3915898125889328</v>
      </c>
      <c r="I338" s="21">
        <f>IF(OR($A338="",$B338="",$C338=""),"",'MPTO_working_3-way'!F337)</f>
        <v>3.2617250058379734</v>
      </c>
      <c r="J338" s="22">
        <f>IF(OR($A338="",$B338="",$C338=""),"",'MPTO_working_3-way'!G337)</f>
        <v>3.6326403982190403</v>
      </c>
      <c r="K338" s="17">
        <f>IF(OR($A338="",$B338="",$C338=""),"",'OddsRatio_working_3-way'!H337)</f>
        <v>2.3995024464660846</v>
      </c>
      <c r="L338" s="21">
        <f>IF(OR($A338="",$B338="",$C338=""),"",'OddsRatio_working_3-way'!I337)</f>
        <v>3.2582880386157269</v>
      </c>
      <c r="M338" s="22">
        <f>IF(OR($A338="",$B338="",$C338=""),"",'OddsRatio_working_3-way'!J337)</f>
        <v>3.6187659414933546</v>
      </c>
      <c r="N338" s="29">
        <f t="shared" si="105"/>
        <v>41.497186042157793</v>
      </c>
      <c r="O338" s="30">
        <f t="shared" si="106"/>
        <v>30.758297641471589</v>
      </c>
      <c r="P338" s="30">
        <f t="shared" si="107"/>
        <v>27.744516316370621</v>
      </c>
      <c r="Q338" t="s">
        <v>271</v>
      </c>
      <c r="R338" t="s">
        <v>268</v>
      </c>
      <c r="S338" s="43">
        <v>44073</v>
      </c>
      <c r="T338" s="4">
        <v>100</v>
      </c>
      <c r="U338" s="4">
        <f t="shared" si="96"/>
        <v>56.896551724137922</v>
      </c>
      <c r="V338" s="4">
        <f t="shared" si="97"/>
        <v>68.051118210862612</v>
      </c>
      <c r="W338" s="4">
        <f t="shared" si="98"/>
        <v>71.181556195965413</v>
      </c>
      <c r="X338" s="4">
        <f t="shared" si="99"/>
        <v>60.767325593171961</v>
      </c>
      <c r="Y338" s="4">
        <f t="shared" si="100"/>
        <v>71.921892079896651</v>
      </c>
      <c r="Z338" s="4">
        <f t="shared" si="101"/>
        <v>75.052330064999452</v>
      </c>
      <c r="AA338" s="4">
        <f t="shared" si="102"/>
        <v>-3.8707738690340392</v>
      </c>
      <c r="AB338" s="4">
        <f t="shared" si="103"/>
        <v>-3.8707738690340392</v>
      </c>
      <c r="AC338" s="4">
        <f t="shared" si="104"/>
        <v>-3.8707738690340392</v>
      </c>
    </row>
    <row r="339" spans="1:29" ht="15" x14ac:dyDescent="0.25">
      <c r="A339">
        <v>3.81</v>
      </c>
      <c r="B339">
        <v>3.61</v>
      </c>
      <c r="C339">
        <v>2.02</v>
      </c>
      <c r="D339" s="20">
        <f t="shared" si="92"/>
        <v>3.4525006800852465E-2</v>
      </c>
      <c r="E339" s="17">
        <f>IF(OR($A339="",$B339="",$C339=""),"",A339*'MPTO_working_3-way'!$I338)</f>
        <v>3.9415402759112479</v>
      </c>
      <c r="F339" s="21">
        <f>IF(OR($A339="",$B339="",$C339=""),"",B339*'MPTO_working_3-way'!$I338)</f>
        <v>3.7346352745510774</v>
      </c>
      <c r="G339" s="22">
        <f>IF(OR($A339="",$B339="",$C339=""),"",C339*'MPTO_working_3-way'!$I338)</f>
        <v>2.0897405137377221</v>
      </c>
      <c r="H339" s="17">
        <f>IF(OR($A339="",$B339="",$C339=""),"",'MPTO_working_3-way'!E338)</f>
        <v>3.984716921075496</v>
      </c>
      <c r="I339" s="21">
        <f>IF(OR($A339="",$B339="",$C339=""),"",'MPTO_working_3-way'!F338)</f>
        <v>3.7664787023876225</v>
      </c>
      <c r="J339" s="22">
        <f>IF(OR($A339="",$B339="",$C339=""),"",'MPTO_working_3-way'!G338)</f>
        <v>2.0680762329789073</v>
      </c>
      <c r="K339" s="17">
        <f>IF(OR($A339="",$B339="",$C339=""),"",'OddsRatio_working_3-way'!H338)</f>
        <v>3.9660580685236764</v>
      </c>
      <c r="L339" s="21">
        <f>IF(OR($A339="",$B339="",$C339=""),"",'OddsRatio_working_3-way'!I338)</f>
        <v>3.7549507326856917</v>
      </c>
      <c r="M339" s="22">
        <f>IF(OR($A339="",$B339="",$C339=""),"",'OddsRatio_working_3-way'!J338)</f>
        <v>2.0766474127737191</v>
      </c>
      <c r="N339" s="29">
        <f t="shared" si="105"/>
        <v>25.370792380621033</v>
      </c>
      <c r="O339" s="30">
        <f t="shared" si="106"/>
        <v>26.776376446029399</v>
      </c>
      <c r="P339" s="30">
        <f t="shared" si="107"/>
        <v>47.852831173349564</v>
      </c>
      <c r="Q339" t="s">
        <v>308</v>
      </c>
      <c r="R339" t="s">
        <v>292</v>
      </c>
      <c r="S339" s="43">
        <v>44073</v>
      </c>
      <c r="T339" s="4">
        <v>100</v>
      </c>
      <c r="U339" s="4">
        <f t="shared" si="96"/>
        <v>73.753280839895012</v>
      </c>
      <c r="V339" s="4">
        <f t="shared" si="97"/>
        <v>72.29916897506925</v>
      </c>
      <c r="W339" s="4">
        <f t="shared" si="98"/>
        <v>50.495049504950494</v>
      </c>
      <c r="X339" s="4">
        <f t="shared" si="99"/>
        <v>77.205781519980249</v>
      </c>
      <c r="Y339" s="4">
        <f t="shared" si="100"/>
        <v>75.751669655154501</v>
      </c>
      <c r="Z339" s="4">
        <f t="shared" si="101"/>
        <v>53.947550185035745</v>
      </c>
      <c r="AA339" s="4">
        <f t="shared" si="102"/>
        <v>-3.4525006800852367</v>
      </c>
      <c r="AB339" s="4">
        <f t="shared" si="103"/>
        <v>-3.4525006800852509</v>
      </c>
      <c r="AC339" s="4">
        <f t="shared" si="104"/>
        <v>-3.4525006800852509</v>
      </c>
    </row>
    <row r="340" spans="1:29" ht="15" x14ac:dyDescent="0.25">
      <c r="A340">
        <v>1.99</v>
      </c>
      <c r="B340">
        <v>3.27</v>
      </c>
      <c r="C340">
        <v>4.42</v>
      </c>
      <c r="D340" s="20">
        <f t="shared" si="92"/>
        <v>3.4567304258989795E-2</v>
      </c>
      <c r="E340" s="17">
        <f>IF(OR($A340="",$B340="",$C340=""),"",A340*'MPTO_working_3-way'!$I339)</f>
        <v>2.0587889354753899</v>
      </c>
      <c r="F340" s="21">
        <f>IF(OR($A340="",$B340="",$C340=""),"",B340*'MPTO_working_3-way'!$I339)</f>
        <v>3.3830350849268966</v>
      </c>
      <c r="G340" s="22">
        <f>IF(OR($A340="",$B340="",$C340=""),"",C340*'MPTO_working_3-way'!$I339)</f>
        <v>4.572787484824735</v>
      </c>
      <c r="H340" s="17">
        <f>IF(OR($A340="",$B340="",$C340=""),"",'MPTO_working_3-way'!E339)</f>
        <v>2.0367008272630911</v>
      </c>
      <c r="I340" s="21">
        <f>IF(OR($A340="",$B340="",$C340=""),"",'MPTO_working_3-way'!F339)</f>
        <v>3.3980322894750499</v>
      </c>
      <c r="J340" s="22">
        <f>IF(OR($A340="",$B340="",$C340=""),"",'MPTO_working_3-way'!G339)</f>
        <v>4.6571866094736372</v>
      </c>
      <c r="K340" s="17">
        <f>IF(OR($A340="",$B340="",$C340=""),"",'OddsRatio_working_3-way'!H339)</f>
        <v>2.0456193089657506</v>
      </c>
      <c r="L340" s="21">
        <f>IF(OR($A340="",$B340="",$C340=""),"",'OddsRatio_working_3-way'!I339)</f>
        <v>3.3975311427800556</v>
      </c>
      <c r="M340" s="22">
        <f>IF(OR($A340="",$B340="",$C340=""),"",'OddsRatio_working_3-way'!J339)</f>
        <v>4.6121394309725936</v>
      </c>
      <c r="N340" s="29">
        <f t="shared" si="105"/>
        <v>48.572244719641091</v>
      </c>
      <c r="O340" s="30">
        <f t="shared" si="106"/>
        <v>29.559255960882496</v>
      </c>
      <c r="P340" s="30">
        <f t="shared" si="107"/>
        <v>21.86849931947642</v>
      </c>
      <c r="Q340" t="s">
        <v>269</v>
      </c>
      <c r="R340" t="s">
        <v>296</v>
      </c>
      <c r="S340" s="43">
        <v>44073</v>
      </c>
      <c r="T340" s="4">
        <v>100</v>
      </c>
      <c r="U340" s="4">
        <f t="shared" si="96"/>
        <v>49.748743718592962</v>
      </c>
      <c r="V340" s="4">
        <f t="shared" si="97"/>
        <v>69.418960244648318</v>
      </c>
      <c r="W340" s="4">
        <f t="shared" si="98"/>
        <v>77.375565610859724</v>
      </c>
      <c r="X340" s="4">
        <f t="shared" si="99"/>
        <v>53.205474144491951</v>
      </c>
      <c r="Y340" s="4">
        <f t="shared" si="100"/>
        <v>72.8756906705473</v>
      </c>
      <c r="Z340" s="4">
        <f t="shared" si="101"/>
        <v>80.832296036758706</v>
      </c>
      <c r="AA340" s="4">
        <f t="shared" si="102"/>
        <v>-3.4567304258989893</v>
      </c>
      <c r="AB340" s="4">
        <f t="shared" si="103"/>
        <v>-3.4567304258989822</v>
      </c>
      <c r="AC340" s="4">
        <f t="shared" si="104"/>
        <v>-3.4567304258989822</v>
      </c>
    </row>
    <row r="341" spans="1:29" ht="15" x14ac:dyDescent="0.25">
      <c r="A341">
        <v>2.2999999999999998</v>
      </c>
      <c r="B341">
        <v>3.28</v>
      </c>
      <c r="C341">
        <v>3.35</v>
      </c>
      <c r="D341" s="20">
        <f t="shared" si="92"/>
        <v>3.8168120162707098E-2</v>
      </c>
      <c r="E341" s="17">
        <f>IF(OR($A341="",$B341="",$C341=""),"",A341*'MPTO_working_3-way'!$I340)</f>
        <v>2.3877866763742261</v>
      </c>
      <c r="F341" s="21">
        <f>IF(OR($A341="",$B341="",$C341=""),"",B341*'MPTO_working_3-way'!$I340)</f>
        <v>3.4051914341336791</v>
      </c>
      <c r="G341" s="22">
        <f>IF(OR($A341="",$B341="",$C341=""),"",C341*'MPTO_working_3-way'!$I340)</f>
        <v>3.4778632025450689</v>
      </c>
      <c r="H341" s="17">
        <f>IF(OR($A341="",$B341="",$C341=""),"",'MPTO_working_3-way'!E340)</f>
        <v>2.3693319249735931</v>
      </c>
      <c r="I341" s="21">
        <f>IF(OR($A341="",$B341="",$C341=""),"",'MPTO_working_3-way'!F340)</f>
        <v>3.4228366079167869</v>
      </c>
      <c r="J341" s="22">
        <f>IF(OR($A341="",$B341="",$C341=""),"",'MPTO_working_3-way'!G340)</f>
        <v>3.4991369522877687</v>
      </c>
      <c r="K341" s="17">
        <f>IF(OR($A341="",$B341="",$C341=""),"",'OddsRatio_working_3-way'!H340)</f>
        <v>2.3772510525923489</v>
      </c>
      <c r="L341" s="21">
        <f>IF(OR($A341="",$B341="",$C341=""),"",'OddsRatio_working_3-way'!I340)</f>
        <v>3.4154864614696572</v>
      </c>
      <c r="M341" s="22">
        <f>IF(OR($A341="",$B341="",$C341=""),"",'OddsRatio_working_3-way'!J340)</f>
        <v>3.4896461335323226</v>
      </c>
      <c r="N341" s="29">
        <f t="shared" si="105"/>
        <v>41.879788085528077</v>
      </c>
      <c r="O341" s="30">
        <f t="shared" si="106"/>
        <v>29.366924572169079</v>
      </c>
      <c r="P341" s="30">
        <f t="shared" si="107"/>
        <v>28.753287342302858</v>
      </c>
      <c r="Q341" t="s">
        <v>309</v>
      </c>
      <c r="R341" t="s">
        <v>294</v>
      </c>
      <c r="S341" s="43">
        <v>44073</v>
      </c>
      <c r="T341" s="4">
        <v>100</v>
      </c>
      <c r="U341" s="4">
        <f t="shared" si="96"/>
        <v>56.521739130434774</v>
      </c>
      <c r="V341" s="4">
        <f t="shared" si="97"/>
        <v>69.512195121951223</v>
      </c>
      <c r="W341" s="4">
        <f t="shared" si="98"/>
        <v>70.149253731343279</v>
      </c>
      <c r="X341" s="4">
        <f t="shared" si="99"/>
        <v>60.338551146705498</v>
      </c>
      <c r="Y341" s="4">
        <f t="shared" si="100"/>
        <v>73.329007138221939</v>
      </c>
      <c r="Z341" s="4">
        <f t="shared" si="101"/>
        <v>73.966065747613996</v>
      </c>
      <c r="AA341" s="4">
        <f t="shared" si="102"/>
        <v>-3.816812016270724</v>
      </c>
      <c r="AB341" s="4">
        <f t="shared" si="103"/>
        <v>-3.8168120162707169</v>
      </c>
      <c r="AC341" s="4">
        <f t="shared" si="104"/>
        <v>-3.8168120162707169</v>
      </c>
    </row>
    <row r="342" spans="1:29" ht="15" x14ac:dyDescent="0.25">
      <c r="A342"/>
      <c r="B342"/>
      <c r="C342"/>
      <c r="D342" s="20" t="str">
        <f t="shared" si="92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29" t="e">
        <f t="shared" si="105"/>
        <v>#VALUE!</v>
      </c>
      <c r="O342" s="30" t="e">
        <f t="shared" si="106"/>
        <v>#VALUE!</v>
      </c>
      <c r="P342" s="30" t="e">
        <f t="shared" si="107"/>
        <v>#VALUE!</v>
      </c>
      <c r="Q342" t="s">
        <v>297</v>
      </c>
      <c r="R342" t="s">
        <v>310</v>
      </c>
      <c r="S342" s="43">
        <v>44073</v>
      </c>
      <c r="T342" s="4">
        <v>100</v>
      </c>
      <c r="U342" s="4" t="e">
        <f t="shared" si="96"/>
        <v>#DIV/0!</v>
      </c>
      <c r="V342" s="4" t="e">
        <f t="shared" si="97"/>
        <v>#DIV/0!</v>
      </c>
      <c r="W342" s="4" t="e">
        <f t="shared" si="98"/>
        <v>#DIV/0!</v>
      </c>
      <c r="X342" s="4" t="e">
        <f t="shared" si="99"/>
        <v>#DIV/0!</v>
      </c>
      <c r="Y342" s="4" t="e">
        <f t="shared" si="100"/>
        <v>#DIV/0!</v>
      </c>
      <c r="Z342" s="4" t="e">
        <f t="shared" si="101"/>
        <v>#DIV/0!</v>
      </c>
      <c r="AA342" s="4" t="e">
        <f t="shared" si="102"/>
        <v>#DIV/0!</v>
      </c>
      <c r="AB342" s="4" t="e">
        <f t="shared" si="103"/>
        <v>#DIV/0!</v>
      </c>
      <c r="AC342" s="4" t="e">
        <f t="shared" si="104"/>
        <v>#DIV/0!</v>
      </c>
    </row>
    <row r="343" spans="1:29" ht="15" x14ac:dyDescent="0.25">
      <c r="A343">
        <v>2.66</v>
      </c>
      <c r="B343">
        <v>2.78</v>
      </c>
      <c r="C343">
        <v>3.16</v>
      </c>
      <c r="D343" s="20">
        <f t="shared" si="92"/>
        <v>5.2107776042419118E-2</v>
      </c>
      <c r="E343" s="17">
        <f>IF(OR($A343="",$B343="",$C343=""),"",A343*'MPTO_working_3-way'!$I342)</f>
        <v>2.7986066842728352</v>
      </c>
      <c r="F343" s="21">
        <f>IF(OR($A343="",$B343="",$C343=""),"",B343*'MPTO_working_3-way'!$I342)</f>
        <v>2.9248596173979249</v>
      </c>
      <c r="G343" s="22">
        <f>IF(OR($A343="",$B343="",$C343=""),"",C343*'MPTO_working_3-way'!$I342)</f>
        <v>3.3246605722940448</v>
      </c>
      <c r="H343" s="17">
        <f>IF(OR($A343="",$B343="",$C343=""),"",'MPTO_working_3-way'!E342)</f>
        <v>2.7888511363115578</v>
      </c>
      <c r="I343" s="21">
        <f>IF(OR($A343="",$B343="",$C343=""),"",'MPTO_working_3-way'!F342)</f>
        <v>2.9210472629717827</v>
      </c>
      <c r="J343" s="22">
        <f>IF(OR($A343="",$B343="",$C343=""),"",'MPTO_working_3-way'!G342)</f>
        <v>3.3435150329321148</v>
      </c>
      <c r="K343" s="17">
        <f>IF(OR($A343="",$B343="",$C343=""),"",'OddsRatio_working_3-way'!H342)</f>
        <v>2.7935985587291818</v>
      </c>
      <c r="L343" s="21">
        <f>IF(OR($A343="",$B343="",$C343=""),"",'OddsRatio_working_3-way'!I342)</f>
        <v>2.9232562858662305</v>
      </c>
      <c r="M343" s="22">
        <f>IF(OR($A343="",$B343="",$C343=""),"",'OddsRatio_working_3-way'!J342)</f>
        <v>3.3338390884668869</v>
      </c>
      <c r="N343" s="29">
        <f t="shared" si="105"/>
        <v>35.73206644647999</v>
      </c>
      <c r="O343" s="30">
        <f t="shared" si="106"/>
        <v>34.189675089077987</v>
      </c>
      <c r="P343" s="30">
        <f t="shared" si="107"/>
        <v>30.078258464442019</v>
      </c>
      <c r="Q343" t="s">
        <v>285</v>
      </c>
      <c r="R343" t="s">
        <v>276</v>
      </c>
      <c r="S343" s="43">
        <v>44072</v>
      </c>
      <c r="T343" s="4">
        <v>100</v>
      </c>
      <c r="U343" s="4">
        <f t="shared" si="96"/>
        <v>62.406015037593981</v>
      </c>
      <c r="V343" s="4">
        <f t="shared" si="97"/>
        <v>64.02877697841727</v>
      </c>
      <c r="W343" s="4">
        <f t="shared" si="98"/>
        <v>68.35443037974683</v>
      </c>
      <c r="X343" s="4">
        <f t="shared" si="99"/>
        <v>67.6167926418359</v>
      </c>
      <c r="Y343" s="4">
        <f t="shared" si="100"/>
        <v>69.239554582659181</v>
      </c>
      <c r="Z343" s="4">
        <f t="shared" si="101"/>
        <v>73.565207983988756</v>
      </c>
      <c r="AA343" s="4">
        <f t="shared" si="102"/>
        <v>-5.2107776042419189</v>
      </c>
      <c r="AB343" s="4">
        <f t="shared" si="103"/>
        <v>-5.2107776042419118</v>
      </c>
      <c r="AC343" s="4">
        <f t="shared" si="104"/>
        <v>-5.210777604241926</v>
      </c>
    </row>
    <row r="344" spans="1:29" ht="15" x14ac:dyDescent="0.25">
      <c r="A344">
        <v>2.92</v>
      </c>
      <c r="B344">
        <v>2.79</v>
      </c>
      <c r="C344">
        <v>2.84</v>
      </c>
      <c r="D344" s="20">
        <f t="shared" si="92"/>
        <v>5.3001368549095984E-2</v>
      </c>
      <c r="E344" s="17">
        <f>IF(OR($A344="",$B344="",$C344=""),"",A344*'MPTO_working_3-way'!$I343)</f>
        <v>3.0747639961633602</v>
      </c>
      <c r="F344" s="21">
        <f>IF(OR($A344="",$B344="",$C344=""),"",B344*'MPTO_working_3-way'!$I343)</f>
        <v>2.9378738182519779</v>
      </c>
      <c r="G344" s="22">
        <f>IF(OR($A344="",$B344="",$C344=""),"",C344*'MPTO_working_3-way'!$I343)</f>
        <v>2.9905238866794326</v>
      </c>
      <c r="H344" s="17">
        <f>IF(OR($A344="",$B344="",$C344=""),"",'MPTO_working_3-way'!E343)</f>
        <v>3.0788307149873106</v>
      </c>
      <c r="I344" s="21">
        <f>IF(OR($A344="",$B344="",$C344=""),"",'MPTO_working_3-way'!F343)</f>
        <v>2.9346527701204872</v>
      </c>
      <c r="J344" s="22">
        <f>IF(OR($A344="",$B344="",$C344=""),"",'MPTO_working_3-way'!G343)</f>
        <v>2.9900233099590459</v>
      </c>
      <c r="K344" s="17">
        <f>IF(OR($A344="",$B344="",$C344=""),"",'OddsRatio_working_3-way'!H343)</f>
        <v>3.0768296741536845</v>
      </c>
      <c r="L344" s="21">
        <f>IF(OR($A344="",$B344="",$C344=""),"",'OddsRatio_working_3-way'!I343)</f>
        <v>2.9362109982995288</v>
      </c>
      <c r="M344" s="22">
        <f>IF(OR($A344="",$B344="",$C344=""),"",'OddsRatio_working_3-way'!J343)</f>
        <v>2.9902951043972803</v>
      </c>
      <c r="N344" s="29">
        <f t="shared" si="105"/>
        <v>32.522821304262166</v>
      </c>
      <c r="O344" s="30">
        <f t="shared" si="106"/>
        <v>34.038221580087999</v>
      </c>
      <c r="P344" s="30">
        <f t="shared" si="107"/>
        <v>33.438957115649828</v>
      </c>
      <c r="Q344" t="s">
        <v>279</v>
      </c>
      <c r="R344" t="s">
        <v>286</v>
      </c>
      <c r="S344" s="43">
        <v>44072</v>
      </c>
      <c r="T344" s="4">
        <v>100</v>
      </c>
      <c r="U344" s="4">
        <f t="shared" si="96"/>
        <v>65.753424657534239</v>
      </c>
      <c r="V344" s="4">
        <f t="shared" si="97"/>
        <v>64.157706093189958</v>
      </c>
      <c r="W344" s="4">
        <f t="shared" si="98"/>
        <v>64.788732394366207</v>
      </c>
      <c r="X344" s="4">
        <f t="shared" si="99"/>
        <v>71.053561512443835</v>
      </c>
      <c r="Y344" s="4">
        <f t="shared" si="100"/>
        <v>69.457842948099554</v>
      </c>
      <c r="Z344" s="4">
        <f t="shared" si="101"/>
        <v>70.088869249275788</v>
      </c>
      <c r="AA344" s="4">
        <f t="shared" si="102"/>
        <v>-5.3001368549095957</v>
      </c>
      <c r="AB344" s="4">
        <f t="shared" si="103"/>
        <v>-5.3001368549095957</v>
      </c>
      <c r="AC344" s="4">
        <f t="shared" si="104"/>
        <v>-5.3001368549095815</v>
      </c>
    </row>
    <row r="345" spans="1:29" ht="15" x14ac:dyDescent="0.25">
      <c r="A345">
        <v>3.2</v>
      </c>
      <c r="B345">
        <v>3.02</v>
      </c>
      <c r="C345">
        <v>2.4500000000000002</v>
      </c>
      <c r="D345" s="20">
        <f t="shared" si="92"/>
        <v>5.1789093120691909E-2</v>
      </c>
      <c r="E345" s="17">
        <f>IF(OR($A345="",$B345="",$C345=""),"",A345*'MPTO_working_3-way'!$I344)</f>
        <v>3.3657250979862141</v>
      </c>
      <c r="F345" s="21">
        <f>IF(OR($A345="",$B345="",$C345=""),"",B345*'MPTO_working_3-way'!$I344)</f>
        <v>3.1764030612244896</v>
      </c>
      <c r="G345" s="22">
        <f>IF(OR($A345="",$B345="",$C345=""),"",C345*'MPTO_working_3-way'!$I344)</f>
        <v>2.5768832781456954</v>
      </c>
      <c r="H345" s="17">
        <f>IF(OR($A345="",$B345="",$C345=""),"",'MPTO_working_3-way'!E344)</f>
        <v>3.3871096953859654</v>
      </c>
      <c r="I345" s="21">
        <f>IF(OR($A345="",$B345="",$C345=""),"",'MPTO_working_3-way'!F344)</f>
        <v>3.1861055540105321</v>
      </c>
      <c r="J345" s="22">
        <f>IF(OR($A345="",$B345="",$C345=""),"",'MPTO_working_3-way'!G344)</f>
        <v>2.5581974947597406</v>
      </c>
      <c r="K345" s="17">
        <f>IF(OR($A345="",$B345="",$C345=""),"",'OddsRatio_working_3-way'!H344)</f>
        <v>3.3768166100356014</v>
      </c>
      <c r="L345" s="21">
        <f>IF(OR($A345="",$B345="",$C345=""),"",'OddsRatio_working_3-way'!I344)</f>
        <v>3.1823497964872329</v>
      </c>
      <c r="M345" s="22">
        <f>IF(OR($A345="",$B345="",$C345=""),"",'OddsRatio_working_3-way'!J344)</f>
        <v>2.5665382202507372</v>
      </c>
      <c r="N345" s="29">
        <f t="shared" si="105"/>
        <v>29.711279765490104</v>
      </c>
      <c r="O345" s="30">
        <f t="shared" si="106"/>
        <v>31.482150744890173</v>
      </c>
      <c r="P345" s="30">
        <f t="shared" si="107"/>
        <v>38.806569489619726</v>
      </c>
      <c r="Q345" t="s">
        <v>277</v>
      </c>
      <c r="R345" t="s">
        <v>280</v>
      </c>
      <c r="S345" s="43">
        <v>44072</v>
      </c>
      <c r="T345" s="4">
        <v>100</v>
      </c>
      <c r="U345" s="4">
        <f t="shared" si="96"/>
        <v>68.75</v>
      </c>
      <c r="V345" s="4">
        <f t="shared" si="97"/>
        <v>66.88741721854305</v>
      </c>
      <c r="W345" s="4">
        <f t="shared" si="98"/>
        <v>59.183673469387763</v>
      </c>
      <c r="X345" s="4">
        <f t="shared" si="99"/>
        <v>73.928909312069194</v>
      </c>
      <c r="Y345" s="4">
        <f t="shared" si="100"/>
        <v>72.066326530612244</v>
      </c>
      <c r="Z345" s="4">
        <f t="shared" si="101"/>
        <v>64.36258278145695</v>
      </c>
      <c r="AA345" s="4">
        <f t="shared" si="102"/>
        <v>-5.1789093120691945</v>
      </c>
      <c r="AB345" s="4">
        <f t="shared" si="103"/>
        <v>-5.1789093120691945</v>
      </c>
      <c r="AC345" s="4">
        <f t="shared" si="104"/>
        <v>-5.1789093120691874</v>
      </c>
    </row>
    <row r="346" spans="1:29" ht="15" x14ac:dyDescent="0.25">
      <c r="A346">
        <v>3.03</v>
      </c>
      <c r="B346">
        <v>2.77</v>
      </c>
      <c r="C346">
        <v>2.76</v>
      </c>
      <c r="D346" s="20">
        <f t="shared" si="92"/>
        <v>5.336267420495E-2</v>
      </c>
      <c r="E346" s="17">
        <f>IF(OR($A346="",$B346="",$C346=""),"",A346*'MPTO_working_3-way'!$I345)</f>
        <v>3.1916889028409985</v>
      </c>
      <c r="F346" s="21">
        <f>IF(OR($A346="",$B346="",$C346=""),"",B346*'MPTO_working_3-way'!$I345)</f>
        <v>2.9178146075477116</v>
      </c>
      <c r="G346" s="22">
        <f>IF(OR($A346="",$B346="",$C346=""),"",C346*'MPTO_working_3-way'!$I345)</f>
        <v>2.9072809808056617</v>
      </c>
      <c r="H346" s="17">
        <f>IF(OR($A346="",$B346="",$C346=""),"",'MPTO_working_3-way'!E345)</f>
        <v>3.202608765860306</v>
      </c>
      <c r="I346" s="21">
        <f>IF(OR($A346="",$B346="",$C346=""),"",'MPTO_working_3-way'!F345)</f>
        <v>2.9135553467143742</v>
      </c>
      <c r="J346" s="22">
        <f>IF(OR($A346="",$B346="",$C346=""),"",'MPTO_working_3-way'!G345)</f>
        <v>2.9024940571744176</v>
      </c>
      <c r="K346" s="17">
        <f>IF(OR($A346="",$B346="",$C346=""),"",'OddsRatio_working_3-way'!H345)</f>
        <v>3.1971112539005113</v>
      </c>
      <c r="L346" s="21">
        <f>IF(OR($A346="",$B346="",$C346=""),"",'OddsRatio_working_3-way'!I345)</f>
        <v>2.9157078420708888</v>
      </c>
      <c r="M346" s="22">
        <f>IF(OR($A346="",$B346="",$C346=""),"",'OddsRatio_working_3-way'!J345)</f>
        <v>2.9048846339235954</v>
      </c>
      <c r="N346" s="29">
        <f t="shared" si="105"/>
        <v>31.33137440525222</v>
      </c>
      <c r="O346" s="30">
        <f t="shared" si="106"/>
        <v>34.272225432460004</v>
      </c>
      <c r="P346" s="30">
        <f t="shared" si="107"/>
        <v>34.396400162287769</v>
      </c>
      <c r="Q346" t="s">
        <v>275</v>
      </c>
      <c r="R346" t="s">
        <v>284</v>
      </c>
      <c r="S346" s="43">
        <v>44072</v>
      </c>
      <c r="T346" s="4">
        <v>100</v>
      </c>
      <c r="U346" s="4">
        <f t="shared" si="96"/>
        <v>66.996699669967001</v>
      </c>
      <c r="V346" s="4">
        <f t="shared" si="97"/>
        <v>63.898916967509031</v>
      </c>
      <c r="W346" s="4">
        <f t="shared" si="98"/>
        <v>63.768115942028999</v>
      </c>
      <c r="X346" s="4">
        <f t="shared" si="99"/>
        <v>72.332967090461992</v>
      </c>
      <c r="Y346" s="4">
        <f t="shared" si="100"/>
        <v>69.235184388004029</v>
      </c>
      <c r="Z346" s="4">
        <f t="shared" si="101"/>
        <v>69.104383362523976</v>
      </c>
      <c r="AA346" s="4">
        <f t="shared" si="102"/>
        <v>-5.3362674204949911</v>
      </c>
      <c r="AB346" s="4">
        <f t="shared" si="103"/>
        <v>-5.3362674204949982</v>
      </c>
      <c r="AC346" s="4">
        <f t="shared" si="104"/>
        <v>-5.3362674204949769</v>
      </c>
    </row>
    <row r="347" spans="1:29" ht="15" x14ac:dyDescent="0.25">
      <c r="A347">
        <v>2.2999999999999998</v>
      </c>
      <c r="B347">
        <v>2.97</v>
      </c>
      <c r="C347">
        <v>3.56</v>
      </c>
      <c r="D347" s="20">
        <f t="shared" si="92"/>
        <v>5.238182180048323E-2</v>
      </c>
      <c r="E347" s="17">
        <f>IF(OR($A347="",$B347="",$C347=""),"",A347*'MPTO_working_3-way'!$I346)</f>
        <v>2.4204781901411114</v>
      </c>
      <c r="F347" s="21">
        <f>IF(OR($A347="",$B347="",$C347=""),"",B347*'MPTO_working_3-way'!$I346)</f>
        <v>3.1255740107474352</v>
      </c>
      <c r="G347" s="22">
        <f>IF(OR($A347="",$B347="",$C347=""),"",C347*'MPTO_working_3-way'!$I346)</f>
        <v>3.7464792856097202</v>
      </c>
      <c r="H347" s="17">
        <f>IF(OR($A347="",$B347="",$C347=""),"",'MPTO_working_3-way'!E346)</f>
        <v>2.3962311993525534</v>
      </c>
      <c r="I347" s="21">
        <f>IF(OR($A347="",$B347="",$C347=""),"",'MPTO_working_3-way'!F346)</f>
        <v>3.1324421987654869</v>
      </c>
      <c r="J347" s="22">
        <f>IF(OR($A347="",$B347="",$C347=""),"",'MPTO_working_3-way'!G346)</f>
        <v>3.795955702538508</v>
      </c>
      <c r="K347" s="17">
        <f>IF(OR($A347="",$B347="",$C347=""),"",'OddsRatio_working_3-way'!H346)</f>
        <v>2.4068432858690838</v>
      </c>
      <c r="L347" s="21">
        <f>IF(OR($A347="",$B347="",$C347=""),"",'OddsRatio_working_3-way'!I346)</f>
        <v>3.1319086716631506</v>
      </c>
      <c r="M347" s="22">
        <f>IF(OR($A347="",$B347="",$C347=""),"",'OddsRatio_working_3-way'!J346)</f>
        <v>3.7703990860191183</v>
      </c>
      <c r="N347" s="29">
        <f t="shared" si="105"/>
        <v>41.314150405201588</v>
      </c>
      <c r="O347" s="30">
        <f t="shared" si="106"/>
        <v>31.99412320941537</v>
      </c>
      <c r="P347" s="30">
        <f t="shared" si="107"/>
        <v>26.691726385383046</v>
      </c>
      <c r="Q347" t="s">
        <v>289</v>
      </c>
      <c r="R347" t="s">
        <v>274</v>
      </c>
      <c r="S347" s="43">
        <v>44072</v>
      </c>
      <c r="T347" s="4">
        <v>100</v>
      </c>
      <c r="U347" s="4">
        <f t="shared" si="96"/>
        <v>56.521739130434774</v>
      </c>
      <c r="V347" s="4">
        <f t="shared" si="97"/>
        <v>66.329966329966325</v>
      </c>
      <c r="W347" s="4">
        <f t="shared" si="98"/>
        <v>71.910112359550567</v>
      </c>
      <c r="X347" s="4">
        <f t="shared" si="99"/>
        <v>61.759921310483115</v>
      </c>
      <c r="Y347" s="4">
        <f t="shared" si="100"/>
        <v>71.568148510014666</v>
      </c>
      <c r="Z347" s="4">
        <f t="shared" si="101"/>
        <v>77.148294539598879</v>
      </c>
      <c r="AA347" s="4">
        <f t="shared" si="102"/>
        <v>-5.2381821800483408</v>
      </c>
      <c r="AB347" s="4">
        <f t="shared" si="103"/>
        <v>-5.2381821800483408</v>
      </c>
      <c r="AC347" s="4">
        <f t="shared" si="104"/>
        <v>-5.2381821800483124</v>
      </c>
    </row>
    <row r="348" spans="1:29" ht="15" x14ac:dyDescent="0.25">
      <c r="A348">
        <v>2.38</v>
      </c>
      <c r="B348">
        <v>2.9</v>
      </c>
      <c r="C348">
        <v>3.48</v>
      </c>
      <c r="D348" s="20">
        <f t="shared" si="92"/>
        <v>5.2351975272867834E-2</v>
      </c>
      <c r="E348" s="17">
        <f>IF(OR($A348="",$B348="",$C348=""),"",A348*'MPTO_working_3-way'!$I347)</f>
        <v>2.5045977011494251</v>
      </c>
      <c r="F348" s="21">
        <f>IF(OR($A348="",$B348="",$C348=""),"",B348*'MPTO_working_3-way'!$I347)</f>
        <v>3.0518207282913168</v>
      </c>
      <c r="G348" s="22">
        <f>IF(OR($A348="",$B348="",$C348=""),"",C348*'MPTO_working_3-way'!$I347)</f>
        <v>3.6621848739495801</v>
      </c>
      <c r="H348" s="17">
        <f>IF(OR($A348="",$B348="",$C348=""),"",'MPTO_working_3-way'!E347)</f>
        <v>2.4831307962903741</v>
      </c>
      <c r="I348" s="21">
        <f>IF(OR($A348="",$B348="",$C348=""),"",'MPTO_working_3-way'!F347)</f>
        <v>3.0545830055074745</v>
      </c>
      <c r="J348" s="22">
        <f>IF(OR($A348="",$B348="",$C348=""),"",'MPTO_working_3-way'!G347)</f>
        <v>3.7049982106644404</v>
      </c>
      <c r="K348" s="17">
        <f>IF(OR($A348="",$B348="",$C348=""),"",'OddsRatio_working_3-way'!H347)</f>
        <v>2.4927861747443991</v>
      </c>
      <c r="L348" s="21">
        <f>IF(OR($A348="",$B348="",$C348=""),"",'OddsRatio_working_3-way'!I347)</f>
        <v>3.0552853130538828</v>
      </c>
      <c r="M348" s="22">
        <f>IF(OR($A348="",$B348="",$C348=""),"",'OddsRatio_working_3-way'!J347)</f>
        <v>3.6826881980913848</v>
      </c>
      <c r="N348" s="29">
        <f t="shared" si="105"/>
        <v>39.926571821936669</v>
      </c>
      <c r="O348" s="30">
        <f t="shared" si="106"/>
        <v>32.767324460761813</v>
      </c>
      <c r="P348" s="30">
        <f t="shared" si="107"/>
        <v>27.306103717301511</v>
      </c>
      <c r="Q348" t="s">
        <v>301</v>
      </c>
      <c r="R348" t="s">
        <v>278</v>
      </c>
      <c r="S348" s="43">
        <v>44072</v>
      </c>
      <c r="T348" s="4">
        <v>100</v>
      </c>
      <c r="U348" s="4">
        <f t="shared" si="96"/>
        <v>57.983193277310924</v>
      </c>
      <c r="V348" s="4">
        <f t="shared" si="97"/>
        <v>65.517241379310349</v>
      </c>
      <c r="W348" s="4">
        <f t="shared" si="98"/>
        <v>71.264367816091948</v>
      </c>
      <c r="X348" s="4">
        <f t="shared" si="99"/>
        <v>63.218390804597703</v>
      </c>
      <c r="Y348" s="4">
        <f t="shared" si="100"/>
        <v>70.752438906597121</v>
      </c>
      <c r="Z348" s="4">
        <f t="shared" si="101"/>
        <v>76.499565343378734</v>
      </c>
      <c r="AA348" s="4">
        <f t="shared" si="102"/>
        <v>-5.235197527286779</v>
      </c>
      <c r="AB348" s="4">
        <f t="shared" si="103"/>
        <v>-5.2351975272867719</v>
      </c>
      <c r="AC348" s="4">
        <f t="shared" si="104"/>
        <v>-5.2351975272867861</v>
      </c>
    </row>
    <row r="349" spans="1:29" ht="15" x14ac:dyDescent="0.25">
      <c r="A349">
        <v>2.4300000000000002</v>
      </c>
      <c r="B349">
        <v>2.85</v>
      </c>
      <c r="C349">
        <v>3.44</v>
      </c>
      <c r="D349" s="20">
        <f t="shared" si="92"/>
        <v>5.3097501145916715E-2</v>
      </c>
      <c r="E349" s="17">
        <f>IF(OR($A349="",$B349="",$C349=""),"",A349*'MPTO_working_3-way'!$I348)</f>
        <v>2.5590269277845779</v>
      </c>
      <c r="F349" s="21">
        <f>IF(OR($A349="",$B349="",$C349=""),"",B349*'MPTO_working_3-way'!$I348)</f>
        <v>3.0013278782658626</v>
      </c>
      <c r="G349" s="22">
        <f>IF(OR($A349="",$B349="",$C349=""),"",C349*'MPTO_working_3-way'!$I348)</f>
        <v>3.6226554039419536</v>
      </c>
      <c r="H349" s="17">
        <f>IF(OR($A349="",$B349="",$C349=""),"",'MPTO_working_3-way'!E348)</f>
        <v>2.539208768814603</v>
      </c>
      <c r="I349" s="21">
        <f>IF(OR($A349="",$B349="",$C349=""),"",'MPTO_working_3-way'!F348)</f>
        <v>3.0013984181497038</v>
      </c>
      <c r="J349" s="22">
        <f>IF(OR($A349="",$B349="",$C349=""),"",'MPTO_working_3-way'!G348)</f>
        <v>3.6630236906196956</v>
      </c>
      <c r="K349" s="17">
        <f>IF(OR($A349="",$B349="",$C349=""),"",'OddsRatio_working_3-way'!H348)</f>
        <v>2.5482979905969638</v>
      </c>
      <c r="L349" s="21">
        <f>IF(OR($A349="",$B349="",$C349=""),"",'OddsRatio_working_3-way'!I348)</f>
        <v>3.0030428549680996</v>
      </c>
      <c r="M349" s="22">
        <f>IF(OR($A349="",$B349="",$C349=""),"",'OddsRatio_working_3-way'!J348)</f>
        <v>3.6418511168227905</v>
      </c>
      <c r="N349" s="29">
        <f t="shared" si="105"/>
        <v>39.077353549605995</v>
      </c>
      <c r="O349" s="30">
        <f t="shared" si="106"/>
        <v>33.318585658085112</v>
      </c>
      <c r="P349" s="30">
        <f t="shared" si="107"/>
        <v>27.604060792308889</v>
      </c>
      <c r="Q349" t="s">
        <v>287</v>
      </c>
      <c r="R349" t="s">
        <v>282</v>
      </c>
      <c r="S349" s="43">
        <v>44072</v>
      </c>
      <c r="T349" s="4">
        <v>100</v>
      </c>
      <c r="U349" s="4">
        <f t="shared" si="96"/>
        <v>58.847736625514408</v>
      </c>
      <c r="V349" s="4">
        <f t="shared" si="97"/>
        <v>64.912280701754383</v>
      </c>
      <c r="W349" s="4">
        <f t="shared" si="98"/>
        <v>70.930232558139537</v>
      </c>
      <c r="X349" s="4">
        <f t="shared" si="99"/>
        <v>64.15748674010608</v>
      </c>
      <c r="Y349" s="4">
        <f t="shared" si="100"/>
        <v>70.222030816346063</v>
      </c>
      <c r="Z349" s="4">
        <f t="shared" si="101"/>
        <v>76.239982672731202</v>
      </c>
      <c r="AA349" s="4">
        <f t="shared" si="102"/>
        <v>-5.3097501145916723</v>
      </c>
      <c r="AB349" s="4">
        <f t="shared" si="103"/>
        <v>-5.3097501145916794</v>
      </c>
      <c r="AC349" s="4">
        <f t="shared" si="104"/>
        <v>-5.3097501145916652</v>
      </c>
    </row>
    <row r="350" spans="1:29" ht="15" x14ac:dyDescent="0.25">
      <c r="A350">
        <v>2.38</v>
      </c>
      <c r="B350">
        <v>2.86</v>
      </c>
      <c r="C350">
        <v>3.54</v>
      </c>
      <c r="D350" s="20">
        <f t="shared" si="92"/>
        <v>5.2304292583455148E-2</v>
      </c>
      <c r="E350" s="17">
        <f>IF(OR($A350="",$B350="",$C350=""),"",A350*'MPTO_working_3-way'!$I349)</f>
        <v>2.5044842163486232</v>
      </c>
      <c r="F350" s="21">
        <f>IF(OR($A350="",$B350="",$C350=""),"",B350*'MPTO_working_3-way'!$I349)</f>
        <v>3.0095902767886815</v>
      </c>
      <c r="G350" s="22">
        <f>IF(OR($A350="",$B350="",$C350=""),"",C350*'MPTO_working_3-way'!$I349)</f>
        <v>3.7251571957454312</v>
      </c>
      <c r="H350" s="17">
        <f>IF(OR($A350="",$B350="",$C350=""),"",'MPTO_working_3-way'!E349)</f>
        <v>2.483032797313848</v>
      </c>
      <c r="I350" s="21">
        <f>IF(OR($A350="",$B350="",$C350=""),"",'MPTO_working_3-way'!F349)</f>
        <v>3.0100935771204256</v>
      </c>
      <c r="J350" s="22">
        <f>IF(OR($A350="",$B350="",$C350=""),"",'MPTO_working_3-way'!G349)</f>
        <v>3.7728572209958298</v>
      </c>
      <c r="K350" s="17">
        <f>IF(OR($A350="",$B350="",$C350=""),"",'OddsRatio_working_3-way'!H349)</f>
        <v>2.4927841328501392</v>
      </c>
      <c r="L350" s="21">
        <f>IF(OR($A350="",$B350="",$C350=""),"",'OddsRatio_working_3-way'!I349)</f>
        <v>3.012013396450187</v>
      </c>
      <c r="M350" s="22">
        <f>IF(OR($A350="",$B350="",$C350=""),"",'OddsRatio_working_3-way'!J349)</f>
        <v>3.7475881865502561</v>
      </c>
      <c r="N350" s="29">
        <f t="shared" si="105"/>
        <v>39.928381000457478</v>
      </c>
      <c r="O350" s="30">
        <f t="shared" si="106"/>
        <v>33.227114259121961</v>
      </c>
      <c r="P350" s="30">
        <f t="shared" si="107"/>
        <v>26.844504740420561</v>
      </c>
      <c r="Q350" t="s">
        <v>283</v>
      </c>
      <c r="R350" t="s">
        <v>290</v>
      </c>
      <c r="S350" s="43">
        <v>44072</v>
      </c>
      <c r="T350" s="4">
        <v>100</v>
      </c>
      <c r="U350" s="4">
        <f t="shared" si="96"/>
        <v>57.983193277310924</v>
      </c>
      <c r="V350" s="4">
        <f t="shared" si="97"/>
        <v>65.03496503496504</v>
      </c>
      <c r="W350" s="4">
        <f t="shared" si="98"/>
        <v>71.751412429378533</v>
      </c>
      <c r="X350" s="4">
        <f t="shared" si="99"/>
        <v>63.213622535656434</v>
      </c>
      <c r="Y350" s="4">
        <f t="shared" si="100"/>
        <v>70.26539429331055</v>
      </c>
      <c r="Z350" s="4">
        <f t="shared" si="101"/>
        <v>76.981841687724042</v>
      </c>
      <c r="AA350" s="4">
        <f t="shared" si="102"/>
        <v>-5.2304292583455094</v>
      </c>
      <c r="AB350" s="4">
        <f t="shared" si="103"/>
        <v>-5.2304292583455094</v>
      </c>
      <c r="AC350" s="4">
        <f t="shared" si="104"/>
        <v>-5.2304292583455094</v>
      </c>
    </row>
    <row r="351" spans="1:29" ht="15" x14ac:dyDescent="0.25">
      <c r="A351">
        <v>2.54</v>
      </c>
      <c r="B351">
        <v>2.87</v>
      </c>
      <c r="C351">
        <v>3.23</v>
      </c>
      <c r="D351" s="20">
        <f t="shared" si="92"/>
        <v>5.1730366370517977E-2</v>
      </c>
      <c r="E351" s="17">
        <f>IF(OR($A351="",$B351="",$C351=""),"",A351*'MPTO_working_3-way'!$I350)</f>
        <v>2.6713951305811157</v>
      </c>
      <c r="F351" s="21">
        <f>IF(OR($A351="",$B351="",$C351=""),"",B351*'MPTO_working_3-way'!$I350)</f>
        <v>3.0184661514833868</v>
      </c>
      <c r="G351" s="22">
        <f>IF(OR($A351="",$B351="",$C351=""),"",C351*'MPTO_working_3-way'!$I350)</f>
        <v>3.3970890833767728</v>
      </c>
      <c r="H351" s="17">
        <f>IF(OR($A351="",$B351="",$C351=""),"",'MPTO_working_3-way'!E350)</f>
        <v>2.6563435352264611</v>
      </c>
      <c r="I351" s="21">
        <f>IF(OR($A351="",$B351="",$C351=""),"",'MPTO_working_3-way'!F350)</f>
        <v>3.0194275984060219</v>
      </c>
      <c r="J351" s="22">
        <f>IF(OR($A351="",$B351="",$C351=""),"",'MPTO_working_3-way'!G350)</f>
        <v>3.4205099578458631</v>
      </c>
      <c r="K351" s="17">
        <f>IF(OR($A351="",$B351="",$C351=""),"",'OddsRatio_working_3-way'!H350)</f>
        <v>2.6633269334385488</v>
      </c>
      <c r="L351" s="21">
        <f>IF(OR($A351="",$B351="",$C351=""),"",'OddsRatio_working_3-way'!I350)</f>
        <v>3.0197541334610944</v>
      </c>
      <c r="M351" s="22">
        <f>IF(OR($A351="",$B351="",$C351=""),"",'OddsRatio_working_3-way'!J350)</f>
        <v>3.4085838062129632</v>
      </c>
      <c r="N351" s="29">
        <f t="shared" si="105"/>
        <v>37.433623672978221</v>
      </c>
      <c r="O351" s="30">
        <f t="shared" si="106"/>
        <v>33.129409104308252</v>
      </c>
      <c r="P351" s="30">
        <f t="shared" si="107"/>
        <v>29.436967222713527</v>
      </c>
      <c r="Q351" t="s">
        <v>291</v>
      </c>
      <c r="R351" t="s">
        <v>288</v>
      </c>
      <c r="S351" s="43">
        <v>44072</v>
      </c>
      <c r="T351" s="4">
        <v>100</v>
      </c>
      <c r="U351" s="4">
        <f t="shared" si="96"/>
        <v>60.629921259842511</v>
      </c>
      <c r="V351" s="4">
        <f t="shared" si="97"/>
        <v>65.156794425087099</v>
      </c>
      <c r="W351" s="4">
        <f t="shared" si="98"/>
        <v>69.040247678018574</v>
      </c>
      <c r="X351" s="4">
        <f t="shared" si="99"/>
        <v>65.802957896894327</v>
      </c>
      <c r="Y351" s="4">
        <f t="shared" si="100"/>
        <v>70.329831062138908</v>
      </c>
      <c r="Z351" s="4">
        <f t="shared" si="101"/>
        <v>74.213284315070368</v>
      </c>
      <c r="AA351" s="4">
        <f t="shared" si="102"/>
        <v>-5.1730366370518155</v>
      </c>
      <c r="AB351" s="4">
        <f t="shared" si="103"/>
        <v>-5.1730366370518084</v>
      </c>
      <c r="AC351" s="4">
        <f t="shared" si="104"/>
        <v>-5.1730366370517942</v>
      </c>
    </row>
    <row r="352" spans="1:29" ht="15" x14ac:dyDescent="0.25">
      <c r="A352">
        <v>3.02</v>
      </c>
      <c r="B352">
        <v>2.75</v>
      </c>
      <c r="C352">
        <v>2.8</v>
      </c>
      <c r="D352" s="20">
        <f t="shared" si="92"/>
        <v>5.1905048593790415E-2</v>
      </c>
      <c r="E352" s="17">
        <f>IF(OR($A352="",$B352="",$C352=""),"",A352*'MPTO_working_3-way'!$I351)</f>
        <v>3.1767532467532469</v>
      </c>
      <c r="F352" s="21">
        <f>IF(OR($A352="",$B352="",$C352=""),"",B352*'MPTO_working_3-way'!$I351)</f>
        <v>2.8927388836329238</v>
      </c>
      <c r="G352" s="22">
        <f>IF(OR($A352="",$B352="",$C352=""),"",C352*'MPTO_working_3-way'!$I351)</f>
        <v>2.9453341360626131</v>
      </c>
      <c r="H352" s="17">
        <f>IF(OR($A352="",$B352="",$C352=""),"",'MPTO_working_3-way'!E351)</f>
        <v>3.1864979673868361</v>
      </c>
      <c r="I352" s="21">
        <f>IF(OR($A352="",$B352="",$C352=""),"",'MPTO_working_3-way'!F351)</f>
        <v>2.8873804892181618</v>
      </c>
      <c r="J352" s="22">
        <f>IF(OR($A352="",$B352="",$C352=""),"",'MPTO_working_3-way'!G351)</f>
        <v>2.9425510376244306</v>
      </c>
      <c r="K352" s="17">
        <f>IF(OR($A352="",$B352="",$C352=""),"",'OddsRatio_working_3-way'!H351)</f>
        <v>3.1816063573443274</v>
      </c>
      <c r="L352" s="21">
        <f>IF(OR($A352="",$B352="",$C352=""),"",'OddsRatio_working_3-way'!I351)</f>
        <v>2.8900055076002844</v>
      </c>
      <c r="M352" s="22">
        <f>IF(OR($A352="",$B352="",$C352=""),"",'OddsRatio_working_3-way'!J351)</f>
        <v>2.9440056649602928</v>
      </c>
      <c r="N352" s="29">
        <f t="shared" si="105"/>
        <v>31.478680348309553</v>
      </c>
      <c r="O352" s="30">
        <f t="shared" si="106"/>
        <v>34.569314418870853</v>
      </c>
      <c r="P352" s="30">
        <f t="shared" si="107"/>
        <v>33.952005232819587</v>
      </c>
      <c r="Q352" t="s">
        <v>281</v>
      </c>
      <c r="R352" t="s">
        <v>300</v>
      </c>
      <c r="S352" s="43">
        <v>44072</v>
      </c>
      <c r="T352" s="4">
        <v>100</v>
      </c>
      <c r="U352" s="4">
        <f t="shared" si="96"/>
        <v>66.88741721854305</v>
      </c>
      <c r="V352" s="4">
        <f t="shared" si="97"/>
        <v>63.63636363636364</v>
      </c>
      <c r="W352" s="4">
        <f t="shared" si="98"/>
        <v>64.285714285714292</v>
      </c>
      <c r="X352" s="4">
        <f t="shared" si="99"/>
        <v>72.077922077922068</v>
      </c>
      <c r="Y352" s="4">
        <f t="shared" si="100"/>
        <v>68.826868495742673</v>
      </c>
      <c r="Z352" s="4">
        <f t="shared" si="101"/>
        <v>69.476219145093324</v>
      </c>
      <c r="AA352" s="4">
        <f t="shared" si="102"/>
        <v>-5.1905048593790184</v>
      </c>
      <c r="AB352" s="4">
        <f t="shared" si="103"/>
        <v>-5.1905048593790326</v>
      </c>
      <c r="AC352" s="4">
        <f t="shared" si="104"/>
        <v>-5.1905048593790326</v>
      </c>
    </row>
    <row r="353" spans="1:29" ht="15" x14ac:dyDescent="0.25">
      <c r="A353">
        <v>2.44</v>
      </c>
      <c r="B353">
        <v>3.34</v>
      </c>
      <c r="C353">
        <v>2.99</v>
      </c>
      <c r="D353" s="20">
        <f t="shared" si="92"/>
        <v>4.3685423713677896E-2</v>
      </c>
      <c r="E353" s="17">
        <f>IF(OR($A353="",$B353="",$C353=""),"",A353*'MPTO_working_3-way'!$I352)</f>
        <v>2.5465924338613739</v>
      </c>
      <c r="F353" s="21">
        <f>IF(OR($A353="",$B353="",$C353=""),"",B353*'MPTO_working_3-way'!$I352)</f>
        <v>3.485909315203684</v>
      </c>
      <c r="G353" s="22">
        <f>IF(OR($A353="",$B353="",$C353=""),"",C353*'MPTO_working_3-way'!$I352)</f>
        <v>3.1206194169038972</v>
      </c>
      <c r="H353" s="17">
        <f>IF(OR($A353="",$B353="",$C353=""),"",'MPTO_working_3-way'!E352)</f>
        <v>2.5298890089545343</v>
      </c>
      <c r="I353" s="21">
        <f>IF(OR($A353="",$B353="",$C353=""),"",'MPTO_working_3-way'!F352)</f>
        <v>3.5107503953452985</v>
      </c>
      <c r="J353" s="22">
        <f>IF(OR($A353="",$B353="",$C353=""),"",'MPTO_working_3-way'!G352)</f>
        <v>3.1261102318888772</v>
      </c>
      <c r="K353" s="17">
        <f>IF(OR($A353="",$B353="",$C353=""),"",'OddsRatio_working_3-way'!H352)</f>
        <v>2.537400455285717</v>
      </c>
      <c r="L353" s="21">
        <f>IF(OR($A353="",$B353="",$C353=""),"",'OddsRatio_working_3-way'!I352)</f>
        <v>3.4982757398392899</v>
      </c>
      <c r="M353" s="22">
        <f>IF(OR($A353="",$B353="",$C353=""),"",'OddsRatio_working_3-way'!J352)</f>
        <v>3.1246020180684568</v>
      </c>
      <c r="N353" s="29">
        <f t="shared" si="105"/>
        <v>39.268160334699083</v>
      </c>
      <c r="O353" s="30">
        <f t="shared" si="106"/>
        <v>28.686919525947836</v>
      </c>
      <c r="P353" s="30">
        <f t="shared" si="107"/>
        <v>32.044920139353096</v>
      </c>
      <c r="Q353" t="s">
        <v>231</v>
      </c>
      <c r="R353" t="s">
        <v>228</v>
      </c>
      <c r="S353" s="43">
        <v>44072</v>
      </c>
      <c r="T353" s="4">
        <v>100</v>
      </c>
      <c r="U353" s="4">
        <f t="shared" si="96"/>
        <v>59.016393442622956</v>
      </c>
      <c r="V353" s="4">
        <f t="shared" si="97"/>
        <v>70.059880239520965</v>
      </c>
      <c r="W353" s="4">
        <f t="shared" si="98"/>
        <v>66.555183946488299</v>
      </c>
      <c r="X353" s="4">
        <f t="shared" si="99"/>
        <v>63.384935813990751</v>
      </c>
      <c r="Y353" s="4">
        <f t="shared" si="100"/>
        <v>74.428422610888759</v>
      </c>
      <c r="Z353" s="4">
        <f t="shared" si="101"/>
        <v>70.923726317856094</v>
      </c>
      <c r="AA353" s="4">
        <f t="shared" si="102"/>
        <v>-4.3685423713677949</v>
      </c>
      <c r="AB353" s="4">
        <f t="shared" si="103"/>
        <v>-4.3685423713677949</v>
      </c>
      <c r="AC353" s="4">
        <f t="shared" si="104"/>
        <v>-4.3685423713677949</v>
      </c>
    </row>
    <row r="354" spans="1:29" ht="15" x14ac:dyDescent="0.25">
      <c r="A354">
        <v>2.1800000000000002</v>
      </c>
      <c r="B354">
        <v>3.34</v>
      </c>
      <c r="C354">
        <v>3.49</v>
      </c>
      <c r="D354" s="20">
        <f t="shared" si="92"/>
        <v>4.4649745224464077E-2</v>
      </c>
      <c r="E354" s="17">
        <f>IF(OR($A354="",$B354="",$C354=""),"",A354*'MPTO_working_3-way'!$I353)</f>
        <v>2.277336444589332</v>
      </c>
      <c r="F354" s="21">
        <f>IF(OR($A354="",$B354="",$C354=""),"",B354*'MPTO_working_3-way'!$I353)</f>
        <v>3.4891301490497098</v>
      </c>
      <c r="G354" s="22">
        <f>IF(OR($A354="",$B354="",$C354=""),"",C354*'MPTO_working_3-way'!$I353)</f>
        <v>3.64582761083338</v>
      </c>
      <c r="H354" s="17">
        <f>IF(OR($A354="",$B354="",$C354=""),"",'MPTO_working_3-way'!E353)</f>
        <v>2.2531030121659152</v>
      </c>
      <c r="I354" s="21">
        <f>IF(OR($A354="",$B354="",$C354=""),"",'MPTO_working_3-way'!F353)</f>
        <v>3.5147167439650038</v>
      </c>
      <c r="J354" s="22">
        <f>IF(OR($A354="",$B354="",$C354=""),"",'MPTO_working_3-way'!G353)</f>
        <v>3.6812114623853192</v>
      </c>
      <c r="K354" s="17">
        <f>IF(OR($A354="",$B354="",$C354=""),"",'OddsRatio_working_3-way'!H353)</f>
        <v>2.26313952855502</v>
      </c>
      <c r="L354" s="21">
        <f>IF(OR($A354="",$B354="",$C354=""),"",'OddsRatio_working_3-way'!I353)</f>
        <v>3.5048699125582603</v>
      </c>
      <c r="M354" s="22">
        <f>IF(OR($A354="",$B354="",$C354=""),"",'OddsRatio_working_3-way'!J353)</f>
        <v>3.6654384966966109</v>
      </c>
      <c r="N354" s="29">
        <f t="shared" si="105"/>
        <v>43.910947035334878</v>
      </c>
      <c r="O354" s="30">
        <f t="shared" si="106"/>
        <v>28.660438484140734</v>
      </c>
      <c r="P354" s="30">
        <f t="shared" si="107"/>
        <v>27.428614480524367</v>
      </c>
      <c r="Q354" t="s">
        <v>233</v>
      </c>
      <c r="R354" t="s">
        <v>236</v>
      </c>
      <c r="S354" s="43">
        <v>44072</v>
      </c>
      <c r="T354" s="4">
        <v>100</v>
      </c>
      <c r="U354" s="4">
        <f t="shared" si="96"/>
        <v>54.128440366972484</v>
      </c>
      <c r="V354" s="4">
        <f t="shared" si="97"/>
        <v>70.059880239520965</v>
      </c>
      <c r="W354" s="4">
        <f t="shared" si="98"/>
        <v>71.346704871060169</v>
      </c>
      <c r="X354" s="4">
        <f t="shared" si="99"/>
        <v>58.593414889418874</v>
      </c>
      <c r="Y354" s="4">
        <f t="shared" si="100"/>
        <v>74.524854761967347</v>
      </c>
      <c r="Z354" s="4">
        <f t="shared" si="101"/>
        <v>75.811679393506566</v>
      </c>
      <c r="AA354" s="4">
        <f t="shared" si="102"/>
        <v>-4.4649745224463899</v>
      </c>
      <c r="AB354" s="4">
        <f t="shared" si="103"/>
        <v>-4.4649745224463828</v>
      </c>
      <c r="AC354" s="4">
        <f t="shared" si="104"/>
        <v>-4.464974522446397</v>
      </c>
    </row>
    <row r="355" spans="1:29" ht="15" x14ac:dyDescent="0.25">
      <c r="A355">
        <v>2.2599999999999998</v>
      </c>
      <c r="B355">
        <v>3.27</v>
      </c>
      <c r="C355">
        <v>3.38</v>
      </c>
      <c r="D355" s="20">
        <f t="shared" si="92"/>
        <v>4.4146261825392052E-2</v>
      </c>
      <c r="E355" s="17">
        <f>IF(OR($A355="",$B355="",$C355=""),"",A355*'MPTO_working_3-way'!$I354)</f>
        <v>2.359770551725386</v>
      </c>
      <c r="F355" s="21">
        <f>IF(OR($A355="",$B355="",$C355=""),"",B355*'MPTO_working_3-way'!$I354)</f>
        <v>3.4143582761690321</v>
      </c>
      <c r="G355" s="22">
        <f>IF(OR($A355="",$B355="",$C355=""),"",C355*'MPTO_working_3-way'!$I354)</f>
        <v>3.5292143649698251</v>
      </c>
      <c r="H355" s="17">
        <f>IF(OR($A355="",$B355="",$C355=""),"",'MPTO_working_3-way'!E354)</f>
        <v>2.3377460717921865</v>
      </c>
      <c r="I355" s="21">
        <f>IF(OR($A355="",$B355="",$C355=""),"",'MPTO_working_3-way'!F354)</f>
        <v>3.4353048977164606</v>
      </c>
      <c r="J355" s="22">
        <f>IF(OR($A355="",$B355="",$C355=""),"",'MPTO_working_3-way'!G354)</f>
        <v>3.5569142328348624</v>
      </c>
      <c r="K355" s="17">
        <f>IF(OR($A355="",$B355="",$C355=""),"",'OddsRatio_working_3-way'!H354)</f>
        <v>2.3470804814417234</v>
      </c>
      <c r="L355" s="21">
        <f>IF(OR($A355="",$B355="",$C355=""),"",'OddsRatio_working_3-way'!I354)</f>
        <v>3.4268830895815179</v>
      </c>
      <c r="M355" s="22">
        <f>IF(OR($A355="",$B355="",$C355=""),"",'OddsRatio_working_3-way'!J354)</f>
        <v>3.5444853538343652</v>
      </c>
      <c r="N355" s="29">
        <f t="shared" si="105"/>
        <v>42.377001410956382</v>
      </c>
      <c r="O355" s="30">
        <f t="shared" si="106"/>
        <v>29.288080485859762</v>
      </c>
      <c r="P355" s="30">
        <f t="shared" si="107"/>
        <v>28.334918103183853</v>
      </c>
      <c r="Q355" t="s">
        <v>229</v>
      </c>
      <c r="R355" t="s">
        <v>232</v>
      </c>
      <c r="S355" s="43">
        <v>44072</v>
      </c>
      <c r="T355" s="4">
        <v>100</v>
      </c>
      <c r="U355" s="4">
        <f t="shared" si="96"/>
        <v>55.752212389380524</v>
      </c>
      <c r="V355" s="4">
        <f t="shared" si="97"/>
        <v>69.418960244648318</v>
      </c>
      <c r="W355" s="4">
        <f t="shared" si="98"/>
        <v>70.414201183431956</v>
      </c>
      <c r="X355" s="4">
        <f t="shared" si="99"/>
        <v>60.166838571919733</v>
      </c>
      <c r="Y355" s="4">
        <f t="shared" si="100"/>
        <v>73.833586427187512</v>
      </c>
      <c r="Z355" s="4">
        <f t="shared" si="101"/>
        <v>74.828827365971151</v>
      </c>
      <c r="AA355" s="4">
        <f t="shared" si="102"/>
        <v>-4.4146261825392088</v>
      </c>
      <c r="AB355" s="4">
        <f t="shared" si="103"/>
        <v>-4.4146261825391946</v>
      </c>
      <c r="AC355" s="4">
        <f t="shared" si="104"/>
        <v>-4.4146261825391946</v>
      </c>
    </row>
    <row r="356" spans="1:29" ht="15" x14ac:dyDescent="0.25">
      <c r="A356">
        <v>15.94</v>
      </c>
      <c r="B356">
        <v>7.37</v>
      </c>
      <c r="C356">
        <v>1.18</v>
      </c>
      <c r="D356" s="20">
        <f t="shared" si="92"/>
        <v>4.5878094645274814E-2</v>
      </c>
      <c r="E356" s="17">
        <f>IF(OR($A356="",$B356="",$C356=""),"",A356*'MPTO_working_3-way'!$I355)</f>
        <v>16.67129682864568</v>
      </c>
      <c r="F356" s="21">
        <f>IF(OR($A356="",$B356="",$C356=""),"",B356*'MPTO_working_3-way'!$I355)</f>
        <v>7.7081215575356756</v>
      </c>
      <c r="G356" s="22">
        <f>IF(OR($A356="",$B356="",$C356=""),"",C356*'MPTO_working_3-way'!$I355)</f>
        <v>1.2341361516814242</v>
      </c>
      <c r="H356" s="17">
        <f>IF(OR($A356="",$B356="",$C356=""),"",'MPTO_working_3-way'!E355)</f>
        <v>21.078121018120449</v>
      </c>
      <c r="I356" s="21">
        <f>IF(OR($A356="",$B356="",$C356=""),"",'MPTO_working_3-way'!F355)</f>
        <v>8.3061644165579978</v>
      </c>
      <c r="J356" s="22">
        <f>IF(OR($A356="",$B356="",$C356=""),"",'MPTO_working_3-way'!G355)</f>
        <v>1.2016848647029434</v>
      </c>
      <c r="K356" s="17">
        <f>IF(OR($A356="",$B356="",$C356=""),"",'OddsRatio_working_3-way'!H355)</f>
        <v>18.389642733535336</v>
      </c>
      <c r="L356" s="21">
        <f>IF(OR($A356="",$B356="",$C356=""),"",'OddsRatio_working_3-way'!I355)</f>
        <v>8.414459451982605</v>
      </c>
      <c r="M356" s="22">
        <f>IF(OR($A356="",$B356="",$C356=""),"",'OddsRatio_working_3-way'!J355)</f>
        <v>1.2095137678739192</v>
      </c>
      <c r="N356" s="29">
        <f t="shared" si="105"/>
        <v>5.9983336046283853</v>
      </c>
      <c r="O356" s="30">
        <f t="shared" si="106"/>
        <v>12.973329397255961</v>
      </c>
      <c r="P356" s="30">
        <f t="shared" si="107"/>
        <v>81.028336998115634</v>
      </c>
      <c r="Q356" t="s">
        <v>235</v>
      </c>
      <c r="R356" t="s">
        <v>227</v>
      </c>
      <c r="S356" s="43">
        <v>44072</v>
      </c>
      <c r="T356" s="4">
        <v>100</v>
      </c>
      <c r="U356" s="4">
        <f t="shared" si="96"/>
        <v>93.726474278544543</v>
      </c>
      <c r="V356" s="4">
        <f t="shared" si="97"/>
        <v>86.431478968792391</v>
      </c>
      <c r="W356" s="4">
        <f t="shared" si="98"/>
        <v>15.254237288135595</v>
      </c>
      <c r="X356" s="4">
        <f t="shared" si="99"/>
        <v>98.314283743072011</v>
      </c>
      <c r="Y356" s="4">
        <f t="shared" si="100"/>
        <v>91.019288433319872</v>
      </c>
      <c r="Z356" s="4">
        <f t="shared" si="101"/>
        <v>19.842046752663055</v>
      </c>
      <c r="AA356" s="4">
        <f t="shared" si="102"/>
        <v>-4.5878094645274672</v>
      </c>
      <c r="AB356" s="4">
        <f t="shared" si="103"/>
        <v>-4.5878094645274814</v>
      </c>
      <c r="AC356" s="4">
        <f t="shared" si="104"/>
        <v>-4.5878094645274601</v>
      </c>
    </row>
    <row r="357" spans="1:29" ht="15" x14ac:dyDescent="0.25">
      <c r="A357">
        <v>1.1299999999999999</v>
      </c>
      <c r="B357">
        <v>9.16</v>
      </c>
      <c r="C357">
        <v>20.76</v>
      </c>
      <c r="D357" s="20">
        <f t="shared" si="92"/>
        <v>4.2295614729322306E-2</v>
      </c>
      <c r="E357" s="17">
        <f>IF(OR($A357="",$B357="",$C357=""),"",A357*'MPTO_working_3-way'!$I356)</f>
        <v>1.1777940446441342</v>
      </c>
      <c r="F357" s="21">
        <f>IF(OR($A357="",$B357="",$C357=""),"",B357*'MPTO_working_3-way'!$I356)</f>
        <v>9.5474278309205918</v>
      </c>
      <c r="G357" s="22">
        <f>IF(OR($A357="",$B357="",$C357=""),"",C357*'MPTO_working_3-way'!$I356)</f>
        <v>21.638056961780734</v>
      </c>
      <c r="H357" s="17">
        <f>IF(OR($A357="",$B357="",$C357=""),"",'MPTO_working_3-way'!E356)</f>
        <v>1.1482938694876257</v>
      </c>
      <c r="I357" s="21">
        <f>IF(OR($A357="",$B357="",$C357=""),"",'MPTO_working_3-way'!F356)</f>
        <v>10.518369722082408</v>
      </c>
      <c r="J357" s="22">
        <f>IF(OR($A357="",$B357="",$C357=""),"",'MPTO_working_3-way'!G356)</f>
        <v>29.350457989798478</v>
      </c>
      <c r="K357" s="17">
        <f>IF(OR($A357="",$B357="",$C357=""),"",'OddsRatio_working_3-way'!H356)</f>
        <v>1.1548196233475041</v>
      </c>
      <c r="L357" s="21">
        <f>IF(OR($A357="",$B357="",$C357=""),"",'OddsRatio_working_3-way'!I356)</f>
        <v>10.717908665504906</v>
      </c>
      <c r="M357" s="22">
        <f>IF(OR($A357="",$B357="",$C357=""),"",'OddsRatio_working_3-way'!J356)</f>
        <v>24.532582748820705</v>
      </c>
      <c r="N357" s="29">
        <f t="shared" si="105"/>
        <v>84.904487719849698</v>
      </c>
      <c r="O357" s="30">
        <f t="shared" si="106"/>
        <v>10.474025231815521</v>
      </c>
      <c r="P357" s="30">
        <f t="shared" si="107"/>
        <v>4.6214870483347852</v>
      </c>
      <c r="Q357" t="s">
        <v>234</v>
      </c>
      <c r="R357" t="s">
        <v>237</v>
      </c>
      <c r="S357" s="43">
        <v>44073</v>
      </c>
      <c r="T357" s="4">
        <v>100</v>
      </c>
      <c r="U357" s="4">
        <f t="shared" si="96"/>
        <v>11.504424778761051</v>
      </c>
      <c r="V357" s="4">
        <f t="shared" si="97"/>
        <v>89.082969432314414</v>
      </c>
      <c r="W357" s="4">
        <f t="shared" si="98"/>
        <v>95.183044315992277</v>
      </c>
      <c r="X357" s="4">
        <f t="shared" si="99"/>
        <v>15.733986251693297</v>
      </c>
      <c r="Y357" s="4">
        <f t="shared" si="100"/>
        <v>93.312530905246646</v>
      </c>
      <c r="Z357" s="4">
        <f t="shared" si="101"/>
        <v>99.412605788924537</v>
      </c>
      <c r="AA357" s="4">
        <f t="shared" si="102"/>
        <v>-4.2295614729322466</v>
      </c>
      <c r="AB357" s="4">
        <f t="shared" si="103"/>
        <v>-4.2295614729322324</v>
      </c>
      <c r="AC357" s="4">
        <f t="shared" si="104"/>
        <v>-4.2295614729322608</v>
      </c>
    </row>
    <row r="358" spans="1:29" ht="15" x14ac:dyDescent="0.25">
      <c r="A358">
        <v>2.5099999999999998</v>
      </c>
      <c r="B358">
        <v>3.26</v>
      </c>
      <c r="C358">
        <v>2.95</v>
      </c>
      <c r="D358" s="20">
        <f t="shared" si="92"/>
        <v>4.4137891607118451E-2</v>
      </c>
      <c r="E358" s="17">
        <f>IF(OR($A358="",$B358="",$C358=""),"",A358*'MPTO_working_3-way'!$I357)</f>
        <v>2.620786107933867</v>
      </c>
      <c r="F358" s="21">
        <f>IF(OR($A358="",$B358="",$C358=""),"",B358*'MPTO_working_3-way'!$I357)</f>
        <v>3.403889526639206</v>
      </c>
      <c r="G358" s="22">
        <f>IF(OR($A358="",$B358="",$C358=""),"",C358*'MPTO_working_3-way'!$I357)</f>
        <v>3.0802067802409998</v>
      </c>
      <c r="H358" s="17">
        <f>IF(OR($A358="",$B358="",$C358=""),"",'MPTO_working_3-way'!E357)</f>
        <v>2.6062452560807641</v>
      </c>
      <c r="I358" s="21">
        <f>IF(OR($A358="",$B358="",$C358=""),"",'MPTO_working_3-way'!F357)</f>
        <v>3.4242372944670603</v>
      </c>
      <c r="J358" s="22">
        <f>IF(OR($A358="",$B358="",$C358=""),"",'MPTO_working_3-way'!G357)</f>
        <v>3.0838458809736848</v>
      </c>
      <c r="K358" s="17">
        <f>IF(OR($A358="",$B358="",$C358=""),"",'OddsRatio_working_3-way'!H357)</f>
        <v>2.6128972024484307</v>
      </c>
      <c r="L358" s="21">
        <f>IF(OR($A358="",$B358="",$C358=""),"",'OddsRatio_working_3-way'!I357)</f>
        <v>3.4140050844592404</v>
      </c>
      <c r="M358" s="22">
        <f>IF(OR($A358="",$B358="",$C358=""),"",'OddsRatio_working_3-way'!J357)</f>
        <v>3.0828804932281058</v>
      </c>
      <c r="N358" s="29">
        <f t="shared" si="105"/>
        <v>38.156490412274195</v>
      </c>
      <c r="O358" s="30">
        <f t="shared" si="106"/>
        <v>29.378156728468781</v>
      </c>
      <c r="P358" s="30">
        <f t="shared" si="107"/>
        <v>32.465352859257017</v>
      </c>
      <c r="Q358" t="s">
        <v>230</v>
      </c>
      <c r="R358" t="s">
        <v>226</v>
      </c>
      <c r="S358" s="43">
        <v>44073</v>
      </c>
      <c r="T358" s="4">
        <v>100</v>
      </c>
      <c r="U358" s="4">
        <f t="shared" si="96"/>
        <v>60.15936254980079</v>
      </c>
      <c r="V358" s="4">
        <f t="shared" si="97"/>
        <v>69.325153374233125</v>
      </c>
      <c r="W358" s="4">
        <f t="shared" si="98"/>
        <v>66.101694915254228</v>
      </c>
      <c r="X358" s="4">
        <f t="shared" si="99"/>
        <v>64.573151710512633</v>
      </c>
      <c r="Y358" s="4">
        <f t="shared" si="100"/>
        <v>73.738942534944968</v>
      </c>
      <c r="Z358" s="4">
        <f t="shared" si="101"/>
        <v>70.515484075966086</v>
      </c>
      <c r="AA358" s="4">
        <f t="shared" si="102"/>
        <v>-4.4137891607118434</v>
      </c>
      <c r="AB358" s="4">
        <f t="shared" si="103"/>
        <v>-4.4137891607118434</v>
      </c>
      <c r="AC358" s="4">
        <f t="shared" si="104"/>
        <v>-4.4137891607118576</v>
      </c>
    </row>
    <row r="359" spans="1:29" s="28" customFormat="1" ht="15" x14ac:dyDescent="0.25">
      <c r="A359" s="23">
        <v>4.7</v>
      </c>
      <c r="B359" s="23">
        <v>3.99</v>
      </c>
      <c r="C359" s="23">
        <v>1.71</v>
      </c>
      <c r="D359" s="24">
        <f t="shared" si="92"/>
        <v>4.818784550027555E-2</v>
      </c>
      <c r="E359" s="25">
        <f>IF(OR($A359="",$B359="",$C359=""),"",A359*'MPTO_working_3-way'!$I358)</f>
        <v>4.9264828738512954</v>
      </c>
      <c r="F359" s="26">
        <f>IF(OR($A359="",$B359="",$C359=""),"",B359*'MPTO_working_3-way'!$I358)</f>
        <v>4.1822695035460997</v>
      </c>
      <c r="G359" s="27">
        <f>IF(OR($A359="",$B359="",$C359=""),"",C359*'MPTO_working_3-way'!$I358)</f>
        <v>1.7924012158054712</v>
      </c>
      <c r="H359" s="25">
        <f>IF(OR($A359="",$B359="",$C359=""),"",'MPTO_working_3-way'!E358)</f>
        <v>5.0837977047501441</v>
      </c>
      <c r="I359" s="26">
        <f>IF(OR($A359="",$B359="",$C359=""),"",'MPTO_working_3-way'!F358)</f>
        <v>4.2632296850135143</v>
      </c>
      <c r="J359" s="27">
        <f>IF(OR($A359="",$B359="",$C359=""),"",'MPTO_working_3-way'!G358)</f>
        <v>1.7582952213274439</v>
      </c>
      <c r="K359" s="25">
        <f>IF(OR($A359="",$B359="",$C359=""),"",'OddsRatio_working_3-way'!H358)</f>
        <v>5.0138156604440542</v>
      </c>
      <c r="L359" s="26">
        <f>IF(OR($A359="",$B359="",$C359=""),"",'OddsRatio_working_3-way'!I358)</f>
        <v>4.2435969796561412</v>
      </c>
      <c r="M359" s="27">
        <f>IF(OR($A359="",$B359="",$C359=""),"",'OddsRatio_working_3-way'!J358)</f>
        <v>1.7702186807879128</v>
      </c>
      <c r="N359" s="40">
        <f t="shared" ref="N359:N422" si="108">(1/E359)* 100</f>
        <v>20.298456842462269</v>
      </c>
      <c r="O359" s="41">
        <f t="shared" ref="O359:O422" si="109">(1/F359)* 100</f>
        <v>23.910462947261315</v>
      </c>
      <c r="P359" s="41">
        <f t="shared" ref="P359:P422" si="110">(1/G359)* 100</f>
        <v>55.791080210276412</v>
      </c>
      <c r="Q359" s="23" t="s">
        <v>299</v>
      </c>
      <c r="R359" s="23" t="s">
        <v>311</v>
      </c>
      <c r="S359" s="44">
        <v>44084</v>
      </c>
      <c r="T359" s="28">
        <v>100</v>
      </c>
      <c r="U359" s="28">
        <f t="shared" si="96"/>
        <v>78.723404255319153</v>
      </c>
      <c r="V359" s="28">
        <f t="shared" si="97"/>
        <v>74.937343358395992</v>
      </c>
      <c r="W359" s="28">
        <f t="shared" si="98"/>
        <v>41.520467836257311</v>
      </c>
      <c r="X359" s="28">
        <f t="shared" si="99"/>
        <v>83.542188805346697</v>
      </c>
      <c r="Y359" s="28">
        <f t="shared" si="100"/>
        <v>79.756127908423537</v>
      </c>
      <c r="Z359" s="28">
        <f t="shared" si="101"/>
        <v>46.339252386284855</v>
      </c>
      <c r="AA359" s="28">
        <f t="shared" si="102"/>
        <v>-4.8187845500275444</v>
      </c>
      <c r="AB359" s="28">
        <f t="shared" si="103"/>
        <v>-4.8187845500275444</v>
      </c>
      <c r="AC359" s="28">
        <f t="shared" si="104"/>
        <v>-4.8187845500275444</v>
      </c>
    </row>
    <row r="360" spans="1:29" ht="15" x14ac:dyDescent="0.25">
      <c r="A360">
        <v>3.19</v>
      </c>
      <c r="B360">
        <v>3.62</v>
      </c>
      <c r="C360">
        <v>2.25</v>
      </c>
      <c r="D360" s="20">
        <f t="shared" si="92"/>
        <v>3.4167162191547806E-2</v>
      </c>
      <c r="E360" s="17">
        <f>IF(OR($A360="",$B360="",$C360=""),"",A360*'MPTO_working_3-way'!$I359)</f>
        <v>3.2989932473910373</v>
      </c>
      <c r="F360" s="21">
        <f>IF(OR($A360="",$B360="",$C360=""),"",B360*'MPTO_working_3-way'!$I359)</f>
        <v>3.7436851271334031</v>
      </c>
      <c r="G360" s="22">
        <f>IF(OR($A360="",$B360="",$C360=""),"",C360*'MPTO_working_3-way'!$I359)</f>
        <v>2.3268761149309825</v>
      </c>
      <c r="H360" s="17">
        <f>IF(OR($A360="",$B360="",$C360=""),"",'MPTO_working_3-way'!E359)</f>
        <v>3.3102655299451103</v>
      </c>
      <c r="I360" s="21">
        <f>IF(OR($A360="",$B360="",$C360=""),"",'MPTO_working_3-way'!F359)</f>
        <v>3.7756645151915134</v>
      </c>
      <c r="J360" s="22">
        <f>IF(OR($A360="",$B360="",$C360=""),"",'MPTO_working_3-way'!G359)</f>
        <v>2.3091734272632878</v>
      </c>
      <c r="K360" s="17">
        <f>IF(OR($A360="",$B360="",$C360=""),"",'OddsRatio_working_3-way'!H359)</f>
        <v>3.3069350726272289</v>
      </c>
      <c r="L360" s="21">
        <f>IF(OR($A360="",$B360="",$C360=""),"",'OddsRatio_working_3-way'!I359)</f>
        <v>3.7598949270700168</v>
      </c>
      <c r="M360" s="22">
        <f>IF(OR($A360="",$B360="",$C360=""),"",'OddsRatio_working_3-way'!J359)</f>
        <v>2.3167437629150847</v>
      </c>
      <c r="N360" s="29">
        <f t="shared" si="108"/>
        <v>30.312277868129499</v>
      </c>
      <c r="O360" s="30">
        <f t="shared" si="109"/>
        <v>26.711648176611352</v>
      </c>
      <c r="P360" s="30">
        <f t="shared" si="110"/>
        <v>42.976073955259153</v>
      </c>
      <c r="Q360" t="s">
        <v>258</v>
      </c>
      <c r="R360" t="s">
        <v>252</v>
      </c>
      <c r="S360" s="43">
        <v>44085</v>
      </c>
      <c r="T360" s="4">
        <v>100</v>
      </c>
      <c r="U360" s="4">
        <f t="shared" ref="U360:U368" si="111">(1/A360)*((T360*A360)-T360)</f>
        <v>68.652037617554868</v>
      </c>
      <c r="V360" s="4">
        <f t="shared" ref="V360:V368" si="112">(1/B360)*((T360*B360)-T360)</f>
        <v>72.375690607734811</v>
      </c>
      <c r="W360" s="4">
        <f t="shared" ref="W360:W368" si="113">(1/C360)*((T360*C360)-T360)</f>
        <v>55.55555555555555</v>
      </c>
      <c r="X360" s="4">
        <f t="shared" ref="X360:X368" si="114">((1/B360)+(1/C360))*T360</f>
        <v>72.068753836709632</v>
      </c>
      <c r="Y360" s="4">
        <f t="shared" ref="Y360:Y368" si="115">((1/A360)+(1/C360))*T360</f>
        <v>75.792406826889589</v>
      </c>
      <c r="Z360" s="4">
        <f t="shared" ref="Z360:Z368" si="116">((1/A360)+(1/B360))*T360</f>
        <v>58.972271774710336</v>
      </c>
      <c r="AA360" s="4">
        <f t="shared" ref="AA360:AA368" si="117">U360-X360</f>
        <v>-3.4167162191547646</v>
      </c>
      <c r="AB360" s="4">
        <f t="shared" ref="AB360:AB368" si="118">V360-Y360</f>
        <v>-3.4167162191547789</v>
      </c>
      <c r="AC360" s="4">
        <f t="shared" ref="AC360:AC368" si="119">W360-Z360</f>
        <v>-3.416716219154786</v>
      </c>
    </row>
    <row r="361" spans="1:29" ht="15" x14ac:dyDescent="0.25">
      <c r="A361">
        <v>1.99</v>
      </c>
      <c r="B361">
        <v>3.46</v>
      </c>
      <c r="C361">
        <v>4.12</v>
      </c>
      <c r="D361" s="20">
        <f t="shared" si="92"/>
        <v>3.4248350456474341E-2</v>
      </c>
      <c r="E361" s="17">
        <f>IF(OR($A361="",$B361="",$C361=""),"",A361*'MPTO_working_3-way'!$I360)</f>
        <v>2.0581542174083838</v>
      </c>
      <c r="F361" s="21">
        <f>IF(OR($A361="",$B361="",$C361=""),"",B361*'MPTO_working_3-way'!$I360)</f>
        <v>3.578499292579401</v>
      </c>
      <c r="G361" s="22">
        <f>IF(OR($A361="",$B361="",$C361=""),"",C361*'MPTO_working_3-way'!$I360)</f>
        <v>4.2611032038806744</v>
      </c>
      <c r="H361" s="17">
        <f>IF(OR($A361="",$B361="",$C361=""),"",'MPTO_working_3-way'!E360)</f>
        <v>2.0362598999742736</v>
      </c>
      <c r="I361" s="21">
        <f>IF(OR($A361="",$B361="",$C361=""),"",'MPTO_working_3-way'!F360)</f>
        <v>3.6022895893340761</v>
      </c>
      <c r="J361" s="22">
        <f>IF(OR($A361="",$B361="",$C361=""),"",'MPTO_working_3-way'!G360)</f>
        <v>4.3233459902356381</v>
      </c>
      <c r="K361" s="17">
        <f>IF(OR($A361="",$B361="",$C361=""),"",'OddsRatio_working_3-way'!H360)</f>
        <v>2.0449203392221431</v>
      </c>
      <c r="L361" s="21">
        <f>IF(OR($A361="",$B361="",$C361=""),"",'OddsRatio_working_3-way'!I360)</f>
        <v>3.596468721703507</v>
      </c>
      <c r="M361" s="22">
        <f>IF(OR($A361="",$B361="",$C361=""),"",'OddsRatio_working_3-way'!J360)</f>
        <v>4.2930822811849358</v>
      </c>
      <c r="N361" s="29">
        <f t="shared" si="108"/>
        <v>48.587224005944236</v>
      </c>
      <c r="O361" s="30">
        <f t="shared" si="109"/>
        <v>27.944675078563304</v>
      </c>
      <c r="P361" s="30">
        <f t="shared" si="110"/>
        <v>23.468100915492482</v>
      </c>
      <c r="Q361" t="s">
        <v>36</v>
      </c>
      <c r="R361" t="s">
        <v>77</v>
      </c>
      <c r="S361" s="43">
        <v>44085</v>
      </c>
      <c r="T361" s="4">
        <v>100</v>
      </c>
      <c r="U361" s="4">
        <f t="shared" si="111"/>
        <v>49.748743718592962</v>
      </c>
      <c r="V361" s="4">
        <f t="shared" si="112"/>
        <v>71.098265895953759</v>
      </c>
      <c r="W361" s="4">
        <f t="shared" si="113"/>
        <v>75.728155339805824</v>
      </c>
      <c r="X361" s="4">
        <f t="shared" si="114"/>
        <v>53.173578764240425</v>
      </c>
      <c r="Y361" s="4">
        <f t="shared" si="115"/>
        <v>74.5231009416012</v>
      </c>
      <c r="Z361" s="4">
        <f t="shared" si="116"/>
        <v>79.152990385453265</v>
      </c>
      <c r="AA361" s="4">
        <f t="shared" si="117"/>
        <v>-3.4248350456474626</v>
      </c>
      <c r="AB361" s="4">
        <f t="shared" si="118"/>
        <v>-3.4248350456474412</v>
      </c>
      <c r="AC361" s="4">
        <f t="shared" si="119"/>
        <v>-3.4248350456474412</v>
      </c>
    </row>
    <row r="362" spans="1:29" ht="15" x14ac:dyDescent="0.25">
      <c r="A362">
        <v>4.5</v>
      </c>
      <c r="B362">
        <v>3.61</v>
      </c>
      <c r="C362">
        <v>1.88</v>
      </c>
      <c r="D362" s="20">
        <f t="shared" si="92"/>
        <v>3.1145426088551087E-2</v>
      </c>
      <c r="E362" s="17">
        <f>IF(OR($A362="",$B362="",$C362=""),"",A362*'MPTO_working_3-way'!$I361)</f>
        <v>4.6401544173984801</v>
      </c>
      <c r="F362" s="21">
        <f>IF(OR($A362="",$B362="",$C362=""),"",B362*'MPTO_working_3-way'!$I361)</f>
        <v>3.7224349881796694</v>
      </c>
      <c r="G362" s="22">
        <f>IF(OR($A362="",$B362="",$C362=""),"",C362*'MPTO_working_3-way'!$I361)</f>
        <v>1.938553401046476</v>
      </c>
      <c r="H362" s="17">
        <f>IF(OR($A362="",$B362="",$C362=""),"",'MPTO_working_3-way'!E361)</f>
        <v>4.7205345918430446</v>
      </c>
      <c r="I362" s="21">
        <f>IF(OR($A362="",$B362="",$C362=""),"",'MPTO_working_3-way'!F361)</f>
        <v>3.7505649069950229</v>
      </c>
      <c r="J362" s="22">
        <f>IF(OR($A362="",$B362="",$C362=""),"",'MPTO_working_3-way'!G361)</f>
        <v>1.9174238968018449</v>
      </c>
      <c r="K362" s="17">
        <f>IF(OR($A362="",$B362="",$C362=""),"",'OddsRatio_working_3-way'!H361)</f>
        <v>4.680984452213238</v>
      </c>
      <c r="L362" s="21">
        <f>IF(OR($A362="",$B362="",$C362=""),"",'OddsRatio_working_3-way'!I361)</f>
        <v>3.7449626915075855</v>
      </c>
      <c r="M362" s="22">
        <f>IF(OR($A362="",$B362="",$C362=""),"",'OddsRatio_working_3-way'!J361)</f>
        <v>1.9255046622707566</v>
      </c>
      <c r="N362" s="29">
        <f t="shared" si="108"/>
        <v>21.551006928787807</v>
      </c>
      <c r="O362" s="30">
        <f t="shared" si="109"/>
        <v>26.864136060815831</v>
      </c>
      <c r="P362" s="30">
        <f t="shared" si="110"/>
        <v>51.584857010396355</v>
      </c>
      <c r="Q362" t="s">
        <v>268</v>
      </c>
      <c r="R362" t="s">
        <v>306</v>
      </c>
      <c r="S362" s="43">
        <v>44085</v>
      </c>
      <c r="T362" s="4">
        <v>100</v>
      </c>
      <c r="U362" s="4">
        <f t="shared" si="111"/>
        <v>77.777777777777771</v>
      </c>
      <c r="V362" s="4">
        <f t="shared" si="112"/>
        <v>72.29916897506925</v>
      </c>
      <c r="W362" s="4">
        <f t="shared" si="113"/>
        <v>46.808510638297875</v>
      </c>
      <c r="X362" s="4">
        <f t="shared" si="114"/>
        <v>80.892320386632875</v>
      </c>
      <c r="Y362" s="4">
        <f t="shared" si="115"/>
        <v>75.413711583924353</v>
      </c>
      <c r="Z362" s="4">
        <f t="shared" si="116"/>
        <v>49.923053247152971</v>
      </c>
      <c r="AA362" s="4">
        <f t="shared" si="117"/>
        <v>-3.1145426088551034</v>
      </c>
      <c r="AB362" s="4">
        <f t="shared" si="118"/>
        <v>-3.1145426088551034</v>
      </c>
      <c r="AC362" s="4">
        <f t="shared" si="119"/>
        <v>-3.1145426088550963</v>
      </c>
    </row>
    <row r="363" spans="1:29" ht="15" x14ac:dyDescent="0.25">
      <c r="A363">
        <v>1.5</v>
      </c>
      <c r="B363">
        <v>3.84</v>
      </c>
      <c r="C363">
        <v>7.46</v>
      </c>
      <c r="D363" s="20">
        <f t="shared" si="92"/>
        <v>6.1131590705987504E-2</v>
      </c>
      <c r="E363" s="17">
        <f>IF(OR($A363="",$B363="",$C363=""),"",A363*'MPTO_working_3-way'!$I362)</f>
        <v>1.5916973860589811</v>
      </c>
      <c r="F363" s="21">
        <f>IF(OR($A363="",$B363="",$C363=""),"",B363*'MPTO_working_3-way'!$I362)</f>
        <v>4.0747453083109919</v>
      </c>
      <c r="G363" s="22">
        <f>IF(OR($A363="",$B363="",$C363=""),"",C363*'MPTO_working_3-way'!$I362)</f>
        <v>7.9160416666666666</v>
      </c>
      <c r="H363" s="17">
        <f>IF(OR($A363="",$B363="",$C363=""),"",'MPTO_working_3-way'!E362)</f>
        <v>1.5472942803232173</v>
      </c>
      <c r="I363" s="21">
        <f>IF(OR($A363="",$B363="",$C363=""),"",'MPTO_working_3-way'!F362)</f>
        <v>4.1659815403707441</v>
      </c>
      <c r="J363" s="22">
        <f>IF(OR($A363="",$B363="",$C363=""),"",'MPTO_working_3-way'!G362)</f>
        <v>8.7973138973057079</v>
      </c>
      <c r="K363" s="17">
        <f>IF(OR($A363="",$B363="",$C363=""),"",'OddsRatio_working_3-way'!H362)</f>
        <v>1.5617783589686496</v>
      </c>
      <c r="L363" s="21">
        <f>IF(OR($A363="",$B363="",$C363=""),"",'OddsRatio_working_3-way'!I362)</f>
        <v>4.1909010789419305</v>
      </c>
      <c r="M363" s="22">
        <f>IF(OR($A363="",$B363="",$C363=""),"",'OddsRatio_working_3-way'!J362)</f>
        <v>8.2581763978749567</v>
      </c>
      <c r="N363" s="29">
        <f t="shared" si="108"/>
        <v>62.826012579940524</v>
      </c>
      <c r="O363" s="30">
        <f t="shared" si="109"/>
        <v>24.541411164039268</v>
      </c>
      <c r="P363" s="30">
        <f t="shared" si="110"/>
        <v>12.632576256020212</v>
      </c>
      <c r="Q363" t="s">
        <v>88</v>
      </c>
      <c r="R363" t="s">
        <v>312</v>
      </c>
      <c r="S363" s="43">
        <v>44085</v>
      </c>
      <c r="T363" s="4">
        <v>100</v>
      </c>
      <c r="U363" s="4">
        <f t="shared" si="111"/>
        <v>33.333333333333329</v>
      </c>
      <c r="V363" s="4">
        <f t="shared" si="112"/>
        <v>73.958333333333343</v>
      </c>
      <c r="W363" s="4">
        <f t="shared" si="113"/>
        <v>86.595174262734588</v>
      </c>
      <c r="X363" s="4">
        <f t="shared" si="114"/>
        <v>39.446492403932091</v>
      </c>
      <c r="Y363" s="4">
        <f t="shared" si="115"/>
        <v>80.071492403932069</v>
      </c>
      <c r="Z363" s="4">
        <f t="shared" si="116"/>
        <v>92.708333333333329</v>
      </c>
      <c r="AA363" s="4">
        <f t="shared" si="117"/>
        <v>-6.113159070598762</v>
      </c>
      <c r="AB363" s="4">
        <f t="shared" si="118"/>
        <v>-6.1131590705987264</v>
      </c>
      <c r="AC363" s="4">
        <f t="shared" si="119"/>
        <v>-6.1131590705987406</v>
      </c>
    </row>
    <row r="364" spans="1:29" ht="15" x14ac:dyDescent="0.25">
      <c r="A364">
        <v>1.21</v>
      </c>
      <c r="B364">
        <v>5.82</v>
      </c>
      <c r="C364">
        <v>14.78</v>
      </c>
      <c r="D364" s="20">
        <f t="shared" si="92"/>
        <v>6.5926585480480027E-2</v>
      </c>
      <c r="E364" s="17">
        <f>IF(OR($A364="",$B364="",$C364=""),"",A364*'MPTO_working_3-way'!$I363)</f>
        <v>1.2897711684313808</v>
      </c>
      <c r="F364" s="21">
        <f>IF(OR($A364="",$B364="",$C364=""),"",B364*'MPTO_working_3-way'!$I363)</f>
        <v>6.203692727496394</v>
      </c>
      <c r="G364" s="22">
        <f>IF(OR($A364="",$B364="",$C364=""),"",C364*'MPTO_working_3-way'!$I363)</f>
        <v>15.754394933401494</v>
      </c>
      <c r="H364" s="17">
        <f>IF(OR($A364="",$B364="",$C364=""),"",'MPTO_working_3-way'!E363)</f>
        <v>1.2430532706062363</v>
      </c>
      <c r="I364" s="21">
        <f>IF(OR($A364="",$B364="",$C364=""),"",'MPTO_working_3-way'!F363)</f>
        <v>6.6735280612862091</v>
      </c>
      <c r="J364" s="22">
        <f>IF(OR($A364="",$B364="",$C364=""),"",'MPTO_working_3-way'!G363)</f>
        <v>21.889755674070212</v>
      </c>
      <c r="K364" s="17">
        <f>IF(OR($A364="",$B364="",$C364=""),"",'OddsRatio_working_3-way'!H363)</f>
        <v>1.2543477756467027</v>
      </c>
      <c r="L364" s="21">
        <f>IF(OR($A364="",$B364="",$C364=""),"",'OddsRatio_working_3-way'!I363)</f>
        <v>6.8378870410338388</v>
      </c>
      <c r="M364" s="22">
        <f>IF(OR($A364="",$B364="",$C364=""),"",'OddsRatio_working_3-way'!J363)</f>
        <v>17.690058801959815</v>
      </c>
      <c r="N364" s="29">
        <f t="shared" si="108"/>
        <v>77.533133355446267</v>
      </c>
      <c r="O364" s="30">
        <f t="shared" si="109"/>
        <v>16.119431505170102</v>
      </c>
      <c r="P364" s="30">
        <f t="shared" si="110"/>
        <v>6.3474351393836255</v>
      </c>
      <c r="Q364" t="s">
        <v>90</v>
      </c>
      <c r="R364" t="s">
        <v>313</v>
      </c>
      <c r="S364" s="43">
        <v>44085</v>
      </c>
      <c r="T364" s="4">
        <v>100</v>
      </c>
      <c r="U364" s="4">
        <f t="shared" si="111"/>
        <v>17.355371900826448</v>
      </c>
      <c r="V364" s="4">
        <f t="shared" si="112"/>
        <v>82.817869415807564</v>
      </c>
      <c r="W364" s="4">
        <f t="shared" si="113"/>
        <v>93.234100135318002</v>
      </c>
      <c r="X364" s="4">
        <f t="shared" si="114"/>
        <v>23.948030448874441</v>
      </c>
      <c r="Y364" s="4">
        <f t="shared" si="115"/>
        <v>89.410527963855557</v>
      </c>
      <c r="Z364" s="4">
        <f t="shared" si="116"/>
        <v>99.826758683365995</v>
      </c>
      <c r="AA364" s="4">
        <f t="shared" si="117"/>
        <v>-6.5926585480479929</v>
      </c>
      <c r="AB364" s="4">
        <f t="shared" si="118"/>
        <v>-6.5926585480479929</v>
      </c>
      <c r="AC364" s="4">
        <f t="shared" si="119"/>
        <v>-6.5926585480479929</v>
      </c>
    </row>
    <row r="365" spans="1:29" ht="15" x14ac:dyDescent="0.25">
      <c r="A365">
        <v>3.94</v>
      </c>
      <c r="B365">
        <v>3.76</v>
      </c>
      <c r="C365">
        <v>1.94</v>
      </c>
      <c r="D365" s="20">
        <f t="shared" si="92"/>
        <v>3.5228470933268641E-2</v>
      </c>
      <c r="E365" s="17">
        <f>IF(OR($A365="",$B365="",$C365=""),"",A365*'MPTO_working_3-way'!$I364)</f>
        <v>4.0788001754770784</v>
      </c>
      <c r="F365" s="21">
        <f>IF(OR($A365="",$B365="",$C365=""),"",B365*'MPTO_working_3-way'!$I364)</f>
        <v>3.8924590507090899</v>
      </c>
      <c r="G365" s="22">
        <f>IF(OR($A365="",$B365="",$C365=""),"",C365*'MPTO_working_3-way'!$I364)</f>
        <v>2.0083432336105411</v>
      </c>
      <c r="H365" s="17">
        <f>IF(OR($A365="",$B365="",$C365=""),"",'MPTO_working_3-way'!E364)</f>
        <v>4.1311340433801664</v>
      </c>
      <c r="I365" s="21">
        <f>IF(OR($A365="",$B365="",$C365=""),"",'MPTO_working_3-way'!F364)</f>
        <v>3.9336840168888734</v>
      </c>
      <c r="J365" s="22">
        <f>IF(OR($A365="",$B365="",$C365=""),"",'MPTO_working_3-way'!G364)</f>
        <v>1.9852255784935353</v>
      </c>
      <c r="K365" s="17">
        <f>IF(OR($A365="",$B365="",$C365=""),"",'OddsRatio_working_3-way'!H364)</f>
        <v>4.1092684808068762</v>
      </c>
      <c r="L365" s="21">
        <f>IF(OR($A365="",$B365="",$C365=""),"",'OddsRatio_working_3-way'!I364)</f>
        <v>3.9189051044309453</v>
      </c>
      <c r="M365" s="22">
        <f>IF(OR($A365="",$B365="",$C365=""),"",'OddsRatio_working_3-way'!J364)</f>
        <v>1.9941198544076408</v>
      </c>
      <c r="N365" s="29">
        <f t="shared" si="108"/>
        <v>24.51701375351232</v>
      </c>
      <c r="O365" s="30">
        <f t="shared" si="109"/>
        <v>25.690700582137911</v>
      </c>
      <c r="P365" s="30">
        <f t="shared" si="110"/>
        <v>49.79228566434977</v>
      </c>
      <c r="Q365" t="s">
        <v>164</v>
      </c>
      <c r="R365" t="s">
        <v>65</v>
      </c>
      <c r="S365" s="43">
        <v>44085</v>
      </c>
      <c r="T365" s="4">
        <v>100</v>
      </c>
      <c r="U365" s="4">
        <f t="shared" si="111"/>
        <v>74.619289340101517</v>
      </c>
      <c r="V365" s="4">
        <f t="shared" si="112"/>
        <v>73.40425531914893</v>
      </c>
      <c r="W365" s="4">
        <f t="shared" si="113"/>
        <v>48.453608247422686</v>
      </c>
      <c r="X365" s="4">
        <f t="shared" si="114"/>
        <v>78.142136433428391</v>
      </c>
      <c r="Y365" s="4">
        <f t="shared" si="115"/>
        <v>76.927102412475804</v>
      </c>
      <c r="Z365" s="4">
        <f t="shared" si="116"/>
        <v>51.976455340749538</v>
      </c>
      <c r="AA365" s="4">
        <f t="shared" si="117"/>
        <v>-3.5228470933268738</v>
      </c>
      <c r="AB365" s="4">
        <f t="shared" si="118"/>
        <v>-3.5228470933268738</v>
      </c>
      <c r="AC365" s="4">
        <f t="shared" si="119"/>
        <v>-3.5228470933268525</v>
      </c>
    </row>
    <row r="366" spans="1:29" ht="15" x14ac:dyDescent="0.25">
      <c r="A366">
        <v>1.89</v>
      </c>
      <c r="B366">
        <v>3.84</v>
      </c>
      <c r="C366">
        <v>4.0599999999999996</v>
      </c>
      <c r="D366" s="20">
        <f t="shared" si="92"/>
        <v>3.5822614486407556E-2</v>
      </c>
      <c r="E366" s="17">
        <f>IF(OR($A366="",$B366="",$C366=""),"",A366*'MPTO_working_3-way'!$I365)</f>
        <v>1.9577047413793103</v>
      </c>
      <c r="F366" s="21">
        <f>IF(OR($A366="",$B366="",$C366=""),"",B366*'MPTO_working_3-way'!$I365)</f>
        <v>3.9775588396278048</v>
      </c>
      <c r="G366" s="22">
        <f>IF(OR($A366="",$B366="",$C366=""),"",C366*'MPTO_working_3-way'!$I365)</f>
        <v>4.205439814814814</v>
      </c>
      <c r="H366" s="17">
        <f>IF(OR($A366="",$B366="",$C366=""),"",'MPTO_working_3-way'!E365)</f>
        <v>1.9336388391757957</v>
      </c>
      <c r="I366" s="21">
        <f>IF(OR($A366="",$B366="",$C366=""),"",'MPTO_working_3-way'!F365)</f>
        <v>4.0245368741490868</v>
      </c>
      <c r="J366" s="22">
        <f>IF(OR($A366="",$B366="",$C366=""),"",'MPTO_working_3-way'!G365)</f>
        <v>4.2668569621382293</v>
      </c>
      <c r="K366" s="17">
        <f>IF(OR($A366="",$B366="",$C366=""),"",'OddsRatio_working_3-way'!H365)</f>
        <v>1.9427318663750255</v>
      </c>
      <c r="L366" s="21">
        <f>IF(OR($A366="",$B366="",$C366=""),"",'OddsRatio_working_3-way'!I365)</f>
        <v>4.0082679780955885</v>
      </c>
      <c r="M366" s="22">
        <f>IF(OR($A366="",$B366="",$C366=""),"",'OddsRatio_working_3-way'!J365)</f>
        <v>4.2413028214691888</v>
      </c>
      <c r="N366" s="29">
        <f t="shared" si="108"/>
        <v>51.080225677721202</v>
      </c>
      <c r="O366" s="30">
        <f t="shared" si="109"/>
        <v>25.141048575753409</v>
      </c>
      <c r="P366" s="30">
        <f t="shared" si="110"/>
        <v>23.778725746525392</v>
      </c>
      <c r="Q366" t="s">
        <v>247</v>
      </c>
      <c r="R366" t="s">
        <v>251</v>
      </c>
      <c r="S366" s="43">
        <v>44086</v>
      </c>
      <c r="T366" s="4">
        <v>100</v>
      </c>
      <c r="U366" s="4">
        <f t="shared" si="111"/>
        <v>47.089947089947096</v>
      </c>
      <c r="V366" s="4">
        <f t="shared" si="112"/>
        <v>73.958333333333343</v>
      </c>
      <c r="W366" s="4">
        <f t="shared" si="113"/>
        <v>75.369458128078819</v>
      </c>
      <c r="X366" s="4">
        <f t="shared" si="114"/>
        <v>50.672208538587846</v>
      </c>
      <c r="Y366" s="4">
        <f t="shared" si="115"/>
        <v>77.540594781974107</v>
      </c>
      <c r="Z366" s="4">
        <f t="shared" si="116"/>
        <v>78.951719576719583</v>
      </c>
      <c r="AA366" s="4">
        <f t="shared" si="117"/>
        <v>-3.5822614486407502</v>
      </c>
      <c r="AB366" s="4">
        <f t="shared" si="118"/>
        <v>-3.5822614486407645</v>
      </c>
      <c r="AC366" s="4">
        <f t="shared" si="119"/>
        <v>-3.5822614486407645</v>
      </c>
    </row>
    <row r="367" spans="1:29" ht="15" x14ac:dyDescent="0.25">
      <c r="A367">
        <v>5.25</v>
      </c>
      <c r="B367">
        <v>3.7</v>
      </c>
      <c r="C367">
        <v>1.74</v>
      </c>
      <c r="D367" s="20">
        <f t="shared" si="92"/>
        <v>3.5459104424621524E-2</v>
      </c>
      <c r="E367" s="17">
        <f>IF(OR($A367="",$B367="",$C367=""),"",A367*'MPTO_working_3-way'!$I366)</f>
        <v>5.4361602982292627</v>
      </c>
      <c r="F367" s="21">
        <f>IF(OR($A367="",$B367="",$C367=""),"",B367*'MPTO_working_3-way'!$I366)</f>
        <v>3.8311986863710996</v>
      </c>
      <c r="G367" s="22">
        <f>IF(OR($A367="",$B367="",$C367=""),"",C367*'MPTO_working_3-way'!$I366)</f>
        <v>1.8016988416988415</v>
      </c>
      <c r="H367" s="17">
        <f>IF(OR($A367="",$B367="",$C367=""),"",'MPTO_working_3-way'!E366)</f>
        <v>5.5973337749441079</v>
      </c>
      <c r="I367" s="21">
        <f>IF(OR($A367="",$B367="",$C367=""),"",'MPTO_working_3-way'!F366)</f>
        <v>3.8692118367580557</v>
      </c>
      <c r="J367" s="22">
        <f>IF(OR($A367="",$B367="",$C367=""),"",'MPTO_working_3-way'!G366)</f>
        <v>1.7765367533047749</v>
      </c>
      <c r="K367" s="17">
        <f>IF(OR($A367="",$B367="",$C367=""),"",'OddsRatio_working_3-way'!H366)</f>
        <v>5.5126743372986162</v>
      </c>
      <c r="L367" s="21">
        <f>IF(OR($A367="",$B367="",$C367=""),"",'OddsRatio_working_3-way'!I366)</f>
        <v>3.8668754613426506</v>
      </c>
      <c r="M367" s="22">
        <f>IF(OR($A367="",$B367="",$C367=""),"",'OddsRatio_working_3-way'!J366)</f>
        <v>1.7857362375531709</v>
      </c>
      <c r="N367" s="29">
        <f t="shared" si="108"/>
        <v>18.395336876392939</v>
      </c>
      <c r="O367" s="30">
        <f t="shared" si="109"/>
        <v>26.101491513800788</v>
      </c>
      <c r="P367" s="30">
        <f t="shared" si="110"/>
        <v>55.50317160980628</v>
      </c>
      <c r="Q367" t="s">
        <v>249</v>
      </c>
      <c r="R367" t="s">
        <v>263</v>
      </c>
      <c r="S367" s="43">
        <v>44086</v>
      </c>
      <c r="T367" s="4">
        <v>100</v>
      </c>
      <c r="U367" s="4">
        <f t="shared" si="111"/>
        <v>80.952380952380949</v>
      </c>
      <c r="V367" s="4">
        <f t="shared" si="112"/>
        <v>72.972972972972968</v>
      </c>
      <c r="W367" s="4">
        <f t="shared" si="113"/>
        <v>42.528735632183903</v>
      </c>
      <c r="X367" s="4">
        <f t="shared" si="114"/>
        <v>84.498291394843108</v>
      </c>
      <c r="Y367" s="4">
        <f t="shared" si="115"/>
        <v>76.518883415435141</v>
      </c>
      <c r="Z367" s="4">
        <f t="shared" si="116"/>
        <v>46.074646074646068</v>
      </c>
      <c r="AA367" s="4">
        <f t="shared" si="117"/>
        <v>-3.5459104424621586</v>
      </c>
      <c r="AB367" s="4">
        <f t="shared" si="118"/>
        <v>-3.5459104424621728</v>
      </c>
      <c r="AC367" s="4">
        <f t="shared" si="119"/>
        <v>-3.5459104424621657</v>
      </c>
    </row>
    <row r="368" spans="1:29" ht="15" x14ac:dyDescent="0.25">
      <c r="A368">
        <v>1.1299999999999999</v>
      </c>
      <c r="B368">
        <v>9.2899999999999991</v>
      </c>
      <c r="C368">
        <v>23.78</v>
      </c>
      <c r="D368" s="20">
        <f t="shared" si="92"/>
        <v>3.4650523351853257E-2</v>
      </c>
      <c r="E368" s="17">
        <f>IF(OR($A368="",$B368="",$C368=""),"",A368*'MPTO_working_3-way'!$I367)</f>
        <v>1.1691550913875941</v>
      </c>
      <c r="F368" s="21">
        <f>IF(OR($A368="",$B368="",$C368=""),"",B368*'MPTO_working_3-way'!$I367)</f>
        <v>9.6119033619387153</v>
      </c>
      <c r="G368" s="22">
        <f>IF(OR($A368="",$B368="",$C368=""),"",C368*'MPTO_working_3-way'!$I367)</f>
        <v>24.603989445307072</v>
      </c>
      <c r="H368" s="17">
        <f>IF(OR($A368="",$B368="",$C368=""),"",'MPTO_working_3-way'!E367)</f>
        <v>1.1449434552074247</v>
      </c>
      <c r="I368" s="21">
        <f>IF(OR($A368="",$B368="",$C368=""),"",'MPTO_working_3-way'!F367)</f>
        <v>10.406644631082294</v>
      </c>
      <c r="J368" s="22">
        <f>IF(OR($A368="",$B368="",$C368=""),"",'MPTO_working_3-way'!G367)</f>
        <v>32.784767447999457</v>
      </c>
      <c r="K368" s="17">
        <f>IF(OR($A368="",$B368="",$C368=""),"",'OddsRatio_working_3-way'!H367)</f>
        <v>1.1505543507237748</v>
      </c>
      <c r="L368" s="21">
        <f>IF(OR($A368="",$B368="",$C368=""),"",'OddsRatio_working_3-way'!I367)</f>
        <v>10.600735134616086</v>
      </c>
      <c r="M368" s="22">
        <f>IF(OR($A368="",$B368="",$C368=""),"",'OddsRatio_working_3-way'!J367)</f>
        <v>27.381754688366041</v>
      </c>
      <c r="N368" s="29">
        <f t="shared" si="108"/>
        <v>85.531851793346348</v>
      </c>
      <c r="O368" s="30">
        <f t="shared" si="109"/>
        <v>10.40376668745763</v>
      </c>
      <c r="P368" s="30">
        <f t="shared" si="110"/>
        <v>4.0643815191960204</v>
      </c>
      <c r="Q368" t="s">
        <v>259</v>
      </c>
      <c r="R368" t="s">
        <v>262</v>
      </c>
      <c r="S368" s="43">
        <v>44086</v>
      </c>
      <c r="T368" s="4">
        <v>100</v>
      </c>
      <c r="U368" s="4">
        <f t="shared" si="111"/>
        <v>11.504424778761051</v>
      </c>
      <c r="V368" s="4">
        <f t="shared" si="112"/>
        <v>89.235737351991389</v>
      </c>
      <c r="W368" s="4">
        <f t="shared" si="113"/>
        <v>95.794785534062243</v>
      </c>
      <c r="X368" s="4">
        <f t="shared" si="114"/>
        <v>14.969477113946375</v>
      </c>
      <c r="Y368" s="4">
        <f t="shared" si="115"/>
        <v>92.700789687176709</v>
      </c>
      <c r="Z368" s="4">
        <f t="shared" si="116"/>
        <v>99.259837869247562</v>
      </c>
      <c r="AA368" s="4">
        <f t="shared" si="117"/>
        <v>-3.4650523351853248</v>
      </c>
      <c r="AB368" s="4">
        <f t="shared" si="118"/>
        <v>-3.4650523351853195</v>
      </c>
      <c r="AC368" s="4">
        <f t="shared" si="119"/>
        <v>-3.4650523351853195</v>
      </c>
    </row>
    <row r="369" spans="1:29" ht="15" x14ac:dyDescent="0.25">
      <c r="A369">
        <v>6.16</v>
      </c>
      <c r="B369">
        <v>4.51</v>
      </c>
      <c r="C369">
        <v>1.56</v>
      </c>
      <c r="D369" s="20">
        <f t="shared" si="92"/>
        <v>2.509279338547632E-2</v>
      </c>
      <c r="E369" s="17">
        <f>IF(OR($A369="",$B369="",$C369=""),"",A369*'MPTO_working_3-way'!$I368)</f>
        <v>6.3145716072545346</v>
      </c>
      <c r="F369" s="21">
        <f>IF(OR($A369="",$B369="",$C369=""),"",B369*'MPTO_working_3-way'!$I368)</f>
        <v>4.6231684981684982</v>
      </c>
      <c r="G369" s="22">
        <f>IF(OR($A369="",$B369="",$C369=""),"",C369*'MPTO_working_3-way'!$I368)</f>
        <v>1.5991447576813431</v>
      </c>
      <c r="H369" s="17">
        <f>IF(OR($A369="",$B369="",$C369=""),"",'MPTO_working_3-way'!E368)</f>
        <v>6.4946283825365283</v>
      </c>
      <c r="I369" s="21">
        <f>IF(OR($A369="",$B369="",$C369=""),"",'MPTO_working_3-way'!F368)</f>
        <v>4.6867993478026406</v>
      </c>
      <c r="J369" s="22">
        <f>IF(OR($A369="",$B369="",$C369=""),"",'MPTO_working_3-way'!G368)</f>
        <v>1.5806243861942653</v>
      </c>
      <c r="K369" s="17">
        <f>IF(OR($A369="",$B369="",$C369=""),"",'OddsRatio_working_3-way'!H368)</f>
        <v>6.4074235610069312</v>
      </c>
      <c r="L369" s="21">
        <f>IF(OR($A369="",$B369="",$C369=""),"",'OddsRatio_working_3-way'!I368)</f>
        <v>4.6783055618477363</v>
      </c>
      <c r="M369" s="22">
        <f>IF(OR($A369="",$B369="",$C369=""),"",'OddsRatio_working_3-way'!J368)</f>
        <v>1.5868521694116049</v>
      </c>
      <c r="N369" s="29">
        <f t="shared" si="108"/>
        <v>15.836387045657125</v>
      </c>
      <c r="O369" s="30">
        <f t="shared" si="109"/>
        <v>21.63018718431217</v>
      </c>
      <c r="P369" s="30">
        <f t="shared" si="110"/>
        <v>62.533425770030703</v>
      </c>
      <c r="Q369" t="s">
        <v>41</v>
      </c>
      <c r="R369" t="s">
        <v>38</v>
      </c>
      <c r="S369" s="43">
        <v>44086</v>
      </c>
      <c r="T369" s="4">
        <v>100</v>
      </c>
      <c r="U369" s="4">
        <f t="shared" ref="U369:U432" si="120">(1/A369)*((T369*A369)-T369)</f>
        <v>83.766233766233768</v>
      </c>
      <c r="V369" s="4">
        <f t="shared" ref="V369:V432" si="121">(1/B369)*((T369*B369)-T369)</f>
        <v>77.827050997782706</v>
      </c>
      <c r="W369" s="4">
        <f t="shared" ref="W369:W432" si="122">(1/C369)*((T369*C369)-T369)</f>
        <v>35.897435897435898</v>
      </c>
      <c r="X369" s="4">
        <f t="shared" ref="X369:X432" si="123">((1/B369)+(1/C369))*T369</f>
        <v>86.275513104781382</v>
      </c>
      <c r="Y369" s="4">
        <f t="shared" ref="Y369:Y432" si="124">((1/A369)+(1/C369))*T369</f>
        <v>80.336330336330334</v>
      </c>
      <c r="Z369" s="4">
        <f t="shared" ref="Z369:Z432" si="125">((1/A369)+(1/B369))*T369</f>
        <v>38.406715235983526</v>
      </c>
      <c r="AA369" s="4">
        <f t="shared" ref="AA369:AA432" si="126">U369-X369</f>
        <v>-2.5092793385476142</v>
      </c>
      <c r="AB369" s="4">
        <f t="shared" ref="AB369:AB432" si="127">V369-Y369</f>
        <v>-2.5092793385476284</v>
      </c>
      <c r="AC369" s="4">
        <f t="shared" ref="AC369:AC432" si="128">W369-Z369</f>
        <v>-2.5092793385476284</v>
      </c>
    </row>
    <row r="370" spans="1:29" ht="15" x14ac:dyDescent="0.25">
      <c r="A370">
        <v>3.32</v>
      </c>
      <c r="B370">
        <v>3.29</v>
      </c>
      <c r="C370">
        <v>2.4</v>
      </c>
      <c r="D370" s="20">
        <f t="shared" si="92"/>
        <v>2.1822853724930091E-2</v>
      </c>
      <c r="E370" s="17">
        <f>IF(OR($A370="",$B370="",$C370=""),"",A370*'MPTO_working_3-way'!$I369)</f>
        <v>3.3924518743667678</v>
      </c>
      <c r="F370" s="21">
        <f>IF(OR($A370="",$B370="",$C370=""),"",B370*'MPTO_working_3-way'!$I369)</f>
        <v>3.3617971887550202</v>
      </c>
      <c r="G370" s="22">
        <f>IF(OR($A370="",$B370="",$C370=""),"",C370*'MPTO_working_3-way'!$I369)</f>
        <v>2.452374848939832</v>
      </c>
      <c r="H370" s="17">
        <f>IF(OR($A370="",$B370="",$C370=""),"",'MPTO_working_3-way'!E369)</f>
        <v>3.402164395793029</v>
      </c>
      <c r="I370" s="21">
        <f>IF(OR($A370="",$B370="",$C370=""),"",'MPTO_working_3-way'!F369)</f>
        <v>3.3706681661860665</v>
      </c>
      <c r="J370" s="22">
        <f>IF(OR($A370="",$B370="",$C370=""),"",'MPTO_working_3-way'!G369)</f>
        <v>2.4426443767486465</v>
      </c>
      <c r="K370" s="17">
        <f>IF(OR($A370="",$B370="",$C370=""),"",'OddsRatio_working_3-way'!H369)</f>
        <v>3.3977958545977347</v>
      </c>
      <c r="L370" s="21">
        <f>IF(OR($A370="",$B370="",$C370=""),"",'OddsRatio_working_3-way'!I369)</f>
        <v>3.3667898737193154</v>
      </c>
      <c r="M370" s="22">
        <f>IF(OR($A370="",$B370="",$C370=""),"",'OddsRatio_working_3-way'!J369)</f>
        <v>2.4469457743262195</v>
      </c>
      <c r="N370" s="29">
        <f t="shared" si="108"/>
        <v>29.477205190616274</v>
      </c>
      <c r="O370" s="30">
        <f t="shared" si="109"/>
        <v>29.74599429569788</v>
      </c>
      <c r="P370" s="30">
        <f t="shared" si="110"/>
        <v>40.776800513685849</v>
      </c>
      <c r="Q370" t="s">
        <v>34</v>
      </c>
      <c r="R370" t="s">
        <v>135</v>
      </c>
      <c r="S370" s="43">
        <v>44086</v>
      </c>
      <c r="T370" s="4">
        <v>100</v>
      </c>
      <c r="U370" s="4">
        <f t="shared" si="120"/>
        <v>69.879518072289159</v>
      </c>
      <c r="V370" s="4">
        <f t="shared" si="121"/>
        <v>69.6048632218845</v>
      </c>
      <c r="W370" s="4">
        <f t="shared" si="122"/>
        <v>58.333333333333336</v>
      </c>
      <c r="X370" s="4">
        <f t="shared" si="123"/>
        <v>72.061803444782171</v>
      </c>
      <c r="Y370" s="4">
        <f t="shared" si="124"/>
        <v>71.787148594377513</v>
      </c>
      <c r="Z370" s="4">
        <f t="shared" si="125"/>
        <v>60.515618705826348</v>
      </c>
      <c r="AA370" s="4">
        <f t="shared" si="126"/>
        <v>-2.1822853724930127</v>
      </c>
      <c r="AB370" s="4">
        <f t="shared" si="127"/>
        <v>-2.1822853724930127</v>
      </c>
      <c r="AC370" s="4">
        <f t="shared" si="128"/>
        <v>-2.1822853724930127</v>
      </c>
    </row>
    <row r="371" spans="1:29" ht="15" x14ac:dyDescent="0.25">
      <c r="A371">
        <v>1.31</v>
      </c>
      <c r="B371">
        <v>6.25</v>
      </c>
      <c r="C371">
        <v>9.92</v>
      </c>
      <c r="D371" s="20">
        <f t="shared" si="92"/>
        <v>2.4165230238857305E-2</v>
      </c>
      <c r="E371" s="17">
        <f>IF(OR($A371="",$B371="",$C371=""),"",A371*'MPTO_working_3-way'!$I370)</f>
        <v>1.341656451612903</v>
      </c>
      <c r="F371" s="21">
        <f>IF(OR($A371="",$B371="",$C371=""),"",B371*'MPTO_working_3-way'!$I370)</f>
        <v>6.4010326889928582</v>
      </c>
      <c r="G371" s="22">
        <f>IF(OR($A371="",$B371="",$C371=""),"",C371*'MPTO_working_3-way'!$I370)</f>
        <v>10.159719083969465</v>
      </c>
      <c r="H371" s="17">
        <f>IF(OR($A371="",$B371="",$C371=""),"",'MPTO_working_3-way'!E370)</f>
        <v>1.3239707385405024</v>
      </c>
      <c r="I371" s="21">
        <f>IF(OR($A371="",$B371="",$C371=""),"",'MPTO_working_3-way'!F370)</f>
        <v>6.5813320944604534</v>
      </c>
      <c r="J371" s="22">
        <f>IF(OR($A371="",$B371="",$C371=""),"",'MPTO_working_3-way'!G370)</f>
        <v>10.78151134080832</v>
      </c>
      <c r="K371" s="17">
        <f>IF(OR($A371="",$B371="",$C371=""),"",'OddsRatio_working_3-way'!H370)</f>
        <v>1.3291248198029537</v>
      </c>
      <c r="L371" s="21">
        <f>IF(OR($A371="",$B371="",$C371=""),"",'OddsRatio_working_3-way'!I370)</f>
        <v>6.5738880773080828</v>
      </c>
      <c r="M371" s="22">
        <f>IF(OR($A371="",$B371="",$C371=""),"",'OddsRatio_working_3-way'!J370)</f>
        <v>10.470301266588214</v>
      </c>
      <c r="N371" s="29">
        <f t="shared" si="108"/>
        <v>74.534728976097213</v>
      </c>
      <c r="O371" s="30">
        <f t="shared" si="109"/>
        <v>15.622479193389974</v>
      </c>
      <c r="P371" s="30">
        <f t="shared" si="110"/>
        <v>9.8427918305128355</v>
      </c>
      <c r="Q371" t="s">
        <v>75</v>
      </c>
      <c r="R371" t="s">
        <v>138</v>
      </c>
      <c r="S371" s="43">
        <v>44086</v>
      </c>
      <c r="T371" s="4">
        <v>100</v>
      </c>
      <c r="U371" s="4">
        <f t="shared" si="120"/>
        <v>23.664122137404579</v>
      </c>
      <c r="V371" s="4">
        <f t="shared" si="121"/>
        <v>84</v>
      </c>
      <c r="W371" s="4">
        <f t="shared" si="122"/>
        <v>89.91935483870968</v>
      </c>
      <c r="X371" s="4">
        <f t="shared" si="123"/>
        <v>26.080645161290324</v>
      </c>
      <c r="Y371" s="4">
        <f t="shared" si="124"/>
        <v>86.416523023885745</v>
      </c>
      <c r="Z371" s="4">
        <f t="shared" si="125"/>
        <v>92.33587786259541</v>
      </c>
      <c r="AA371" s="4">
        <f t="shared" si="126"/>
        <v>-2.4165230238857447</v>
      </c>
      <c r="AB371" s="4">
        <f t="shared" si="127"/>
        <v>-2.4165230238857447</v>
      </c>
      <c r="AC371" s="4">
        <f t="shared" si="128"/>
        <v>-2.4165230238857305</v>
      </c>
    </row>
    <row r="372" spans="1:29" ht="15" x14ac:dyDescent="0.25">
      <c r="A372">
        <v>2.1800000000000002</v>
      </c>
      <c r="B372">
        <v>3.61</v>
      </c>
      <c r="C372">
        <v>3.5</v>
      </c>
      <c r="D372" s="20">
        <f t="shared" si="92"/>
        <v>2.143819229386823E-2</v>
      </c>
      <c r="E372" s="17">
        <f>IF(OR($A372="",$B372="",$C372=""),"",A372*'MPTO_working_3-way'!$I371)</f>
        <v>2.2267352592006331</v>
      </c>
      <c r="F372" s="21">
        <f>IF(OR($A372="",$B372="",$C372=""),"",B372*'MPTO_working_3-way'!$I371)</f>
        <v>3.687391874180864</v>
      </c>
      <c r="G372" s="22">
        <f>IF(OR($A372="",$B372="",$C372=""),"",C372*'MPTO_working_3-way'!$I371)</f>
        <v>3.575033673028539</v>
      </c>
      <c r="H372" s="17">
        <f>IF(OR($A372="",$B372="",$C372=""),"",'MPTO_working_3-way'!E371)</f>
        <v>2.2144983853461793</v>
      </c>
      <c r="I372" s="21">
        <f>IF(OR($A372="",$B372="",$C372=""),"",'MPTO_working_3-way'!F371)</f>
        <v>3.7055942958362285</v>
      </c>
      <c r="J372" s="22">
        <f>IF(OR($A372="",$B372="",$C372=""),"",'MPTO_working_3-way'!G371)</f>
        <v>3.5897849158734774</v>
      </c>
      <c r="K372" s="17">
        <f>IF(OR($A372="",$B372="",$C372=""),"",'OddsRatio_working_3-way'!H371)</f>
        <v>2.2196072494328152</v>
      </c>
      <c r="L372" s="21">
        <f>IF(OR($A372="",$B372="",$C372=""),"",'OddsRatio_working_3-way'!I371)</f>
        <v>3.6976058652708885</v>
      </c>
      <c r="M372" s="22">
        <f>IF(OR($A372="",$B372="",$C372=""),"",'OddsRatio_working_3-way'!J371)</f>
        <v>3.5839136640525751</v>
      </c>
      <c r="N372" s="29">
        <f t="shared" si="108"/>
        <v>44.908796223893546</v>
      </c>
      <c r="O372" s="30">
        <f t="shared" si="109"/>
        <v>27.119439270938489</v>
      </c>
      <c r="P372" s="30">
        <f t="shared" si="110"/>
        <v>27.971764505167979</v>
      </c>
      <c r="Q372" t="s">
        <v>72</v>
      </c>
      <c r="R372" t="s">
        <v>69</v>
      </c>
      <c r="S372" s="43">
        <v>44086</v>
      </c>
      <c r="T372" s="4">
        <v>100</v>
      </c>
      <c r="U372" s="4">
        <f t="shared" si="120"/>
        <v>54.128440366972484</v>
      </c>
      <c r="V372" s="4">
        <f t="shared" si="121"/>
        <v>72.29916897506925</v>
      </c>
      <c r="W372" s="4">
        <f t="shared" si="122"/>
        <v>71.428571428571431</v>
      </c>
      <c r="X372" s="4">
        <f t="shared" si="123"/>
        <v>56.272259596359319</v>
      </c>
      <c r="Y372" s="4">
        <f t="shared" si="124"/>
        <v>74.4429882044561</v>
      </c>
      <c r="Z372" s="4">
        <f t="shared" si="125"/>
        <v>73.572390657958266</v>
      </c>
      <c r="AA372" s="4">
        <f t="shared" si="126"/>
        <v>-2.1438192293868354</v>
      </c>
      <c r="AB372" s="4">
        <f t="shared" si="127"/>
        <v>-2.1438192293868497</v>
      </c>
      <c r="AC372" s="4">
        <f t="shared" si="128"/>
        <v>-2.1438192293868354</v>
      </c>
    </row>
    <row r="373" spans="1:29" ht="15" x14ac:dyDescent="0.25">
      <c r="A373">
        <v>4.7</v>
      </c>
      <c r="B373">
        <v>3.58</v>
      </c>
      <c r="C373">
        <v>1.84</v>
      </c>
      <c r="D373" s="20">
        <f t="shared" si="92"/>
        <v>3.5573827254921309E-2</v>
      </c>
      <c r="E373" s="17">
        <f>IF(OR($A373="",$B373="",$C373=""),"",A373*'MPTO_working_3-way'!$I372)</f>
        <v>4.8671969880981303</v>
      </c>
      <c r="F373" s="21">
        <f>IF(OR($A373="",$B373="",$C373=""),"",B373*'MPTO_working_3-way'!$I372)</f>
        <v>3.7073543015726185</v>
      </c>
      <c r="G373" s="22">
        <f>IF(OR($A373="",$B373="",$C373=""),"",C373*'MPTO_working_3-way'!$I372)</f>
        <v>1.9054558421490553</v>
      </c>
      <c r="H373" s="17">
        <f>IF(OR($A373="",$B373="",$C373=""),"",'MPTO_working_3-way'!E372)</f>
        <v>4.977402219907141</v>
      </c>
      <c r="I373" s="21">
        <f>IF(OR($A373="",$B373="",$C373=""),"",'MPTO_working_3-way'!F372)</f>
        <v>3.738713759890254</v>
      </c>
      <c r="J373" s="22">
        <f>IF(OR($A373="",$B373="",$C373=""),"",'MPTO_working_3-way'!G372)</f>
        <v>1.8810417233736443</v>
      </c>
      <c r="K373" s="17">
        <f>IF(OR($A373="",$B373="",$C373=""),"",'OddsRatio_working_3-way'!H372)</f>
        <v>4.9214184646501078</v>
      </c>
      <c r="L373" s="21">
        <f>IF(OR($A373="",$B373="",$C373=""),"",'OddsRatio_working_3-way'!I372)</f>
        <v>3.7343944969722371</v>
      </c>
      <c r="M373" s="22">
        <f>IF(OR($A373="",$B373="",$C373=""),"",'OddsRatio_working_3-way'!J372)</f>
        <v>1.8902679757584029</v>
      </c>
      <c r="N373" s="29">
        <f t="shared" si="108"/>
        <v>20.545706336631188</v>
      </c>
      <c r="O373" s="30">
        <f t="shared" si="109"/>
        <v>26.973413346973906</v>
      </c>
      <c r="P373" s="30">
        <f t="shared" si="110"/>
        <v>52.480880316394888</v>
      </c>
      <c r="Q373" t="s">
        <v>80</v>
      </c>
      <c r="R373" t="s">
        <v>42</v>
      </c>
      <c r="S373" s="43">
        <v>44086</v>
      </c>
      <c r="T373" s="4">
        <v>100</v>
      </c>
      <c r="U373" s="4">
        <f t="shared" si="120"/>
        <v>78.723404255319153</v>
      </c>
      <c r="V373" s="4">
        <f t="shared" si="121"/>
        <v>72.067039106145245</v>
      </c>
      <c r="W373" s="4">
        <f t="shared" si="122"/>
        <v>45.652173913043477</v>
      </c>
      <c r="X373" s="4">
        <f t="shared" si="123"/>
        <v>82.280786980811271</v>
      </c>
      <c r="Y373" s="4">
        <f t="shared" si="124"/>
        <v>75.624421831637363</v>
      </c>
      <c r="Z373" s="4">
        <f t="shared" si="125"/>
        <v>49.209556638535602</v>
      </c>
      <c r="AA373" s="4">
        <f t="shared" si="126"/>
        <v>-3.5573827254921184</v>
      </c>
      <c r="AB373" s="4">
        <f t="shared" si="127"/>
        <v>-3.5573827254921184</v>
      </c>
      <c r="AC373" s="4">
        <f t="shared" si="128"/>
        <v>-3.5573827254921255</v>
      </c>
    </row>
    <row r="374" spans="1:29" ht="15" x14ac:dyDescent="0.25">
      <c r="A374">
        <v>2.84</v>
      </c>
      <c r="B374">
        <v>3.33</v>
      </c>
      <c r="C374">
        <v>2.58</v>
      </c>
      <c r="D374" s="20">
        <f t="shared" si="92"/>
        <v>4.0009875581444643E-2</v>
      </c>
      <c r="E374" s="17">
        <f>IF(OR($A374="",$B374="",$C374=""),"",A374*'MPTO_working_3-way'!$I373)</f>
        <v>2.9536280466513025</v>
      </c>
      <c r="F374" s="21">
        <f>IF(OR($A374="",$B374="",$C374=""),"",B374*'MPTO_working_3-way'!$I373)</f>
        <v>3.4632328856862107</v>
      </c>
      <c r="G374" s="22">
        <f>IF(OR($A374="",$B374="",$C374=""),"",C374*'MPTO_working_3-way'!$I373)</f>
        <v>2.6832254790001273</v>
      </c>
      <c r="H374" s="17">
        <f>IF(OR($A374="",$B374="",$C374=""),"",'MPTO_working_3-way'!E373)</f>
        <v>2.9518025180764753</v>
      </c>
      <c r="I374" s="21">
        <f>IF(OR($A374="",$B374="",$C374=""),"",'MPTO_working_3-way'!F373)</f>
        <v>3.4847616153121947</v>
      </c>
      <c r="J374" s="22">
        <f>IF(OR($A374="",$B374="",$C374=""),"",'MPTO_working_3-way'!G373)</f>
        <v>2.671937337162301</v>
      </c>
      <c r="K374" s="17">
        <f>IF(OR($A374="",$B374="",$C374=""),"",'OddsRatio_working_3-way'!H373)</f>
        <v>2.9533371730612128</v>
      </c>
      <c r="L374" s="21">
        <f>IF(OR($A374="",$B374="",$C374=""),"",'OddsRatio_working_3-way'!I373)</f>
        <v>3.4735193550177312</v>
      </c>
      <c r="M374" s="22">
        <f>IF(OR($A374="",$B374="",$C374=""),"",'OddsRatio_working_3-way'!J373)</f>
        <v>2.6773221377373462</v>
      </c>
      <c r="N374" s="29">
        <f t="shared" si="108"/>
        <v>33.856666587851421</v>
      </c>
      <c r="O374" s="30">
        <f t="shared" si="109"/>
        <v>28.874754687536942</v>
      </c>
      <c r="P374" s="30">
        <f t="shared" si="110"/>
        <v>37.268578724611636</v>
      </c>
      <c r="Q374" t="s">
        <v>314</v>
      </c>
      <c r="R374" t="s">
        <v>315</v>
      </c>
      <c r="S374" s="43">
        <v>44086</v>
      </c>
      <c r="T374" s="4">
        <v>100</v>
      </c>
      <c r="U374" s="4">
        <f t="shared" si="120"/>
        <v>64.788732394366207</v>
      </c>
      <c r="V374" s="4">
        <f t="shared" si="121"/>
        <v>69.969969969969966</v>
      </c>
      <c r="W374" s="4">
        <f t="shared" si="122"/>
        <v>61.240310077519375</v>
      </c>
      <c r="X374" s="4">
        <f t="shared" si="123"/>
        <v>68.789719952510637</v>
      </c>
      <c r="Y374" s="4">
        <f t="shared" si="124"/>
        <v>73.970957528114425</v>
      </c>
      <c r="Z374" s="4">
        <f t="shared" si="125"/>
        <v>65.241297635663841</v>
      </c>
      <c r="AA374" s="4">
        <f t="shared" si="126"/>
        <v>-4.0009875581444305</v>
      </c>
      <c r="AB374" s="4">
        <f t="shared" si="127"/>
        <v>-4.0009875581444589</v>
      </c>
      <c r="AC374" s="4">
        <f t="shared" si="128"/>
        <v>-4.000987558144466</v>
      </c>
    </row>
    <row r="375" spans="1:29" ht="15" x14ac:dyDescent="0.25">
      <c r="A375">
        <v>2.08</v>
      </c>
      <c r="B375">
        <v>3.47</v>
      </c>
      <c r="C375">
        <v>3.78</v>
      </c>
      <c r="D375" s="20">
        <f t="shared" si="92"/>
        <v>3.3503933359841254E-2</v>
      </c>
      <c r="E375" s="17">
        <f>IF(OR($A375="",$B375="",$C375=""),"",A375*'MPTO_working_3-way'!$I374)</f>
        <v>2.1496881813884698</v>
      </c>
      <c r="F375" s="21">
        <f>IF(OR($A375="",$B375="",$C375=""),"",B375*'MPTO_working_3-way'!$I374)</f>
        <v>3.5862586487586494</v>
      </c>
      <c r="G375" s="22">
        <f>IF(OR($A375="",$B375="",$C375=""),"",C375*'MPTO_working_3-way'!$I374)</f>
        <v>3.9066448681001997</v>
      </c>
      <c r="H375" s="17">
        <f>IF(OR($A375="",$B375="",$C375=""),"",'MPTO_working_3-way'!E374)</f>
        <v>2.1294662091479055</v>
      </c>
      <c r="I375" s="21">
        <f>IF(OR($A375="",$B375="",$C375=""),"",'MPTO_working_3-way'!F374)</f>
        <v>3.6098937914521549</v>
      </c>
      <c r="J375" s="22">
        <f>IF(OR($A375="",$B375="",$C375=""),"",'MPTO_working_3-way'!G374)</f>
        <v>3.9466057899018692</v>
      </c>
      <c r="K375" s="17">
        <f>IF(OR($A375="",$B375="",$C375=""),"",'OddsRatio_working_3-way'!H374)</f>
        <v>2.1376421236851382</v>
      </c>
      <c r="L375" s="21">
        <f>IF(OR($A375="",$B375="",$C375=""),"",'OddsRatio_working_3-way'!I374)</f>
        <v>3.6018296717613798</v>
      </c>
      <c r="M375" s="22">
        <f>IF(OR($A375="",$B375="",$C375=""),"",'OddsRatio_working_3-way'!J374)</f>
        <v>3.9283750961524846</v>
      </c>
      <c r="N375" s="29">
        <f t="shared" si="108"/>
        <v>46.518374555797507</v>
      </c>
      <c r="O375" s="30">
        <f t="shared" si="109"/>
        <v>27.884212990218675</v>
      </c>
      <c r="P375" s="30">
        <f t="shared" si="110"/>
        <v>25.597412453983814</v>
      </c>
      <c r="Q375" t="s">
        <v>45</v>
      </c>
      <c r="R375" t="s">
        <v>44</v>
      </c>
      <c r="S375" s="43">
        <v>44086</v>
      </c>
      <c r="T375" s="4">
        <v>100</v>
      </c>
      <c r="U375" s="4">
        <f t="shared" si="120"/>
        <v>51.92307692307692</v>
      </c>
      <c r="V375" s="4">
        <f t="shared" si="121"/>
        <v>71.181556195965413</v>
      </c>
      <c r="W375" s="4">
        <f t="shared" si="122"/>
        <v>73.544973544973558</v>
      </c>
      <c r="X375" s="4">
        <f t="shared" si="123"/>
        <v>55.273470259061042</v>
      </c>
      <c r="Y375" s="4">
        <f t="shared" si="124"/>
        <v>74.531949531949522</v>
      </c>
      <c r="Z375" s="4">
        <f t="shared" si="125"/>
        <v>76.895366880957667</v>
      </c>
      <c r="AA375" s="4">
        <f t="shared" si="126"/>
        <v>-3.3503933359841227</v>
      </c>
      <c r="AB375" s="4">
        <f t="shared" si="127"/>
        <v>-3.3503933359841085</v>
      </c>
      <c r="AC375" s="4">
        <f t="shared" si="128"/>
        <v>-3.3503933359841085</v>
      </c>
    </row>
    <row r="376" spans="1:29" ht="15" x14ac:dyDescent="0.25">
      <c r="A376">
        <v>2.06</v>
      </c>
      <c r="B376">
        <v>3.49</v>
      </c>
      <c r="C376">
        <v>3.81</v>
      </c>
      <c r="D376" s="20">
        <f t="shared" si="92"/>
        <v>3.4437036094331575E-2</v>
      </c>
      <c r="E376" s="17">
        <f>IF(OR($A376="",$B376="",$C376=""),"",A376*'MPTO_working_3-way'!$I375)</f>
        <v>2.130940294354323</v>
      </c>
      <c r="F376" s="21">
        <f>IF(OR($A376="",$B376="",$C376=""),"",B376*'MPTO_working_3-way'!$I375)</f>
        <v>3.6101852559692174</v>
      </c>
      <c r="G376" s="22">
        <f>IF(OR($A376="",$B376="",$C376=""),"",C376*'MPTO_working_3-way'!$I375)</f>
        <v>3.9412051075194032</v>
      </c>
      <c r="H376" s="17">
        <f>IF(OR($A376="",$B376="",$C376=""),"",'MPTO_working_3-way'!E375)</f>
        <v>2.1098921227478669</v>
      </c>
      <c r="I376" s="21">
        <f>IF(OR($A376="",$B376="",$C376=""),"",'MPTO_working_3-way'!F375)</f>
        <v>3.6356505298481396</v>
      </c>
      <c r="J376" s="22">
        <f>IF(OR($A376="",$B376="",$C376=""),"",'MPTO_working_3-way'!G375)</f>
        <v>3.9842513767572552</v>
      </c>
      <c r="K376" s="17">
        <f>IF(OR($A376="",$B376="",$C376=""),"",'OddsRatio_working_3-way'!H375)</f>
        <v>2.1183453552839677</v>
      </c>
      <c r="L376" s="21">
        <f>IF(OR($A376="",$B376="",$C376=""),"",'OddsRatio_working_3-way'!I375)</f>
        <v>3.6270565421293206</v>
      </c>
      <c r="M376" s="22">
        <f>IF(OR($A376="",$B376="",$C376=""),"",'OddsRatio_working_3-way'!J375)</f>
        <v>3.964670234290518</v>
      </c>
      <c r="N376" s="29">
        <f t="shared" si="108"/>
        <v>46.927640471644516</v>
      </c>
      <c r="O376" s="30">
        <f t="shared" si="109"/>
        <v>27.699409562059511</v>
      </c>
      <c r="P376" s="30">
        <f t="shared" si="110"/>
        <v>25.372949966295984</v>
      </c>
      <c r="Q376" t="s">
        <v>132</v>
      </c>
      <c r="R376" t="s">
        <v>49</v>
      </c>
      <c r="S376" s="43">
        <v>44086</v>
      </c>
      <c r="T376" s="4">
        <v>100</v>
      </c>
      <c r="U376" s="4">
        <f t="shared" si="120"/>
        <v>51.456310679611654</v>
      </c>
      <c r="V376" s="4">
        <f t="shared" si="121"/>
        <v>71.346704871060169</v>
      </c>
      <c r="W376" s="4">
        <f t="shared" si="122"/>
        <v>73.753280839895012</v>
      </c>
      <c r="X376" s="4">
        <f t="shared" si="123"/>
        <v>54.900014289044805</v>
      </c>
      <c r="Y376" s="4">
        <f t="shared" si="124"/>
        <v>74.79040848049334</v>
      </c>
      <c r="Z376" s="4">
        <f t="shared" si="125"/>
        <v>77.19698444932817</v>
      </c>
      <c r="AA376" s="4">
        <f t="shared" si="126"/>
        <v>-3.4437036094331503</v>
      </c>
      <c r="AB376" s="4">
        <f t="shared" si="127"/>
        <v>-3.4437036094331717</v>
      </c>
      <c r="AC376" s="4">
        <f t="shared" si="128"/>
        <v>-3.4437036094331575</v>
      </c>
    </row>
    <row r="377" spans="1:29" ht="15" x14ac:dyDescent="0.25">
      <c r="A377">
        <v>2.19</v>
      </c>
      <c r="B377">
        <v>3.38</v>
      </c>
      <c r="C377">
        <v>3.49</v>
      </c>
      <c r="D377" s="20">
        <f t="shared" si="92"/>
        <v>3.9011944021288825E-2</v>
      </c>
      <c r="E377" s="17">
        <f>IF(OR($A377="",$B377="",$C377=""),"",A377*'MPTO_working_3-way'!$I376)</f>
        <v>2.2754361574066224</v>
      </c>
      <c r="F377" s="21">
        <f>IF(OR($A377="",$B377="",$C377=""),"",B377*'MPTO_working_3-way'!$I376)</f>
        <v>3.5118603707919562</v>
      </c>
      <c r="G377" s="22">
        <f>IF(OR($A377="",$B377="",$C377=""),"",C377*'MPTO_working_3-way'!$I376)</f>
        <v>3.6261516846342983</v>
      </c>
      <c r="H377" s="17">
        <f>IF(OR($A377="",$B377="",$C377=""),"",'MPTO_working_3-way'!E376)</f>
        <v>2.2541966327812593</v>
      </c>
      <c r="I377" s="21">
        <f>IF(OR($A377="",$B377="",$C377=""),"",'MPTO_working_3-way'!F376)</f>
        <v>3.5353927321871277</v>
      </c>
      <c r="J377" s="22">
        <f>IF(OR($A377="",$B377="",$C377=""),"",'MPTO_working_3-way'!G376)</f>
        <v>3.655919883683862</v>
      </c>
      <c r="K377" s="17">
        <f>IF(OR($A377="",$B377="",$C377=""),"",'OddsRatio_working_3-way'!H376)</f>
        <v>2.2630327323574133</v>
      </c>
      <c r="L377" s="21">
        <f>IF(OR($A377="",$B377="",$C377=""),"",'OddsRatio_working_3-way'!I376)</f>
        <v>3.5260654647148266</v>
      </c>
      <c r="M377" s="22">
        <f>IF(OR($A377="",$B377="",$C377=""),"",'OddsRatio_working_3-way'!J376)</f>
        <v>3.642816389554588</v>
      </c>
      <c r="N377" s="29">
        <f t="shared" si="108"/>
        <v>43.947618426690013</v>
      </c>
      <c r="O377" s="30">
        <f t="shared" si="109"/>
        <v>28.474936199541755</v>
      </c>
      <c r="P377" s="30">
        <f t="shared" si="110"/>
        <v>27.577445373768228</v>
      </c>
      <c r="Q377" t="s">
        <v>82</v>
      </c>
      <c r="R377" t="s">
        <v>316</v>
      </c>
      <c r="S377" s="43">
        <v>44086</v>
      </c>
      <c r="T377" s="4">
        <v>100</v>
      </c>
      <c r="U377" s="4">
        <f t="shared" si="120"/>
        <v>54.337899543379002</v>
      </c>
      <c r="V377" s="4">
        <f t="shared" si="121"/>
        <v>70.414201183431956</v>
      </c>
      <c r="W377" s="4">
        <f t="shared" si="122"/>
        <v>71.346704871060169</v>
      </c>
      <c r="X377" s="4">
        <f t="shared" si="123"/>
        <v>58.239093945507882</v>
      </c>
      <c r="Y377" s="4">
        <f t="shared" si="124"/>
        <v>74.315395585560836</v>
      </c>
      <c r="Z377" s="4">
        <f t="shared" si="125"/>
        <v>75.247899273189063</v>
      </c>
      <c r="AA377" s="4">
        <f t="shared" si="126"/>
        <v>-3.9011944021288798</v>
      </c>
      <c r="AB377" s="4">
        <f t="shared" si="127"/>
        <v>-3.9011944021288798</v>
      </c>
      <c r="AC377" s="4">
        <f t="shared" si="128"/>
        <v>-3.901194402128894</v>
      </c>
    </row>
    <row r="378" spans="1:29" ht="15" x14ac:dyDescent="0.25">
      <c r="A378">
        <v>2.15</v>
      </c>
      <c r="B378">
        <v>3.29</v>
      </c>
      <c r="C378">
        <v>3.79</v>
      </c>
      <c r="D378" s="20">
        <f t="shared" si="92"/>
        <v>3.2919889594985818E-2</v>
      </c>
      <c r="E378" s="17">
        <f>IF(OR($A378="",$B378="",$C378=""),"",A378*'MPTO_working_3-way'!$I377)</f>
        <v>2.2207777626292193</v>
      </c>
      <c r="F378" s="21">
        <f>IF(OR($A378="",$B378="",$C378=""),"",B378*'MPTO_working_3-way'!$I377)</f>
        <v>3.3983064367675033</v>
      </c>
      <c r="G378" s="22">
        <f>IF(OR($A378="",$B378="",$C378=""),"",C378*'MPTO_working_3-way'!$I377)</f>
        <v>3.9147663815649962</v>
      </c>
      <c r="H378" s="17">
        <f>IF(OR($A378="",$B378="",$C378=""),"",'MPTO_working_3-way'!E377)</f>
        <v>2.2019496908467446</v>
      </c>
      <c r="I378" s="21">
        <f>IF(OR($A378="",$B378="",$C378=""),"",'MPTO_working_3-way'!F377)</f>
        <v>3.4132247363606409</v>
      </c>
      <c r="J378" s="22">
        <f>IF(OR($A378="",$B378="",$C378=""),"",'MPTO_working_3-way'!G377)</f>
        <v>3.9544612747637244</v>
      </c>
      <c r="K378" s="17">
        <f>IF(OR($A378="",$B378="",$C378=""),"",'OddsRatio_working_3-way'!H377)</f>
        <v>2.209778139041529</v>
      </c>
      <c r="L378" s="21">
        <f>IF(OR($A378="",$B378="",$C378=""),"",'OddsRatio_working_3-way'!I377)</f>
        <v>3.4090364681783489</v>
      </c>
      <c r="M378" s="22">
        <f>IF(OR($A378="",$B378="",$C378=""),"",'OddsRatio_working_3-way'!J377)</f>
        <v>3.9350269634137955</v>
      </c>
      <c r="N378" s="29">
        <f t="shared" si="108"/>
        <v>45.029269332023645</v>
      </c>
      <c r="O378" s="30">
        <f t="shared" si="109"/>
        <v>29.426422207857399</v>
      </c>
      <c r="P378" s="30">
        <f t="shared" si="110"/>
        <v>25.544308460118952</v>
      </c>
      <c r="Q378" t="s">
        <v>48</v>
      </c>
      <c r="R378" t="s">
        <v>86</v>
      </c>
      <c r="S378" s="43">
        <v>44086</v>
      </c>
      <c r="T378" s="4">
        <v>100</v>
      </c>
      <c r="U378" s="4">
        <f t="shared" si="120"/>
        <v>53.488372093023258</v>
      </c>
      <c r="V378" s="4">
        <f t="shared" si="121"/>
        <v>69.6048632218845</v>
      </c>
      <c r="W378" s="4">
        <f t="shared" si="122"/>
        <v>73.614775725593674</v>
      </c>
      <c r="X378" s="4">
        <f t="shared" si="123"/>
        <v>56.780361052521833</v>
      </c>
      <c r="Y378" s="4">
        <f t="shared" si="124"/>
        <v>72.896852181383082</v>
      </c>
      <c r="Z378" s="4">
        <f t="shared" si="125"/>
        <v>76.906764685092242</v>
      </c>
      <c r="AA378" s="4">
        <f t="shared" si="126"/>
        <v>-3.2919889594985747</v>
      </c>
      <c r="AB378" s="4">
        <f t="shared" si="127"/>
        <v>-3.2919889594985818</v>
      </c>
      <c r="AC378" s="4">
        <f t="shared" si="128"/>
        <v>-3.2919889594985676</v>
      </c>
    </row>
    <row r="379" spans="1:29" ht="15" x14ac:dyDescent="0.25">
      <c r="A379">
        <v>2.06</v>
      </c>
      <c r="B379">
        <v>3.51</v>
      </c>
      <c r="C379">
        <v>3.79</v>
      </c>
      <c r="D379" s="20">
        <f t="shared" si="92"/>
        <v>3.4189420848231622E-2</v>
      </c>
      <c r="E379" s="17">
        <f>IF(OR($A379="",$B379="",$C379=""),"",A379*'MPTO_working_3-way'!$I378)</f>
        <v>2.1304302069473571</v>
      </c>
      <c r="F379" s="21">
        <f>IF(OR($A379="",$B379="",$C379=""),"",B379*'MPTO_working_3-way'!$I378)</f>
        <v>3.6300048671772926</v>
      </c>
      <c r="G379" s="22">
        <f>IF(OR($A379="",$B379="",$C379=""),"",C379*'MPTO_working_3-way'!$I378)</f>
        <v>3.9195779050147981</v>
      </c>
      <c r="H379" s="17">
        <f>IF(OR($A379="",$B379="",$C379=""),"",'MPTO_working_3-way'!E378)</f>
        <v>2.1095247550188501</v>
      </c>
      <c r="I379" s="21">
        <f>IF(OR($A379="",$B379="",$C379=""),"",'MPTO_working_3-way'!F378)</f>
        <v>3.656256179044115</v>
      </c>
      <c r="J379" s="22">
        <f>IF(OR($A379="",$B379="",$C379=""),"",'MPTO_working_3-way'!G378)</f>
        <v>3.9610899107361481</v>
      </c>
      <c r="K379" s="17">
        <f>IF(OR($A379="",$B379="",$C379=""),"",'OddsRatio_working_3-way'!H378)</f>
        <v>2.1179155076112037</v>
      </c>
      <c r="L379" s="21">
        <f>IF(OR($A379="",$B379="",$C379=""),"",'OddsRatio_working_3-way'!I378)</f>
        <v>3.6471395510416231</v>
      </c>
      <c r="M379" s="22">
        <f>IF(OR($A379="",$B379="",$C379=""),"",'OddsRatio_working_3-way'!J378)</f>
        <v>3.9424379870143942</v>
      </c>
      <c r="N379" s="29">
        <f t="shared" si="108"/>
        <v>46.938876323617116</v>
      </c>
      <c r="O379" s="30">
        <f t="shared" si="109"/>
        <v>27.548172429245373</v>
      </c>
      <c r="P379" s="30">
        <f t="shared" si="110"/>
        <v>25.512951247137529</v>
      </c>
      <c r="Q379" t="s">
        <v>79</v>
      </c>
      <c r="R379" t="s">
        <v>46</v>
      </c>
      <c r="S379" s="43">
        <v>44086</v>
      </c>
      <c r="T379" s="4">
        <v>100</v>
      </c>
      <c r="U379" s="4">
        <f t="shared" si="120"/>
        <v>51.456310679611654</v>
      </c>
      <c r="V379" s="4">
        <f t="shared" si="121"/>
        <v>71.509971509971507</v>
      </c>
      <c r="W379" s="4">
        <f t="shared" si="122"/>
        <v>73.614775725593674</v>
      </c>
      <c r="X379" s="4">
        <f t="shared" si="123"/>
        <v>54.875252764434826</v>
      </c>
      <c r="Y379" s="4">
        <f t="shared" si="124"/>
        <v>74.928913594794679</v>
      </c>
      <c r="Z379" s="4">
        <f t="shared" si="125"/>
        <v>77.033717810416832</v>
      </c>
      <c r="AA379" s="4">
        <f t="shared" si="126"/>
        <v>-3.418942084823172</v>
      </c>
      <c r="AB379" s="4">
        <f t="shared" si="127"/>
        <v>-3.418942084823172</v>
      </c>
      <c r="AC379" s="4">
        <f t="shared" si="128"/>
        <v>-3.4189420848231578</v>
      </c>
    </row>
    <row r="380" spans="1:29" ht="15" x14ac:dyDescent="0.25">
      <c r="A380">
        <v>3.56</v>
      </c>
      <c r="B380">
        <v>3.44</v>
      </c>
      <c r="C380">
        <v>2.16</v>
      </c>
      <c r="D380" s="20">
        <f t="shared" si="92"/>
        <v>3.4559513786061924E-2</v>
      </c>
      <c r="E380" s="17">
        <f>IF(OR($A380="",$B380="",$C380=""),"",A380*'MPTO_working_3-way'!$I379)</f>
        <v>3.6830318690783805</v>
      </c>
      <c r="F380" s="21">
        <f>IF(OR($A380="",$B380="",$C380=""),"",B380*'MPTO_working_3-way'!$I379)</f>
        <v>3.5588847274240529</v>
      </c>
      <c r="G380" s="22">
        <f>IF(OR($A380="",$B380="",$C380=""),"",C380*'MPTO_working_3-way'!$I379)</f>
        <v>2.2346485497778938</v>
      </c>
      <c r="H380" s="17">
        <f>IF(OR($A380="",$B380="",$C380=""),"",'MPTO_working_3-way'!E379)</f>
        <v>3.7122413297566581</v>
      </c>
      <c r="I380" s="21">
        <f>IF(OR($A380="",$B380="",$C380=""),"",'MPTO_working_3-way'!F379)</f>
        <v>3.5819462338877877</v>
      </c>
      <c r="J380" s="22">
        <f>IF(OR($A380="",$B380="",$C380=""),"",'MPTO_working_3-way'!G379)</f>
        <v>2.2151184602137319</v>
      </c>
      <c r="K380" s="17">
        <f>IF(OR($A380="",$B380="",$C380=""),"",'OddsRatio_working_3-way'!H379)</f>
        <v>3.6994439715230434</v>
      </c>
      <c r="L380" s="21">
        <f>IF(OR($A380="",$B380="",$C380=""),"",'OddsRatio_working_3-way'!I379)</f>
        <v>3.5729075353579005</v>
      </c>
      <c r="M380" s="22">
        <f>IF(OR($A380="",$B380="",$C380=""),"",'OddsRatio_working_3-way'!J379)</f>
        <v>2.223185549596379</v>
      </c>
      <c r="N380" s="29">
        <f t="shared" si="108"/>
        <v>27.151543498596819</v>
      </c>
      <c r="O380" s="30">
        <f t="shared" si="109"/>
        <v>28.098690364826943</v>
      </c>
      <c r="P380" s="30">
        <f t="shared" si="110"/>
        <v>44.749766136576241</v>
      </c>
      <c r="Q380" t="s">
        <v>47</v>
      </c>
      <c r="R380" t="s">
        <v>37</v>
      </c>
      <c r="S380" s="43">
        <v>44086</v>
      </c>
      <c r="T380" s="4">
        <v>100</v>
      </c>
      <c r="U380" s="4">
        <f t="shared" si="120"/>
        <v>71.910112359550567</v>
      </c>
      <c r="V380" s="4">
        <f t="shared" si="121"/>
        <v>70.930232558139537</v>
      </c>
      <c r="W380" s="4">
        <f t="shared" si="122"/>
        <v>53.703703703703695</v>
      </c>
      <c r="X380" s="4">
        <f t="shared" si="123"/>
        <v>75.366063738156754</v>
      </c>
      <c r="Y380" s="4">
        <f t="shared" si="124"/>
        <v>74.386183936745738</v>
      </c>
      <c r="Z380" s="4">
        <f t="shared" si="125"/>
        <v>57.159655082309911</v>
      </c>
      <c r="AA380" s="4">
        <f t="shared" si="126"/>
        <v>-3.4559513786061871</v>
      </c>
      <c r="AB380" s="4">
        <f t="shared" si="127"/>
        <v>-3.4559513786062013</v>
      </c>
      <c r="AC380" s="4">
        <f t="shared" si="128"/>
        <v>-3.4559513786062155</v>
      </c>
    </row>
    <row r="381" spans="1:29" ht="15" x14ac:dyDescent="0.25">
      <c r="A381">
        <v>2.67</v>
      </c>
      <c r="B381">
        <v>3.11</v>
      </c>
      <c r="C381">
        <v>2.97</v>
      </c>
      <c r="D381" s="20">
        <f t="shared" si="92"/>
        <v>3.2775580266457771E-2</v>
      </c>
      <c r="E381" s="17">
        <f>IF(OR($A381="",$B381="",$C381=""),"",A381*'MPTO_working_3-way'!$I380)</f>
        <v>2.7575107993114423</v>
      </c>
      <c r="F381" s="21">
        <f>IF(OR($A381="",$B381="",$C381=""),"",B381*'MPTO_working_3-way'!$I380)</f>
        <v>3.2119320546286834</v>
      </c>
      <c r="G381" s="22">
        <f>IF(OR($A381="",$B381="",$C381=""),"",C381*'MPTO_working_3-way'!$I380)</f>
        <v>3.0673434733913796</v>
      </c>
      <c r="H381" s="17">
        <f>IF(OR($A381="",$B381="",$C381=""),"",'MPTO_working_3-way'!E380)</f>
        <v>2.7502247898829331</v>
      </c>
      <c r="I381" s="21">
        <f>IF(OR($A381="",$B381="",$C381=""),"",'MPTO_working_3-way'!F380)</f>
        <v>3.2193862172560586</v>
      </c>
      <c r="J381" s="22">
        <f>IF(OR($A381="",$B381="",$C381=""),"",'MPTO_working_3-way'!G380)</f>
        <v>3.0696019037464914</v>
      </c>
      <c r="K381" s="17">
        <f>IF(OR($A381="",$B381="",$C381=""),"",'OddsRatio_working_3-way'!H380)</f>
        <v>2.7536578892614401</v>
      </c>
      <c r="L381" s="21">
        <f>IF(OR($A381="",$B381="",$C381=""),"",'OddsRatio_working_3-way'!I380)</f>
        <v>3.2156994888273287</v>
      </c>
      <c r="M381" s="22">
        <f>IF(OR($A381="",$B381="",$C381=""),"",'OddsRatio_working_3-way'!J380)</f>
        <v>3.0686862526018195</v>
      </c>
      <c r="N381" s="29">
        <f t="shared" si="108"/>
        <v>36.264590523079825</v>
      </c>
      <c r="O381" s="30">
        <f t="shared" si="109"/>
        <v>31.133908905666601</v>
      </c>
      <c r="P381" s="30">
        <f t="shared" si="110"/>
        <v>32.601500571253581</v>
      </c>
      <c r="Q381" t="s">
        <v>76</v>
      </c>
      <c r="R381" t="s">
        <v>139</v>
      </c>
      <c r="S381" s="43">
        <v>44086</v>
      </c>
      <c r="T381" s="4">
        <v>100</v>
      </c>
      <c r="U381" s="4">
        <f t="shared" si="120"/>
        <v>62.546816479400754</v>
      </c>
      <c r="V381" s="4">
        <f t="shared" si="121"/>
        <v>67.845659163987136</v>
      </c>
      <c r="W381" s="4">
        <f t="shared" si="122"/>
        <v>66.329966329966325</v>
      </c>
      <c r="X381" s="4">
        <f t="shared" si="123"/>
        <v>65.824374506046524</v>
      </c>
      <c r="Y381" s="4">
        <f t="shared" si="124"/>
        <v>71.123217190632928</v>
      </c>
      <c r="Z381" s="4">
        <f t="shared" si="125"/>
        <v>69.607524356612117</v>
      </c>
      <c r="AA381" s="4">
        <f t="shared" si="126"/>
        <v>-3.2775580266457709</v>
      </c>
      <c r="AB381" s="4">
        <f t="shared" si="127"/>
        <v>-3.2775580266457922</v>
      </c>
      <c r="AC381" s="4">
        <f t="shared" si="128"/>
        <v>-3.2775580266457922</v>
      </c>
    </row>
    <row r="382" spans="1:29" ht="15" x14ac:dyDescent="0.25">
      <c r="A382">
        <v>2.38</v>
      </c>
      <c r="B382">
        <v>3.22</v>
      </c>
      <c r="C382">
        <v>3.24</v>
      </c>
      <c r="D382" s="20">
        <f t="shared" si="92"/>
        <v>3.9369048746712876E-2</v>
      </c>
      <c r="E382" s="17">
        <f>IF(OR($A382="",$B382="",$C382=""),"",A382*'MPTO_working_3-way'!$I381)</f>
        <v>2.4736983360171765</v>
      </c>
      <c r="F382" s="21">
        <f>IF(OR($A382="",$B382="",$C382=""),"",B382*'MPTO_working_3-way'!$I381)</f>
        <v>3.3467683369644154</v>
      </c>
      <c r="G382" s="22">
        <f>IF(OR($A382="",$B382="",$C382=""),"",C382*'MPTO_working_3-way'!$I381)</f>
        <v>3.36755571793935</v>
      </c>
      <c r="H382" s="17">
        <f>IF(OR($A382="",$B382="",$C382=""),"",'MPTO_working_3-way'!E381)</f>
        <v>2.4567305206078558</v>
      </c>
      <c r="I382" s="21">
        <f>IF(OR($A382="",$B382="",$C382=""),"",'MPTO_working_3-way'!F381)</f>
        <v>3.3620679196449337</v>
      </c>
      <c r="J382" s="22">
        <f>IF(OR($A382="",$B382="",$C382=""),"",'MPTO_working_3-way'!G381)</f>
        <v>3.3838776475855652</v>
      </c>
      <c r="K382" s="17">
        <f>IF(OR($A382="",$B382="",$C382=""),"",'OddsRatio_working_3-way'!H381)</f>
        <v>2.4641626262710941</v>
      </c>
      <c r="L382" s="21">
        <f>IF(OR($A382="",$B382="",$C382=""),"",'OddsRatio_working_3-way'!I381)</f>
        <v>3.355392050957847</v>
      </c>
      <c r="M382" s="22">
        <f>IF(OR($A382="",$B382="",$C382=""),"",'OddsRatio_working_3-way'!J381)</f>
        <v>3.376611799164674</v>
      </c>
      <c r="N382" s="29">
        <f t="shared" si="108"/>
        <v>40.425301074102208</v>
      </c>
      <c r="O382" s="30">
        <f t="shared" si="109"/>
        <v>29.879570359119018</v>
      </c>
      <c r="P382" s="30">
        <f t="shared" si="110"/>
        <v>29.695128566778774</v>
      </c>
      <c r="Q382" t="s">
        <v>87</v>
      </c>
      <c r="R382" t="s">
        <v>81</v>
      </c>
      <c r="S382" s="43">
        <v>44086</v>
      </c>
      <c r="T382" s="4">
        <v>100</v>
      </c>
      <c r="U382" s="4">
        <f t="shared" si="120"/>
        <v>57.983193277310924</v>
      </c>
      <c r="V382" s="4">
        <f t="shared" si="121"/>
        <v>68.944099378881987</v>
      </c>
      <c r="W382" s="4">
        <f t="shared" si="122"/>
        <v>69.135802469135797</v>
      </c>
      <c r="X382" s="4">
        <f t="shared" si="123"/>
        <v>61.920098151982202</v>
      </c>
      <c r="Y382" s="4">
        <f t="shared" si="124"/>
        <v>72.881004253553272</v>
      </c>
      <c r="Z382" s="4">
        <f t="shared" si="125"/>
        <v>73.072707343807082</v>
      </c>
      <c r="AA382" s="4">
        <f t="shared" si="126"/>
        <v>-3.9369048746712778</v>
      </c>
      <c r="AB382" s="4">
        <f t="shared" si="127"/>
        <v>-3.9369048746712849</v>
      </c>
      <c r="AC382" s="4">
        <f t="shared" si="128"/>
        <v>-3.9369048746712849</v>
      </c>
    </row>
    <row r="383" spans="1:29" ht="15" x14ac:dyDescent="0.25">
      <c r="A383">
        <v>3.12</v>
      </c>
      <c r="B383">
        <v>3.28</v>
      </c>
      <c r="C383">
        <v>2.4500000000000002</v>
      </c>
      <c r="D383" s="20">
        <f t="shared" si="92"/>
        <v>3.3554134599430796E-2</v>
      </c>
      <c r="E383" s="17">
        <f>IF(OR($A383="",$B383="",$C383=""),"",A383*'MPTO_working_3-way'!$I382)</f>
        <v>3.2246888999502241</v>
      </c>
      <c r="F383" s="21">
        <f>IF(OR($A383="",$B383="",$C383=""),"",B383*'MPTO_working_3-way'!$I382)</f>
        <v>3.3900575614861328</v>
      </c>
      <c r="G383" s="22">
        <f>IF(OR($A383="",$B383="",$C383=""),"",C383*'MPTO_working_3-way'!$I382)</f>
        <v>2.5322076297686058</v>
      </c>
      <c r="H383" s="17">
        <f>IF(OR($A383="",$B383="",$C383=""),"",'MPTO_working_3-way'!E382)</f>
        <v>3.2328132199123898</v>
      </c>
      <c r="I383" s="21">
        <f>IF(OR($A383="",$B383="",$C383=""),"",'MPTO_working_3-way'!F382)</f>
        <v>3.4049121078896478</v>
      </c>
      <c r="J383" s="22">
        <f>IF(OR($A383="",$B383="",$C383=""),"",'MPTO_working_3-way'!G382)</f>
        <v>2.5190277673586183</v>
      </c>
      <c r="K383" s="17">
        <f>IF(OR($A383="",$B383="",$C383=""),"",'OddsRatio_working_3-way'!H382)</f>
        <v>3.2295435139355484</v>
      </c>
      <c r="L383" s="21">
        <f>IF(OR($A383="",$B383="",$C383=""),"",'OddsRatio_working_3-way'!I382)</f>
        <v>3.3978109489495529</v>
      </c>
      <c r="M383" s="22">
        <f>IF(OR($A383="",$B383="",$C383=""),"",'OddsRatio_working_3-way'!J382)</f>
        <v>2.5249236298144084</v>
      </c>
      <c r="N383" s="29">
        <f t="shared" si="108"/>
        <v>31.010743393430474</v>
      </c>
      <c r="O383" s="30">
        <f t="shared" si="109"/>
        <v>29.49802420350704</v>
      </c>
      <c r="P383" s="30">
        <f t="shared" si="110"/>
        <v>39.491232403062476</v>
      </c>
      <c r="Q383" t="s">
        <v>85</v>
      </c>
      <c r="R383" t="s">
        <v>40</v>
      </c>
      <c r="S383" s="43">
        <v>44086</v>
      </c>
      <c r="T383" s="4">
        <v>100</v>
      </c>
      <c r="U383" s="4">
        <f t="shared" si="120"/>
        <v>67.948717948717942</v>
      </c>
      <c r="V383" s="4">
        <f t="shared" si="121"/>
        <v>69.512195121951223</v>
      </c>
      <c r="W383" s="4">
        <f t="shared" si="122"/>
        <v>59.183673469387763</v>
      </c>
      <c r="X383" s="4">
        <f t="shared" si="123"/>
        <v>71.304131408661021</v>
      </c>
      <c r="Y383" s="4">
        <f t="shared" si="124"/>
        <v>72.867608581894288</v>
      </c>
      <c r="Z383" s="4">
        <f t="shared" si="125"/>
        <v>62.539086929330836</v>
      </c>
      <c r="AA383" s="4">
        <f t="shared" si="126"/>
        <v>-3.3554134599430796</v>
      </c>
      <c r="AB383" s="4">
        <f t="shared" si="127"/>
        <v>-3.3554134599430654</v>
      </c>
      <c r="AC383" s="4">
        <f t="shared" si="128"/>
        <v>-3.3554134599430725</v>
      </c>
    </row>
    <row r="384" spans="1:29" ht="15" x14ac:dyDescent="0.25">
      <c r="A384">
        <v>3.45</v>
      </c>
      <c r="B384">
        <v>3.65</v>
      </c>
      <c r="C384">
        <v>2.1</v>
      </c>
      <c r="D384" s="20">
        <f t="shared" si="92"/>
        <v>4.0018151393970136E-2</v>
      </c>
      <c r="E384" s="17">
        <f>IF(OR($A384="",$B384="",$C384=""),"",A384*'MPTO_working_3-way'!$I383)</f>
        <v>3.5880626223091974</v>
      </c>
      <c r="F384" s="21">
        <f>IF(OR($A384="",$B384="",$C384=""),"",B384*'MPTO_working_3-way'!$I383)</f>
        <v>3.7960662525879907</v>
      </c>
      <c r="G384" s="22">
        <f>IF(OR($A384="",$B384="",$C384=""),"",C384*'MPTO_working_3-way'!$I383)</f>
        <v>2.1840381179273374</v>
      </c>
      <c r="H384" s="17">
        <f>IF(OR($A384="",$B384="",$C384=""),"",'MPTO_working_3-way'!E383)</f>
        <v>3.6164313309856739</v>
      </c>
      <c r="I384" s="21">
        <f>IF(OR($A384="",$B384="",$C384=""),"",'MPTO_working_3-way'!F383)</f>
        <v>3.8368094599006115</v>
      </c>
      <c r="J384" s="22">
        <f>IF(OR($A384="",$B384="",$C384=""),"",'MPTO_working_3-way'!G383)</f>
        <v>2.1605220694867131</v>
      </c>
      <c r="K384" s="17">
        <f>IF(OR($A384="",$B384="",$C384=""),"",'OddsRatio_working_3-way'!H383)</f>
        <v>3.6060132045894311</v>
      </c>
      <c r="L384" s="21">
        <f>IF(OR($A384="",$B384="",$C384=""),"",'OddsRatio_working_3-way'!I383)</f>
        <v>3.818748976392651</v>
      </c>
      <c r="M384" s="22">
        <f>IF(OR($A384="",$B384="",$C384=""),"",'OddsRatio_working_3-way'!J383)</f>
        <v>2.1700467449177046</v>
      </c>
      <c r="N384" s="29">
        <f t="shared" si="108"/>
        <v>27.870193618761935</v>
      </c>
      <c r="O384" s="30">
        <f t="shared" si="109"/>
        <v>26.343059721843474</v>
      </c>
      <c r="P384" s="30">
        <f t="shared" si="110"/>
        <v>45.786746659394609</v>
      </c>
      <c r="Q384" t="s">
        <v>317</v>
      </c>
      <c r="R384" t="s">
        <v>318</v>
      </c>
      <c r="S384" s="43">
        <v>44086</v>
      </c>
      <c r="T384" s="4">
        <v>100</v>
      </c>
      <c r="U384" s="4">
        <f t="shared" si="120"/>
        <v>71.014492753623188</v>
      </c>
      <c r="V384" s="4">
        <f t="shared" si="121"/>
        <v>72.602739726027394</v>
      </c>
      <c r="W384" s="4">
        <f t="shared" si="122"/>
        <v>52.38095238095238</v>
      </c>
      <c r="X384" s="4">
        <f t="shared" si="123"/>
        <v>75.016307893020212</v>
      </c>
      <c r="Y384" s="4">
        <f t="shared" si="124"/>
        <v>76.604554865424433</v>
      </c>
      <c r="Z384" s="4">
        <f t="shared" si="125"/>
        <v>56.382767520349411</v>
      </c>
      <c r="AA384" s="4">
        <f t="shared" si="126"/>
        <v>-4.0018151393970243</v>
      </c>
      <c r="AB384" s="4">
        <f t="shared" si="127"/>
        <v>-4.0018151393970385</v>
      </c>
      <c r="AC384" s="4">
        <f t="shared" si="128"/>
        <v>-4.0018151393970314</v>
      </c>
    </row>
    <row r="385" spans="1:29" ht="15" x14ac:dyDescent="0.25">
      <c r="A385">
        <v>2.82</v>
      </c>
      <c r="B385">
        <v>3.4</v>
      </c>
      <c r="C385">
        <v>2.56</v>
      </c>
      <c r="D385" s="20">
        <f t="shared" si="92"/>
        <v>3.9352576136837847E-2</v>
      </c>
      <c r="E385" s="17">
        <f>IF(OR($A385="",$B385="",$C385=""),"",A385*'MPTO_working_3-way'!$I384)</f>
        <v>2.9309742647058825</v>
      </c>
      <c r="F385" s="21">
        <f>IF(OR($A385="",$B385="",$C385=""),"",B385*'MPTO_working_3-way'!$I384)</f>
        <v>3.5337987588652484</v>
      </c>
      <c r="G385" s="22">
        <f>IF(OR($A385="",$B385="",$C385=""),"",C385*'MPTO_working_3-way'!$I384)</f>
        <v>2.660742594910305</v>
      </c>
      <c r="H385" s="17">
        <f>IF(OR($A385="",$B385="",$C385=""),"",'MPTO_working_3-way'!E384)</f>
        <v>2.9283228240743688</v>
      </c>
      <c r="I385" s="21">
        <f>IF(OR($A385="",$B385="",$C385=""),"",'MPTO_working_3-way'!F384)</f>
        <v>3.5587173201982631</v>
      </c>
      <c r="J385" s="22">
        <f>IF(OR($A385="",$B385="",$C385=""),"",'MPTO_working_3-way'!G384)</f>
        <v>2.6489541723744954</v>
      </c>
      <c r="K385" s="17">
        <f>IF(OR($A385="",$B385="",$C385=""),"",'OddsRatio_working_3-way'!H384)</f>
        <v>2.9303766312410855</v>
      </c>
      <c r="L385" s="21">
        <f>IF(OR($A385="",$B385="",$C385=""),"",'OddsRatio_working_3-way'!I384)</f>
        <v>3.5455516016365949</v>
      </c>
      <c r="M385" s="22">
        <f>IF(OR($A385="",$B385="",$C385=""),"",'OddsRatio_working_3-way'!J384)</f>
        <v>2.6546085410637867</v>
      </c>
      <c r="N385" s="29">
        <f t="shared" si="108"/>
        <v>34.118348019693315</v>
      </c>
      <c r="O385" s="30">
        <f t="shared" si="109"/>
        <v>28.298159239863274</v>
      </c>
      <c r="P385" s="30">
        <f t="shared" si="110"/>
        <v>37.583492740443411</v>
      </c>
      <c r="Q385" t="s">
        <v>319</v>
      </c>
      <c r="R385" t="s">
        <v>43</v>
      </c>
      <c r="S385" s="43">
        <v>44086</v>
      </c>
      <c r="T385" s="4">
        <v>100</v>
      </c>
      <c r="U385" s="4">
        <f t="shared" si="120"/>
        <v>64.539007092198588</v>
      </c>
      <c r="V385" s="4">
        <f t="shared" si="121"/>
        <v>70.588235294117652</v>
      </c>
      <c r="W385" s="4">
        <f t="shared" si="122"/>
        <v>60.9375</v>
      </c>
      <c r="X385" s="4">
        <f t="shared" si="123"/>
        <v>68.474264705882362</v>
      </c>
      <c r="Y385" s="4">
        <f t="shared" si="124"/>
        <v>74.523492907801426</v>
      </c>
      <c r="Z385" s="4">
        <f t="shared" si="125"/>
        <v>64.872757613683774</v>
      </c>
      <c r="AA385" s="4">
        <f t="shared" si="126"/>
        <v>-3.935257613683774</v>
      </c>
      <c r="AB385" s="4">
        <f t="shared" si="127"/>
        <v>-3.935257613683774</v>
      </c>
      <c r="AC385" s="4">
        <f t="shared" si="128"/>
        <v>-3.935257613683774</v>
      </c>
    </row>
    <row r="386" spans="1:29" ht="15" x14ac:dyDescent="0.25">
      <c r="A386">
        <v>2.16</v>
      </c>
      <c r="B386">
        <v>3.34</v>
      </c>
      <c r="C386">
        <v>3.7</v>
      </c>
      <c r="D386" s="20">
        <f t="shared" si="92"/>
        <v>3.2634430838023532E-2</v>
      </c>
      <c r="E386" s="17">
        <f>IF(OR($A386="",$B386="",$C386=""),"",A386*'MPTO_working_3-way'!$I385)</f>
        <v>2.2304903706101311</v>
      </c>
      <c r="F386" s="21">
        <f>IF(OR($A386="",$B386="",$C386=""),"",B386*'MPTO_working_3-way'!$I385)</f>
        <v>3.4489989989989986</v>
      </c>
      <c r="G386" s="22">
        <f>IF(OR($A386="",$B386="",$C386=""),"",C386*'MPTO_working_3-way'!$I385)</f>
        <v>3.8207473941006871</v>
      </c>
      <c r="H386" s="17">
        <f>IF(OR($A386="",$B386="",$C386=""),"",'MPTO_working_3-way'!E385)</f>
        <v>2.2119742959676136</v>
      </c>
      <c r="I386" s="21">
        <f>IF(OR($A386="",$B386="",$C386=""),"",'MPTO_working_3-way'!F385)</f>
        <v>3.4659275443109849</v>
      </c>
      <c r="J386" s="22">
        <f>IF(OR($A386="",$B386="",$C386=""),"",'MPTO_working_3-way'!G385)</f>
        <v>3.8551671281836</v>
      </c>
      <c r="K386" s="17">
        <f>IF(OR($A386="",$B386="",$C386=""),"",'OddsRatio_working_3-way'!H385)</f>
        <v>2.2196626742506242</v>
      </c>
      <c r="L386" s="21">
        <f>IF(OR($A386="",$B386="",$C386=""),"",'OddsRatio_working_3-way'!I385)</f>
        <v>3.4603540152986723</v>
      </c>
      <c r="M386" s="22">
        <f>IF(OR($A386="",$B386="",$C386=""),"",'OddsRatio_working_3-way'!J385)</f>
        <v>3.8388700176523152</v>
      </c>
      <c r="N386" s="29">
        <f t="shared" si="108"/>
        <v>44.833190637198705</v>
      </c>
      <c r="O386" s="30">
        <f t="shared" si="109"/>
        <v>28.993919693517729</v>
      </c>
      <c r="P386" s="30">
        <f t="shared" si="110"/>
        <v>26.17288966928357</v>
      </c>
      <c r="Q386" t="s">
        <v>320</v>
      </c>
      <c r="R386" t="s">
        <v>321</v>
      </c>
      <c r="S386" s="43">
        <v>44086</v>
      </c>
      <c r="T386" s="4">
        <v>100</v>
      </c>
      <c r="U386" s="4">
        <f t="shared" si="120"/>
        <v>53.703703703703695</v>
      </c>
      <c r="V386" s="4">
        <f t="shared" si="121"/>
        <v>70.059880239520965</v>
      </c>
      <c r="W386" s="4">
        <f t="shared" si="122"/>
        <v>72.972972972972968</v>
      </c>
      <c r="X386" s="4">
        <f t="shared" si="123"/>
        <v>56.967146787506074</v>
      </c>
      <c r="Y386" s="4">
        <f t="shared" si="124"/>
        <v>73.323323323323322</v>
      </c>
      <c r="Z386" s="4">
        <f t="shared" si="125"/>
        <v>76.23641605677534</v>
      </c>
      <c r="AA386" s="4">
        <f t="shared" si="126"/>
        <v>-3.2634430838023789</v>
      </c>
      <c r="AB386" s="4">
        <f t="shared" si="127"/>
        <v>-3.2634430838023576</v>
      </c>
      <c r="AC386" s="4">
        <f t="shared" si="128"/>
        <v>-3.2634430838023718</v>
      </c>
    </row>
    <row r="387" spans="1:29" ht="15" x14ac:dyDescent="0.25">
      <c r="A387">
        <v>1.97</v>
      </c>
      <c r="B387">
        <v>3.61</v>
      </c>
      <c r="C387">
        <v>3.98</v>
      </c>
      <c r="D387" s="20">
        <f t="shared" si="92"/>
        <v>3.5878804854312163E-2</v>
      </c>
      <c r="E387" s="17">
        <f>IF(OR($A387="",$B387="",$C387=""),"",A387*'MPTO_working_3-way'!$I386)</f>
        <v>2.040681245562995</v>
      </c>
      <c r="F387" s="21">
        <f>IF(OR($A387="",$B387="",$C387=""),"",B387*'MPTO_working_3-way'!$I386)</f>
        <v>3.7395224855240667</v>
      </c>
      <c r="G387" s="22">
        <f>IF(OR($A387="",$B387="",$C387=""),"",C387*'MPTO_working_3-way'!$I386)</f>
        <v>4.1227976433201627</v>
      </c>
      <c r="H387" s="17">
        <f>IF(OR($A387="",$B387="",$C387=""),"",'MPTO_working_3-way'!E386)</f>
        <v>2.0175339372160135</v>
      </c>
      <c r="I387" s="21">
        <f>IF(OR($A387="",$B387="",$C387=""),"",'MPTO_working_3-way'!F386)</f>
        <v>3.7728914249924888</v>
      </c>
      <c r="J387" s="22">
        <f>IF(OR($A387="",$B387="",$C387=""),"",'MPTO_working_3-way'!G386)</f>
        <v>4.1789129748145211</v>
      </c>
      <c r="K387" s="17">
        <f>IF(OR($A387="",$B387="",$C387=""),"",'OddsRatio_working_3-way'!H386)</f>
        <v>2.0265526256981659</v>
      </c>
      <c r="L387" s="21">
        <f>IF(OR($A387="",$B387="",$C387=""),"",'OddsRatio_working_3-way'!I386)</f>
        <v>3.7621673743012498</v>
      </c>
      <c r="M387" s="22">
        <f>IF(OR($A387="",$B387="",$C387=""),"",'OddsRatio_working_3-way'!J386)</f>
        <v>4.1537389944129224</v>
      </c>
      <c r="N387" s="29">
        <f t="shared" si="108"/>
        <v>49.003243508719272</v>
      </c>
      <c r="O387" s="30">
        <f t="shared" si="109"/>
        <v>26.741382191738776</v>
      </c>
      <c r="P387" s="30">
        <f t="shared" si="110"/>
        <v>24.255374299541952</v>
      </c>
      <c r="Q387" t="s">
        <v>322</v>
      </c>
      <c r="R387" t="s">
        <v>323</v>
      </c>
      <c r="S387" s="43">
        <v>44086</v>
      </c>
      <c r="T387" s="4">
        <v>100</v>
      </c>
      <c r="U387" s="4">
        <f t="shared" si="120"/>
        <v>49.238578680203041</v>
      </c>
      <c r="V387" s="4">
        <f t="shared" si="121"/>
        <v>72.29916897506925</v>
      </c>
      <c r="W387" s="4">
        <f t="shared" si="122"/>
        <v>74.874371859296474</v>
      </c>
      <c r="X387" s="4">
        <f t="shared" si="123"/>
        <v>52.826459165634262</v>
      </c>
      <c r="Y387" s="4">
        <f t="shared" si="124"/>
        <v>75.887049460500464</v>
      </c>
      <c r="Z387" s="4">
        <f t="shared" si="125"/>
        <v>78.462252344727702</v>
      </c>
      <c r="AA387" s="4">
        <f t="shared" si="126"/>
        <v>-3.5878804854312207</v>
      </c>
      <c r="AB387" s="4">
        <f t="shared" si="127"/>
        <v>-3.5878804854312136</v>
      </c>
      <c r="AC387" s="4">
        <f t="shared" si="128"/>
        <v>-3.5878804854312278</v>
      </c>
    </row>
    <row r="388" spans="1:29" ht="15" x14ac:dyDescent="0.25">
      <c r="A388">
        <v>2.67</v>
      </c>
      <c r="B388">
        <v>3.32</v>
      </c>
      <c r="C388">
        <v>2.75</v>
      </c>
      <c r="D388" s="20">
        <f t="shared" si="92"/>
        <v>3.9373018119464476E-2</v>
      </c>
      <c r="E388" s="17">
        <f>IF(OR($A388="",$B388="",$C388=""),"",A388*'MPTO_working_3-way'!$I387)</f>
        <v>2.77512595837897</v>
      </c>
      <c r="F388" s="21">
        <f>IF(OR($A388="",$B388="",$C388=""),"",B388*'MPTO_working_3-way'!$I387)</f>
        <v>3.4507184201566221</v>
      </c>
      <c r="G388" s="22">
        <f>IF(OR($A388="",$B388="",$C388=""),"",C388*'MPTO_working_3-way'!$I387)</f>
        <v>2.8582757998285273</v>
      </c>
      <c r="H388" s="17">
        <f>IF(OR($A388="",$B388="",$C388=""),"",'MPTO_working_3-way'!E387)</f>
        <v>2.7669597657225444</v>
      </c>
      <c r="I388" s="21">
        <f>IF(OR($A388="",$B388="",$C388=""),"",'MPTO_working_3-way'!F387)</f>
        <v>3.4712522012369642</v>
      </c>
      <c r="J388" s="22">
        <f>IF(OR($A388="",$B388="",$C388=""),"",'MPTO_working_3-way'!G387)</f>
        <v>2.8529691730320597</v>
      </c>
      <c r="K388" s="17">
        <f>IF(OR($A388="",$B388="",$C388=""),"",'OddsRatio_working_3-way'!H387)</f>
        <v>2.7710847559416951</v>
      </c>
      <c r="L388" s="21">
        <f>IF(OR($A388="",$B388="",$C388=""),"",'OddsRatio_working_3-way'!I387)</f>
        <v>3.460429122026786</v>
      </c>
      <c r="M388" s="22">
        <f>IF(OR($A388="",$B388="",$C388=""),"",'OddsRatio_working_3-way'!J387)</f>
        <v>2.8559271394598609</v>
      </c>
      <c r="N388" s="29">
        <f t="shared" si="108"/>
        <v>36.03440041994088</v>
      </c>
      <c r="O388" s="30">
        <f t="shared" si="109"/>
        <v>28.979472626880167</v>
      </c>
      <c r="P388" s="30">
        <f t="shared" si="110"/>
        <v>34.986126953178967</v>
      </c>
      <c r="Q388" t="s">
        <v>324</v>
      </c>
      <c r="R388" t="s">
        <v>83</v>
      </c>
      <c r="S388" s="43">
        <v>44086</v>
      </c>
      <c r="T388" s="4">
        <v>100</v>
      </c>
      <c r="U388" s="4">
        <f t="shared" si="120"/>
        <v>62.546816479400754</v>
      </c>
      <c r="V388" s="4">
        <f t="shared" si="121"/>
        <v>69.879518072289159</v>
      </c>
      <c r="W388" s="4">
        <f t="shared" si="122"/>
        <v>63.63636363636364</v>
      </c>
      <c r="X388" s="4">
        <f t="shared" si="123"/>
        <v>66.484118291347215</v>
      </c>
      <c r="Y388" s="4">
        <f t="shared" si="124"/>
        <v>73.816819884235613</v>
      </c>
      <c r="Z388" s="4">
        <f t="shared" si="125"/>
        <v>67.573665448310095</v>
      </c>
      <c r="AA388" s="4">
        <f t="shared" si="126"/>
        <v>-3.9373018119464618</v>
      </c>
      <c r="AB388" s="4">
        <f t="shared" si="127"/>
        <v>-3.9373018119464547</v>
      </c>
      <c r="AC388" s="4">
        <f t="shared" si="128"/>
        <v>-3.9373018119464547</v>
      </c>
    </row>
    <row r="389" spans="1:29" ht="15" x14ac:dyDescent="0.25">
      <c r="A389">
        <v>3.01</v>
      </c>
      <c r="B389">
        <v>3.34</v>
      </c>
      <c r="C389">
        <v>2.4500000000000002</v>
      </c>
      <c r="D389" s="20">
        <f t="shared" ref="D389:D452" si="129">IF(OR($A389="",$B389="",$C389=""),"",(1/A389)+(1/B389)+(1/C389)-1)</f>
        <v>3.9790376532175431E-2</v>
      </c>
      <c r="E389" s="17">
        <f>IF(OR($A389="",$B389="",$C389=""),"",A389*'MPTO_working_3-way'!$I388)</f>
        <v>3.129769033361848</v>
      </c>
      <c r="F389" s="21">
        <f>IF(OR($A389="",$B389="",$C389=""),"",B389*'MPTO_working_3-way'!$I388)</f>
        <v>3.4728998576174659</v>
      </c>
      <c r="G389" s="22">
        <f>IF(OR($A389="",$B389="",$C389=""),"",C389*'MPTO_working_3-way'!$I388)</f>
        <v>2.5474864225038298</v>
      </c>
      <c r="H389" s="17">
        <f>IF(OR($A389="",$B389="",$C389=""),"",'MPTO_working_3-way'!E388)</f>
        <v>3.1351652366059897</v>
      </c>
      <c r="I389" s="21">
        <f>IF(OR($A389="",$B389="",$C389=""),"",'MPTO_working_3-way'!F388)</f>
        <v>3.4948203768262771</v>
      </c>
      <c r="J389" s="22">
        <f>IF(OR($A389="",$B389="",$C389=""),"",'MPTO_working_3-way'!G388)</f>
        <v>2.5322878959072495</v>
      </c>
      <c r="K389" s="17">
        <f>IF(OR($A389="",$B389="",$C389=""),"",'OddsRatio_working_3-way'!H388)</f>
        <v>3.1335593711216903</v>
      </c>
      <c r="L389" s="21">
        <f>IF(OR($A389="",$B389="",$C389=""),"",'OddsRatio_working_3-way'!I388)</f>
        <v>3.4838452380222655</v>
      </c>
      <c r="M389" s="22">
        <f>IF(OR($A389="",$B389="",$C389=""),"",'OddsRatio_working_3-way'!J388)</f>
        <v>2.5391348697146525</v>
      </c>
      <c r="N389" s="29">
        <f t="shared" si="108"/>
        <v>31.951239511301825</v>
      </c>
      <c r="O389" s="30">
        <f t="shared" si="109"/>
        <v>28.794380517670209</v>
      </c>
      <c r="P389" s="30">
        <f t="shared" si="110"/>
        <v>39.254379971027959</v>
      </c>
      <c r="Q389" t="s">
        <v>325</v>
      </c>
      <c r="R389" t="s">
        <v>326</v>
      </c>
      <c r="S389" s="43">
        <v>44086</v>
      </c>
      <c r="T389" s="4">
        <v>100</v>
      </c>
      <c r="U389" s="4">
        <f t="shared" si="120"/>
        <v>66.777408637873762</v>
      </c>
      <c r="V389" s="4">
        <f t="shared" si="121"/>
        <v>70.059880239520965</v>
      </c>
      <c r="W389" s="4">
        <f t="shared" si="122"/>
        <v>59.183673469387763</v>
      </c>
      <c r="X389" s="4">
        <f t="shared" si="123"/>
        <v>70.756446291091279</v>
      </c>
      <c r="Y389" s="4">
        <f t="shared" si="124"/>
        <v>74.038917892738482</v>
      </c>
      <c r="Z389" s="4">
        <f t="shared" si="125"/>
        <v>63.162711122605295</v>
      </c>
      <c r="AA389" s="4">
        <f t="shared" si="126"/>
        <v>-3.9790376532175173</v>
      </c>
      <c r="AB389" s="4">
        <f t="shared" si="127"/>
        <v>-3.9790376532175173</v>
      </c>
      <c r="AC389" s="4">
        <f t="shared" si="128"/>
        <v>-3.9790376532175316</v>
      </c>
    </row>
    <row r="390" spans="1:29" ht="15" x14ac:dyDescent="0.25">
      <c r="A390">
        <v>2.2400000000000002</v>
      </c>
      <c r="B390">
        <v>3.4</v>
      </c>
      <c r="C390">
        <v>3.41</v>
      </c>
      <c r="D390" s="20">
        <f t="shared" si="129"/>
        <v>3.3801350452204337E-2</v>
      </c>
      <c r="E390" s="17">
        <f>IF(OR($A390="",$B390="",$C390=""),"",A390*'MPTO_working_3-way'!$I389)</f>
        <v>2.3157150250129379</v>
      </c>
      <c r="F390" s="21">
        <f>IF(OR($A390="",$B390="",$C390=""),"",B390*'MPTO_working_3-way'!$I389)</f>
        <v>3.5149245915374947</v>
      </c>
      <c r="G390" s="22">
        <f>IF(OR($A390="",$B390="",$C390=""),"",C390*'MPTO_working_3-way'!$I389)</f>
        <v>3.5252626050420171</v>
      </c>
      <c r="H390" s="17">
        <f>IF(OR($A390="",$B390="",$C390=""),"",'MPTO_working_3-way'!E389)</f>
        <v>2.2979976498459189</v>
      </c>
      <c r="I390" s="21">
        <f>IF(OR($A390="",$B390="",$C390=""),"",'MPTO_working_3-way'!F389)</f>
        <v>3.5354361865486608</v>
      </c>
      <c r="J390" s="22">
        <f>IF(OR($A390="",$B390="",$C390=""),"",'MPTO_working_3-way'!G389)</f>
        <v>3.5462500045516285</v>
      </c>
      <c r="K390" s="17">
        <f>IF(OR($A390="",$B390="",$C390=""),"",'OddsRatio_working_3-way'!H389)</f>
        <v>2.3054838173652765</v>
      </c>
      <c r="L390" s="21">
        <f>IF(OR($A390="",$B390="",$C390=""),"",'OddsRatio_working_3-way'!I389)</f>
        <v>3.5267428723198901</v>
      </c>
      <c r="M390" s="22">
        <f>IF(OR($A390="",$B390="",$C390=""),"",'OddsRatio_working_3-way'!J389)</f>
        <v>3.5372709676212239</v>
      </c>
      <c r="N390" s="29">
        <f t="shared" si="108"/>
        <v>43.183206448056495</v>
      </c>
      <c r="O390" s="30">
        <f t="shared" si="109"/>
        <v>28.450112483425453</v>
      </c>
      <c r="P390" s="30">
        <f t="shared" si="110"/>
        <v>28.366681068518044</v>
      </c>
      <c r="Q390" t="s">
        <v>327</v>
      </c>
      <c r="R390" t="s">
        <v>328</v>
      </c>
      <c r="S390" s="43">
        <v>44086</v>
      </c>
      <c r="T390" s="4">
        <v>100</v>
      </c>
      <c r="U390" s="4">
        <f t="shared" si="120"/>
        <v>55.357142857142868</v>
      </c>
      <c r="V390" s="4">
        <f t="shared" si="121"/>
        <v>70.588235294117652</v>
      </c>
      <c r="W390" s="4">
        <f t="shared" si="122"/>
        <v>70.674486803519059</v>
      </c>
      <c r="X390" s="4">
        <f t="shared" si="123"/>
        <v>58.737277902363296</v>
      </c>
      <c r="Y390" s="4">
        <f t="shared" si="124"/>
        <v>73.96837033933808</v>
      </c>
      <c r="Z390" s="4">
        <f t="shared" si="125"/>
        <v>74.054621848739501</v>
      </c>
      <c r="AA390" s="4">
        <f t="shared" si="126"/>
        <v>-3.3801350452204275</v>
      </c>
      <c r="AB390" s="4">
        <f t="shared" si="127"/>
        <v>-3.3801350452204275</v>
      </c>
      <c r="AC390" s="4">
        <f t="shared" si="128"/>
        <v>-3.3801350452204417</v>
      </c>
    </row>
    <row r="391" spans="1:29" ht="15" x14ac:dyDescent="0.25">
      <c r="A391">
        <v>2.56</v>
      </c>
      <c r="B391">
        <v>3.49</v>
      </c>
      <c r="C391">
        <v>2.75</v>
      </c>
      <c r="D391" s="20">
        <f t="shared" si="129"/>
        <v>4.079431492576191E-2</v>
      </c>
      <c r="E391" s="17">
        <f>IF(OR($A391="",$B391="",$C391=""),"",A391*'MPTO_working_3-way'!$I390)</f>
        <v>2.6644334462099506</v>
      </c>
      <c r="F391" s="21">
        <f>IF(OR($A391="",$B391="",$C391=""),"",B391*'MPTO_working_3-way'!$I390)</f>
        <v>3.6323721590909095</v>
      </c>
      <c r="G391" s="22">
        <f>IF(OR($A391="",$B391="",$C391=""),"",C391*'MPTO_working_3-way'!$I390)</f>
        <v>2.8621843660458453</v>
      </c>
      <c r="H391" s="17">
        <f>IF(OR($A391="",$B391="",$C391=""),"",'MPTO_working_3-way'!E390)</f>
        <v>2.652330677720923</v>
      </c>
      <c r="I391" s="21">
        <f>IF(OR($A391="",$B391="",$C391=""),"",'MPTO_working_3-way'!F390)</f>
        <v>3.6638780775138318</v>
      </c>
      <c r="J391" s="22">
        <f>IF(OR($A391="",$B391="",$C391=""),"",'MPTO_working_3-way'!G390)</f>
        <v>2.8568305756775927</v>
      </c>
      <c r="K391" s="17">
        <f>IF(OR($A391="",$B391="",$C391=""),"",'OddsRatio_working_3-way'!H390)</f>
        <v>2.6583066642584465</v>
      </c>
      <c r="L391" s="21">
        <f>IF(OR($A391="",$B391="",$C391=""),"",'OddsRatio_working_3-way'!I390)</f>
        <v>3.6469125602586745</v>
      </c>
      <c r="M391" s="22">
        <f>IF(OR($A391="",$B391="",$C391=""),"",'OddsRatio_working_3-way'!J390)</f>
        <v>2.8602799118283859</v>
      </c>
      <c r="N391" s="29">
        <f t="shared" si="108"/>
        <v>37.531430984791896</v>
      </c>
      <c r="O391" s="30">
        <f t="shared" si="109"/>
        <v>27.530218716638181</v>
      </c>
      <c r="P391" s="30">
        <f t="shared" si="110"/>
        <v>34.938350298569915</v>
      </c>
      <c r="Q391" t="s">
        <v>329</v>
      </c>
      <c r="R391" t="s">
        <v>330</v>
      </c>
      <c r="S391" s="43">
        <v>44086</v>
      </c>
      <c r="T391" s="4">
        <v>100</v>
      </c>
      <c r="U391" s="4">
        <f t="shared" si="120"/>
        <v>60.9375</v>
      </c>
      <c r="V391" s="4">
        <f t="shared" si="121"/>
        <v>71.346704871060169</v>
      </c>
      <c r="W391" s="4">
        <f t="shared" si="122"/>
        <v>63.63636363636364</v>
      </c>
      <c r="X391" s="4">
        <f t="shared" si="123"/>
        <v>65.016931492576191</v>
      </c>
      <c r="Y391" s="4">
        <f t="shared" si="124"/>
        <v>75.42613636363636</v>
      </c>
      <c r="Z391" s="4">
        <f t="shared" si="125"/>
        <v>67.715795128939831</v>
      </c>
      <c r="AA391" s="4">
        <f t="shared" si="126"/>
        <v>-4.079431492576191</v>
      </c>
      <c r="AB391" s="4">
        <f t="shared" si="127"/>
        <v>-4.079431492576191</v>
      </c>
      <c r="AC391" s="4">
        <f t="shared" si="128"/>
        <v>-4.079431492576191</v>
      </c>
    </row>
    <row r="392" spans="1:29" ht="15" x14ac:dyDescent="0.25">
      <c r="A392">
        <v>1.79</v>
      </c>
      <c r="B392">
        <v>3.57</v>
      </c>
      <c r="C392">
        <v>5</v>
      </c>
      <c r="D392" s="20">
        <f t="shared" si="129"/>
        <v>3.8771262695022068E-2</v>
      </c>
      <c r="E392" s="17">
        <f>IF(OR($A392="",$B392="",$C392=""),"",A392*'MPTO_working_3-way'!$I391)</f>
        <v>1.8594005602240895</v>
      </c>
      <c r="F392" s="21">
        <f>IF(OR($A392="",$B392="",$C392=""),"",B392*'MPTO_working_3-way'!$I391)</f>
        <v>3.7084134078212285</v>
      </c>
      <c r="G392" s="22">
        <f>IF(OR($A392="",$B392="",$C392=""),"",C392*'MPTO_working_3-way'!$I391)</f>
        <v>5.1938563134751101</v>
      </c>
      <c r="H392" s="17">
        <f>IF(OR($A392="",$B392="",$C392=""),"",'MPTO_working_3-way'!E391)</f>
        <v>1.8323896221076941</v>
      </c>
      <c r="I392" s="21">
        <f>IF(OR($A392="",$B392="",$C392=""),"",'MPTO_working_3-way'!F391)</f>
        <v>3.7426789841944141</v>
      </c>
      <c r="J392" s="22">
        <f>IF(OR($A392="",$B392="",$C392=""),"",'MPTO_working_3-way'!G391)</f>
        <v>5.3454140898165852</v>
      </c>
      <c r="K392" s="17">
        <f>IF(OR($A392="",$B392="",$C392=""),"",'OddsRatio_working_3-way'!H391)</f>
        <v>1.8424546527163537</v>
      </c>
      <c r="L392" s="21">
        <f>IF(OR($A392="",$B392="",$C392=""),"",'OddsRatio_working_3-way'!I391)</f>
        <v>3.7406436170645923</v>
      </c>
      <c r="M392" s="22">
        <f>IF(OR($A392="",$B392="",$C392=""),"",'OddsRatio_working_3-way'!J391)</f>
        <v>5.2655931783106498</v>
      </c>
      <c r="N392" s="29">
        <f t="shared" si="108"/>
        <v>53.78077329822267</v>
      </c>
      <c r="O392" s="30">
        <f t="shared" si="109"/>
        <v>26.965709861013615</v>
      </c>
      <c r="P392" s="30">
        <f t="shared" si="110"/>
        <v>19.253516840763719</v>
      </c>
      <c r="Q392" t="s">
        <v>331</v>
      </c>
      <c r="R392" t="s">
        <v>332</v>
      </c>
      <c r="S392" s="43">
        <v>44086</v>
      </c>
      <c r="T392" s="4">
        <v>100</v>
      </c>
      <c r="U392" s="4">
        <f t="shared" si="120"/>
        <v>44.134078212290497</v>
      </c>
      <c r="V392" s="4">
        <f t="shared" si="121"/>
        <v>71.988795518207283</v>
      </c>
      <c r="W392" s="4">
        <f t="shared" si="122"/>
        <v>80</v>
      </c>
      <c r="X392" s="4">
        <f t="shared" si="123"/>
        <v>48.011204481792717</v>
      </c>
      <c r="Y392" s="4">
        <f t="shared" si="124"/>
        <v>75.865921787709496</v>
      </c>
      <c r="Z392" s="4">
        <f t="shared" si="125"/>
        <v>83.877126269502213</v>
      </c>
      <c r="AA392" s="4">
        <f t="shared" si="126"/>
        <v>-3.8771262695022202</v>
      </c>
      <c r="AB392" s="4">
        <f t="shared" si="127"/>
        <v>-3.8771262695022131</v>
      </c>
      <c r="AC392" s="4">
        <f t="shared" si="128"/>
        <v>-3.8771262695022131</v>
      </c>
    </row>
    <row r="393" spans="1:29" ht="15" x14ac:dyDescent="0.25">
      <c r="A393">
        <v>1.76</v>
      </c>
      <c r="B393">
        <v>3.8</v>
      </c>
      <c r="C393">
        <v>4.9000000000000004</v>
      </c>
      <c r="D393" s="20">
        <f t="shared" si="129"/>
        <v>3.5421345571721607E-2</v>
      </c>
      <c r="E393" s="17">
        <f>IF(OR($A393="",$B393="",$C393=""),"",A393*'MPTO_working_3-way'!$I392)</f>
        <v>1.8223415682062301</v>
      </c>
      <c r="F393" s="21">
        <f>IF(OR($A393="",$B393="",$C393=""),"",B393*'MPTO_working_3-way'!$I392)</f>
        <v>3.9346011131725418</v>
      </c>
      <c r="G393" s="22">
        <f>IF(OR($A393="",$B393="",$C393=""),"",C393*'MPTO_working_3-way'!$I392)</f>
        <v>5.0735645933014366</v>
      </c>
      <c r="H393" s="17">
        <f>IF(OR($A393="",$B393="",$C393=""),"",'MPTO_working_3-way'!E392)</f>
        <v>1.7973498698335626</v>
      </c>
      <c r="I393" s="21">
        <f>IF(OR($A393="",$B393="",$C393=""),"",'MPTO_working_3-way'!F392)</f>
        <v>3.978503674447214</v>
      </c>
      <c r="J393" s="22">
        <f>IF(OR($A393="",$B393="",$C393=""),"",'MPTO_working_3-way'!G392)</f>
        <v>5.2008972025900384</v>
      </c>
      <c r="K393" s="17">
        <f>IF(OR($A393="",$B393="",$C393=""),"",'OddsRatio_working_3-way'!H392)</f>
        <v>1.8064552692133058</v>
      </c>
      <c r="L393" s="21">
        <f>IF(OR($A393="",$B393="",$C393=""),"",'OddsRatio_working_3-way'!I392)</f>
        <v>3.971150991838496</v>
      </c>
      <c r="M393" s="22">
        <f>IF(OR($A393="",$B393="",$C393=""),"",'OddsRatio_working_3-way'!J392)</f>
        <v>5.1383888814893348</v>
      </c>
      <c r="N393" s="29">
        <f t="shared" si="108"/>
        <v>54.874454791936813</v>
      </c>
      <c r="O393" s="30">
        <f t="shared" si="109"/>
        <v>25.415536956265473</v>
      </c>
      <c r="P393" s="30">
        <f t="shared" si="110"/>
        <v>19.71000825179771</v>
      </c>
      <c r="Q393" t="s">
        <v>333</v>
      </c>
      <c r="R393" t="s">
        <v>334</v>
      </c>
      <c r="S393" s="43">
        <v>44086</v>
      </c>
      <c r="T393" s="4">
        <v>100</v>
      </c>
      <c r="U393" s="4">
        <f t="shared" si="120"/>
        <v>43.181818181818187</v>
      </c>
      <c r="V393" s="4">
        <f t="shared" si="121"/>
        <v>73.68421052631578</v>
      </c>
      <c r="W393" s="4">
        <f t="shared" si="122"/>
        <v>79.591836734693885</v>
      </c>
      <c r="X393" s="4">
        <f t="shared" si="123"/>
        <v>46.723952738990327</v>
      </c>
      <c r="Y393" s="4">
        <f t="shared" si="124"/>
        <v>77.226345083487942</v>
      </c>
      <c r="Z393" s="4">
        <f t="shared" si="125"/>
        <v>83.133971291866033</v>
      </c>
      <c r="AA393" s="4">
        <f t="shared" si="126"/>
        <v>-3.5421345571721403</v>
      </c>
      <c r="AB393" s="4">
        <f t="shared" si="127"/>
        <v>-3.5421345571721616</v>
      </c>
      <c r="AC393" s="4">
        <f t="shared" si="128"/>
        <v>-3.5421345571721474</v>
      </c>
    </row>
    <row r="394" spans="1:29" ht="15" x14ac:dyDescent="0.25">
      <c r="A394">
        <v>1.93</v>
      </c>
      <c r="B394">
        <v>3.78</v>
      </c>
      <c r="C394">
        <v>3.95</v>
      </c>
      <c r="D394" s="20">
        <f t="shared" si="129"/>
        <v>3.584953653819678E-2</v>
      </c>
      <c r="E394" s="17">
        <f>IF(OR($A394="",$B394="",$C394=""),"",A394*'MPTO_working_3-way'!$I393)</f>
        <v>1.9991896055187197</v>
      </c>
      <c r="F394" s="21">
        <f>IF(OR($A394="",$B394="",$C394=""),"",B394*'MPTO_working_3-way'!$I393)</f>
        <v>3.9155112481143837</v>
      </c>
      <c r="G394" s="22">
        <f>IF(OR($A394="",$B394="",$C394=""),"",C394*'MPTO_working_3-way'!$I393)</f>
        <v>4.0916056693258778</v>
      </c>
      <c r="H394" s="17">
        <f>IF(OR($A394="",$B394="",$C394=""),"",'MPTO_working_3-way'!E393)</f>
        <v>1.9755628036882145</v>
      </c>
      <c r="I394" s="21">
        <f>IF(OR($A394="",$B394="",$C394=""),"",'MPTO_working_3-way'!F393)</f>
        <v>3.95882161957703</v>
      </c>
      <c r="J394" s="22">
        <f>IF(OR($A394="",$B394="",$C394=""),"",'MPTO_working_3-way'!G393)</f>
        <v>4.1456841251169498</v>
      </c>
      <c r="K394" s="17">
        <f>IF(OR($A394="",$B394="",$C394=""),"",'OddsRatio_working_3-way'!H393)</f>
        <v>1.9846168076956794</v>
      </c>
      <c r="L394" s="21">
        <f>IF(OR($A394="",$B394="",$C394=""),"",'OddsRatio_working_3-way'!I393)</f>
        <v>3.9432631455849338</v>
      </c>
      <c r="M394" s="22">
        <f>IF(OR($A394="",$B394="",$C394=""),"",'OddsRatio_working_3-way'!J393)</f>
        <v>4.1232468631207055</v>
      </c>
      <c r="N394" s="29">
        <f t="shared" si="108"/>
        <v>50.020268074599905</v>
      </c>
      <c r="O394" s="30">
        <f t="shared" si="109"/>
        <v>25.539449043380376</v>
      </c>
      <c r="P394" s="30">
        <f t="shared" si="110"/>
        <v>24.440282882019698</v>
      </c>
      <c r="Q394" t="s">
        <v>335</v>
      </c>
      <c r="R394" t="s">
        <v>336</v>
      </c>
      <c r="S394" s="43">
        <v>44086</v>
      </c>
      <c r="T394" s="4">
        <v>100</v>
      </c>
      <c r="U394" s="4">
        <f t="shared" si="120"/>
        <v>48.186528497409334</v>
      </c>
      <c r="V394" s="4">
        <f t="shared" si="121"/>
        <v>73.544973544973558</v>
      </c>
      <c r="W394" s="4">
        <f t="shared" si="122"/>
        <v>74.683544303797461</v>
      </c>
      <c r="X394" s="4">
        <f t="shared" si="123"/>
        <v>51.771482151228987</v>
      </c>
      <c r="Y394" s="4">
        <f t="shared" si="124"/>
        <v>77.129927198793212</v>
      </c>
      <c r="Z394" s="4">
        <f t="shared" si="125"/>
        <v>78.268497957617143</v>
      </c>
      <c r="AA394" s="4">
        <f t="shared" si="126"/>
        <v>-3.5849536538196531</v>
      </c>
      <c r="AB394" s="4">
        <f t="shared" si="127"/>
        <v>-3.5849536538196531</v>
      </c>
      <c r="AC394" s="4">
        <f t="shared" si="128"/>
        <v>-3.5849536538196816</v>
      </c>
    </row>
    <row r="395" spans="1:29" ht="15" x14ac:dyDescent="0.25">
      <c r="A395">
        <v>2.21</v>
      </c>
      <c r="B395">
        <v>3.45</v>
      </c>
      <c r="C395">
        <v>3.36</v>
      </c>
      <c r="D395" s="20">
        <f t="shared" si="129"/>
        <v>3.9962807865621119E-2</v>
      </c>
      <c r="E395" s="17">
        <f>IF(OR($A395="",$B395="",$C395=""),"",A395*'MPTO_working_3-way'!$I394)</f>
        <v>2.2983178053830224</v>
      </c>
      <c r="F395" s="21">
        <f>IF(OR($A395="",$B395="",$C395=""),"",B395*'MPTO_working_3-way'!$I394)</f>
        <v>3.5878716871363929</v>
      </c>
      <c r="G395" s="22">
        <f>IF(OR($A395="",$B395="",$C395=""),"",C395*'MPTO_working_3-way'!$I394)</f>
        <v>3.4942750344284867</v>
      </c>
      <c r="H395" s="17">
        <f>IF(OR($A395="",$B395="",$C395=""),"",'MPTO_working_3-way'!E394)</f>
        <v>2.277034221748969</v>
      </c>
      <c r="I395" s="21">
        <f>IF(OR($A395="",$B395="",$C395=""),"",'MPTO_working_3-way'!F394)</f>
        <v>3.6161900755751422</v>
      </c>
      <c r="J395" s="22">
        <f>IF(OR($A395="",$B395="",$C395=""),"",'MPTO_working_3-way'!G394)</f>
        <v>3.5174345483603449</v>
      </c>
      <c r="K395" s="17">
        <f>IF(OR($A395="",$B395="",$C395=""),"",'OddsRatio_working_3-way'!H394)</f>
        <v>2.2859359689970664</v>
      </c>
      <c r="L395" s="21">
        <f>IF(OR($A395="",$B395="",$C395=""),"",'OddsRatio_working_3-way'!I394)</f>
        <v>3.6037546479692657</v>
      </c>
      <c r="M395" s="22">
        <f>IF(OR($A395="",$B395="",$C395=""),"",'OddsRatio_working_3-way'!J394)</f>
        <v>3.5081065180438658</v>
      </c>
      <c r="N395" s="29">
        <f t="shared" si="108"/>
        <v>43.510083664576001</v>
      </c>
      <c r="O395" s="30">
        <f t="shared" si="109"/>
        <v>27.871676782235632</v>
      </c>
      <c r="P395" s="30">
        <f t="shared" si="110"/>
        <v>28.618239553188378</v>
      </c>
      <c r="Q395" t="s">
        <v>337</v>
      </c>
      <c r="R395" t="s">
        <v>338</v>
      </c>
      <c r="S395" s="43">
        <v>44086</v>
      </c>
      <c r="T395" s="4">
        <v>100</v>
      </c>
      <c r="U395" s="4">
        <f t="shared" si="120"/>
        <v>54.751131221719454</v>
      </c>
      <c r="V395" s="4">
        <f t="shared" si="121"/>
        <v>71.014492753623188</v>
      </c>
      <c r="W395" s="4">
        <f t="shared" si="122"/>
        <v>70.238095238095241</v>
      </c>
      <c r="X395" s="4">
        <f t="shared" si="123"/>
        <v>58.747412008281572</v>
      </c>
      <c r="Y395" s="4">
        <f t="shared" si="124"/>
        <v>75.010773540185312</v>
      </c>
      <c r="Z395" s="4">
        <f t="shared" si="125"/>
        <v>74.234376024657351</v>
      </c>
      <c r="AA395" s="4">
        <f t="shared" si="126"/>
        <v>-3.9962807865621173</v>
      </c>
      <c r="AB395" s="4">
        <f t="shared" si="127"/>
        <v>-3.9962807865621244</v>
      </c>
      <c r="AC395" s="4">
        <f t="shared" si="128"/>
        <v>-3.9962807865621102</v>
      </c>
    </row>
    <row r="396" spans="1:29" ht="15" x14ac:dyDescent="0.25">
      <c r="A396">
        <v>2.21</v>
      </c>
      <c r="B396">
        <v>3.43</v>
      </c>
      <c r="C396">
        <v>3.44</v>
      </c>
      <c r="D396" s="20">
        <f t="shared" si="129"/>
        <v>3.4731551705783348E-2</v>
      </c>
      <c r="E396" s="17">
        <f>IF(OR($A396="",$B396="",$C396=""),"",A396*'MPTO_working_3-way'!$I395)</f>
        <v>2.286756729269781</v>
      </c>
      <c r="F396" s="21">
        <f>IF(OR($A396="",$B396="",$C396=""),"",B396*'MPTO_working_3-way'!$I395)</f>
        <v>3.5491292223508371</v>
      </c>
      <c r="G396" s="22">
        <f>IF(OR($A396="",$B396="",$C396=""),"",C396*'MPTO_working_3-way'!$I395)</f>
        <v>3.5594765378678948</v>
      </c>
      <c r="H396" s="17">
        <f>IF(OR($A396="",$B396="",$C396=""),"",'MPTO_working_3-way'!E395)</f>
        <v>2.2680288248277889</v>
      </c>
      <c r="I396" s="21">
        <f>IF(OR($A396="",$B396="",$C396=""),"",'MPTO_working_3-way'!F395)</f>
        <v>3.5718367098703423</v>
      </c>
      <c r="J396" s="22">
        <f>IF(OR($A396="",$B396="",$C396=""),"",'MPTO_working_3-way'!G395)</f>
        <v>3.5826821533199196</v>
      </c>
      <c r="K396" s="17">
        <f>IF(OR($A396="",$B396="",$C396=""),"",'OddsRatio_working_3-way'!H395)</f>
        <v>2.2758727906051246</v>
      </c>
      <c r="L396" s="21">
        <f>IF(OR($A396="",$B396="",$C396=""),"",'OddsRatio_working_3-way'!I395)</f>
        <v>3.5622899844383924</v>
      </c>
      <c r="M396" s="22">
        <f>IF(OR($A396="",$B396="",$C396=""),"",'OddsRatio_working_3-way'!J395)</f>
        <v>3.5728343876665325</v>
      </c>
      <c r="N396" s="29">
        <f t="shared" si="108"/>
        <v>43.730056074627804</v>
      </c>
      <c r="O396" s="30">
        <f t="shared" si="109"/>
        <v>28.175925342544446</v>
      </c>
      <c r="P396" s="30">
        <f t="shared" si="110"/>
        <v>28.094018582827747</v>
      </c>
      <c r="Q396" t="s">
        <v>339</v>
      </c>
      <c r="R396" t="s">
        <v>340</v>
      </c>
      <c r="S396" s="43">
        <v>44086</v>
      </c>
      <c r="T396" s="4">
        <v>100</v>
      </c>
      <c r="U396" s="4">
        <f t="shared" si="120"/>
        <v>54.751131221719454</v>
      </c>
      <c r="V396" s="4">
        <f t="shared" si="121"/>
        <v>70.845481049562679</v>
      </c>
      <c r="W396" s="4">
        <f t="shared" si="122"/>
        <v>70.930232558139537</v>
      </c>
      <c r="X396" s="4">
        <f t="shared" si="123"/>
        <v>58.224286392297778</v>
      </c>
      <c r="Y396" s="4">
        <f t="shared" si="124"/>
        <v>74.318636220141016</v>
      </c>
      <c r="Z396" s="4">
        <f t="shared" si="125"/>
        <v>74.40338772871786</v>
      </c>
      <c r="AA396" s="4">
        <f t="shared" si="126"/>
        <v>-3.4731551705783232</v>
      </c>
      <c r="AB396" s="4">
        <f t="shared" si="127"/>
        <v>-3.4731551705783374</v>
      </c>
      <c r="AC396" s="4">
        <f t="shared" si="128"/>
        <v>-3.4731551705783232</v>
      </c>
    </row>
    <row r="397" spans="1:29" ht="15" x14ac:dyDescent="0.25">
      <c r="A397">
        <v>2.2200000000000002</v>
      </c>
      <c r="B397">
        <v>3.26</v>
      </c>
      <c r="C397">
        <v>3.55</v>
      </c>
      <c r="D397" s="20">
        <f t="shared" si="129"/>
        <v>3.8889057553189499E-2</v>
      </c>
      <c r="E397" s="17">
        <f>IF(OR($A397="",$B397="",$C397=""),"",A397*'MPTO_working_3-way'!$I396)</f>
        <v>2.306333707768081</v>
      </c>
      <c r="F397" s="21">
        <f>IF(OR($A397="",$B397="",$C397=""),"",B397*'MPTO_working_3-way'!$I396)</f>
        <v>3.3867783276233974</v>
      </c>
      <c r="G397" s="22">
        <f>IF(OR($A397="",$B397="",$C397=""),"",C397*'MPTO_working_3-way'!$I396)</f>
        <v>3.6880561543138226</v>
      </c>
      <c r="H397" s="17">
        <f>IF(OR($A397="",$B397="",$C397=""),"",'MPTO_working_3-way'!E396)</f>
        <v>2.2857799528230545</v>
      </c>
      <c r="I397" s="21">
        <f>IF(OR($A397="",$B397="",$C397=""),"",'MPTO_working_3-way'!F396)</f>
        <v>3.4038445742024539</v>
      </c>
      <c r="J397" s="22">
        <f>IF(OR($A397="",$B397="",$C397=""),"",'MPTO_working_3-way'!G396)</f>
        <v>3.7212470174957479</v>
      </c>
      <c r="K397" s="17">
        <f>IF(OR($A397="",$B397="",$C397=""),"",'OddsRatio_working_3-way'!H396)</f>
        <v>2.294436615328979</v>
      </c>
      <c r="L397" s="21">
        <f>IF(OR($A397="",$B397="",$C397=""),"",'OddsRatio_working_3-way'!I396)</f>
        <v>3.3978907792159756</v>
      </c>
      <c r="M397" s="22">
        <f>IF(OR($A397="",$B397="",$C397=""),"",'OddsRatio_working_3-way'!J396)</f>
        <v>3.705584728761389</v>
      </c>
      <c r="N397" s="29">
        <f t="shared" si="108"/>
        <v>43.358859848938977</v>
      </c>
      <c r="O397" s="30">
        <f t="shared" si="109"/>
        <v>29.526585541302008</v>
      </c>
      <c r="P397" s="30">
        <f t="shared" si="110"/>
        <v>27.114554609759022</v>
      </c>
      <c r="Q397" t="s">
        <v>341</v>
      </c>
      <c r="R397" t="s">
        <v>342</v>
      </c>
      <c r="S397" s="43">
        <v>44086</v>
      </c>
      <c r="T397" s="4">
        <v>100</v>
      </c>
      <c r="U397" s="4">
        <f t="shared" si="120"/>
        <v>54.954954954954964</v>
      </c>
      <c r="V397" s="4">
        <f t="shared" si="121"/>
        <v>69.325153374233125</v>
      </c>
      <c r="W397" s="4">
        <f t="shared" si="122"/>
        <v>71.83098591549296</v>
      </c>
      <c r="X397" s="4">
        <f t="shared" si="123"/>
        <v>58.843860710273923</v>
      </c>
      <c r="Y397" s="4">
        <f t="shared" si="124"/>
        <v>73.214059129552084</v>
      </c>
      <c r="Z397" s="4">
        <f t="shared" si="125"/>
        <v>75.719891670811919</v>
      </c>
      <c r="AA397" s="4">
        <f t="shared" si="126"/>
        <v>-3.8889057553189588</v>
      </c>
      <c r="AB397" s="4">
        <f t="shared" si="127"/>
        <v>-3.8889057553189588</v>
      </c>
      <c r="AC397" s="4">
        <f t="shared" si="128"/>
        <v>-3.8889057553189588</v>
      </c>
    </row>
    <row r="398" spans="1:29" ht="15" x14ac:dyDescent="0.25">
      <c r="A398">
        <v>2.4500000000000002</v>
      </c>
      <c r="B398">
        <v>3.29</v>
      </c>
      <c r="C398">
        <v>3.06</v>
      </c>
      <c r="D398" s="20">
        <f t="shared" si="129"/>
        <v>3.8912018708192386E-2</v>
      </c>
      <c r="E398" s="17">
        <f>IF(OR($A398="",$B398="",$C398=""),"",A398*'MPTO_working_3-way'!$I397)</f>
        <v>2.5453344458350715</v>
      </c>
      <c r="F398" s="21">
        <f>IF(OR($A398="",$B398="",$C398=""),"",B398*'MPTO_working_3-way'!$I397)</f>
        <v>3.4180205415499532</v>
      </c>
      <c r="G398" s="22">
        <f>IF(OR($A398="",$B398="",$C398=""),"",C398*'MPTO_working_3-way'!$I397)</f>
        <v>3.1790707772470688</v>
      </c>
      <c r="H398" s="17">
        <f>IF(OR($A398="",$B398="",$C398=""),"",'MPTO_working_3-way'!E397)</f>
        <v>2.5304118023023392</v>
      </c>
      <c r="I398" s="21">
        <f>IF(OR($A398="",$B398="",$C398=""),"",'MPTO_working_3-way'!F397)</f>
        <v>3.4366541066162966</v>
      </c>
      <c r="J398" s="22">
        <f>IF(OR($A398="",$B398="",$C398=""),"",'MPTO_working_3-way'!G397)</f>
        <v>3.1864718950741393</v>
      </c>
      <c r="K398" s="17">
        <f>IF(OR($A398="",$B398="",$C398=""),"",'OddsRatio_working_3-way'!H397)</f>
        <v>2.5370988559359162</v>
      </c>
      <c r="L398" s="21">
        <f>IF(OR($A398="",$B398="",$C398=""),"",'OddsRatio_working_3-way'!I397)</f>
        <v>3.4275561242022388</v>
      </c>
      <c r="M398" s="22">
        <f>IF(OR($A398="",$B398="",$C398=""),"",'OddsRatio_working_3-way'!J397)</f>
        <v>3.1837404436055077</v>
      </c>
      <c r="N398" s="29">
        <f t="shared" si="108"/>
        <v>39.287567951484689</v>
      </c>
      <c r="O398" s="30">
        <f t="shared" si="109"/>
        <v>29.256699538339664</v>
      </c>
      <c r="P398" s="30">
        <f t="shared" si="110"/>
        <v>31.455732510175654</v>
      </c>
      <c r="Q398" t="s">
        <v>343</v>
      </c>
      <c r="R398" t="s">
        <v>344</v>
      </c>
      <c r="S398" s="43">
        <v>44086</v>
      </c>
      <c r="T398" s="4">
        <v>100</v>
      </c>
      <c r="U398" s="4">
        <f t="shared" si="120"/>
        <v>59.183673469387763</v>
      </c>
      <c r="V398" s="4">
        <f t="shared" si="121"/>
        <v>69.6048632218845</v>
      </c>
      <c r="W398" s="4">
        <f t="shared" si="122"/>
        <v>67.320261437908499</v>
      </c>
      <c r="X398" s="4">
        <f t="shared" si="123"/>
        <v>63.074875340207001</v>
      </c>
      <c r="Y398" s="4">
        <f t="shared" si="124"/>
        <v>73.496065092703745</v>
      </c>
      <c r="Z398" s="4">
        <f t="shared" si="125"/>
        <v>71.211463308727744</v>
      </c>
      <c r="AA398" s="4">
        <f t="shared" si="126"/>
        <v>-3.8912018708192377</v>
      </c>
      <c r="AB398" s="4">
        <f t="shared" si="127"/>
        <v>-3.8912018708192448</v>
      </c>
      <c r="AC398" s="4">
        <f t="shared" si="128"/>
        <v>-3.8912018708192448</v>
      </c>
    </row>
    <row r="399" spans="1:29" ht="15" x14ac:dyDescent="0.25">
      <c r="A399">
        <v>1.88</v>
      </c>
      <c r="B399">
        <v>3.64</v>
      </c>
      <c r="C399">
        <v>4.2699999999999996</v>
      </c>
      <c r="D399" s="20">
        <f t="shared" si="129"/>
        <v>4.0832205813021938E-2</v>
      </c>
      <c r="E399" s="17">
        <f>IF(OR($A399="",$B399="",$C399=""),"",A399*'MPTO_working_3-way'!$I398)</f>
        <v>1.9567645469284811</v>
      </c>
      <c r="F399" s="21">
        <f>IF(OR($A399="",$B399="",$C399=""),"",B399*'MPTO_working_3-way'!$I398)</f>
        <v>3.7886292291594001</v>
      </c>
      <c r="G399" s="22">
        <f>IF(OR($A399="",$B399="",$C399=""),"",C399*'MPTO_working_3-way'!$I398)</f>
        <v>4.444353518821603</v>
      </c>
      <c r="H399" s="17">
        <f>IF(OR($A399="",$B399="",$C399=""),"",'MPTO_working_3-way'!E398)</f>
        <v>1.9293690469147489</v>
      </c>
      <c r="I399" s="21">
        <f>IF(OR($A399="",$B399="",$C399=""),"",'MPTO_working_3-way'!F398)</f>
        <v>3.8297369502671597</v>
      </c>
      <c r="J399" s="22">
        <f>IF(OR($A399="",$B399="",$C399=""),"",'MPTO_working_3-way'!G398)</f>
        <v>4.5334758206050481</v>
      </c>
      <c r="K399" s="17">
        <f>IF(OR($A399="",$B399="",$C399=""),"",'OddsRatio_working_3-way'!H398)</f>
        <v>1.9397173336219475</v>
      </c>
      <c r="L399" s="21">
        <f>IF(OR($A399="",$B399="",$C399=""),"",'OddsRatio_working_3-way'!I398)</f>
        <v>3.8191520008658419</v>
      </c>
      <c r="M399" s="22">
        <f>IF(OR($A399="",$B399="",$C399=""),"",'OddsRatio_working_3-way'!J398)</f>
        <v>4.4919041828906447</v>
      </c>
      <c r="N399" s="29">
        <f t="shared" si="108"/>
        <v>51.104768919167739</v>
      </c>
      <c r="O399" s="30">
        <f t="shared" si="109"/>
        <v>26.394770760449269</v>
      </c>
      <c r="P399" s="30">
        <f t="shared" si="110"/>
        <v>22.500460320382992</v>
      </c>
      <c r="Q399" t="s">
        <v>345</v>
      </c>
      <c r="R399" t="s">
        <v>346</v>
      </c>
      <c r="S399" s="43">
        <v>44086</v>
      </c>
      <c r="T399" s="4">
        <v>100</v>
      </c>
      <c r="U399" s="4">
        <f t="shared" si="120"/>
        <v>46.808510638297875</v>
      </c>
      <c r="V399" s="4">
        <f t="shared" si="121"/>
        <v>72.527472527472526</v>
      </c>
      <c r="W399" s="4">
        <f t="shared" si="122"/>
        <v>76.580796252927385</v>
      </c>
      <c r="X399" s="4">
        <f t="shared" si="123"/>
        <v>50.891731219600068</v>
      </c>
      <c r="Y399" s="4">
        <f t="shared" si="124"/>
        <v>76.610693108774726</v>
      </c>
      <c r="Z399" s="4">
        <f t="shared" si="125"/>
        <v>80.664016834229585</v>
      </c>
      <c r="AA399" s="4">
        <f t="shared" si="126"/>
        <v>-4.0832205813021929</v>
      </c>
      <c r="AB399" s="4">
        <f t="shared" si="127"/>
        <v>-4.0832205813022</v>
      </c>
      <c r="AC399" s="4">
        <f t="shared" si="128"/>
        <v>-4.0832205813022</v>
      </c>
    </row>
    <row r="400" spans="1:29" ht="15" x14ac:dyDescent="0.25">
      <c r="A400">
        <v>2.4</v>
      </c>
      <c r="B400">
        <v>3.35</v>
      </c>
      <c r="C400">
        <v>3.09</v>
      </c>
      <c r="D400" s="20">
        <f t="shared" si="129"/>
        <v>3.8798724822489472E-2</v>
      </c>
      <c r="E400" s="17">
        <f>IF(OR($A400="",$B400="",$C400=""),"",A400*'MPTO_working_3-way'!$I399)</f>
        <v>2.4931169395739747</v>
      </c>
      <c r="F400" s="21">
        <f>IF(OR($A400="",$B400="",$C400=""),"",B400*'MPTO_working_3-way'!$I399)</f>
        <v>3.4799757281553396</v>
      </c>
      <c r="G400" s="22">
        <f>IF(OR($A400="",$B400="",$C400=""),"",C400*'MPTO_working_3-way'!$I399)</f>
        <v>3.2098880597014925</v>
      </c>
      <c r="H400" s="17">
        <f>IF(OR($A400="",$B400="",$C400=""),"",'MPTO_working_3-way'!E399)</f>
        <v>2.4768798229347371</v>
      </c>
      <c r="I400" s="21">
        <f>IF(OR($A400="",$B400="",$C400=""),"",'MPTO_working_3-way'!F399)</f>
        <v>3.5017125459850309</v>
      </c>
      <c r="J400" s="22">
        <f>IF(OR($A400="",$B400="",$C400=""),"",'MPTO_working_3-way'!G399)</f>
        <v>3.2186248979750474</v>
      </c>
      <c r="K400" s="17">
        <f>IF(OR($A400="",$B400="",$C400=""),"",'OddsRatio_working_3-way'!H399)</f>
        <v>2.484069025484557</v>
      </c>
      <c r="L400" s="21">
        <f>IF(OR($A400="",$B400="",$C400=""),"",'OddsRatio_working_3-way'!I399)</f>
        <v>3.4911158642062206</v>
      </c>
      <c r="M400" s="22">
        <f>IF(OR($A400="",$B400="",$C400=""),"",'OddsRatio_working_3-way'!J399)</f>
        <v>3.2155030451876603</v>
      </c>
      <c r="N400" s="29">
        <f t="shared" si="108"/>
        <v>40.11043301365882</v>
      </c>
      <c r="O400" s="30">
        <f t="shared" si="109"/>
        <v>28.735832606800351</v>
      </c>
      <c r="P400" s="30">
        <f t="shared" si="110"/>
        <v>31.153734379540833</v>
      </c>
      <c r="Q400" t="s">
        <v>347</v>
      </c>
      <c r="R400" t="s">
        <v>348</v>
      </c>
      <c r="S400" s="43">
        <v>44086</v>
      </c>
      <c r="T400" s="4">
        <v>100</v>
      </c>
      <c r="U400" s="4">
        <f t="shared" si="120"/>
        <v>58.333333333333336</v>
      </c>
      <c r="V400" s="4">
        <f t="shared" si="121"/>
        <v>70.149253731343279</v>
      </c>
      <c r="W400" s="4">
        <f t="shared" si="122"/>
        <v>67.637540453074436</v>
      </c>
      <c r="X400" s="4">
        <f t="shared" si="123"/>
        <v>62.213205815582285</v>
      </c>
      <c r="Y400" s="4">
        <f t="shared" si="124"/>
        <v>74.029126213592235</v>
      </c>
      <c r="Z400" s="4">
        <f t="shared" si="125"/>
        <v>71.517412935323392</v>
      </c>
      <c r="AA400" s="4">
        <f t="shared" si="126"/>
        <v>-3.879872482248949</v>
      </c>
      <c r="AB400" s="4">
        <f t="shared" si="127"/>
        <v>-3.8798724822489561</v>
      </c>
      <c r="AC400" s="4">
        <f t="shared" si="128"/>
        <v>-3.8798724822489561</v>
      </c>
    </row>
    <row r="401" spans="1:29" ht="15" x14ac:dyDescent="0.25">
      <c r="A401">
        <v>2.34</v>
      </c>
      <c r="B401">
        <v>3.43</v>
      </c>
      <c r="C401">
        <v>3.12</v>
      </c>
      <c r="D401" s="20">
        <f t="shared" si="129"/>
        <v>3.9408437367621119E-2</v>
      </c>
      <c r="E401" s="17">
        <f>IF(OR($A401="",$B401="",$C401=""),"",A401*'MPTO_working_3-way'!$I400)</f>
        <v>2.4322157434402332</v>
      </c>
      <c r="F401" s="21">
        <f>IF(OR($A401="",$B401="",$C401=""),"",B401*'MPTO_working_3-way'!$I400)</f>
        <v>3.5651709401709404</v>
      </c>
      <c r="G401" s="22">
        <f>IF(OR($A401="",$B401="",$C401=""),"",C401*'MPTO_working_3-way'!$I400)</f>
        <v>3.2429543245869779</v>
      </c>
      <c r="H401" s="17">
        <f>IF(OR($A401="",$B401="",$C401=""),"",'MPTO_working_3-way'!E400)</f>
        <v>2.4142093706447958</v>
      </c>
      <c r="I401" s="21">
        <f>IF(OR($A401="",$B401="",$C401=""),"",'MPTO_working_3-way'!F400)</f>
        <v>3.5918373435565445</v>
      </c>
      <c r="J401" s="22">
        <f>IF(OR($A401="",$B401="",$C401=""),"",'MPTO_working_3-way'!G400)</f>
        <v>3.2533372966545966</v>
      </c>
      <c r="K401" s="17">
        <f>IF(OR($A401="",$B401="",$C401=""),"",'OddsRatio_working_3-way'!H400)</f>
        <v>2.4220663019321198</v>
      </c>
      <c r="L401" s="21">
        <f>IF(OR($A401="",$B401="",$C401=""),"",'OddsRatio_working_3-way'!I400)</f>
        <v>3.5788217266380991</v>
      </c>
      <c r="M401" s="22">
        <f>IF(OR($A401="",$B401="",$C401=""),"",'OddsRatio_working_3-way'!J400)</f>
        <v>3.2498362388776827</v>
      </c>
      <c r="N401" s="29">
        <f t="shared" si="108"/>
        <v>41.114773748876239</v>
      </c>
      <c r="O401" s="30">
        <f t="shared" si="109"/>
        <v>28.049145939466584</v>
      </c>
      <c r="P401" s="30">
        <f t="shared" si="110"/>
        <v>30.836080311657177</v>
      </c>
      <c r="Q401" t="s">
        <v>349</v>
      </c>
      <c r="R401" t="s">
        <v>350</v>
      </c>
      <c r="S401" s="43">
        <v>44086</v>
      </c>
      <c r="T401" s="4">
        <v>100</v>
      </c>
      <c r="U401" s="4">
        <f t="shared" si="120"/>
        <v>57.264957264957268</v>
      </c>
      <c r="V401" s="4">
        <f t="shared" si="121"/>
        <v>70.845481049562679</v>
      </c>
      <c r="W401" s="4">
        <f t="shared" si="122"/>
        <v>67.948717948717942</v>
      </c>
      <c r="X401" s="4">
        <f t="shared" si="123"/>
        <v>61.205801001719365</v>
      </c>
      <c r="Y401" s="4">
        <f t="shared" si="124"/>
        <v>74.786324786324784</v>
      </c>
      <c r="Z401" s="4">
        <f t="shared" si="125"/>
        <v>71.889561685480047</v>
      </c>
      <c r="AA401" s="4">
        <f t="shared" si="126"/>
        <v>-3.9408437367620976</v>
      </c>
      <c r="AB401" s="4">
        <f t="shared" si="127"/>
        <v>-3.9408437367621048</v>
      </c>
      <c r="AC401" s="4">
        <f t="shared" si="128"/>
        <v>-3.9408437367621048</v>
      </c>
    </row>
    <row r="402" spans="1:29" ht="15" x14ac:dyDescent="0.25">
      <c r="A402">
        <v>1.91</v>
      </c>
      <c r="B402">
        <v>3.83</v>
      </c>
      <c r="C402">
        <v>4.01</v>
      </c>
      <c r="D402" s="20">
        <f t="shared" si="129"/>
        <v>3.4033373771700237E-2</v>
      </c>
      <c r="E402" s="17">
        <f>IF(OR($A402="",$B402="",$C402=""),"",A402*'MPTO_working_3-way'!$I401)</f>
        <v>1.9750037439039474</v>
      </c>
      <c r="F402" s="21">
        <f>IF(OR($A402="",$B402="",$C402=""),"",B402*'MPTO_working_3-way'!$I401)</f>
        <v>3.960347821545612</v>
      </c>
      <c r="G402" s="22">
        <f>IF(OR($A402="",$B402="",$C402=""),"",C402*'MPTO_working_3-way'!$I401)</f>
        <v>4.1464738288245178</v>
      </c>
      <c r="H402" s="17">
        <f>IF(OR($A402="",$B402="",$C402=""),"",'MPTO_working_3-way'!E401)</f>
        <v>1.9523023200110261</v>
      </c>
      <c r="I402" s="21">
        <f>IF(OR($A402="",$B402="",$C402=""),"",'MPTO_working_3-way'!F401)</f>
        <v>4.0039695703430453</v>
      </c>
      <c r="J402" s="22">
        <f>IF(OR($A402="",$B402="",$C402=""),"",'MPTO_working_3-way'!G401)</f>
        <v>4.2011140394298074</v>
      </c>
      <c r="K402" s="17">
        <f>IF(OR($A402="",$B402="",$C402=""),"",'OddsRatio_working_3-way'!H401)</f>
        <v>1.9609495836322031</v>
      </c>
      <c r="L402" s="21">
        <f>IF(OR($A402="",$B402="",$C402=""),"",'OddsRatio_working_3-way'!I401)</f>
        <v>3.9884476062408094</v>
      </c>
      <c r="M402" s="22">
        <f>IF(OR($A402="",$B402="",$C402=""),"",'OddsRatio_working_3-way'!J401)</f>
        <v>4.1785255458603645</v>
      </c>
      <c r="N402" s="29">
        <f t="shared" si="108"/>
        <v>50.632815410431654</v>
      </c>
      <c r="O402" s="30">
        <f t="shared" si="109"/>
        <v>25.250307424001161</v>
      </c>
      <c r="P402" s="30">
        <f t="shared" si="110"/>
        <v>24.116877165567196</v>
      </c>
      <c r="Q402" t="s">
        <v>351</v>
      </c>
      <c r="R402" t="s">
        <v>352</v>
      </c>
      <c r="S402" s="43">
        <v>44086</v>
      </c>
      <c r="T402" s="4">
        <v>100</v>
      </c>
      <c r="U402" s="4">
        <f t="shared" si="120"/>
        <v>47.643979057591622</v>
      </c>
      <c r="V402" s="4">
        <f t="shared" si="121"/>
        <v>73.890339425587456</v>
      </c>
      <c r="W402" s="4">
        <f t="shared" si="122"/>
        <v>75.062344139650875</v>
      </c>
      <c r="X402" s="4">
        <f t="shared" si="123"/>
        <v>51.047316434761655</v>
      </c>
      <c r="Y402" s="4">
        <f t="shared" si="124"/>
        <v>77.293676802757503</v>
      </c>
      <c r="Z402" s="4">
        <f t="shared" si="125"/>
        <v>78.465681516820908</v>
      </c>
      <c r="AA402" s="4">
        <f t="shared" si="126"/>
        <v>-3.4033373771700326</v>
      </c>
      <c r="AB402" s="4">
        <f t="shared" si="127"/>
        <v>-3.4033373771700468</v>
      </c>
      <c r="AC402" s="4">
        <f t="shared" si="128"/>
        <v>-3.4033373771700326</v>
      </c>
    </row>
    <row r="403" spans="1:29" ht="15" x14ac:dyDescent="0.25">
      <c r="A403">
        <v>2.12</v>
      </c>
      <c r="B403">
        <v>3.36</v>
      </c>
      <c r="C403">
        <v>3.69</v>
      </c>
      <c r="D403" s="20">
        <f t="shared" si="129"/>
        <v>4.031987085369515E-2</v>
      </c>
      <c r="E403" s="17">
        <f>IF(OR($A403="",$B403="",$C403=""),"",A403*'MPTO_working_3-way'!$I402)</f>
        <v>2.205478126209834</v>
      </c>
      <c r="F403" s="21">
        <f>IF(OR($A403="",$B403="",$C403=""),"",B403*'MPTO_working_3-way'!$I402)</f>
        <v>3.4954747660684156</v>
      </c>
      <c r="G403" s="22">
        <f>IF(OR($A403="",$B403="",$C403=""),"",C403*'MPTO_working_3-way'!$I402)</f>
        <v>3.838780323450135</v>
      </c>
      <c r="H403" s="17">
        <f>IF(OR($A403="",$B403="",$C403=""),"",'MPTO_working_3-way'!E402)</f>
        <v>2.1821761082647804</v>
      </c>
      <c r="I403" s="21">
        <f>IF(OR($A403="",$B403="",$C403=""),"",'MPTO_working_3-way'!F402)</f>
        <v>3.5189077340279238</v>
      </c>
      <c r="J403" s="22">
        <f>IF(OR($A403="",$B403="",$C403=""),"",'MPTO_working_3-way'!G402)</f>
        <v>3.8825489635352541</v>
      </c>
      <c r="K403" s="17">
        <f>IF(OR($A403="",$B403="",$C403=""),"",'OddsRatio_working_3-way'!H402)</f>
        <v>2.1916973139272771</v>
      </c>
      <c r="L403" s="21">
        <f>IF(OR($A403="",$B403="",$C403=""),"",'OddsRatio_working_3-way'!I402)</f>
        <v>3.51107648291819</v>
      </c>
      <c r="M403" s="22">
        <f>IF(OR($A403="",$B403="",$C403=""),"",'OddsRatio_working_3-way'!J402)</f>
        <v>3.8622015843431914</v>
      </c>
      <c r="N403" s="29">
        <f t="shared" si="108"/>
        <v>45.34164216439197</v>
      </c>
      <c r="O403" s="30">
        <f t="shared" si="109"/>
        <v>28.608417079913984</v>
      </c>
      <c r="P403" s="30">
        <f t="shared" si="110"/>
        <v>26.049940755694035</v>
      </c>
      <c r="Q403" t="s">
        <v>353</v>
      </c>
      <c r="R403" t="s">
        <v>354</v>
      </c>
      <c r="S403" s="43">
        <v>44086</v>
      </c>
      <c r="T403" s="4">
        <v>100</v>
      </c>
      <c r="U403" s="4">
        <f t="shared" si="120"/>
        <v>52.830188679245275</v>
      </c>
      <c r="V403" s="4">
        <f t="shared" si="121"/>
        <v>70.238095238095241</v>
      </c>
      <c r="W403" s="4">
        <f t="shared" si="122"/>
        <v>72.899728997289984</v>
      </c>
      <c r="X403" s="4">
        <f t="shared" si="123"/>
        <v>56.86217576461479</v>
      </c>
      <c r="Y403" s="4">
        <f t="shared" si="124"/>
        <v>74.270082323464749</v>
      </c>
      <c r="Z403" s="4">
        <f t="shared" si="125"/>
        <v>76.931716082659477</v>
      </c>
      <c r="AA403" s="4">
        <f t="shared" si="126"/>
        <v>-4.031987085369515</v>
      </c>
      <c r="AB403" s="4">
        <f t="shared" si="127"/>
        <v>-4.0319870853695079</v>
      </c>
      <c r="AC403" s="4">
        <f t="shared" si="128"/>
        <v>-4.0319870853694937</v>
      </c>
    </row>
    <row r="404" spans="1:29" ht="15" x14ac:dyDescent="0.25">
      <c r="A404">
        <v>2.63</v>
      </c>
      <c r="B404">
        <v>3.24</v>
      </c>
      <c r="C404">
        <v>2.9</v>
      </c>
      <c r="D404" s="20">
        <f t="shared" si="129"/>
        <v>3.3697698397667786E-2</v>
      </c>
      <c r="E404" s="17">
        <f>IF(OR($A404="",$B404="",$C404=""),"",A404*'MPTO_working_3-way'!$I403)</f>
        <v>2.7186249467858663</v>
      </c>
      <c r="F404" s="21">
        <f>IF(OR($A404="",$B404="",$C404=""),"",B404*'MPTO_working_3-way'!$I403)</f>
        <v>3.349180542808444</v>
      </c>
      <c r="G404" s="22">
        <f>IF(OR($A404="",$B404="",$C404=""),"",C404*'MPTO_working_3-way'!$I403)</f>
        <v>2.9977233253532365</v>
      </c>
      <c r="H404" s="17">
        <f>IF(OR($A404="",$B404="",$C404=""),"",'MPTO_working_3-way'!E403)</f>
        <v>2.7100596301701172</v>
      </c>
      <c r="I404" s="21">
        <f>IF(OR($A404="",$B404="",$C404=""),"",'MPTO_working_3-way'!F403)</f>
        <v>3.3623684024332059</v>
      </c>
      <c r="J404" s="22">
        <f>IF(OR($A404="",$B404="",$C404=""),"",'MPTO_working_3-way'!G403)</f>
        <v>2.9976466668391901</v>
      </c>
      <c r="K404" s="17">
        <f>IF(OR($A404="",$B404="",$C404=""),"",'OddsRatio_working_3-way'!H403)</f>
        <v>2.7141264484811312</v>
      </c>
      <c r="L404" s="21">
        <f>IF(OR($A404="",$B404="",$C404=""),"",'OddsRatio_working_3-way'!I403)</f>
        <v>3.3556093525139477</v>
      </c>
      <c r="M404" s="22">
        <f>IF(OR($A404="",$B404="",$C404=""),"",'OddsRatio_working_3-way'!J403)</f>
        <v>2.9980615043645091</v>
      </c>
      <c r="N404" s="29">
        <f t="shared" si="108"/>
        <v>36.783301101619934</v>
      </c>
      <c r="O404" s="30">
        <f t="shared" si="109"/>
        <v>29.858049968290256</v>
      </c>
      <c r="P404" s="30">
        <f t="shared" si="110"/>
        <v>33.358648930089807</v>
      </c>
      <c r="Q404" t="s">
        <v>355</v>
      </c>
      <c r="R404" t="s">
        <v>356</v>
      </c>
      <c r="S404" s="43">
        <v>44086</v>
      </c>
      <c r="T404" s="4">
        <v>100</v>
      </c>
      <c r="U404" s="4">
        <f t="shared" si="120"/>
        <v>61.977186311787079</v>
      </c>
      <c r="V404" s="4">
        <f t="shared" si="121"/>
        <v>69.135802469135797</v>
      </c>
      <c r="W404" s="4">
        <f t="shared" si="122"/>
        <v>65.517241379310349</v>
      </c>
      <c r="X404" s="4">
        <f t="shared" si="123"/>
        <v>65.346956151553854</v>
      </c>
      <c r="Y404" s="4">
        <f t="shared" si="124"/>
        <v>72.505572308902586</v>
      </c>
      <c r="Z404" s="4">
        <f t="shared" si="125"/>
        <v>68.887011219077124</v>
      </c>
      <c r="AA404" s="4">
        <f t="shared" si="126"/>
        <v>-3.369769839766775</v>
      </c>
      <c r="AB404" s="4">
        <f t="shared" si="127"/>
        <v>-3.3697698397667892</v>
      </c>
      <c r="AC404" s="4">
        <f t="shared" si="128"/>
        <v>-3.369769839766775</v>
      </c>
    </row>
    <row r="405" spans="1:29" ht="15" x14ac:dyDescent="0.25">
      <c r="A405">
        <v>2.56</v>
      </c>
      <c r="B405">
        <v>3.4</v>
      </c>
      <c r="C405">
        <v>2.87</v>
      </c>
      <c r="D405" s="20">
        <f t="shared" si="129"/>
        <v>3.3174702807952539E-2</v>
      </c>
      <c r="E405" s="17">
        <f>IF(OR($A405="",$B405="",$C405=""),"",A405*'MPTO_working_3-way'!$I404)</f>
        <v>2.6449272391883585</v>
      </c>
      <c r="F405" s="21">
        <f>IF(OR($A405="",$B405="",$C405=""),"",B405*'MPTO_working_3-way'!$I404)</f>
        <v>3.5127939895470384</v>
      </c>
      <c r="G405" s="22">
        <f>IF(OR($A405="",$B405="",$C405=""),"",C405*'MPTO_working_3-way'!$I404)</f>
        <v>2.9652113970588241</v>
      </c>
      <c r="H405" s="17">
        <f>IF(OR($A405="",$B405="",$C405=""),"",'MPTO_working_3-way'!E404)</f>
        <v>2.6345826091358568</v>
      </c>
      <c r="I405" s="21">
        <f>IF(OR($A405="",$B405="",$C405=""),"",'MPTO_working_3-way'!F404)</f>
        <v>3.5328272257232398</v>
      </c>
      <c r="J405" s="22">
        <f>IF(OR($A405="",$B405="",$C405=""),"",'MPTO_working_3-way'!G404)</f>
        <v>2.9640711173550272</v>
      </c>
      <c r="K405" s="17">
        <f>IF(OR($A405="",$B405="",$C405=""),"",'OddsRatio_working_3-way'!H404)</f>
        <v>2.6394966340021986</v>
      </c>
      <c r="L405" s="21">
        <f>IF(OR($A405="",$B405="",$C405=""),"",'OddsRatio_working_3-way'!I404)</f>
        <v>3.5223025138495361</v>
      </c>
      <c r="M405" s="22">
        <f>IF(OR($A405="",$B405="",$C405=""),"",'OddsRatio_working_3-way'!J404)</f>
        <v>2.9652940420410969</v>
      </c>
      <c r="N405" s="29">
        <f t="shared" si="108"/>
        <v>37.808223424205316</v>
      </c>
      <c r="O405" s="30">
        <f t="shared" si="109"/>
        <v>28.467368225284005</v>
      </c>
      <c r="P405" s="30">
        <f t="shared" si="110"/>
        <v>33.724408350510664</v>
      </c>
      <c r="Q405" t="s">
        <v>357</v>
      </c>
      <c r="R405" t="s">
        <v>358</v>
      </c>
      <c r="S405" s="43">
        <v>44086</v>
      </c>
      <c r="T405" s="4">
        <v>100</v>
      </c>
      <c r="U405" s="4">
        <f t="shared" si="120"/>
        <v>60.9375</v>
      </c>
      <c r="V405" s="4">
        <f t="shared" si="121"/>
        <v>70.588235294117652</v>
      </c>
      <c r="W405" s="4">
        <f t="shared" si="122"/>
        <v>65.156794425087099</v>
      </c>
      <c r="X405" s="4">
        <f t="shared" si="123"/>
        <v>64.254970280795249</v>
      </c>
      <c r="Y405" s="4">
        <f t="shared" si="124"/>
        <v>73.905705574912901</v>
      </c>
      <c r="Z405" s="4">
        <f t="shared" si="125"/>
        <v>68.474264705882362</v>
      </c>
      <c r="AA405" s="4">
        <f t="shared" si="126"/>
        <v>-3.3174702807952485</v>
      </c>
      <c r="AB405" s="4">
        <f t="shared" si="127"/>
        <v>-3.3174702807952485</v>
      </c>
      <c r="AC405" s="4">
        <f t="shared" si="128"/>
        <v>-3.3174702807952627</v>
      </c>
    </row>
    <row r="406" spans="1:29" ht="15" x14ac:dyDescent="0.25">
      <c r="A406">
        <v>2.16</v>
      </c>
      <c r="B406">
        <v>3.47</v>
      </c>
      <c r="C406">
        <v>3.47</v>
      </c>
      <c r="D406" s="20">
        <f t="shared" si="129"/>
        <v>3.933183904365456E-2</v>
      </c>
      <c r="E406" s="17">
        <f>IF(OR($A406="",$B406="",$C406=""),"",A406*'MPTO_working_3-way'!$I405)</f>
        <v>2.244956772334294</v>
      </c>
      <c r="F406" s="21">
        <f>IF(OR($A406="",$B406="",$C406=""),"",B406*'MPTO_working_3-way'!$I405)</f>
        <v>3.6064814814814814</v>
      </c>
      <c r="G406" s="22">
        <f>IF(OR($A406="",$B406="",$C406=""),"",C406*'MPTO_working_3-way'!$I405)</f>
        <v>3.6064814814814814</v>
      </c>
      <c r="H406" s="17">
        <f>IF(OR($A406="",$B406="",$C406=""),"",'MPTO_working_3-way'!E405)</f>
        <v>2.2229515975956975</v>
      </c>
      <c r="I406" s="21">
        <f>IF(OR($A406="",$B406="",$C406=""),"",'MPTO_working_3-way'!F405)</f>
        <v>3.6353876996701802</v>
      </c>
      <c r="J406" s="22">
        <f>IF(OR($A406="",$B406="",$C406=""),"",'MPTO_working_3-way'!G405)</f>
        <v>3.6353876996701802</v>
      </c>
      <c r="K406" s="17">
        <f>IF(OR($A406="",$B406="",$C406=""),"",'OddsRatio_working_3-way'!H405)</f>
        <v>2.2320192280853726</v>
      </c>
      <c r="L406" s="21">
        <f>IF(OR($A406="",$B406="",$C406=""),"",'OddsRatio_working_3-way'!I405)</f>
        <v>3.6233512873886813</v>
      </c>
      <c r="M406" s="22">
        <f>IF(OR($A406="",$B406="",$C406=""),"",'OddsRatio_working_3-way'!J405)</f>
        <v>3.6233512873886813</v>
      </c>
      <c r="N406" s="29">
        <f t="shared" si="108"/>
        <v>44.544287548138641</v>
      </c>
      <c r="O406" s="30">
        <f t="shared" si="109"/>
        <v>27.72785622593068</v>
      </c>
      <c r="P406" s="30">
        <f t="shared" si="110"/>
        <v>27.72785622593068</v>
      </c>
      <c r="Q406" t="s">
        <v>359</v>
      </c>
      <c r="R406" t="s">
        <v>360</v>
      </c>
      <c r="S406" s="43">
        <v>44086</v>
      </c>
      <c r="T406" s="4">
        <v>100</v>
      </c>
      <c r="U406" s="4">
        <f t="shared" si="120"/>
        <v>53.703703703703695</v>
      </c>
      <c r="V406" s="4">
        <f t="shared" si="121"/>
        <v>71.181556195965413</v>
      </c>
      <c r="W406" s="4">
        <f t="shared" si="122"/>
        <v>71.181556195965413</v>
      </c>
      <c r="X406" s="4">
        <f t="shared" si="123"/>
        <v>57.636887608069166</v>
      </c>
      <c r="Y406" s="4">
        <f t="shared" si="124"/>
        <v>75.114740100330877</v>
      </c>
      <c r="Z406" s="4">
        <f t="shared" si="125"/>
        <v>75.114740100330877</v>
      </c>
      <c r="AA406" s="4">
        <f t="shared" si="126"/>
        <v>-3.9331839043654711</v>
      </c>
      <c r="AB406" s="4">
        <f t="shared" si="127"/>
        <v>-3.9331839043654639</v>
      </c>
      <c r="AC406" s="4">
        <f t="shared" si="128"/>
        <v>-3.9331839043654639</v>
      </c>
    </row>
    <row r="407" spans="1:29" ht="15" x14ac:dyDescent="0.25">
      <c r="A407">
        <v>2.25</v>
      </c>
      <c r="B407">
        <v>3.35</v>
      </c>
      <c r="C407">
        <v>3.52</v>
      </c>
      <c r="D407" s="20">
        <f t="shared" si="129"/>
        <v>2.7042816221920729E-2</v>
      </c>
      <c r="E407" s="17">
        <f>IF(OR($A407="",$B407="",$C407=""),"",A407*'MPTO_working_3-way'!$I406)</f>
        <v>2.3108463364993215</v>
      </c>
      <c r="F407" s="21">
        <f>IF(OR($A407="",$B407="",$C407=""),"",B407*'MPTO_working_3-way'!$I406)</f>
        <v>3.4405934343434343</v>
      </c>
      <c r="G407" s="22">
        <f>IF(OR($A407="",$B407="",$C407=""),"",C407*'MPTO_working_3-way'!$I406)</f>
        <v>3.6151907131011609</v>
      </c>
      <c r="H407" s="17">
        <f>IF(OR($A407="",$B407="",$C407=""),"",'MPTO_working_3-way'!E406)</f>
        <v>2.2965794826665897</v>
      </c>
      <c r="I407" s="21">
        <f>IF(OR($A407="",$B407="",$C407=""),"",'MPTO_working_3-way'!F406)</f>
        <v>3.454312683085603</v>
      </c>
      <c r="J407" s="22">
        <f>IF(OR($A407="",$B407="",$C407=""),"",'MPTO_working_3-way'!G406)</f>
        <v>3.6353505366522039</v>
      </c>
      <c r="K407" s="17">
        <f>IF(OR($A407="",$B407="",$C407=""),"",'OddsRatio_working_3-way'!H406)</f>
        <v>2.3026460514052429</v>
      </c>
      <c r="L407" s="21">
        <f>IF(OR($A407="",$B407="",$C407=""),"",'OddsRatio_working_3-way'!I406)</f>
        <v>3.4489745766418571</v>
      </c>
      <c r="M407" s="22">
        <f>IF(OR($A407="",$B407="",$C407=""),"",'OddsRatio_working_3-way'!J406)</f>
        <v>3.62613443963297</v>
      </c>
      <c r="N407" s="29">
        <f t="shared" si="108"/>
        <v>43.274188517220502</v>
      </c>
      <c r="O407" s="30">
        <f t="shared" si="109"/>
        <v>29.064753481715261</v>
      </c>
      <c r="P407" s="30">
        <f t="shared" si="110"/>
        <v>27.661058001064237</v>
      </c>
      <c r="Q407" t="s">
        <v>307</v>
      </c>
      <c r="R407" t="s">
        <v>298</v>
      </c>
      <c r="S407" s="43">
        <v>44086</v>
      </c>
      <c r="T407" s="4">
        <v>100</v>
      </c>
      <c r="U407" s="4">
        <f t="shared" si="120"/>
        <v>55.55555555555555</v>
      </c>
      <c r="V407" s="4">
        <f t="shared" si="121"/>
        <v>70.149253731343279</v>
      </c>
      <c r="W407" s="4">
        <f t="shared" si="122"/>
        <v>71.590909090909093</v>
      </c>
      <c r="X407" s="4">
        <f t="shared" si="123"/>
        <v>58.259837177747627</v>
      </c>
      <c r="Y407" s="4">
        <f t="shared" si="124"/>
        <v>72.853535353535364</v>
      </c>
      <c r="Z407" s="4">
        <f t="shared" si="125"/>
        <v>74.29519071310115</v>
      </c>
      <c r="AA407" s="4">
        <f t="shared" si="126"/>
        <v>-2.7042816221920774</v>
      </c>
      <c r="AB407" s="4">
        <f t="shared" si="127"/>
        <v>-2.7042816221920845</v>
      </c>
      <c r="AC407" s="4">
        <f t="shared" si="128"/>
        <v>-2.704281622192056</v>
      </c>
    </row>
    <row r="408" spans="1:29" ht="15" x14ac:dyDescent="0.25">
      <c r="A408">
        <v>2.19</v>
      </c>
      <c r="B408">
        <v>3.35</v>
      </c>
      <c r="C408">
        <v>3.65</v>
      </c>
      <c r="D408" s="20">
        <f t="shared" si="129"/>
        <v>2.910106999250317E-2</v>
      </c>
      <c r="E408" s="17">
        <f>IF(OR($A408="",$B408="",$C408=""),"",A408*'MPTO_working_3-way'!$I407)</f>
        <v>2.2537313432835817</v>
      </c>
      <c r="F408" s="21">
        <f>IF(OR($A408="",$B408="",$C408=""),"",B408*'MPTO_working_3-way'!$I407)</f>
        <v>3.4474885844748857</v>
      </c>
      <c r="G408" s="22">
        <f>IF(OR($A408="",$B408="",$C408=""),"",C408*'MPTO_working_3-way'!$I407)</f>
        <v>3.7562189054726365</v>
      </c>
      <c r="H408" s="17">
        <f>IF(OR($A408="",$B408="",$C408=""),"",'MPTO_working_3-way'!E407)</f>
        <v>2.2375336755959943</v>
      </c>
      <c r="I408" s="21">
        <f>IF(OR($A408="",$B408="",$C408=""),"",'MPTO_working_3-way'!F407)</f>
        <v>3.462518681664438</v>
      </c>
      <c r="J408" s="22">
        <f>IF(OR($A408="",$B408="",$C408=""),"",'MPTO_working_3-way'!G407)</f>
        <v>3.7839766182412098</v>
      </c>
      <c r="K408" s="17">
        <f>IF(OR($A408="",$B408="",$C408=""),"",'OddsRatio_working_3-way'!H407)</f>
        <v>2.2443178903771464</v>
      </c>
      <c r="L408" s="21">
        <f>IF(OR($A408="",$B408="",$C408=""),"",'OddsRatio_working_3-way'!I407)</f>
        <v>3.4572664221733564</v>
      </c>
      <c r="M408" s="22">
        <f>IF(OR($A408="",$B408="",$C408=""),"",'OddsRatio_working_3-way'!J407)</f>
        <v>3.7709600079827208</v>
      </c>
      <c r="N408" s="29">
        <f t="shared" si="108"/>
        <v>44.370860927152329</v>
      </c>
      <c r="O408" s="30">
        <f t="shared" si="109"/>
        <v>29.006622516556291</v>
      </c>
      <c r="P408" s="30">
        <f t="shared" si="110"/>
        <v>26.622516556291391</v>
      </c>
      <c r="Q408" t="s">
        <v>309</v>
      </c>
      <c r="R408" t="s">
        <v>295</v>
      </c>
      <c r="S408" s="43">
        <v>44086</v>
      </c>
      <c r="T408" s="4">
        <v>100</v>
      </c>
      <c r="U408" s="4">
        <f t="shared" si="120"/>
        <v>54.337899543379002</v>
      </c>
      <c r="V408" s="4">
        <f t="shared" si="121"/>
        <v>70.149253731343279</v>
      </c>
      <c r="W408" s="4">
        <f t="shared" si="122"/>
        <v>72.602739726027394</v>
      </c>
      <c r="X408" s="4">
        <f t="shared" si="123"/>
        <v>57.248006542629312</v>
      </c>
      <c r="Y408" s="4">
        <f t="shared" si="124"/>
        <v>73.059360730593596</v>
      </c>
      <c r="Z408" s="4">
        <f t="shared" si="125"/>
        <v>75.512846725277711</v>
      </c>
      <c r="AA408" s="4">
        <f t="shared" si="126"/>
        <v>-2.9101069992503099</v>
      </c>
      <c r="AB408" s="4">
        <f t="shared" si="127"/>
        <v>-2.910106999250317</v>
      </c>
      <c r="AC408" s="4">
        <f t="shared" si="128"/>
        <v>-2.910106999250317</v>
      </c>
    </row>
    <row r="409" spans="1:29" ht="15" x14ac:dyDescent="0.25">
      <c r="A409">
        <v>2.15</v>
      </c>
      <c r="B409">
        <v>2.97</v>
      </c>
      <c r="C409">
        <v>4.0999999999999996</v>
      </c>
      <c r="D409" s="20">
        <f t="shared" si="129"/>
        <v>4.571905479449434E-2</v>
      </c>
      <c r="E409" s="17">
        <f>IF(OR($A409="",$B409="",$C409=""),"",A409*'MPTO_working_3-way'!$I408)</f>
        <v>2.2482959678081627</v>
      </c>
      <c r="F409" s="21">
        <f>IF(OR($A409="",$B409="",$C409=""),"",B409*'MPTO_working_3-way'!$I408)</f>
        <v>3.1057855927396485</v>
      </c>
      <c r="G409" s="22">
        <f>IF(OR($A409="",$B409="",$C409=""),"",C409*'MPTO_working_3-way'!$I408)</f>
        <v>4.2874481246574261</v>
      </c>
      <c r="H409" s="17">
        <f>IF(OR($A409="",$B409="",$C409=""),"",'MPTO_working_3-way'!E408)</f>
        <v>2.2228318010530916</v>
      </c>
      <c r="I409" s="21">
        <f>IF(OR($A409="",$B409="",$C409=""),"",'MPTO_working_3-way'!F408)</f>
        <v>3.1108006360887277</v>
      </c>
      <c r="J409" s="22">
        <f>IF(OR($A409="",$B409="",$C409=""),"",'MPTO_working_3-way'!G408)</f>
        <v>4.3732526705847299</v>
      </c>
      <c r="K409" s="17">
        <f>IF(OR($A409="",$B409="",$C409=""),"",'OddsRatio_working_3-way'!H408)</f>
        <v>2.2338194387439487</v>
      </c>
      <c r="L409" s="21">
        <f>IF(OR($A409="",$B409="",$C409=""),"",'OddsRatio_working_3-way'!I408)</f>
        <v>3.113586342891808</v>
      </c>
      <c r="M409" s="22">
        <f>IF(OR($A409="",$B409="",$C409=""),"",'OddsRatio_working_3-way'!J408)</f>
        <v>4.3259480522662956</v>
      </c>
      <c r="N409" s="29">
        <f t="shared" si="108"/>
        <v>44.478129851155153</v>
      </c>
      <c r="O409" s="30">
        <f t="shared" si="109"/>
        <v>32.197972787873255</v>
      </c>
      <c r="P409" s="30">
        <f t="shared" si="110"/>
        <v>23.323897360971603</v>
      </c>
      <c r="Q409" t="s">
        <v>286</v>
      </c>
      <c r="R409" t="s">
        <v>301</v>
      </c>
      <c r="S409" s="43">
        <v>44086</v>
      </c>
      <c r="T409" s="4">
        <v>100</v>
      </c>
      <c r="U409" s="4">
        <f t="shared" si="120"/>
        <v>53.488372093023258</v>
      </c>
      <c r="V409" s="4">
        <f t="shared" si="121"/>
        <v>66.329966329966325</v>
      </c>
      <c r="W409" s="4">
        <f t="shared" si="122"/>
        <v>75.609756097560975</v>
      </c>
      <c r="X409" s="4">
        <f t="shared" si="123"/>
        <v>58.0602775724727</v>
      </c>
      <c r="Y409" s="4">
        <f t="shared" si="124"/>
        <v>70.901871809415766</v>
      </c>
      <c r="Z409" s="4">
        <f t="shared" si="125"/>
        <v>80.181661577010416</v>
      </c>
      <c r="AA409" s="4">
        <f t="shared" si="126"/>
        <v>-4.5719054794494411</v>
      </c>
      <c r="AB409" s="4">
        <f t="shared" si="127"/>
        <v>-4.5719054794494411</v>
      </c>
      <c r="AC409" s="4">
        <f t="shared" si="128"/>
        <v>-4.5719054794494411</v>
      </c>
    </row>
    <row r="410" spans="1:29" ht="15" x14ac:dyDescent="0.25">
      <c r="A410">
        <v>2.09</v>
      </c>
      <c r="B410">
        <v>3.19</v>
      </c>
      <c r="C410">
        <v>4.04</v>
      </c>
      <c r="D410" s="20">
        <f t="shared" si="129"/>
        <v>3.9473275821230169E-2</v>
      </c>
      <c r="E410" s="17">
        <f>IF(OR($A410="",$B410="",$C410=""),"",A410*'MPTO_working_3-way'!$I409)</f>
        <v>2.1724991464663708</v>
      </c>
      <c r="F410" s="21">
        <f>IF(OR($A410="",$B410="",$C410=""),"",B410*'MPTO_working_3-way'!$I409)</f>
        <v>3.3159197498697242</v>
      </c>
      <c r="G410" s="22">
        <f>IF(OR($A410="",$B410="",$C410=""),"",C410*'MPTO_working_3-way'!$I409)</f>
        <v>4.1994720343177701</v>
      </c>
      <c r="H410" s="17">
        <f>IF(OR($A410="",$B410="",$C410=""),"",'MPTO_working_3-way'!E409)</f>
        <v>2.1490996283363133</v>
      </c>
      <c r="I410" s="21">
        <f>IF(OR($A410="",$B410="",$C410=""),"",'MPTO_working_3-way'!F409)</f>
        <v>3.3297608859621137</v>
      </c>
      <c r="J410" s="22">
        <f>IF(OR($A410="",$B410="",$C410=""),"",'MPTO_working_3-way'!G409)</f>
        <v>4.2668124188275867</v>
      </c>
      <c r="K410" s="17">
        <f>IF(OR($A410="",$B410="",$C410=""),"",'OddsRatio_working_3-way'!H409)</f>
        <v>2.1587667520031268</v>
      </c>
      <c r="L410" s="21">
        <f>IF(OR($A410="",$B410="",$C410=""),"",'OddsRatio_working_3-way'!I409)</f>
        <v>3.3281643916393109</v>
      </c>
      <c r="M410" s="22">
        <f>IF(OR($A410="",$B410="",$C410=""),"",'OddsRatio_working_3-way'!J409)</f>
        <v>4.231789840449089</v>
      </c>
      <c r="N410" s="29">
        <f t="shared" si="108"/>
        <v>46.029937531921583</v>
      </c>
      <c r="O410" s="30">
        <f t="shared" si="109"/>
        <v>30.157545279534826</v>
      </c>
      <c r="P410" s="30">
        <f t="shared" si="110"/>
        <v>23.812517188543588</v>
      </c>
      <c r="Q410" t="s">
        <v>276</v>
      </c>
      <c r="R410" t="s">
        <v>275</v>
      </c>
      <c r="S410" s="43">
        <v>44086</v>
      </c>
      <c r="T410" s="4">
        <v>100</v>
      </c>
      <c r="U410" s="4">
        <f t="shared" si="120"/>
        <v>52.153110047846894</v>
      </c>
      <c r="V410" s="4">
        <f t="shared" si="121"/>
        <v>68.652037617554868</v>
      </c>
      <c r="W410" s="4">
        <f t="shared" si="122"/>
        <v>75.247524752475243</v>
      </c>
      <c r="X410" s="4">
        <f t="shared" si="123"/>
        <v>56.100437629969903</v>
      </c>
      <c r="Y410" s="4">
        <f t="shared" si="124"/>
        <v>72.599365199677862</v>
      </c>
      <c r="Z410" s="4">
        <f t="shared" si="125"/>
        <v>79.194852334598266</v>
      </c>
      <c r="AA410" s="4">
        <f t="shared" si="126"/>
        <v>-3.9473275821230089</v>
      </c>
      <c r="AB410" s="4">
        <f t="shared" si="127"/>
        <v>-3.9473275821229947</v>
      </c>
      <c r="AC410" s="4">
        <f t="shared" si="128"/>
        <v>-3.9473275821230231</v>
      </c>
    </row>
    <row r="411" spans="1:29" ht="15" x14ac:dyDescent="0.25">
      <c r="A411">
        <v>2.2999999999999998</v>
      </c>
      <c r="B411">
        <v>3.17</v>
      </c>
      <c r="C411">
        <v>3.47</v>
      </c>
      <c r="D411" s="20">
        <f t="shared" si="129"/>
        <v>3.8424459985209269E-2</v>
      </c>
      <c r="E411" s="17">
        <f>IF(OR($A411="",$B411="",$C411=""),"",A411*'MPTO_working_3-way'!$I410)</f>
        <v>2.3883762579659811</v>
      </c>
      <c r="F411" s="21">
        <f>IF(OR($A411="",$B411="",$C411=""),"",B411*'MPTO_working_3-way'!$I410)</f>
        <v>3.2918055381531133</v>
      </c>
      <c r="G411" s="22">
        <f>IF(OR($A411="",$B411="",$C411=""),"",C411*'MPTO_working_3-way'!$I410)</f>
        <v>3.6033328761486763</v>
      </c>
      <c r="H411" s="17">
        <f>IF(OR($A411="",$B411="",$C411=""),"",'MPTO_working_3-way'!E410)</f>
        <v>2.3698116966101388</v>
      </c>
      <c r="I411" s="21">
        <f>IF(OR($A411="",$B411="",$C411=""),"",'MPTO_working_3-way'!F410)</f>
        <v>3.3041547838632144</v>
      </c>
      <c r="J411" s="22">
        <f>IF(OR($A411="",$B411="",$C411=""),"",'MPTO_working_3-way'!G410)</f>
        <v>3.6313947696914046</v>
      </c>
      <c r="K411" s="17">
        <f>IF(OR($A411="",$B411="",$C411=""),"",'OddsRatio_working_3-way'!H410)</f>
        <v>2.3778188546014296</v>
      </c>
      <c r="L411" s="21">
        <f>IF(OR($A411="",$B411="",$C411=""),"",'OddsRatio_working_3-way'!I410)</f>
        <v>3.2998976265270024</v>
      </c>
      <c r="M411" s="22">
        <f>IF(OR($A411="",$B411="",$C411=""),"",'OddsRatio_working_3-way'!J410)</f>
        <v>3.6178558237427167</v>
      </c>
      <c r="N411" s="29">
        <f t="shared" si="108"/>
        <v>41.869449868490676</v>
      </c>
      <c r="O411" s="30">
        <f t="shared" si="109"/>
        <v>30.37846520426768</v>
      </c>
      <c r="P411" s="30">
        <f t="shared" si="110"/>
        <v>27.752084927241654</v>
      </c>
      <c r="Q411" t="s">
        <v>278</v>
      </c>
      <c r="R411" t="s">
        <v>283</v>
      </c>
      <c r="S411" s="43">
        <v>44086</v>
      </c>
      <c r="T411" s="4">
        <v>100</v>
      </c>
      <c r="U411" s="4">
        <f t="shared" si="120"/>
        <v>56.521739130434774</v>
      </c>
      <c r="V411" s="4">
        <f t="shared" si="121"/>
        <v>68.454258675078862</v>
      </c>
      <c r="W411" s="4">
        <f t="shared" si="122"/>
        <v>71.181556195965413</v>
      </c>
      <c r="X411" s="4">
        <f t="shared" si="123"/>
        <v>60.364185128955718</v>
      </c>
      <c r="Y411" s="4">
        <f t="shared" si="124"/>
        <v>72.296704673599805</v>
      </c>
      <c r="Z411" s="4">
        <f t="shared" si="125"/>
        <v>75.024002194486343</v>
      </c>
      <c r="AA411" s="4">
        <f t="shared" si="126"/>
        <v>-3.8424459985209438</v>
      </c>
      <c r="AB411" s="4">
        <f t="shared" si="127"/>
        <v>-3.8424459985209438</v>
      </c>
      <c r="AC411" s="4">
        <f t="shared" si="128"/>
        <v>-3.8424459985209296</v>
      </c>
    </row>
    <row r="412" spans="1:29" ht="15" x14ac:dyDescent="0.25">
      <c r="A412">
        <v>2.61</v>
      </c>
      <c r="B412">
        <v>3.02</v>
      </c>
      <c r="C412">
        <v>3.09</v>
      </c>
      <c r="D412" s="20">
        <f t="shared" si="129"/>
        <v>3.7892185735932671E-2</v>
      </c>
      <c r="E412" s="17">
        <f>IF(OR($A412="",$B412="",$C412=""),"",A412*'MPTO_working_3-way'!$I411)</f>
        <v>2.7088986047707841</v>
      </c>
      <c r="F412" s="21">
        <f>IF(OR($A412="",$B412="",$C412=""),"",B412*'MPTO_working_3-way'!$I411)</f>
        <v>3.1344344009225167</v>
      </c>
      <c r="G412" s="22">
        <f>IF(OR($A412="",$B412="",$C412=""),"",C412*'MPTO_working_3-way'!$I411)</f>
        <v>3.2070868539240318</v>
      </c>
      <c r="H412" s="17">
        <f>IF(OR($A412="",$B412="",$C412=""),"",'MPTO_working_3-way'!E411)</f>
        <v>2.6989749523667896</v>
      </c>
      <c r="I412" s="21">
        <f>IF(OR($A412="",$B412="",$C412=""),"",'MPTO_working_3-way'!F411)</f>
        <v>3.1397657370522043</v>
      </c>
      <c r="J412" s="22">
        <f>IF(OR($A412="",$B412="",$C412=""),"",'MPTO_working_3-way'!G411)</f>
        <v>3.2154974951700206</v>
      </c>
      <c r="K412" s="17">
        <f>IF(OR($A412="",$B412="",$C412=""),"",'OddsRatio_working_3-way'!H411)</f>
        <v>2.7035723997513688</v>
      </c>
      <c r="L412" s="21">
        <f>IF(OR($A412="",$B412="",$C412=""),"",'OddsRatio_working_3-way'!I411)</f>
        <v>3.1374013959613429</v>
      </c>
      <c r="M412" s="22">
        <f>IF(OR($A412="",$B412="",$C412=""),"",'OddsRatio_working_3-way'!J411)</f>
        <v>3.2114697611679253</v>
      </c>
      <c r="N412" s="29">
        <f t="shared" si="108"/>
        <v>36.915372108754731</v>
      </c>
      <c r="O412" s="30">
        <f t="shared" si="109"/>
        <v>31.903682517831072</v>
      </c>
      <c r="P412" s="30">
        <f t="shared" si="110"/>
        <v>31.180945373414186</v>
      </c>
      <c r="Q412" t="s">
        <v>280</v>
      </c>
      <c r="R412" t="s">
        <v>284</v>
      </c>
      <c r="S412" s="43">
        <v>44086</v>
      </c>
      <c r="T412" s="4">
        <v>100</v>
      </c>
      <c r="U412" s="4">
        <f t="shared" si="120"/>
        <v>61.685823754789276</v>
      </c>
      <c r="V412" s="4">
        <f t="shared" si="121"/>
        <v>66.88741721854305</v>
      </c>
      <c r="W412" s="4">
        <f t="shared" si="122"/>
        <v>67.637540453074436</v>
      </c>
      <c r="X412" s="4">
        <f t="shared" si="123"/>
        <v>65.475042328382528</v>
      </c>
      <c r="Y412" s="4">
        <f t="shared" si="124"/>
        <v>70.676635792136295</v>
      </c>
      <c r="Z412" s="4">
        <f t="shared" si="125"/>
        <v>71.426759026667682</v>
      </c>
      <c r="AA412" s="4">
        <f t="shared" si="126"/>
        <v>-3.7892185735932529</v>
      </c>
      <c r="AB412" s="4">
        <f t="shared" si="127"/>
        <v>-3.7892185735932458</v>
      </c>
      <c r="AC412" s="4">
        <f t="shared" si="128"/>
        <v>-3.7892185735932458</v>
      </c>
    </row>
    <row r="413" spans="1:29" ht="15" x14ac:dyDescent="0.25">
      <c r="A413">
        <v>3.33</v>
      </c>
      <c r="B413">
        <v>2.87</v>
      </c>
      <c r="C413">
        <v>2.57</v>
      </c>
      <c r="D413" s="20">
        <f t="shared" si="129"/>
        <v>3.7837414415187842E-2</v>
      </c>
      <c r="E413" s="17">
        <f>IF(OR($A413="",$B413="",$C413=""),"",A413*'MPTO_working_3-way'!$I412)</f>
        <v>3.4559985900025758</v>
      </c>
      <c r="F413" s="21">
        <f>IF(OR($A413="",$B413="",$C413=""),"",B413*'MPTO_working_3-way'!$I412)</f>
        <v>2.9785933793715893</v>
      </c>
      <c r="G413" s="22">
        <f>IF(OR($A413="",$B413="",$C413=""),"",C413*'MPTO_working_3-way'!$I412)</f>
        <v>2.6672421550470324</v>
      </c>
      <c r="H413" s="17">
        <f>IF(OR($A413="",$B413="",$C413=""),"",'MPTO_working_3-way'!E412)</f>
        <v>3.4759899439328925</v>
      </c>
      <c r="I413" s="21">
        <f>IF(OR($A413="",$B413="",$C413=""),"",'MPTO_working_3-way'!F412)</f>
        <v>2.9777894048429356</v>
      </c>
      <c r="J413" s="22">
        <f>IF(OR($A413="",$B413="",$C413=""),"",'MPTO_working_3-way'!G412)</f>
        <v>2.6560947939234394</v>
      </c>
      <c r="K413" s="17">
        <f>IF(OR($A413="",$B413="",$C413=""),"",'OddsRatio_working_3-way'!H412)</f>
        <v>3.4655963534086944</v>
      </c>
      <c r="L413" s="21">
        <f>IF(OR($A413="",$B413="",$C413=""),"",'OddsRatio_working_3-way'!I412)</f>
        <v>2.9788262578859483</v>
      </c>
      <c r="M413" s="22">
        <f>IF(OR($A413="",$B413="",$C413=""),"",'OddsRatio_working_3-way'!J412)</f>
        <v>2.6613674999363304</v>
      </c>
      <c r="N413" s="29">
        <f t="shared" si="108"/>
        <v>28.935196990322115</v>
      </c>
      <c r="O413" s="30">
        <f t="shared" si="109"/>
        <v>33.572894068910323</v>
      </c>
      <c r="P413" s="30">
        <f t="shared" si="110"/>
        <v>37.491908940767573</v>
      </c>
      <c r="Q413" t="s">
        <v>282</v>
      </c>
      <c r="R413" t="s">
        <v>289</v>
      </c>
      <c r="S413" s="43">
        <v>44086</v>
      </c>
      <c r="T413" s="4">
        <v>100</v>
      </c>
      <c r="U413" s="4">
        <f t="shared" si="120"/>
        <v>69.969969969969966</v>
      </c>
      <c r="V413" s="4">
        <f t="shared" si="121"/>
        <v>65.156794425087099</v>
      </c>
      <c r="W413" s="4">
        <f t="shared" si="122"/>
        <v>61.089494163424128</v>
      </c>
      <c r="X413" s="4">
        <f t="shared" si="123"/>
        <v>73.753711411488766</v>
      </c>
      <c r="Y413" s="4">
        <f t="shared" si="124"/>
        <v>68.940535866605913</v>
      </c>
      <c r="Z413" s="4">
        <f t="shared" si="125"/>
        <v>64.87323560494292</v>
      </c>
      <c r="AA413" s="4">
        <f t="shared" si="126"/>
        <v>-3.7837414415187993</v>
      </c>
      <c r="AB413" s="4">
        <f t="shared" si="127"/>
        <v>-3.7837414415188135</v>
      </c>
      <c r="AC413" s="4">
        <f t="shared" si="128"/>
        <v>-3.7837414415187922</v>
      </c>
    </row>
    <row r="414" spans="1:29" ht="15" x14ac:dyDescent="0.25">
      <c r="A414">
        <v>2.87</v>
      </c>
      <c r="B414">
        <v>2.97</v>
      </c>
      <c r="C414">
        <v>2.83</v>
      </c>
      <c r="D414" s="20">
        <f t="shared" si="129"/>
        <v>3.848928290882947E-2</v>
      </c>
      <c r="E414" s="17">
        <f>IF(OR($A414="",$B414="",$C414=""),"",A414*'MPTO_working_3-way'!$I413)</f>
        <v>2.9804642419483405</v>
      </c>
      <c r="F414" s="21">
        <f>IF(OR($A414="",$B414="",$C414=""),"",B414*'MPTO_working_3-way'!$I413)</f>
        <v>3.0843131702392239</v>
      </c>
      <c r="G414" s="22">
        <f>IF(OR($A414="",$B414="",$C414=""),"",C414*'MPTO_working_3-way'!$I413)</f>
        <v>2.9389246706319874</v>
      </c>
      <c r="H414" s="17">
        <f>IF(OR($A414="",$B414="",$C414=""),"",'MPTO_working_3-way'!E413)</f>
        <v>2.9797174082405204</v>
      </c>
      <c r="I414" s="21">
        <f>IF(OR($A414="",$B414="",$C414=""),"",'MPTO_working_3-way'!F413)</f>
        <v>3.0876531396647224</v>
      </c>
      <c r="J414" s="22">
        <f>IF(OR($A414="",$B414="",$C414=""),"",'MPTO_working_3-way'!G413)</f>
        <v>2.9366235856109322</v>
      </c>
      <c r="K414" s="17">
        <f>IF(OR($A414="",$B414="",$C414=""),"",'OddsRatio_working_3-way'!H413)</f>
        <v>2.9801051143793433</v>
      </c>
      <c r="L414" s="21">
        <f>IF(OR($A414="",$B414="",$C414=""),"",'OddsRatio_working_3-way'!I413)</f>
        <v>3.085993088410325</v>
      </c>
      <c r="M414" s="22">
        <f>IF(OR($A414="",$B414="",$C414=""),"",'OddsRatio_working_3-way'!J413)</f>
        <v>2.9377499247669507</v>
      </c>
      <c r="N414" s="29">
        <f t="shared" si="108"/>
        <v>33.551820079756986</v>
      </c>
      <c r="O414" s="30">
        <f t="shared" si="109"/>
        <v>32.422129167980643</v>
      </c>
      <c r="P414" s="30">
        <f t="shared" si="110"/>
        <v>34.026050752262385</v>
      </c>
      <c r="Q414" t="s">
        <v>287</v>
      </c>
      <c r="R414" t="s">
        <v>279</v>
      </c>
      <c r="S414" s="43">
        <v>44086</v>
      </c>
      <c r="T414" s="4">
        <v>100</v>
      </c>
      <c r="U414" s="4">
        <f t="shared" si="120"/>
        <v>65.156794425087099</v>
      </c>
      <c r="V414" s="4">
        <f t="shared" si="121"/>
        <v>66.329966329966325</v>
      </c>
      <c r="W414" s="4">
        <f t="shared" si="122"/>
        <v>64.664310954063609</v>
      </c>
      <c r="X414" s="4">
        <f t="shared" si="123"/>
        <v>69.005722715970066</v>
      </c>
      <c r="Y414" s="4">
        <f t="shared" si="124"/>
        <v>70.178894620849292</v>
      </c>
      <c r="Z414" s="4">
        <f t="shared" si="125"/>
        <v>68.513239244946561</v>
      </c>
      <c r="AA414" s="4">
        <f t="shared" si="126"/>
        <v>-3.8489282908829665</v>
      </c>
      <c r="AB414" s="4">
        <f t="shared" si="127"/>
        <v>-3.8489282908829665</v>
      </c>
      <c r="AC414" s="4">
        <f t="shared" si="128"/>
        <v>-3.8489282908829523</v>
      </c>
    </row>
    <row r="415" spans="1:29" ht="15" x14ac:dyDescent="0.25">
      <c r="A415">
        <v>3.05</v>
      </c>
      <c r="B415">
        <v>2.98</v>
      </c>
      <c r="C415">
        <v>2.67</v>
      </c>
      <c r="D415" s="20">
        <f t="shared" si="129"/>
        <v>3.7971157463666749E-2</v>
      </c>
      <c r="E415" s="17">
        <f>IF(OR($A415="",$B415="",$C415=""),"",A415*'MPTO_working_3-way'!$I414)</f>
        <v>3.1658120302641835</v>
      </c>
      <c r="F415" s="21">
        <f>IF(OR($A415="",$B415="",$C415=""),"",B415*'MPTO_working_3-way'!$I414)</f>
        <v>3.0931540492417269</v>
      </c>
      <c r="G415" s="22">
        <f>IF(OR($A415="",$B415="",$C415=""),"",C415*'MPTO_working_3-way'!$I414)</f>
        <v>2.7713829904279903</v>
      </c>
      <c r="H415" s="17">
        <f>IF(OR($A415="",$B415="",$C415=""),"",'MPTO_working_3-way'!E414)</f>
        <v>3.1724700664492795</v>
      </c>
      <c r="I415" s="21">
        <f>IF(OR($A415="",$B415="",$C415=""),"",'MPTO_working_3-way'!F414)</f>
        <v>3.0968053552188248</v>
      </c>
      <c r="J415" s="22">
        <f>IF(OR($A415="",$B415="",$C415=""),"",'MPTO_working_3-way'!G414)</f>
        <v>2.7633868060350282</v>
      </c>
      <c r="K415" s="17">
        <f>IF(OR($A415="",$B415="",$C415=""),"",'OddsRatio_working_3-way'!H414)</f>
        <v>3.1692452530924613</v>
      </c>
      <c r="L415" s="21">
        <f>IF(OR($A415="",$B415="",$C415=""),"",'OddsRatio_working_3-way'!I414)</f>
        <v>3.0951734639624742</v>
      </c>
      <c r="M415" s="22">
        <f>IF(OR($A415="",$B415="",$C415=""),"",'OddsRatio_working_3-way'!J414)</f>
        <v>2.7671412549582488</v>
      </c>
      <c r="N415" s="29">
        <f t="shared" si="108"/>
        <v>31.587472359075946</v>
      </c>
      <c r="O415" s="30">
        <f t="shared" si="109"/>
        <v>32.32945996482605</v>
      </c>
      <c r="P415" s="30">
        <f t="shared" si="110"/>
        <v>36.08306767609799</v>
      </c>
      <c r="Q415" t="s">
        <v>288</v>
      </c>
      <c r="R415" t="s">
        <v>285</v>
      </c>
      <c r="S415" s="43">
        <v>44086</v>
      </c>
      <c r="T415" s="4">
        <v>100</v>
      </c>
      <c r="U415" s="4">
        <f t="shared" si="120"/>
        <v>67.21311475409837</v>
      </c>
      <c r="V415" s="4">
        <f t="shared" si="121"/>
        <v>66.442953020134226</v>
      </c>
      <c r="W415" s="4">
        <f t="shared" si="122"/>
        <v>62.546816479400754</v>
      </c>
      <c r="X415" s="4">
        <f t="shared" si="123"/>
        <v>71.010230500465028</v>
      </c>
      <c r="Y415" s="4">
        <f t="shared" si="124"/>
        <v>70.240068766500897</v>
      </c>
      <c r="Z415" s="4">
        <f t="shared" si="125"/>
        <v>66.343932225767418</v>
      </c>
      <c r="AA415" s="4">
        <f t="shared" si="126"/>
        <v>-3.7971157463666572</v>
      </c>
      <c r="AB415" s="4">
        <f t="shared" si="127"/>
        <v>-3.7971157463666714</v>
      </c>
      <c r="AC415" s="4">
        <f t="shared" si="128"/>
        <v>-3.7971157463666643</v>
      </c>
    </row>
    <row r="416" spans="1:29" ht="15" x14ac:dyDescent="0.25">
      <c r="A416">
        <v>1.79</v>
      </c>
      <c r="B416">
        <v>3.38</v>
      </c>
      <c r="C416">
        <v>5.31</v>
      </c>
      <c r="D416" s="20">
        <f t="shared" si="129"/>
        <v>4.2841123180251905E-2</v>
      </c>
      <c r="E416" s="17">
        <f>IF(OR($A416="",$B416="",$C416=""),"",A416*'MPTO_working_3-way'!$I415)</f>
        <v>1.866685610492651</v>
      </c>
      <c r="F416" s="21">
        <f>IF(OR($A416="",$B416="",$C416=""),"",B416*'MPTO_working_3-way'!$I415)</f>
        <v>3.5248029963492513</v>
      </c>
      <c r="G416" s="22">
        <f>IF(OR($A416="",$B416="",$C416=""),"",C416*'MPTO_working_3-way'!$I415)</f>
        <v>5.5374863640871368</v>
      </c>
      <c r="H416" s="17">
        <f>IF(OR($A416="",$B416="",$C416=""),"",'MPTO_working_3-way'!E415)</f>
        <v>1.8369560315765348</v>
      </c>
      <c r="I416" s="21">
        <f>IF(OR($A416="",$B416="",$C416=""),"",'MPTO_working_3-way'!F415)</f>
        <v>3.5514186891603852</v>
      </c>
      <c r="J416" s="22">
        <f>IF(OR($A416="",$B416="",$C416=""),"",'MPTO_working_3-way'!G415)</f>
        <v>5.7456886031707386</v>
      </c>
      <c r="K416" s="17">
        <f>IF(OR($A416="",$B416="",$C416=""),"",'OddsRatio_working_3-way'!H415)</f>
        <v>1.8482460907215417</v>
      </c>
      <c r="L416" s="21">
        <f>IF(OR($A416="",$B416="",$C416=""),"",'OddsRatio_working_3-way'!I415)</f>
        <v>3.5554755644522382</v>
      </c>
      <c r="M416" s="22">
        <f>IF(OR($A416="",$B416="",$C416=""),"",'OddsRatio_working_3-way'!J415)</f>
        <v>5.6277729759618254</v>
      </c>
      <c r="N416" s="29">
        <f t="shared" si="108"/>
        <v>53.570884908470603</v>
      </c>
      <c r="O416" s="30">
        <f t="shared" si="109"/>
        <v>28.37037987756284</v>
      </c>
      <c r="P416" s="30">
        <f t="shared" si="110"/>
        <v>18.058735213966553</v>
      </c>
      <c r="Q416" t="s">
        <v>300</v>
      </c>
      <c r="R416" t="s">
        <v>291</v>
      </c>
      <c r="S416" s="43">
        <v>44086</v>
      </c>
      <c r="T416" s="4">
        <v>100</v>
      </c>
      <c r="U416" s="4">
        <f t="shared" si="120"/>
        <v>44.134078212290497</v>
      </c>
      <c r="V416" s="4">
        <f t="shared" si="121"/>
        <v>70.414201183431956</v>
      </c>
      <c r="W416" s="4">
        <f t="shared" si="122"/>
        <v>81.16760828625236</v>
      </c>
      <c r="X416" s="4">
        <f t="shared" si="123"/>
        <v>48.418190530315698</v>
      </c>
      <c r="Y416" s="4">
        <f t="shared" si="124"/>
        <v>74.69831350145715</v>
      </c>
      <c r="Z416" s="4">
        <f t="shared" si="125"/>
        <v>85.451720604277554</v>
      </c>
      <c r="AA416" s="4">
        <f t="shared" si="126"/>
        <v>-4.2841123180252012</v>
      </c>
      <c r="AB416" s="4">
        <f t="shared" si="127"/>
        <v>-4.2841123180251941</v>
      </c>
      <c r="AC416" s="4">
        <f t="shared" si="128"/>
        <v>-4.2841123180251941</v>
      </c>
    </row>
    <row r="417" spans="1:29" ht="15" x14ac:dyDescent="0.25">
      <c r="A417">
        <v>2.2599999999999998</v>
      </c>
      <c r="B417">
        <v>3.12</v>
      </c>
      <c r="C417">
        <v>3.61</v>
      </c>
      <c r="D417" s="20">
        <f t="shared" si="129"/>
        <v>3.9999006868322695E-2</v>
      </c>
      <c r="E417" s="17">
        <f>IF(OR($A417="",$B417="",$C417=""),"",A417*'MPTO_working_3-way'!$I416)</f>
        <v>2.3503977555224091</v>
      </c>
      <c r="F417" s="21">
        <f>IF(OR($A417="",$B417="",$C417=""),"",B417*'MPTO_working_3-way'!$I416)</f>
        <v>3.2447969014291669</v>
      </c>
      <c r="G417" s="22">
        <f>IF(OR($A417="",$B417="",$C417=""),"",C417*'MPTO_working_3-way'!$I416)</f>
        <v>3.7543964147946447</v>
      </c>
      <c r="H417" s="17">
        <f>IF(OR($A417="",$B417="",$C417=""),"",'MPTO_working_3-way'!E416)</f>
        <v>2.33021541445</v>
      </c>
      <c r="I417" s="21">
        <f>IF(OR($A417="",$B417="",$C417=""),"",'MPTO_working_3-way'!F416)</f>
        <v>3.2554222011838192</v>
      </c>
      <c r="J417" s="22">
        <f>IF(OR($A417="",$B417="",$C417=""),"",'MPTO_working_3-way'!G416)</f>
        <v>3.7925432143695748</v>
      </c>
      <c r="K417" s="17">
        <f>IF(OR($A417="",$B417="",$C417=""),"",'OddsRatio_working_3-way'!H416)</f>
        <v>2.3388873553094482</v>
      </c>
      <c r="L417" s="21">
        <f>IF(OR($A417="",$B417="",$C417=""),"",'OddsRatio_working_3-way'!I416)</f>
        <v>3.252731105758754</v>
      </c>
      <c r="M417" s="22">
        <f>IF(OR($A417="",$B417="",$C417=""),"",'OddsRatio_working_3-way'!J416)</f>
        <v>3.7734095217124284</v>
      </c>
      <c r="N417" s="29">
        <f t="shared" si="108"/>
        <v>42.54599025422128</v>
      </c>
      <c r="O417" s="30">
        <f t="shared" si="109"/>
        <v>30.81856986363465</v>
      </c>
      <c r="P417" s="30">
        <f t="shared" si="110"/>
        <v>26.635439882144073</v>
      </c>
      <c r="Q417" t="s">
        <v>290</v>
      </c>
      <c r="R417" t="s">
        <v>277</v>
      </c>
      <c r="S417" s="43">
        <v>44086</v>
      </c>
      <c r="T417" s="4">
        <v>100</v>
      </c>
      <c r="U417" s="4">
        <f t="shared" si="120"/>
        <v>55.752212389380524</v>
      </c>
      <c r="V417" s="4">
        <f t="shared" si="121"/>
        <v>67.948717948717942</v>
      </c>
      <c r="W417" s="4">
        <f t="shared" si="122"/>
        <v>72.29916897506925</v>
      </c>
      <c r="X417" s="4">
        <f t="shared" si="123"/>
        <v>59.752113076212801</v>
      </c>
      <c r="Y417" s="4">
        <f t="shared" si="124"/>
        <v>71.948618635550218</v>
      </c>
      <c r="Z417" s="4">
        <f t="shared" si="125"/>
        <v>76.299069661901513</v>
      </c>
      <c r="AA417" s="4">
        <f t="shared" si="126"/>
        <v>-3.9999006868322766</v>
      </c>
      <c r="AB417" s="4">
        <f t="shared" si="127"/>
        <v>-3.9999006868322766</v>
      </c>
      <c r="AC417" s="4">
        <f t="shared" si="128"/>
        <v>-3.9999006868322624</v>
      </c>
    </row>
    <row r="418" spans="1:29" ht="15" x14ac:dyDescent="0.25">
      <c r="A418"/>
      <c r="B418"/>
      <c r="C418"/>
      <c r="D418" s="20" t="str">
        <f t="shared" si="129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29" t="e">
        <f t="shared" si="108"/>
        <v>#VALUE!</v>
      </c>
      <c r="O418" s="30" t="e">
        <f t="shared" si="109"/>
        <v>#VALUE!</v>
      </c>
      <c r="P418" s="30" t="e">
        <f t="shared" si="110"/>
        <v>#VALUE!</v>
      </c>
      <c r="Q418" t="s">
        <v>93</v>
      </c>
      <c r="R418" t="s">
        <v>361</v>
      </c>
      <c r="S418" s="43">
        <v>44086</v>
      </c>
      <c r="T418" s="4">
        <v>100</v>
      </c>
      <c r="U418" s="4" t="e">
        <f t="shared" si="120"/>
        <v>#DIV/0!</v>
      </c>
      <c r="V418" s="4" t="e">
        <f t="shared" si="121"/>
        <v>#DIV/0!</v>
      </c>
      <c r="W418" s="4" t="e">
        <f t="shared" si="122"/>
        <v>#DIV/0!</v>
      </c>
      <c r="X418" s="4" t="e">
        <f t="shared" si="123"/>
        <v>#DIV/0!</v>
      </c>
      <c r="Y418" s="4" t="e">
        <f t="shared" si="124"/>
        <v>#DIV/0!</v>
      </c>
      <c r="Z418" s="4" t="e">
        <f t="shared" si="125"/>
        <v>#DIV/0!</v>
      </c>
      <c r="AA418" s="4" t="e">
        <f t="shared" si="126"/>
        <v>#DIV/0!</v>
      </c>
      <c r="AB418" s="4" t="e">
        <f t="shared" si="127"/>
        <v>#DIV/0!</v>
      </c>
      <c r="AC418" s="4" t="e">
        <f t="shared" si="128"/>
        <v>#DIV/0!</v>
      </c>
    </row>
    <row r="419" spans="1:29" ht="15" x14ac:dyDescent="0.25">
      <c r="A419">
        <v>2.64</v>
      </c>
      <c r="B419">
        <v>3.57</v>
      </c>
      <c r="C419">
        <v>2.68</v>
      </c>
      <c r="D419" s="20">
        <f t="shared" si="129"/>
        <v>3.2034251964014882E-2</v>
      </c>
      <c r="E419" s="17">
        <f>IF(OR($A419="",$B419="",$C419=""),"",A419*'MPTO_working_3-way'!$I418)</f>
        <v>2.7245704251849996</v>
      </c>
      <c r="F419" s="21">
        <f>IF(OR($A419="",$B419="",$C419=""),"",B419*'MPTO_working_3-way'!$I418)</f>
        <v>3.6843622795115332</v>
      </c>
      <c r="G419" s="22">
        <f>IF(OR($A419="",$B419="",$C419=""),"",C419*'MPTO_working_3-way'!$I418)</f>
        <v>2.76585179526356</v>
      </c>
      <c r="H419" s="17">
        <f>IF(OR($A419="",$B419="",$C419=""),"",'MPTO_working_3-way'!E418)</f>
        <v>2.7165807977037368</v>
      </c>
      <c r="I419" s="21">
        <f>IF(OR($A419="",$B419="",$C419=""),"",'MPTO_working_3-way'!F418)</f>
        <v>3.7114846135942048</v>
      </c>
      <c r="J419" s="22">
        <f>IF(OR($A419="",$B419="",$C419=""),"",'MPTO_working_3-way'!G418)</f>
        <v>2.7589537096748824</v>
      </c>
      <c r="K419" s="17">
        <f>IF(OR($A419="",$B419="",$C419=""),"",'OddsRatio_working_3-way'!H418)</f>
        <v>2.720830898879866</v>
      </c>
      <c r="L419" s="21">
        <f>IF(OR($A419="",$B419="",$C419=""),"",'OddsRatio_working_3-way'!I418)</f>
        <v>3.6966679330007639</v>
      </c>
      <c r="M419" s="22">
        <f>IF(OR($A419="",$B419="",$C419=""),"",'OddsRatio_working_3-way'!J418)</f>
        <v>2.7628023842183986</v>
      </c>
      <c r="N419" s="29">
        <f t="shared" si="108"/>
        <v>36.703033650969012</v>
      </c>
      <c r="O419" s="30">
        <f t="shared" si="109"/>
        <v>27.141739170464486</v>
      </c>
      <c r="P419" s="30">
        <f t="shared" si="110"/>
        <v>36.155227178566498</v>
      </c>
      <c r="Q419" t="s">
        <v>362</v>
      </c>
      <c r="R419" t="s">
        <v>363</v>
      </c>
      <c r="S419" s="43">
        <v>44086</v>
      </c>
      <c r="T419" s="4">
        <v>100</v>
      </c>
      <c r="U419" s="4">
        <f t="shared" si="120"/>
        <v>62.121212121212118</v>
      </c>
      <c r="V419" s="4">
        <f t="shared" si="121"/>
        <v>71.988795518207283</v>
      </c>
      <c r="W419" s="4">
        <f t="shared" si="122"/>
        <v>62.686567164179095</v>
      </c>
      <c r="X419" s="4">
        <f t="shared" si="123"/>
        <v>65.324637317613607</v>
      </c>
      <c r="Y419" s="4">
        <f t="shared" si="124"/>
        <v>75.192220714608766</v>
      </c>
      <c r="Z419" s="4">
        <f t="shared" si="125"/>
        <v>65.889992360580592</v>
      </c>
      <c r="AA419" s="4">
        <f t="shared" si="126"/>
        <v>-3.2034251964014899</v>
      </c>
      <c r="AB419" s="4">
        <f t="shared" si="127"/>
        <v>-3.2034251964014828</v>
      </c>
      <c r="AC419" s="4">
        <f t="shared" si="128"/>
        <v>-3.203425196401497</v>
      </c>
    </row>
    <row r="420" spans="1:29" ht="15" x14ac:dyDescent="0.25">
      <c r="A420">
        <v>4.29</v>
      </c>
      <c r="B420">
        <v>4.2300000000000004</v>
      </c>
      <c r="C420">
        <v>1.76</v>
      </c>
      <c r="D420" s="20">
        <f t="shared" si="129"/>
        <v>3.7688670667394231E-2</v>
      </c>
      <c r="E420" s="17">
        <f>IF(OR($A420="",$B420="",$C420=""),"",A420*'MPTO_working_3-way'!$I419)</f>
        <v>4.4516843971631213</v>
      </c>
      <c r="F420" s="21">
        <f>IF(OR($A420="",$B420="",$C420=""),"",B420*'MPTO_working_3-way'!$I419)</f>
        <v>4.3894230769230784</v>
      </c>
      <c r="G420" s="22">
        <f>IF(OR($A420="",$B420="",$C420=""),"",C420*'MPTO_working_3-way'!$I419)</f>
        <v>1.8263320603746138</v>
      </c>
      <c r="H420" s="17">
        <f>IF(OR($A420="",$B420="",$C420=""),"",'MPTO_working_3-way'!E419)</f>
        <v>4.5343794703931151</v>
      </c>
      <c r="I420" s="21">
        <f>IF(OR($A420="",$B420="",$C420=""),"",'MPTO_working_3-way'!F419)</f>
        <v>4.4674023424277314</v>
      </c>
      <c r="J420" s="22">
        <f>IF(OR($A420="",$B420="",$C420=""),"",'MPTO_working_3-way'!G419)</f>
        <v>1.7997946968306946</v>
      </c>
      <c r="K420" s="17">
        <f>IF(OR($A420="",$B420="",$C420=""),"",'OddsRatio_working_3-way'!H419)</f>
        <v>4.5034339975331097</v>
      </c>
      <c r="L420" s="21">
        <f>IF(OR($A420="",$B420="",$C420=""),"",'OddsRatio_working_3-way'!I419)</f>
        <v>4.4395415842042372</v>
      </c>
      <c r="M420" s="22">
        <f>IF(OR($A420="",$B420="",$C420=""),"",'OddsRatio_working_3-way'!J419)</f>
        <v>1.8093039021657034</v>
      </c>
      <c r="N420" s="29">
        <f t="shared" si="108"/>
        <v>22.463407348401869</v>
      </c>
      <c r="O420" s="30">
        <f t="shared" si="109"/>
        <v>22.782037239868558</v>
      </c>
      <c r="P420" s="30">
        <f t="shared" si="110"/>
        <v>54.754555411729555</v>
      </c>
      <c r="Q420" t="s">
        <v>364</v>
      </c>
      <c r="R420" t="s">
        <v>365</v>
      </c>
      <c r="S420" s="43">
        <v>44086</v>
      </c>
      <c r="T420" s="4">
        <v>100</v>
      </c>
      <c r="U420" s="4">
        <f t="shared" si="120"/>
        <v>76.689976689976689</v>
      </c>
      <c r="V420" s="4">
        <f t="shared" si="121"/>
        <v>76.359338061465735</v>
      </c>
      <c r="W420" s="4">
        <f t="shared" si="122"/>
        <v>43.181818181818187</v>
      </c>
      <c r="X420" s="4">
        <f t="shared" si="123"/>
        <v>80.458843756716107</v>
      </c>
      <c r="Y420" s="4">
        <f t="shared" si="124"/>
        <v>80.128205128205138</v>
      </c>
      <c r="Z420" s="4">
        <f t="shared" si="125"/>
        <v>46.950685248557591</v>
      </c>
      <c r="AA420" s="4">
        <f t="shared" si="126"/>
        <v>-3.7688670667394177</v>
      </c>
      <c r="AB420" s="4">
        <f t="shared" si="127"/>
        <v>-3.7688670667394035</v>
      </c>
      <c r="AC420" s="4">
        <f t="shared" si="128"/>
        <v>-3.7688670667394035</v>
      </c>
    </row>
    <row r="421" spans="1:29" ht="15" x14ac:dyDescent="0.25">
      <c r="A421">
        <v>1.91</v>
      </c>
      <c r="B421">
        <v>3.74</v>
      </c>
      <c r="C421">
        <v>4.0999999999999996</v>
      </c>
      <c r="D421" s="20">
        <f t="shared" si="129"/>
        <v>3.4842327592859101E-2</v>
      </c>
      <c r="E421" s="17">
        <f>IF(OR($A421="",$B421="",$C421=""),"",A421*'MPTO_working_3-way'!$I420)</f>
        <v>1.9765488457023608</v>
      </c>
      <c r="F421" s="21">
        <f>IF(OR($A421="",$B421="",$C421=""),"",B421*'MPTO_working_3-way'!$I420)</f>
        <v>3.8703103051972931</v>
      </c>
      <c r="G421" s="22">
        <f>IF(OR($A421="",$B421="",$C421=""),"",C421*'MPTO_working_3-way'!$I420)</f>
        <v>4.2428535431307219</v>
      </c>
      <c r="H421" s="17">
        <f>IF(OR($A421="",$B421="",$C421=""),"",'MPTO_working_3-way'!E420)</f>
        <v>1.9533306329663236</v>
      </c>
      <c r="I421" s="21">
        <f>IF(OR($A421="",$B421="",$C421=""),"",'MPTO_working_3-way'!F420)</f>
        <v>3.9098303974539599</v>
      </c>
      <c r="J421" s="22">
        <f>IF(OR($A421="",$B421="",$C421=""),"",'MPTO_working_3-way'!G420)</f>
        <v>4.3049945761190491</v>
      </c>
      <c r="K421" s="17">
        <f>IF(OR($A421="",$B421="",$C421=""),"",'OddsRatio_working_3-way'!H420)</f>
        <v>1.9621875158119977</v>
      </c>
      <c r="L421" s="21">
        <f>IF(OR($A421="",$B421="",$C421=""),"",'OddsRatio_working_3-way'!I420)</f>
        <v>3.8971360366207426</v>
      </c>
      <c r="M421" s="22">
        <f>IF(OR($A421="",$B421="",$C421=""),"",'OddsRatio_working_3-way'!J420)</f>
        <v>4.2777816472716408</v>
      </c>
      <c r="N421" s="29">
        <f t="shared" si="108"/>
        <v>50.593234878779484</v>
      </c>
      <c r="O421" s="30">
        <f t="shared" si="109"/>
        <v>25.837721555740323</v>
      </c>
      <c r="P421" s="30">
        <f t="shared" si="110"/>
        <v>23.569043565480197</v>
      </c>
      <c r="Q421" t="s">
        <v>366</v>
      </c>
      <c r="R421" t="s">
        <v>367</v>
      </c>
      <c r="S421" s="43">
        <v>44086</v>
      </c>
      <c r="T421" s="4">
        <v>100</v>
      </c>
      <c r="U421" s="4">
        <f t="shared" si="120"/>
        <v>47.643979057591622</v>
      </c>
      <c r="V421" s="4">
        <f t="shared" si="121"/>
        <v>73.262032085561486</v>
      </c>
      <c r="W421" s="4">
        <f t="shared" si="122"/>
        <v>75.609756097560975</v>
      </c>
      <c r="X421" s="4">
        <f t="shared" si="123"/>
        <v>51.128211816877524</v>
      </c>
      <c r="Y421" s="4">
        <f t="shared" si="124"/>
        <v>76.746264844847403</v>
      </c>
      <c r="Z421" s="4">
        <f t="shared" si="125"/>
        <v>79.093988856846877</v>
      </c>
      <c r="AA421" s="4">
        <f t="shared" si="126"/>
        <v>-3.4842327592859021</v>
      </c>
      <c r="AB421" s="4">
        <f t="shared" si="127"/>
        <v>-3.4842327592859164</v>
      </c>
      <c r="AC421" s="4">
        <f t="shared" si="128"/>
        <v>-3.4842327592859021</v>
      </c>
    </row>
    <row r="422" spans="1:29" ht="15" x14ac:dyDescent="0.25">
      <c r="A422">
        <v>1.88</v>
      </c>
      <c r="B422">
        <v>3.64</v>
      </c>
      <c r="C422">
        <v>4.38</v>
      </c>
      <c r="D422" s="20">
        <f t="shared" si="129"/>
        <v>3.4950670625401026E-2</v>
      </c>
      <c r="E422" s="17">
        <f>IF(OR($A422="",$B422="",$C422=""),"",A422*'MPTO_working_3-way'!$I421)</f>
        <v>1.9457072607757537</v>
      </c>
      <c r="F422" s="21">
        <f>IF(OR($A422="",$B422="",$C422=""),"",B422*'MPTO_working_3-way'!$I421)</f>
        <v>3.7672204410764598</v>
      </c>
      <c r="G422" s="22">
        <f>IF(OR($A422="",$B422="",$C422=""),"",C422*'MPTO_working_3-way'!$I421)</f>
        <v>4.5330839373392564</v>
      </c>
      <c r="H422" s="17">
        <f>IF(OR($A422="",$B422="",$C422=""),"",'MPTO_working_3-way'!E421)</f>
        <v>1.9220986115690268</v>
      </c>
      <c r="I422" s="21">
        <f>IF(OR($A422="",$B422="",$C422=""),"",'MPTO_working_3-way'!F421)</f>
        <v>3.8011966376187369</v>
      </c>
      <c r="J422" s="22">
        <f>IF(OR($A422="",$B422="",$C422=""),"",'MPTO_working_3-way'!G421)</f>
        <v>4.6155206935462942</v>
      </c>
      <c r="K422" s="17">
        <f>IF(OR($A422="",$B422="",$C422=""),"",'OddsRatio_working_3-way'!H421)</f>
        <v>1.9310709574106317</v>
      </c>
      <c r="L422" s="21">
        <f>IF(OR($A422="",$B422="",$C422=""),"",'OddsRatio_working_3-way'!I421)</f>
        <v>3.7932128722318947</v>
      </c>
      <c r="M422" s="22">
        <f>IF(OR($A422="",$B422="",$C422=""),"",'OddsRatio_working_3-way'!J421)</f>
        <v>4.5761589045999269</v>
      </c>
      <c r="N422" s="29">
        <f t="shared" si="108"/>
        <v>51.395192902826494</v>
      </c>
      <c r="O422" s="30">
        <f t="shared" si="109"/>
        <v>26.544769960800497</v>
      </c>
      <c r="P422" s="30">
        <f t="shared" si="110"/>
        <v>22.060037136373015</v>
      </c>
      <c r="Q422" t="s">
        <v>226</v>
      </c>
      <c r="R422" t="s">
        <v>231</v>
      </c>
      <c r="S422" s="43">
        <v>44086</v>
      </c>
      <c r="T422" s="4">
        <v>100</v>
      </c>
      <c r="U422" s="4">
        <f t="shared" si="120"/>
        <v>46.808510638297875</v>
      </c>
      <c r="V422" s="4">
        <f t="shared" si="121"/>
        <v>72.527472527472526</v>
      </c>
      <c r="W422" s="4">
        <f t="shared" si="122"/>
        <v>77.168949771689498</v>
      </c>
      <c r="X422" s="4">
        <f t="shared" si="123"/>
        <v>50.303577700837977</v>
      </c>
      <c r="Y422" s="4">
        <f t="shared" si="124"/>
        <v>76.022539590012627</v>
      </c>
      <c r="Z422" s="4">
        <f t="shared" si="125"/>
        <v>80.664016834229585</v>
      </c>
      <c r="AA422" s="4">
        <f t="shared" si="126"/>
        <v>-3.4950670625401017</v>
      </c>
      <c r="AB422" s="4">
        <f t="shared" si="127"/>
        <v>-3.4950670625401017</v>
      </c>
      <c r="AC422" s="4">
        <f t="shared" si="128"/>
        <v>-3.4950670625400875</v>
      </c>
    </row>
    <row r="423" spans="1:29" ht="15" x14ac:dyDescent="0.25">
      <c r="A423">
        <v>1.6</v>
      </c>
      <c r="B423">
        <v>4.01</v>
      </c>
      <c r="C423">
        <v>6.1</v>
      </c>
      <c r="D423" s="20">
        <f t="shared" si="129"/>
        <v>3.831098483299944E-2</v>
      </c>
      <c r="E423" s="17">
        <f>IF(OR($A423="",$B423="",$C423=""),"",A423*'MPTO_working_3-way'!$I422)</f>
        <v>1.6612975757327992</v>
      </c>
      <c r="F423" s="21">
        <f>IF(OR($A423="",$B423="",$C423=""),"",B423*'MPTO_working_3-way'!$I422)</f>
        <v>4.1636270491803273</v>
      </c>
      <c r="G423" s="22">
        <f>IF(OR($A423="",$B423="",$C423=""),"",C423*'MPTO_working_3-way'!$I422)</f>
        <v>6.3336970074812964</v>
      </c>
      <c r="H423" s="17">
        <f>IF(OR($A423="",$B423="",$C423=""),"",'MPTO_working_3-way'!E422)</f>
        <v>1.633373954559872</v>
      </c>
      <c r="I423" s="21">
        <f>IF(OR($A423="",$B423="",$C423=""),"",'MPTO_working_3-way'!F422)</f>
        <v>4.2264313945703114</v>
      </c>
      <c r="J423" s="22">
        <f>IF(OR($A423="",$B423="",$C423=""),"",'MPTO_working_3-way'!G422)</f>
        <v>6.6153274061052691</v>
      </c>
      <c r="K423" s="17">
        <f>IF(OR($A423="",$B423="",$C423=""),"",'OddsRatio_working_3-way'!H422)</f>
        <v>1.6429485884404142</v>
      </c>
      <c r="L423" s="21">
        <f>IF(OR($A423="",$B423="",$C423=""),"",'OddsRatio_working_3-way'!I422)</f>
        <v>4.2254587520094127</v>
      </c>
      <c r="M423" s="22">
        <f>IF(OR($A423="",$B423="",$C423=""),"",'OddsRatio_working_3-way'!J422)</f>
        <v>6.4650630017435216</v>
      </c>
      <c r="N423" s="29">
        <f t="shared" ref="N423:N476" si="130">(1/E423)* 100</f>
        <v>60.193911952161812</v>
      </c>
      <c r="O423" s="30">
        <f t="shared" ref="O423:O476" si="131">(1/F423)* 100</f>
        <v>24.017520978418684</v>
      </c>
      <c r="P423" s="30">
        <f t="shared" ref="P423:P476" si="132">(1/G423)* 100</f>
        <v>15.788567069419496</v>
      </c>
      <c r="Q423" t="s">
        <v>233</v>
      </c>
      <c r="R423" t="s">
        <v>235</v>
      </c>
      <c r="S423" s="43">
        <v>44086</v>
      </c>
      <c r="T423" s="4">
        <v>100</v>
      </c>
      <c r="U423" s="4">
        <f t="shared" si="120"/>
        <v>37.5</v>
      </c>
      <c r="V423" s="4">
        <f t="shared" si="121"/>
        <v>75.062344139650875</v>
      </c>
      <c r="W423" s="4">
        <f t="shared" si="122"/>
        <v>83.606557377049185</v>
      </c>
      <c r="X423" s="4">
        <f t="shared" si="123"/>
        <v>41.331098483299947</v>
      </c>
      <c r="Y423" s="4">
        <f t="shared" si="124"/>
        <v>78.893442622950815</v>
      </c>
      <c r="Z423" s="4">
        <f t="shared" si="125"/>
        <v>87.437655860349125</v>
      </c>
      <c r="AA423" s="4">
        <f t="shared" si="126"/>
        <v>-3.8310984832999466</v>
      </c>
      <c r="AB423" s="4">
        <f t="shared" si="127"/>
        <v>-3.8310984832999395</v>
      </c>
      <c r="AC423" s="4">
        <f t="shared" si="128"/>
        <v>-3.8310984832999395</v>
      </c>
    </row>
    <row r="424" spans="1:29" ht="15" x14ac:dyDescent="0.25">
      <c r="A424">
        <v>2.35</v>
      </c>
      <c r="B424">
        <v>3.45</v>
      </c>
      <c r="C424">
        <v>3.14</v>
      </c>
      <c r="D424" s="20">
        <f t="shared" si="129"/>
        <v>3.3858324937003026E-2</v>
      </c>
      <c r="E424" s="17">
        <f>IF(OR($A424="",$B424="",$C424=""),"",A424*'MPTO_working_3-way'!$I423)</f>
        <v>2.4295670636019571</v>
      </c>
      <c r="F424" s="21">
        <f>IF(OR($A424="",$B424="",$C424=""),"",B424*'MPTO_working_3-way'!$I423)</f>
        <v>3.5668112210326606</v>
      </c>
      <c r="G424" s="22">
        <f>IF(OR($A424="",$B424="",$C424=""),"",C424*'MPTO_working_3-way'!$I423)</f>
        <v>3.2463151403021895</v>
      </c>
      <c r="H424" s="17">
        <f>IF(OR($A424="",$B424="",$C424=""),"",'MPTO_working_3-way'!E423)</f>
        <v>2.4140256439838734</v>
      </c>
      <c r="I424" s="21">
        <f>IF(OR($A424="",$B424="",$C424=""),"",'MPTO_working_3-way'!F423)</f>
        <v>3.5897753471789731</v>
      </c>
      <c r="J424" s="22">
        <f>IF(OR($A424="",$B424="",$C424=""),"",'MPTO_working_3-way'!G423)</f>
        <v>3.2553648571751301</v>
      </c>
      <c r="K424" s="17">
        <f>IF(OR($A424="",$B424="",$C424=""),"",'OddsRatio_working_3-way'!H423)</f>
        <v>2.4208332507277834</v>
      </c>
      <c r="L424" s="21">
        <f>IF(OR($A424="",$B424="",$C424=""),"",'OddsRatio_working_3-way'!I423)</f>
        <v>3.5785492328022732</v>
      </c>
      <c r="M424" s="22">
        <f>IF(OR($A424="",$B424="",$C424=""),"",'OddsRatio_working_3-way'!J423)</f>
        <v>3.2522838196721904</v>
      </c>
      <c r="N424" s="29">
        <f t="shared" si="130"/>
        <v>41.159596496893933</v>
      </c>
      <c r="O424" s="30">
        <f t="shared" si="131"/>
        <v>28.036246889188622</v>
      </c>
      <c r="P424" s="30">
        <f t="shared" si="132"/>
        <v>30.804156613917439</v>
      </c>
      <c r="Q424" t="s">
        <v>237</v>
      </c>
      <c r="R424" t="s">
        <v>229</v>
      </c>
      <c r="S424" s="43">
        <v>44086</v>
      </c>
      <c r="T424" s="4">
        <v>100</v>
      </c>
      <c r="U424" s="4">
        <f t="shared" si="120"/>
        <v>57.446808510638299</v>
      </c>
      <c r="V424" s="4">
        <f t="shared" si="121"/>
        <v>71.014492753623188</v>
      </c>
      <c r="W424" s="4">
        <f t="shared" si="122"/>
        <v>68.152866242038215</v>
      </c>
      <c r="X424" s="4">
        <f t="shared" si="123"/>
        <v>60.832641004338598</v>
      </c>
      <c r="Y424" s="4">
        <f t="shared" si="124"/>
        <v>74.40032524732348</v>
      </c>
      <c r="Z424" s="4">
        <f t="shared" si="125"/>
        <v>71.538698735738521</v>
      </c>
      <c r="AA424" s="4">
        <f t="shared" si="126"/>
        <v>-3.385832493700299</v>
      </c>
      <c r="AB424" s="4">
        <f t="shared" si="127"/>
        <v>-3.3858324937002919</v>
      </c>
      <c r="AC424" s="4">
        <f t="shared" si="128"/>
        <v>-3.3858324937003061</v>
      </c>
    </row>
    <row r="425" spans="1:29" ht="15" x14ac:dyDescent="0.25">
      <c r="A425">
        <v>1.17</v>
      </c>
      <c r="B425">
        <v>7.71</v>
      </c>
      <c r="C425">
        <v>20.9</v>
      </c>
      <c r="D425" s="20">
        <f t="shared" si="129"/>
        <v>3.2249430774927479E-2</v>
      </c>
      <c r="E425" s="17">
        <f>IF(OR($A425="",$B425="",$C425=""),"",A425*'MPTO_working_3-way'!$I424)</f>
        <v>1.2077318340066652</v>
      </c>
      <c r="F425" s="21">
        <f>IF(OR($A425="",$B425="",$C425=""),"",B425*'MPTO_working_3-way'!$I424)</f>
        <v>7.9586431112746912</v>
      </c>
      <c r="G425" s="22">
        <f>IF(OR($A425="",$B425="",$C425=""),"",C425*'MPTO_working_3-way'!$I424)</f>
        <v>21.574013103195984</v>
      </c>
      <c r="H425" s="17">
        <f>IF(OR($A425="",$B425="",$C425=""),"",'MPTO_working_3-way'!E424)</f>
        <v>1.1849028525825562</v>
      </c>
      <c r="I425" s="21">
        <f>IF(OR($A425="",$B425="",$C425=""),"",'MPTO_working_3-way'!F424)</f>
        <v>8.406761076610465</v>
      </c>
      <c r="J425" s="22">
        <f>IF(OR($A425="",$B425="",$C425=""),"",'MPTO_working_3-way'!G424)</f>
        <v>26.956299747927172</v>
      </c>
      <c r="K425" s="17">
        <f>IF(OR($A425="",$B425="",$C425=""),"",'OddsRatio_working_3-way'!H424)</f>
        <v>1.1906945316676885</v>
      </c>
      <c r="L425" s="21">
        <f>IF(OR($A425="",$B425="",$C425=""),"",'OddsRatio_working_3-way'!I424)</f>
        <v>8.526825338177586</v>
      </c>
      <c r="M425" s="22">
        <f>IF(OR($A425="",$B425="",$C425=""),"",'OddsRatio_working_3-way'!J424)</f>
        <v>23.322477530511772</v>
      </c>
      <c r="N425" s="29">
        <f t="shared" si="130"/>
        <v>82.79983783175507</v>
      </c>
      <c r="O425" s="30">
        <f t="shared" si="131"/>
        <v>12.564955935558162</v>
      </c>
      <c r="P425" s="30">
        <f t="shared" si="132"/>
        <v>4.635206232686766</v>
      </c>
      <c r="Q425" t="s">
        <v>227</v>
      </c>
      <c r="R425" t="s">
        <v>228</v>
      </c>
      <c r="S425" s="43">
        <v>44086</v>
      </c>
      <c r="T425" s="4">
        <v>100</v>
      </c>
      <c r="U425" s="4">
        <f t="shared" si="120"/>
        <v>14.529914529914532</v>
      </c>
      <c r="V425" s="4">
        <f t="shared" si="121"/>
        <v>87.029831387808045</v>
      </c>
      <c r="W425" s="4">
        <f t="shared" si="122"/>
        <v>95.215311004784695</v>
      </c>
      <c r="X425" s="4">
        <f t="shared" si="123"/>
        <v>17.754857607407271</v>
      </c>
      <c r="Y425" s="4">
        <f t="shared" si="124"/>
        <v>90.254774465300784</v>
      </c>
      <c r="Z425" s="4">
        <f t="shared" si="125"/>
        <v>98.440254082277434</v>
      </c>
      <c r="AA425" s="4">
        <f t="shared" si="126"/>
        <v>-3.224943077492739</v>
      </c>
      <c r="AB425" s="4">
        <f t="shared" si="127"/>
        <v>-3.224943077492739</v>
      </c>
      <c r="AC425" s="4">
        <f t="shared" si="128"/>
        <v>-3.224943077492739</v>
      </c>
    </row>
    <row r="426" spans="1:29" ht="15" x14ac:dyDescent="0.25">
      <c r="A426">
        <v>16.559999999999999</v>
      </c>
      <c r="B426">
        <v>7.36</v>
      </c>
      <c r="C426">
        <v>1.19</v>
      </c>
      <c r="D426" s="20">
        <f t="shared" si="129"/>
        <v>3.6592173101124503E-2</v>
      </c>
      <c r="E426" s="17">
        <f>IF(OR($A426="",$B426="",$C426=""),"",A426*'MPTO_working_3-way'!$I425)</f>
        <v>17.165966386554622</v>
      </c>
      <c r="F426" s="21">
        <f>IF(OR($A426="",$B426="",$C426=""),"",B426*'MPTO_working_3-way'!$I425)</f>
        <v>7.6293183940242768</v>
      </c>
      <c r="G426" s="22">
        <f>IF(OR($A426="",$B426="",$C426=""),"",C426*'MPTO_working_3-way'!$I425)</f>
        <v>1.2335446859903381</v>
      </c>
      <c r="H426" s="17">
        <f>IF(OR($A426="",$B426="",$C426=""),"",'MPTO_working_3-way'!E425)</f>
        <v>20.751588332338791</v>
      </c>
      <c r="I426" s="21">
        <f>IF(OR($A426="",$B426="",$C426=""),"",'MPTO_working_3-way'!F425)</f>
        <v>8.085893262576251</v>
      </c>
      <c r="J426" s="22">
        <f>IF(OR($A426="",$B426="",$C426=""),"",'MPTO_working_3-way'!G425)</f>
        <v>1.2075271298987518</v>
      </c>
      <c r="K426" s="17">
        <f>IF(OR($A426="",$B426="",$C426=""),"",'OddsRatio_working_3-way'!H425)</f>
        <v>18.537098145768503</v>
      </c>
      <c r="L426" s="21">
        <f>IF(OR($A426="",$B426="",$C426=""),"",'OddsRatio_working_3-way'!I425)</f>
        <v>8.1681198076534507</v>
      </c>
      <c r="M426" s="22">
        <f>IF(OR($A426="",$B426="",$C426=""),"",'OddsRatio_working_3-way'!J425)</f>
        <v>1.2141419439393324</v>
      </c>
      <c r="N426" s="29">
        <f t="shared" si="130"/>
        <v>5.8254803573613998</v>
      </c>
      <c r="O426" s="30">
        <f t="shared" si="131"/>
        <v>13.10733080406315</v>
      </c>
      <c r="P426" s="30">
        <f t="shared" si="132"/>
        <v>81.067188838575461</v>
      </c>
      <c r="Q426" t="s">
        <v>236</v>
      </c>
      <c r="R426" t="s">
        <v>234</v>
      </c>
      <c r="S426" s="43">
        <v>44086</v>
      </c>
      <c r="T426" s="4">
        <v>100</v>
      </c>
      <c r="U426" s="4">
        <f t="shared" si="120"/>
        <v>93.961352657004824</v>
      </c>
      <c r="V426" s="4">
        <f t="shared" si="121"/>
        <v>86.41304347826086</v>
      </c>
      <c r="W426" s="4">
        <f t="shared" si="122"/>
        <v>15.966386554621849</v>
      </c>
      <c r="X426" s="4">
        <f t="shared" si="123"/>
        <v>97.620569967117277</v>
      </c>
      <c r="Y426" s="4">
        <f t="shared" si="124"/>
        <v>90.072260788373328</v>
      </c>
      <c r="Z426" s="4">
        <f t="shared" si="125"/>
        <v>19.625603864734298</v>
      </c>
      <c r="AA426" s="4">
        <f t="shared" si="126"/>
        <v>-3.659217310112453</v>
      </c>
      <c r="AB426" s="4">
        <f t="shared" si="127"/>
        <v>-3.6592173101124672</v>
      </c>
      <c r="AC426" s="4">
        <f t="shared" si="128"/>
        <v>-3.6592173101124494</v>
      </c>
    </row>
    <row r="427" spans="1:29" ht="15" x14ac:dyDescent="0.25">
      <c r="A427">
        <v>4.26</v>
      </c>
      <c r="B427">
        <v>3.66</v>
      </c>
      <c r="C427">
        <v>1.89</v>
      </c>
      <c r="D427" s="20">
        <f t="shared" si="129"/>
        <v>3.7066356853934668E-2</v>
      </c>
      <c r="E427" s="17">
        <f>IF(OR($A427="",$B427="",$C427=""),"",A427*'MPTO_working_3-way'!$I426)</f>
        <v>4.4179026801977619</v>
      </c>
      <c r="F427" s="21">
        <f>IF(OR($A427="",$B427="",$C427=""),"",B427*'MPTO_working_3-way'!$I426)</f>
        <v>3.7956628660854008</v>
      </c>
      <c r="G427" s="22">
        <f>IF(OR($A427="",$B427="",$C427=""),"",C427*'MPTO_working_3-way'!$I426)</f>
        <v>1.9600554144539364</v>
      </c>
      <c r="H427" s="17">
        <f>IF(OR($A427="",$B427="",$C427=""),"",'MPTO_working_3-way'!E426)</f>
        <v>4.4966792343652999</v>
      </c>
      <c r="I427" s="21">
        <f>IF(OR($A427="",$B427="",$C427=""),"",'MPTO_working_3-way'!F426)</f>
        <v>3.8333476426338056</v>
      </c>
      <c r="J427" s="22">
        <f>IF(OR($A427="",$B427="",$C427=""),"",'MPTO_working_3-way'!G426)</f>
        <v>1.9351901834495833</v>
      </c>
      <c r="K427" s="17">
        <f>IF(OR($A427="",$B427="",$C427=""),"",'OddsRatio_working_3-way'!H426)</f>
        <v>4.4601187099790938</v>
      </c>
      <c r="L427" s="21">
        <f>IF(OR($A427="",$B427="",$C427=""),"",'OddsRatio_working_3-way'!I426)</f>
        <v>3.8232870455657637</v>
      </c>
      <c r="M427" s="22">
        <f>IF(OR($A427="",$B427="",$C427=""),"",'OddsRatio_working_3-way'!J426)</f>
        <v>1.9446336355464395</v>
      </c>
      <c r="N427" s="29">
        <f t="shared" si="130"/>
        <v>22.635174932265286</v>
      </c>
      <c r="O427" s="30">
        <f t="shared" si="131"/>
        <v>26.345859347390743</v>
      </c>
      <c r="P427" s="30">
        <f t="shared" si="132"/>
        <v>51.018965720343978</v>
      </c>
      <c r="Q427" t="s">
        <v>232</v>
      </c>
      <c r="R427" t="s">
        <v>230</v>
      </c>
      <c r="S427" s="43">
        <v>44086</v>
      </c>
      <c r="T427" s="4">
        <v>100</v>
      </c>
      <c r="U427" s="4">
        <f t="shared" si="120"/>
        <v>76.525821596244128</v>
      </c>
      <c r="V427" s="4">
        <f t="shared" si="121"/>
        <v>72.67759562841529</v>
      </c>
      <c r="W427" s="4">
        <f t="shared" si="122"/>
        <v>47.089947089947096</v>
      </c>
      <c r="X427" s="4">
        <f t="shared" si="123"/>
        <v>80.232457281637608</v>
      </c>
      <c r="Y427" s="4">
        <f t="shared" si="124"/>
        <v>76.384231313808783</v>
      </c>
      <c r="Z427" s="4">
        <f t="shared" si="125"/>
        <v>50.796582775340561</v>
      </c>
      <c r="AA427" s="4">
        <f t="shared" si="126"/>
        <v>-3.7066356853934792</v>
      </c>
      <c r="AB427" s="4">
        <f t="shared" si="127"/>
        <v>-3.7066356853934934</v>
      </c>
      <c r="AC427" s="4">
        <f t="shared" si="128"/>
        <v>-3.706635685393465</v>
      </c>
    </row>
    <row r="428" spans="1:29" ht="15" x14ac:dyDescent="0.25">
      <c r="A428">
        <v>2.6</v>
      </c>
      <c r="B428">
        <v>3.22</v>
      </c>
      <c r="C428">
        <v>3.01</v>
      </c>
      <c r="D428" s="20">
        <f t="shared" si="129"/>
        <v>2.740030444782704E-2</v>
      </c>
      <c r="E428" s="17">
        <f>IF(OR($A428="",$B428="",$C428=""),"",A428*'MPTO_working_3-way'!$I427)</f>
        <v>2.6712407915643506</v>
      </c>
      <c r="F428" s="21">
        <f>IF(OR($A428="",$B428="",$C428=""),"",B428*'MPTO_working_3-way'!$I427)</f>
        <v>3.3082289803220033</v>
      </c>
      <c r="G428" s="22">
        <f>IF(OR($A428="",$B428="",$C428=""),"",C428*'MPTO_working_3-way'!$I427)</f>
        <v>3.092474916387959</v>
      </c>
      <c r="H428" s="17">
        <f>IF(OR($A428="",$B428="",$C428=""),"",'MPTO_working_3-way'!E427)</f>
        <v>2.6632438670730627</v>
      </c>
      <c r="I428" s="21">
        <f>IF(OR($A428="",$B428="",$C428=""),"",'MPTO_working_3-way'!F427)</f>
        <v>3.3175685638454726</v>
      </c>
      <c r="J428" s="22">
        <f>IF(OR($A428="",$B428="",$C428=""),"",'MPTO_working_3-way'!G427)</f>
        <v>3.0950890707751557</v>
      </c>
      <c r="K428" s="17">
        <f>IF(OR($A428="",$B428="",$C428=""),"",'OddsRatio_working_3-way'!H427)</f>
        <v>2.6669657418572803</v>
      </c>
      <c r="L428" s="21">
        <f>IF(OR($A428="",$B428="",$C428=""),"",'OddsRatio_working_3-way'!I427)</f>
        <v>3.3129149668269777</v>
      </c>
      <c r="M428" s="22">
        <f>IF(OR($A428="",$B428="",$C428=""),"",'OddsRatio_working_3-way'!J427)</f>
        <v>3.0941257132082094</v>
      </c>
      <c r="N428" s="29">
        <f t="shared" si="130"/>
        <v>37.435786513816041</v>
      </c>
      <c r="O428" s="30">
        <f t="shared" si="131"/>
        <v>30.227653706807985</v>
      </c>
      <c r="P428" s="30">
        <f t="shared" si="132"/>
        <v>32.336559779375989</v>
      </c>
      <c r="Q428" t="s">
        <v>150</v>
      </c>
      <c r="R428" t="s">
        <v>56</v>
      </c>
      <c r="S428" s="43">
        <v>44086</v>
      </c>
      <c r="T428" s="4">
        <v>100</v>
      </c>
      <c r="U428" s="4">
        <f t="shared" si="120"/>
        <v>61.538461538461533</v>
      </c>
      <c r="V428" s="4">
        <f t="shared" si="121"/>
        <v>68.944099378881987</v>
      </c>
      <c r="W428" s="4">
        <f t="shared" si="122"/>
        <v>66.777408637873762</v>
      </c>
      <c r="X428" s="4">
        <f t="shared" si="123"/>
        <v>64.278491983244251</v>
      </c>
      <c r="Y428" s="4">
        <f t="shared" si="124"/>
        <v>71.684129823664705</v>
      </c>
      <c r="Z428" s="4">
        <f t="shared" si="125"/>
        <v>69.517439082656466</v>
      </c>
      <c r="AA428" s="4">
        <f t="shared" si="126"/>
        <v>-2.7400304447827182</v>
      </c>
      <c r="AB428" s="4">
        <f t="shared" si="127"/>
        <v>-2.7400304447827182</v>
      </c>
      <c r="AC428" s="4">
        <f t="shared" si="128"/>
        <v>-2.740030444782704</v>
      </c>
    </row>
    <row r="429" spans="1:29" ht="15" x14ac:dyDescent="0.25">
      <c r="A429">
        <v>2.92</v>
      </c>
      <c r="B429">
        <v>3.02</v>
      </c>
      <c r="C429">
        <v>2.82</v>
      </c>
      <c r="D429" s="20">
        <f t="shared" si="129"/>
        <v>2.8201510317241274E-2</v>
      </c>
      <c r="E429" s="17">
        <f>IF(OR($A429="",$B429="",$C429=""),"",A429*'MPTO_working_3-way'!$I428)</f>
        <v>3.0023484101263445</v>
      </c>
      <c r="F429" s="21">
        <f>IF(OR($A429="",$B429="",$C429=""),"",B429*'MPTO_working_3-way'!$I428)</f>
        <v>3.1051685611580688</v>
      </c>
      <c r="G429" s="22">
        <f>IF(OR($A429="",$B429="",$C429=""),"",C429*'MPTO_working_3-way'!$I428)</f>
        <v>2.8995282590946201</v>
      </c>
      <c r="H429" s="17">
        <f>IF(OR($A429="",$B429="",$C429=""),"",'MPTO_working_3-way'!E428)</f>
        <v>3.0024146921460688</v>
      </c>
      <c r="I429" s="21">
        <f>IF(OR($A429="",$B429="",$C429=""),"",'MPTO_working_3-way'!F428)</f>
        <v>3.1082414850031803</v>
      </c>
      <c r="J429" s="22">
        <f>IF(OR($A429="",$B429="",$C429=""),"",'MPTO_working_3-way'!G428)</f>
        <v>2.8967922823924677</v>
      </c>
      <c r="K429" s="17">
        <f>IF(OR($A429="",$B429="",$C429=""),"",'OddsRatio_working_3-way'!H428)</f>
        <v>3.0024161215295915</v>
      </c>
      <c r="L429" s="21">
        <f>IF(OR($A429="",$B429="",$C429=""),"",'OddsRatio_working_3-way'!I428)</f>
        <v>3.1067086278592568</v>
      </c>
      <c r="M429" s="22">
        <f>IF(OR($A429="",$B429="",$C429=""),"",'OddsRatio_working_3-way'!J428)</f>
        <v>2.8981236151999248</v>
      </c>
      <c r="N429" s="29">
        <f t="shared" si="130"/>
        <v>33.307260297545483</v>
      </c>
      <c r="O429" s="30">
        <f t="shared" si="131"/>
        <v>32.204370883719477</v>
      </c>
      <c r="P429" s="30">
        <f t="shared" si="132"/>
        <v>34.48836881873504</v>
      </c>
      <c r="Q429" t="s">
        <v>177</v>
      </c>
      <c r="R429" t="s">
        <v>154</v>
      </c>
      <c r="S429" s="43">
        <v>44086</v>
      </c>
      <c r="T429" s="4">
        <v>100</v>
      </c>
      <c r="U429" s="4">
        <f t="shared" si="120"/>
        <v>65.753424657534239</v>
      </c>
      <c r="V429" s="4">
        <f t="shared" si="121"/>
        <v>66.88741721854305</v>
      </c>
      <c r="W429" s="4">
        <f t="shared" si="122"/>
        <v>64.539007092198588</v>
      </c>
      <c r="X429" s="4">
        <f t="shared" si="123"/>
        <v>68.573575689258377</v>
      </c>
      <c r="Y429" s="4">
        <f t="shared" si="124"/>
        <v>69.707568250267173</v>
      </c>
      <c r="Z429" s="4">
        <f t="shared" si="125"/>
        <v>67.359158123922697</v>
      </c>
      <c r="AA429" s="4">
        <f t="shared" si="126"/>
        <v>-2.8201510317241372</v>
      </c>
      <c r="AB429" s="4">
        <f t="shared" si="127"/>
        <v>-2.820151031724123</v>
      </c>
      <c r="AC429" s="4">
        <f t="shared" si="128"/>
        <v>-2.8201510317241087</v>
      </c>
    </row>
    <row r="430" spans="1:29" ht="15" x14ac:dyDescent="0.25">
      <c r="A430">
        <v>2.87</v>
      </c>
      <c r="B430">
        <v>3.04</v>
      </c>
      <c r="C430">
        <v>2.86</v>
      </c>
      <c r="D430" s="20">
        <f t="shared" si="129"/>
        <v>2.70297738205314E-2</v>
      </c>
      <c r="E430" s="17">
        <f>IF(OR($A430="",$B430="",$C430=""),"",A430*'MPTO_working_3-way'!$I429)</f>
        <v>2.947575450864925</v>
      </c>
      <c r="F430" s="21">
        <f>IF(OR($A430="",$B430="",$C430=""),"",B430*'MPTO_working_3-way'!$I429)</f>
        <v>3.1221705124144155</v>
      </c>
      <c r="G430" s="22">
        <f>IF(OR($A430="",$B430="",$C430=""),"",C430*'MPTO_working_3-way'!$I429)</f>
        <v>2.9373051531267196</v>
      </c>
      <c r="H430" s="17">
        <f>IF(OR($A430="",$B430="",$C430=""),"",'MPTO_working_3-way'!E429)</f>
        <v>2.9461838467474646</v>
      </c>
      <c r="I430" s="21">
        <f>IF(OR($A430="",$B430="",$C430=""),"",'MPTO_working_3-way'!F429)</f>
        <v>3.1256110196989355</v>
      </c>
      <c r="J430" s="22">
        <f>IF(OR($A430="",$B430="",$C430=""),"",'MPTO_working_3-way'!G429)</f>
        <v>2.9356468771205946</v>
      </c>
      <c r="K430" s="17">
        <f>IF(OR($A430="",$B430="",$C430=""),"",'OddsRatio_working_3-way'!H429)</f>
        <v>2.9468883710709819</v>
      </c>
      <c r="L430" s="21">
        <f>IF(OR($A430="",$B430="",$C430=""),"",'OddsRatio_working_3-way'!I429)</f>
        <v>3.1238782229865252</v>
      </c>
      <c r="M430" s="22">
        <f>IF(OR($A430="",$B430="",$C430=""),"",'OddsRatio_working_3-way'!J429)</f>
        <v>2.9364772033112443</v>
      </c>
      <c r="N430" s="29">
        <f t="shared" si="130"/>
        <v>33.926188376503269</v>
      </c>
      <c r="O430" s="30">
        <f t="shared" si="131"/>
        <v>32.029000210711963</v>
      </c>
      <c r="P430" s="30">
        <f t="shared" si="132"/>
        <v>34.044811412784746</v>
      </c>
      <c r="Q430" t="s">
        <v>63</v>
      </c>
      <c r="R430" t="s">
        <v>111</v>
      </c>
      <c r="S430" s="43">
        <v>44086</v>
      </c>
      <c r="T430" s="4">
        <v>100</v>
      </c>
      <c r="U430" s="4">
        <f t="shared" si="120"/>
        <v>65.156794425087099</v>
      </c>
      <c r="V430" s="4">
        <f t="shared" si="121"/>
        <v>67.10526315789474</v>
      </c>
      <c r="W430" s="4">
        <f t="shared" si="122"/>
        <v>65.03496503496504</v>
      </c>
      <c r="X430" s="4">
        <f t="shared" si="123"/>
        <v>67.859771807140234</v>
      </c>
      <c r="Y430" s="4">
        <f t="shared" si="124"/>
        <v>69.808240539947846</v>
      </c>
      <c r="Z430" s="4">
        <f t="shared" si="125"/>
        <v>67.737942417018161</v>
      </c>
      <c r="AA430" s="4">
        <f t="shared" si="126"/>
        <v>-2.7029773820531346</v>
      </c>
      <c r="AB430" s="4">
        <f t="shared" si="127"/>
        <v>-2.7029773820531062</v>
      </c>
      <c r="AC430" s="4">
        <f t="shared" si="128"/>
        <v>-2.7029773820531204</v>
      </c>
    </row>
    <row r="431" spans="1:29" ht="15" x14ac:dyDescent="0.25">
      <c r="A431">
        <v>2.2599999999999998</v>
      </c>
      <c r="B431">
        <v>2.97</v>
      </c>
      <c r="C431">
        <v>3.84</v>
      </c>
      <c r="D431" s="20">
        <f t="shared" si="129"/>
        <v>3.9594879473198175E-2</v>
      </c>
      <c r="E431" s="17">
        <f>IF(OR($A431="",$B431="",$C431=""),"",A431*'MPTO_working_3-way'!$I430)</f>
        <v>2.3494844276094278</v>
      </c>
      <c r="F431" s="21">
        <f>IF(OR($A431="",$B431="",$C431=""),"",B431*'MPTO_working_3-way'!$I430)</f>
        <v>3.0875967920353986</v>
      </c>
      <c r="G431" s="22">
        <f>IF(OR($A431="",$B431="",$C431=""),"",C431*'MPTO_working_3-way'!$I430)</f>
        <v>3.9920443371770808</v>
      </c>
      <c r="H431" s="17">
        <f>IF(OR($A431="",$B431="",$C431=""),"",'MPTO_working_3-way'!E430)</f>
        <v>2.3294841863468196</v>
      </c>
      <c r="I431" s="21">
        <f>IF(OR($A431="",$B431="",$C431=""),"",'MPTO_working_3-way'!F430)</f>
        <v>3.0911705813329857</v>
      </c>
      <c r="J431" s="22">
        <f>IF(OR($A431="",$B431="",$C431=""),"",'MPTO_working_3-way'!G430)</f>
        <v>4.0450067921988904</v>
      </c>
      <c r="K431" s="17">
        <f>IF(OR($A431="",$B431="",$C431=""),"",'OddsRatio_working_3-way'!H430)</f>
        <v>2.3383127219194328</v>
      </c>
      <c r="L431" s="21">
        <f>IF(OR($A431="",$B431="",$C431=""),"",'OddsRatio_working_3-way'!I430)</f>
        <v>3.092441319191495</v>
      </c>
      <c r="M431" s="22">
        <f>IF(OR($A431="",$B431="",$C431=""),"",'OddsRatio_working_3-way'!J430)</f>
        <v>4.016514389088246</v>
      </c>
      <c r="N431" s="29">
        <f t="shared" si="130"/>
        <v>42.562529389372799</v>
      </c>
      <c r="O431" s="30">
        <f t="shared" si="131"/>
        <v>32.387648626256741</v>
      </c>
      <c r="P431" s="30">
        <f t="shared" si="132"/>
        <v>25.049821984370453</v>
      </c>
      <c r="Q431" t="s">
        <v>122</v>
      </c>
      <c r="R431" t="s">
        <v>368</v>
      </c>
      <c r="S431" s="43">
        <v>44086</v>
      </c>
      <c r="T431" s="4">
        <v>100</v>
      </c>
      <c r="U431" s="4">
        <f t="shared" si="120"/>
        <v>55.752212389380524</v>
      </c>
      <c r="V431" s="4">
        <f t="shared" si="121"/>
        <v>66.329966329966325</v>
      </c>
      <c r="W431" s="4">
        <f t="shared" si="122"/>
        <v>73.958333333333343</v>
      </c>
      <c r="X431" s="4">
        <f t="shared" si="123"/>
        <v>59.711700336700332</v>
      </c>
      <c r="Y431" s="4">
        <f t="shared" si="124"/>
        <v>70.28945427728614</v>
      </c>
      <c r="Z431" s="4">
        <f t="shared" si="125"/>
        <v>77.917821280653143</v>
      </c>
      <c r="AA431" s="4">
        <f t="shared" si="126"/>
        <v>-3.9594879473198077</v>
      </c>
      <c r="AB431" s="4">
        <f t="shared" si="127"/>
        <v>-3.9594879473198148</v>
      </c>
      <c r="AC431" s="4">
        <f t="shared" si="128"/>
        <v>-3.9594879473198006</v>
      </c>
    </row>
    <row r="432" spans="1:29" ht="15" x14ac:dyDescent="0.25">
      <c r="A432">
        <v>1.93</v>
      </c>
      <c r="B432">
        <v>3.29</v>
      </c>
      <c r="C432">
        <v>4.66</v>
      </c>
      <c r="D432" s="20">
        <f t="shared" si="129"/>
        <v>3.667835748517323E-2</v>
      </c>
      <c r="E432" s="17">
        <f>IF(OR($A432="",$B432="",$C432=""),"",A432*'MPTO_working_3-way'!$I431)</f>
        <v>2.0007892299463843</v>
      </c>
      <c r="F432" s="21">
        <f>IF(OR($A432="",$B432="",$C432=""),"",B432*'MPTO_working_3-way'!$I431)</f>
        <v>3.4106717961262198</v>
      </c>
      <c r="G432" s="22">
        <f>IF(OR($A432="",$B432="",$C432=""),"",C432*'MPTO_working_3-way'!$I431)</f>
        <v>4.8309211458809074</v>
      </c>
      <c r="H432" s="17">
        <f>IF(OR($A432="",$B432="",$C432=""),"",'MPTO_working_3-way'!E431)</f>
        <v>1.976641646682878</v>
      </c>
      <c r="I432" s="21">
        <f>IF(OR($A432="",$B432="",$C432=""),"",'MPTO_working_3-way'!F431)</f>
        <v>3.4278829300255302</v>
      </c>
      <c r="J432" s="22">
        <f>IF(OR($A432="",$B432="",$C432=""),"",'MPTO_working_3-way'!G431)</f>
        <v>4.9415377657803168</v>
      </c>
      <c r="K432" s="17">
        <f>IF(OR($A432="",$B432="",$C432=""),"",'OddsRatio_working_3-way'!H431)</f>
        <v>1.9862401828191274</v>
      </c>
      <c r="L432" s="21">
        <f>IF(OR($A432="",$B432="",$C432=""),"",'OddsRatio_working_3-way'!I431)</f>
        <v>3.4284838910277449</v>
      </c>
      <c r="M432" s="22">
        <f>IF(OR($A432="",$B432="",$C432=""),"",'OddsRatio_working_3-way'!J431)</f>
        <v>4.8813323323849547</v>
      </c>
      <c r="N432" s="29">
        <f t="shared" si="130"/>
        <v>49.980277034317965</v>
      </c>
      <c r="O432" s="30">
        <f t="shared" si="131"/>
        <v>29.319736983657652</v>
      </c>
      <c r="P432" s="30">
        <f t="shared" si="132"/>
        <v>20.699985982024394</v>
      </c>
      <c r="Q432" t="s">
        <v>151</v>
      </c>
      <c r="R432" t="s">
        <v>119</v>
      </c>
      <c r="S432" s="43">
        <v>44086</v>
      </c>
      <c r="T432" s="4">
        <v>100</v>
      </c>
      <c r="U432" s="4">
        <f t="shared" si="120"/>
        <v>48.186528497409334</v>
      </c>
      <c r="V432" s="4">
        <f t="shared" si="121"/>
        <v>69.6048632218845</v>
      </c>
      <c r="W432" s="4">
        <f t="shared" si="122"/>
        <v>78.540772532188839</v>
      </c>
      <c r="X432" s="4">
        <f t="shared" si="123"/>
        <v>51.854364245926668</v>
      </c>
      <c r="Y432" s="4">
        <f t="shared" si="124"/>
        <v>73.272698970401834</v>
      </c>
      <c r="Z432" s="4">
        <f t="shared" si="125"/>
        <v>82.208608280706173</v>
      </c>
      <c r="AA432" s="4">
        <f t="shared" si="126"/>
        <v>-3.6678357485173336</v>
      </c>
      <c r="AB432" s="4">
        <f t="shared" si="127"/>
        <v>-3.6678357485173336</v>
      </c>
      <c r="AC432" s="4">
        <f t="shared" si="128"/>
        <v>-3.6678357485173336</v>
      </c>
    </row>
    <row r="433" spans="1:29" ht="15" x14ac:dyDescent="0.25">
      <c r="A433">
        <v>2.06</v>
      </c>
      <c r="B433">
        <v>3.13</v>
      </c>
      <c r="C433">
        <v>4.3</v>
      </c>
      <c r="D433" s="20">
        <f t="shared" si="129"/>
        <v>3.7483850630140925E-2</v>
      </c>
      <c r="E433" s="17">
        <f>IF(OR($A433="",$B433="",$C433=""),"",A433*'MPTO_working_3-way'!$I432)</f>
        <v>2.1372167322980902</v>
      </c>
      <c r="F433" s="21">
        <f>IF(OR($A433="",$B433="",$C433=""),"",B433*'MPTO_working_3-way'!$I432)</f>
        <v>3.2473244524723408</v>
      </c>
      <c r="G433" s="22">
        <f>IF(OR($A433="",$B433="",$C433=""),"",C433*'MPTO_working_3-way'!$I432)</f>
        <v>4.4611805577096062</v>
      </c>
      <c r="H433" s="17">
        <f>IF(OR($A433="",$B433="",$C433=""),"",'MPTO_working_3-way'!E432)</f>
        <v>2.1144229434634525</v>
      </c>
      <c r="I433" s="21">
        <f>IF(OR($A433="",$B433="",$C433=""),"",'MPTO_working_3-way'!F432)</f>
        <v>3.2573905197389905</v>
      </c>
      <c r="J433" s="22">
        <f>IF(OR($A433="",$B433="",$C433=""),"",'MPTO_working_3-way'!G432)</f>
        <v>4.5441424726865058</v>
      </c>
      <c r="K433" s="17">
        <f>IF(OR($A433="",$B433="",$C433=""),"",'OddsRatio_working_3-way'!H432)</f>
        <v>2.1239100284858337</v>
      </c>
      <c r="L433" s="21">
        <f>IF(OR($A433="",$B433="",$C433=""),"",'OddsRatio_working_3-way'!I432)</f>
        <v>3.2584229817687036</v>
      </c>
      <c r="M433" s="22">
        <f>IF(OR($A433="",$B433="",$C433=""),"",'OddsRatio_working_3-way'!J432)</f>
        <v>4.4989651830219355</v>
      </c>
      <c r="N433" s="29">
        <f t="shared" si="130"/>
        <v>46.78982645455558</v>
      </c>
      <c r="O433" s="30">
        <f t="shared" si="131"/>
        <v>30.794582267215493</v>
      </c>
      <c r="P433" s="30">
        <f t="shared" si="132"/>
        <v>22.415591278228948</v>
      </c>
      <c r="Q433" t="s">
        <v>157</v>
      </c>
      <c r="R433" t="s">
        <v>369</v>
      </c>
      <c r="S433" s="43">
        <v>44086</v>
      </c>
      <c r="T433" s="4">
        <v>100</v>
      </c>
      <c r="U433" s="4">
        <f t="shared" ref="U433:U477" si="133">(1/A433)*((T433*A433)-T433)</f>
        <v>51.456310679611654</v>
      </c>
      <c r="V433" s="4">
        <f t="shared" ref="V433:V477" si="134">(1/B433)*((T433*B433)-T433)</f>
        <v>68.051118210862612</v>
      </c>
      <c r="W433" s="4">
        <f t="shared" ref="W433:W477" si="135">(1/C433)*((T433*C433)-T433)</f>
        <v>76.744186046511629</v>
      </c>
      <c r="X433" s="4">
        <f t="shared" ref="X433:X477" si="136">((1/B433)+(1/C433))*T433</f>
        <v>55.204695742625752</v>
      </c>
      <c r="Y433" s="4">
        <f t="shared" ref="Y433:Y477" si="137">((1/A433)+(1/C433))*T433</f>
        <v>71.799503273876724</v>
      </c>
      <c r="Z433" s="4">
        <f t="shared" ref="Z433:Z477" si="138">((1/A433)+(1/B433))*T433</f>
        <v>80.492571109525727</v>
      </c>
      <c r="AA433" s="4">
        <f t="shared" ref="AA433:AA477" si="139">U433-X433</f>
        <v>-3.7483850630140978</v>
      </c>
      <c r="AB433" s="4">
        <f t="shared" ref="AB433:AB477" si="140">V433-Y433</f>
        <v>-3.748385063014112</v>
      </c>
      <c r="AC433" s="4">
        <f t="shared" ref="AC433:AC477" si="141">W433-Z433</f>
        <v>-3.7483850630140978</v>
      </c>
    </row>
    <row r="434" spans="1:29" ht="15" x14ac:dyDescent="0.25">
      <c r="A434">
        <v>1.68</v>
      </c>
      <c r="B434">
        <v>3.48</v>
      </c>
      <c r="C434">
        <v>6.41</v>
      </c>
      <c r="D434" s="20">
        <f t="shared" si="129"/>
        <v>3.8600657326785637E-2</v>
      </c>
      <c r="E434" s="17">
        <f>IF(OR($A434="",$B434="",$C434=""),"",A434*'MPTO_working_3-way'!$I433)</f>
        <v>1.7448491043089998</v>
      </c>
      <c r="F434" s="21">
        <f>IF(OR($A434="",$B434="",$C434=""),"",B434*'MPTO_working_3-way'!$I433)</f>
        <v>3.6143302874972139</v>
      </c>
      <c r="G434" s="22">
        <f>IF(OR($A434="",$B434="",$C434=""),"",C434*'MPTO_working_3-way'!$I433)</f>
        <v>6.6574302134646963</v>
      </c>
      <c r="H434" s="17">
        <f>IF(OR($A434="",$B434="",$C434=""),"",'MPTO_working_3-way'!E433)</f>
        <v>1.717117851555455</v>
      </c>
      <c r="I434" s="21">
        <f>IF(OR($A434="",$B434="",$C434=""),"",'MPTO_working_3-way'!F433)</f>
        <v>3.6431274527035535</v>
      </c>
      <c r="J434" s="22">
        <f>IF(OR($A434="",$B434="",$C434=""),"",'MPTO_working_3-way'!G433)</f>
        <v>6.9861988945991644</v>
      </c>
      <c r="K434" s="17">
        <f>IF(OR($A434="",$B434="",$C434=""),"",'OddsRatio_working_3-way'!H433)</f>
        <v>1.7274002005100824</v>
      </c>
      <c r="L434" s="21">
        <f>IF(OR($A434="",$B434="",$C434=""),"",'OddsRatio_working_3-way'!I433)</f>
        <v>3.6528713195073594</v>
      </c>
      <c r="M434" s="22">
        <f>IF(OR($A434="",$B434="",$C434=""),"",'OddsRatio_working_3-way'!J433)</f>
        <v>6.7871104187640388</v>
      </c>
      <c r="N434" s="29">
        <f t="shared" si="130"/>
        <v>57.311546169261604</v>
      </c>
      <c r="O434" s="30">
        <f t="shared" si="131"/>
        <v>27.667642978264222</v>
      </c>
      <c r="P434" s="30">
        <f t="shared" si="132"/>
        <v>15.020810852474179</v>
      </c>
      <c r="Q434" t="s">
        <v>115</v>
      </c>
      <c r="R434" t="s">
        <v>156</v>
      </c>
      <c r="S434" s="43">
        <v>44086</v>
      </c>
      <c r="T434" s="4">
        <v>100</v>
      </c>
      <c r="U434" s="4">
        <f t="shared" si="133"/>
        <v>40.476190476190474</v>
      </c>
      <c r="V434" s="4">
        <f t="shared" si="134"/>
        <v>71.264367816091948</v>
      </c>
      <c r="W434" s="4">
        <f t="shared" si="135"/>
        <v>84.399375975039007</v>
      </c>
      <c r="X434" s="4">
        <f t="shared" si="136"/>
        <v>44.336256208869038</v>
      </c>
      <c r="Y434" s="4">
        <f t="shared" si="137"/>
        <v>75.124433548770526</v>
      </c>
      <c r="Z434" s="4">
        <f t="shared" si="138"/>
        <v>88.259441707717571</v>
      </c>
      <c r="AA434" s="4">
        <f t="shared" si="139"/>
        <v>-3.8600657326785637</v>
      </c>
      <c r="AB434" s="4">
        <f t="shared" si="140"/>
        <v>-3.8600657326785779</v>
      </c>
      <c r="AC434" s="4">
        <f t="shared" si="141"/>
        <v>-3.8600657326785637</v>
      </c>
    </row>
    <row r="435" spans="1:29" ht="15" x14ac:dyDescent="0.25">
      <c r="A435">
        <v>2.88</v>
      </c>
      <c r="B435">
        <v>3.45</v>
      </c>
      <c r="C435">
        <v>2.4900000000000002</v>
      </c>
      <c r="D435" s="20">
        <f t="shared" si="129"/>
        <v>3.8683720388801524E-2</v>
      </c>
      <c r="E435" s="17">
        <f>IF(OR($A435="",$B435="",$C435=""),"",A435*'MPTO_working_3-way'!$I434)</f>
        <v>2.9914091147197484</v>
      </c>
      <c r="F435" s="21">
        <f>IF(OR($A435="",$B435="",$C435=""),"",B435*'MPTO_working_3-way'!$I434)</f>
        <v>3.5834588353413652</v>
      </c>
      <c r="G435" s="22">
        <f>IF(OR($A435="",$B435="",$C435=""),"",C435*'MPTO_working_3-way'!$I434)</f>
        <v>2.5863224637681159</v>
      </c>
      <c r="H435" s="17">
        <f>IF(OR($A435="",$B435="",$C435=""),"",'MPTO_working_3-way'!E434)</f>
        <v>2.991077775682224</v>
      </c>
      <c r="I435" s="21">
        <f>IF(OR($A435="",$B435="",$C435=""),"",'MPTO_working_3-way'!F434)</f>
        <v>3.6106231885327005</v>
      </c>
      <c r="J435" s="22">
        <f>IF(OR($A435="",$B435="",$C435=""),"",'MPTO_working_3-way'!G434)</f>
        <v>2.5725997142554107</v>
      </c>
      <c r="K435" s="17">
        <f>IF(OR($A435="",$B435="",$C435=""),"",'OddsRatio_working_3-way'!H434)</f>
        <v>2.9922925883731324</v>
      </c>
      <c r="L435" s="21">
        <f>IF(OR($A435="",$B435="",$C435=""),"",'OddsRatio_working_3-way'!I434)</f>
        <v>3.5963387454862619</v>
      </c>
      <c r="M435" s="22">
        <f>IF(OR($A435="",$B435="",$C435=""),"",'OddsRatio_working_3-way'!J434)</f>
        <v>2.5789978492957273</v>
      </c>
      <c r="N435" s="29">
        <f t="shared" si="130"/>
        <v>33.429061744825418</v>
      </c>
      <c r="O435" s="30">
        <f t="shared" si="131"/>
        <v>27.905999369593388</v>
      </c>
      <c r="P435" s="30">
        <f t="shared" si="132"/>
        <v>38.664938885581201</v>
      </c>
      <c r="Q435" t="s">
        <v>370</v>
      </c>
      <c r="R435" t="s">
        <v>125</v>
      </c>
      <c r="S435" s="43">
        <v>44086</v>
      </c>
      <c r="T435" s="4">
        <v>100</v>
      </c>
      <c r="U435" s="4">
        <f t="shared" si="133"/>
        <v>65.277777777777771</v>
      </c>
      <c r="V435" s="4">
        <f t="shared" si="134"/>
        <v>71.014492753623188</v>
      </c>
      <c r="W435" s="4">
        <f t="shared" si="135"/>
        <v>59.839357429718881</v>
      </c>
      <c r="X435" s="4">
        <f t="shared" si="136"/>
        <v>69.146149816657925</v>
      </c>
      <c r="Y435" s="4">
        <f t="shared" si="137"/>
        <v>74.882864792503341</v>
      </c>
      <c r="Z435" s="4">
        <f t="shared" si="138"/>
        <v>63.707729468599041</v>
      </c>
      <c r="AA435" s="4">
        <f t="shared" si="139"/>
        <v>-3.8683720388801532</v>
      </c>
      <c r="AB435" s="4">
        <f t="shared" si="140"/>
        <v>-3.8683720388801532</v>
      </c>
      <c r="AC435" s="4">
        <f t="shared" si="141"/>
        <v>-3.8683720388801603</v>
      </c>
    </row>
    <row r="436" spans="1:29" ht="15" x14ac:dyDescent="0.25">
      <c r="A436">
        <v>2.33</v>
      </c>
      <c r="B436">
        <v>3.66</v>
      </c>
      <c r="C436">
        <v>3.01</v>
      </c>
      <c r="D436" s="20">
        <f t="shared" si="129"/>
        <v>3.4634506693332678E-2</v>
      </c>
      <c r="E436" s="17">
        <f>IF(OR($A436="",$B436="",$C436=""),"",A436*'MPTO_working_3-way'!$I435)</f>
        <v>2.4106984005954653</v>
      </c>
      <c r="F436" s="21">
        <f>IF(OR($A436="",$B436="",$C436=""),"",B436*'MPTO_working_3-way'!$I435)</f>
        <v>3.7867622944975978</v>
      </c>
      <c r="G436" s="22">
        <f>IF(OR($A436="",$B436="",$C436=""),"",C436*'MPTO_working_3-way'!$I435)</f>
        <v>3.114249865146931</v>
      </c>
      <c r="H436" s="17">
        <f>IF(OR($A436="",$B436="",$C436=""),"",'MPTO_working_3-way'!E435)</f>
        <v>2.394408306913471</v>
      </c>
      <c r="I436" s="21">
        <f>IF(OR($A436="",$B436="",$C436=""),"",'MPTO_working_3-way'!F435)</f>
        <v>3.8214728906601496</v>
      </c>
      <c r="J436" s="22">
        <f>IF(OR($A436="",$B436="",$C436=""),"",'MPTO_working_3-way'!G435)</f>
        <v>3.1183629731431175</v>
      </c>
      <c r="K436" s="17">
        <f>IF(OR($A436="",$B436="",$C436=""),"",'OddsRatio_working_3-way'!H435)</f>
        <v>2.4016484160834044</v>
      </c>
      <c r="L436" s="21">
        <f>IF(OR($A436="",$B436="",$C436=""),"",'OddsRatio_working_3-way'!I435)</f>
        <v>3.8032968321668092</v>
      </c>
      <c r="M436" s="22">
        <f>IF(OR($A436="",$B436="",$C436=""),"",'OddsRatio_working_3-way'!J435)</f>
        <v>3.1182806889681522</v>
      </c>
      <c r="N436" s="29">
        <f t="shared" si="130"/>
        <v>41.481754820635821</v>
      </c>
      <c r="O436" s="30">
        <f t="shared" si="131"/>
        <v>26.407783806579634</v>
      </c>
      <c r="P436" s="30">
        <f t="shared" si="132"/>
        <v>32.110461372784542</v>
      </c>
      <c r="Q436" t="s">
        <v>124</v>
      </c>
      <c r="R436" t="s">
        <v>128</v>
      </c>
      <c r="S436" s="43">
        <v>44086</v>
      </c>
      <c r="T436" s="4">
        <v>100</v>
      </c>
      <c r="U436" s="4">
        <f t="shared" si="133"/>
        <v>57.081545064377686</v>
      </c>
      <c r="V436" s="4">
        <f t="shared" si="134"/>
        <v>72.67759562841529</v>
      </c>
      <c r="W436" s="4">
        <f t="shared" si="135"/>
        <v>66.777408637873762</v>
      </c>
      <c r="X436" s="4">
        <f t="shared" si="136"/>
        <v>60.544995733710948</v>
      </c>
      <c r="Y436" s="4">
        <f t="shared" si="137"/>
        <v>76.141046297748559</v>
      </c>
      <c r="Z436" s="4">
        <f t="shared" si="138"/>
        <v>70.240859307207018</v>
      </c>
      <c r="AA436" s="4">
        <f t="shared" si="139"/>
        <v>-3.4634506693332625</v>
      </c>
      <c r="AB436" s="4">
        <f t="shared" si="140"/>
        <v>-3.4634506693332696</v>
      </c>
      <c r="AC436" s="4">
        <f t="shared" si="141"/>
        <v>-3.4634506693332554</v>
      </c>
    </row>
    <row r="437" spans="1:29" ht="15" x14ac:dyDescent="0.25">
      <c r="A437">
        <v>1.52</v>
      </c>
      <c r="B437">
        <v>4.54</v>
      </c>
      <c r="C437">
        <v>6.28</v>
      </c>
      <c r="D437" s="20">
        <f t="shared" si="129"/>
        <v>3.7394722812530867E-2</v>
      </c>
      <c r="E437" s="17">
        <f>IF(OR($A437="",$B437="",$C437=""),"",A437*'MPTO_working_3-way'!$I436)</f>
        <v>1.5768399786750469</v>
      </c>
      <c r="F437" s="21">
        <f>IF(OR($A437="",$B437="",$C437=""),"",B437*'MPTO_working_3-way'!$I436)</f>
        <v>4.7097720415688897</v>
      </c>
      <c r="G437" s="22">
        <f>IF(OR($A437="",$B437="",$C437=""),"",C437*'MPTO_working_3-way'!$I436)</f>
        <v>6.514838859262694</v>
      </c>
      <c r="H437" s="17">
        <f>IF(OR($A437="",$B437="",$C437=""),"",'MPTO_working_3-way'!E436)</f>
        <v>1.5493551036845008</v>
      </c>
      <c r="I437" s="21">
        <f>IF(OR($A437="",$B437="",$C437=""),"",'MPTO_working_3-way'!F436)</f>
        <v>4.8123332113325681</v>
      </c>
      <c r="J437" s="22">
        <f>IF(OR($A437="",$B437="",$C437=""),"",'MPTO_working_3-way'!G436)</f>
        <v>6.8133461455257098</v>
      </c>
      <c r="K437" s="17">
        <f>IF(OR($A437="",$B437="",$C437=""),"",'OddsRatio_working_3-way'!H436)</f>
        <v>1.558274720528622</v>
      </c>
      <c r="L437" s="21">
        <f>IF(OR($A437="",$B437="",$C437=""),"",'OddsRatio_working_3-way'!I436)</f>
        <v>4.8005625205217743</v>
      </c>
      <c r="M437" s="22">
        <f>IF(OR($A437="",$B437="",$C437=""),"",'OddsRatio_working_3-way'!J436)</f>
        <v>6.668635623829088</v>
      </c>
      <c r="N437" s="29">
        <f t="shared" si="130"/>
        <v>63.417976048543522</v>
      </c>
      <c r="O437" s="30">
        <f t="shared" si="131"/>
        <v>21.232450130789903</v>
      </c>
      <c r="P437" s="30">
        <f t="shared" si="132"/>
        <v>15.349573820666585</v>
      </c>
      <c r="Q437" t="s">
        <v>129</v>
      </c>
      <c r="R437" t="s">
        <v>168</v>
      </c>
      <c r="S437" s="43">
        <v>44086</v>
      </c>
      <c r="T437" s="4">
        <v>100</v>
      </c>
      <c r="U437" s="4">
        <f t="shared" si="133"/>
        <v>34.21052631578948</v>
      </c>
      <c r="V437" s="4">
        <f t="shared" si="134"/>
        <v>77.973568281938327</v>
      </c>
      <c r="W437" s="4">
        <f t="shared" si="135"/>
        <v>84.076433121019107</v>
      </c>
      <c r="X437" s="4">
        <f t="shared" si="136"/>
        <v>37.949998597042566</v>
      </c>
      <c r="Y437" s="4">
        <f t="shared" si="137"/>
        <v>81.713040563191413</v>
      </c>
      <c r="Z437" s="4">
        <f t="shared" si="138"/>
        <v>87.815905402272193</v>
      </c>
      <c r="AA437" s="4">
        <f t="shared" si="139"/>
        <v>-3.7394722812530858</v>
      </c>
      <c r="AB437" s="4">
        <f t="shared" si="140"/>
        <v>-3.7394722812530858</v>
      </c>
      <c r="AC437" s="4">
        <f t="shared" si="141"/>
        <v>-3.7394722812530858</v>
      </c>
    </row>
    <row r="438" spans="1:29" ht="15" x14ac:dyDescent="0.25">
      <c r="A438">
        <v>2.27</v>
      </c>
      <c r="B438">
        <v>3.41</v>
      </c>
      <c r="C438">
        <v>3.28</v>
      </c>
      <c r="D438" s="20">
        <f t="shared" si="129"/>
        <v>3.866181510653055E-2</v>
      </c>
      <c r="E438" s="17">
        <f>IF(OR($A438="",$B438="",$C438=""),"",A438*'MPTO_working_3-way'!$I437)</f>
        <v>2.3577623202918243</v>
      </c>
      <c r="F438" s="21">
        <f>IF(OR($A438="",$B438="",$C438=""),"",B438*'MPTO_working_3-way'!$I437)</f>
        <v>3.5418367895132694</v>
      </c>
      <c r="G438" s="22">
        <f>IF(OR($A438="",$B438="",$C438=""),"",C438*'MPTO_working_3-way'!$I437)</f>
        <v>3.4068107535494199</v>
      </c>
      <c r="H438" s="17">
        <f>IF(OR($A438="",$B438="",$C438=""),"",'MPTO_working_3-way'!E437)</f>
        <v>2.3384080384134047</v>
      </c>
      <c r="I438" s="21">
        <f>IF(OR($A438="",$B438="",$C438=""),"",'MPTO_working_3-way'!F437)</f>
        <v>3.5667426325658633</v>
      </c>
      <c r="J438" s="22">
        <f>IF(OR($A438="",$B438="",$C438=""),"",'MPTO_working_3-way'!G437)</f>
        <v>3.4247657066640951</v>
      </c>
      <c r="K438" s="17">
        <f>IF(OR($A438="",$B438="",$C438=""),"",'OddsRatio_working_3-way'!H437)</f>
        <v>2.3466494864604179</v>
      </c>
      <c r="L438" s="21">
        <f>IF(OR($A438="",$B438="",$C438=""),"",'OddsRatio_working_3-way'!I437)</f>
        <v>3.5554529624957545</v>
      </c>
      <c r="M438" s="22">
        <f>IF(OR($A438="",$B438="",$C438=""),"",'OddsRatio_working_3-way'!J437)</f>
        <v>3.4176069520706722</v>
      </c>
      <c r="N438" s="29">
        <f t="shared" si="130"/>
        <v>42.413096154502469</v>
      </c>
      <c r="O438" s="30">
        <f t="shared" si="131"/>
        <v>28.233937909302231</v>
      </c>
      <c r="P438" s="30">
        <f t="shared" si="132"/>
        <v>29.352965936195314</v>
      </c>
      <c r="Q438" t="s">
        <v>130</v>
      </c>
      <c r="R438" t="s">
        <v>67</v>
      </c>
      <c r="S438" s="43">
        <v>44086</v>
      </c>
      <c r="T438" s="4">
        <v>100</v>
      </c>
      <c r="U438" s="4">
        <f t="shared" si="133"/>
        <v>55.947136563876647</v>
      </c>
      <c r="V438" s="4">
        <f t="shared" si="134"/>
        <v>70.674486803519059</v>
      </c>
      <c r="W438" s="4">
        <f t="shared" si="135"/>
        <v>69.512195121951223</v>
      </c>
      <c r="X438" s="4">
        <f t="shared" si="136"/>
        <v>59.813318074529718</v>
      </c>
      <c r="Y438" s="4">
        <f t="shared" si="137"/>
        <v>74.540668314172123</v>
      </c>
      <c r="Z438" s="4">
        <f t="shared" si="138"/>
        <v>73.378376632604287</v>
      </c>
      <c r="AA438" s="4">
        <f t="shared" si="139"/>
        <v>-3.866181510653071</v>
      </c>
      <c r="AB438" s="4">
        <f t="shared" si="140"/>
        <v>-3.8661815106530639</v>
      </c>
      <c r="AC438" s="4">
        <f t="shared" si="141"/>
        <v>-3.8661815106530639</v>
      </c>
    </row>
    <row r="439" spans="1:29" ht="15" x14ac:dyDescent="0.25">
      <c r="A439">
        <v>1.5</v>
      </c>
      <c r="B439">
        <v>4.6100000000000003</v>
      </c>
      <c r="C439">
        <v>6.54</v>
      </c>
      <c r="D439" s="20">
        <f t="shared" si="129"/>
        <v>3.6491605139737482E-2</v>
      </c>
      <c r="E439" s="17">
        <f>IF(OR($A439="",$B439="",$C439=""),"",A439*'MPTO_working_3-way'!$I438)</f>
        <v>1.5547374077096063</v>
      </c>
      <c r="F439" s="21">
        <f>IF(OR($A439="",$B439="",$C439=""),"",B439*'MPTO_working_3-way'!$I438)</f>
        <v>4.7782262996941904</v>
      </c>
      <c r="G439" s="22">
        <f>IF(OR($A439="",$B439="",$C439=""),"",C439*'MPTO_working_3-way'!$I438)</f>
        <v>6.7786550976138829</v>
      </c>
      <c r="H439" s="17">
        <f>IF(OR($A439="",$B439="",$C439=""),"",'MPTO_working_3-way'!E438)</f>
        <v>1.5278773484508081</v>
      </c>
      <c r="I439" s="21">
        <f>IF(OR($A439="",$B439="",$C439=""),"",'MPTO_working_3-way'!F438)</f>
        <v>4.8838648365533111</v>
      </c>
      <c r="J439" s="22">
        <f>IF(OR($A439="",$B439="",$C439=""),"",'MPTO_working_3-way'!G438)</f>
        <v>7.1052333893698263</v>
      </c>
      <c r="K439" s="17">
        <f>IF(OR($A439="",$B439="",$C439=""),"",'OddsRatio_working_3-way'!H438)</f>
        <v>1.5365213024118383</v>
      </c>
      <c r="L439" s="21">
        <f>IF(OR($A439="",$B439="",$C439=""),"",'OddsRatio_working_3-way'!I438)</f>
        <v>4.8736838034134733</v>
      </c>
      <c r="M439" s="22">
        <f>IF(OR($A439="",$B439="",$C439=""),"",'OddsRatio_working_3-way'!J438)</f>
        <v>6.9446560307231691</v>
      </c>
      <c r="N439" s="29">
        <f t="shared" si="130"/>
        <v>64.319543290154101</v>
      </c>
      <c r="O439" s="30">
        <f t="shared" si="131"/>
        <v>20.928267881828884</v>
      </c>
      <c r="P439" s="30">
        <f t="shared" si="132"/>
        <v>14.752188828016999</v>
      </c>
      <c r="Q439" t="s">
        <v>260</v>
      </c>
      <c r="R439" t="s">
        <v>254</v>
      </c>
      <c r="S439" s="43">
        <v>44087</v>
      </c>
      <c r="T439" s="4">
        <v>100</v>
      </c>
      <c r="U439" s="4">
        <f t="shared" si="133"/>
        <v>33.333333333333329</v>
      </c>
      <c r="V439" s="4">
        <f t="shared" si="134"/>
        <v>78.308026030368765</v>
      </c>
      <c r="W439" s="4">
        <f t="shared" si="135"/>
        <v>84.709480122324152</v>
      </c>
      <c r="X439" s="4">
        <f t="shared" si="136"/>
        <v>36.982493847307076</v>
      </c>
      <c r="Y439" s="4">
        <f t="shared" si="137"/>
        <v>81.957186544342491</v>
      </c>
      <c r="Z439" s="4">
        <f t="shared" si="138"/>
        <v>88.358640636297906</v>
      </c>
      <c r="AA439" s="4">
        <f t="shared" si="139"/>
        <v>-3.6491605139737473</v>
      </c>
      <c r="AB439" s="4">
        <f t="shared" si="140"/>
        <v>-3.649160513973726</v>
      </c>
      <c r="AC439" s="4">
        <f t="shared" si="141"/>
        <v>-3.6491605139737544</v>
      </c>
    </row>
    <row r="440" spans="1:29" ht="15" x14ac:dyDescent="0.25">
      <c r="A440">
        <v>4</v>
      </c>
      <c r="B440">
        <v>3.9</v>
      </c>
      <c r="C440">
        <v>1.89</v>
      </c>
      <c r="D440" s="20">
        <f t="shared" si="129"/>
        <v>3.5510785510785681E-2</v>
      </c>
      <c r="E440" s="17">
        <f>IF(OR($A440="",$B440="",$C440=""),"",A440*'MPTO_working_3-way'!$I439)</f>
        <v>4.1420431420431427</v>
      </c>
      <c r="F440" s="21">
        <f>IF(OR($A440="",$B440="",$C440=""),"",B440*'MPTO_working_3-way'!$I439)</f>
        <v>4.0384920634920638</v>
      </c>
      <c r="G440" s="22">
        <f>IF(OR($A440="",$B440="",$C440=""),"",C440*'MPTO_working_3-way'!$I439)</f>
        <v>1.9571153846153848</v>
      </c>
      <c r="H440" s="17">
        <f>IF(OR($A440="",$B440="",$C440=""),"",'MPTO_working_3-way'!E439)</f>
        <v>4.1988037596126473</v>
      </c>
      <c r="I440" s="21">
        <f>IF(OR($A440="",$B440="",$C440=""),"",'MPTO_working_3-way'!F439)</f>
        <v>4.0887532935792548</v>
      </c>
      <c r="J440" s="22">
        <f>IF(OR($A440="",$B440="",$C440=""),"",'MPTO_working_3-way'!G439)</f>
        <v>1.9332502786702515</v>
      </c>
      <c r="K440" s="17">
        <f>IF(OR($A440="",$B440="",$C440=""),"",'OddsRatio_working_3-way'!H439)</f>
        <v>4.1761661910393713</v>
      </c>
      <c r="L440" s="21">
        <f>IF(OR($A440="",$B440="",$C440=""),"",'OddsRatio_working_3-way'!I439)</f>
        <v>4.0702939846713901</v>
      </c>
      <c r="M440" s="22">
        <f>IF(OR($A440="",$B440="",$C440=""),"",'OddsRatio_working_3-way'!J439)</f>
        <v>1.9422626366750131</v>
      </c>
      <c r="N440" s="29">
        <f t="shared" si="130"/>
        <v>24.142674658543772</v>
      </c>
      <c r="O440" s="30">
        <f t="shared" si="131"/>
        <v>24.761717598506433</v>
      </c>
      <c r="P440" s="30">
        <f t="shared" si="132"/>
        <v>51.095607742949788</v>
      </c>
      <c r="Q440" t="s">
        <v>261</v>
      </c>
      <c r="R440" t="s">
        <v>255</v>
      </c>
      <c r="S440" s="43">
        <v>44087</v>
      </c>
      <c r="T440" s="4">
        <v>100</v>
      </c>
      <c r="U440" s="4">
        <f t="shared" si="133"/>
        <v>75</v>
      </c>
      <c r="V440" s="4">
        <f t="shared" si="134"/>
        <v>74.358974358974365</v>
      </c>
      <c r="W440" s="4">
        <f t="shared" si="135"/>
        <v>47.089947089947096</v>
      </c>
      <c r="X440" s="4">
        <f t="shared" si="136"/>
        <v>78.551078551078575</v>
      </c>
      <c r="Y440" s="4">
        <f t="shared" si="137"/>
        <v>77.910052910052912</v>
      </c>
      <c r="Z440" s="4">
        <f t="shared" si="138"/>
        <v>50.641025641025635</v>
      </c>
      <c r="AA440" s="4">
        <f t="shared" si="139"/>
        <v>-3.5510785510785752</v>
      </c>
      <c r="AB440" s="4">
        <f t="shared" si="140"/>
        <v>-3.5510785510785468</v>
      </c>
      <c r="AC440" s="4">
        <f t="shared" si="141"/>
        <v>-3.5510785510785396</v>
      </c>
    </row>
    <row r="441" spans="1:29" ht="15" x14ac:dyDescent="0.25">
      <c r="A441">
        <v>3.71</v>
      </c>
      <c r="B441">
        <v>3.45</v>
      </c>
      <c r="C441">
        <v>2.11</v>
      </c>
      <c r="D441" s="20">
        <f t="shared" si="129"/>
        <v>3.3330500728608881E-2</v>
      </c>
      <c r="E441" s="17">
        <f>IF(OR($A441="",$B441="",$C441=""),"",A441*'MPTO_working_3-way'!$I440)</f>
        <v>3.8336561577031389</v>
      </c>
      <c r="F441" s="21">
        <f>IF(OR($A441="",$B441="",$C441=""),"",B441*'MPTO_working_3-way'!$I440)</f>
        <v>3.5649902275137006</v>
      </c>
      <c r="G441" s="22">
        <f>IF(OR($A441="",$B441="",$C441=""),"",C441*'MPTO_working_3-way'!$I440)</f>
        <v>2.1803273565373646</v>
      </c>
      <c r="H441" s="17">
        <f>IF(OR($A441="",$B441="",$C441=""),"",'MPTO_working_3-way'!E440)</f>
        <v>3.8694956549813271</v>
      </c>
      <c r="I441" s="21">
        <f>IF(OR($A441="",$B441="",$C441=""),"",'MPTO_working_3-way'!F440)</f>
        <v>3.5875095116507625</v>
      </c>
      <c r="J441" s="22">
        <f>IF(OR($A441="",$B441="",$C441=""),"",'MPTO_working_3-way'!G440)</f>
        <v>2.1606509567288903</v>
      </c>
      <c r="K441" s="17">
        <f>IF(OR($A441="",$B441="",$C441=""),"",'OddsRatio_working_3-way'!H440)</f>
        <v>3.8532521808932367</v>
      </c>
      <c r="L441" s="21">
        <f>IF(OR($A441="",$B441="",$C441=""),"",'OddsRatio_working_3-way'!I440)</f>
        <v>3.5795084292208221</v>
      </c>
      <c r="M441" s="22">
        <f>IF(OR($A441="",$B441="",$C441=""),"",'OddsRatio_working_3-way'!J440)</f>
        <v>2.1686752475245359</v>
      </c>
      <c r="N441" s="29">
        <f t="shared" si="130"/>
        <v>26.084759792310919</v>
      </c>
      <c r="O441" s="30">
        <f t="shared" si="131"/>
        <v>28.050567776658987</v>
      </c>
      <c r="P441" s="30">
        <f t="shared" si="132"/>
        <v>45.864672431030094</v>
      </c>
      <c r="Q441" t="s">
        <v>257</v>
      </c>
      <c r="R441" t="s">
        <v>250</v>
      </c>
      <c r="S441" s="43">
        <v>44087</v>
      </c>
      <c r="T441" s="4">
        <v>100</v>
      </c>
      <c r="U441" s="4">
        <f t="shared" si="133"/>
        <v>73.045822102425873</v>
      </c>
      <c r="V441" s="4">
        <f t="shared" si="134"/>
        <v>71.014492753623188</v>
      </c>
      <c r="W441" s="4">
        <f t="shared" si="135"/>
        <v>52.606635071090047</v>
      </c>
      <c r="X441" s="4">
        <f t="shared" si="136"/>
        <v>76.378872175286759</v>
      </c>
      <c r="Y441" s="4">
        <f t="shared" si="137"/>
        <v>74.347542826484087</v>
      </c>
      <c r="Z441" s="4">
        <f t="shared" si="138"/>
        <v>55.939685143950932</v>
      </c>
      <c r="AA441" s="4">
        <f t="shared" si="139"/>
        <v>-3.3330500728608854</v>
      </c>
      <c r="AB441" s="4">
        <f t="shared" si="140"/>
        <v>-3.3330500728608996</v>
      </c>
      <c r="AC441" s="4">
        <f t="shared" si="141"/>
        <v>-3.3330500728608854</v>
      </c>
    </row>
    <row r="442" spans="1:29" ht="15" x14ac:dyDescent="0.25">
      <c r="A442">
        <v>1.85</v>
      </c>
      <c r="B442">
        <v>3.9</v>
      </c>
      <c r="C442">
        <v>4.16</v>
      </c>
      <c r="D442" s="20">
        <f t="shared" si="129"/>
        <v>3.7335412335412377E-2</v>
      </c>
      <c r="E442" s="17">
        <f>IF(OR($A442="",$B442="",$C442=""),"",A442*'MPTO_working_3-way'!$I441)</f>
        <v>1.919070512820513</v>
      </c>
      <c r="F442" s="21">
        <f>IF(OR($A442="",$B442="",$C442=""),"",B442*'MPTO_working_3-way'!$I441)</f>
        <v>4.0456081081081079</v>
      </c>
      <c r="G442" s="22">
        <f>IF(OR($A442="",$B442="",$C442=""),"",C442*'MPTO_working_3-way'!$I441)</f>
        <v>4.3153153153153152</v>
      </c>
      <c r="H442" s="17">
        <f>IF(OR($A442="",$B442="",$C442=""),"",'MPTO_working_3-way'!E441)</f>
        <v>1.8935972442451749</v>
      </c>
      <c r="I442" s="21">
        <f>IF(OR($A442="",$B442="",$C442=""),"",'MPTO_working_3-way'!F441)</f>
        <v>4.0989466209018817</v>
      </c>
      <c r="J442" s="22">
        <f>IF(OR($A442="",$B442="",$C442=""),"",'MPTO_working_3-way'!G441)</f>
        <v>4.3871294654167725</v>
      </c>
      <c r="K442" s="17">
        <f>IF(OR($A442="",$B442="",$C442=""),"",'OddsRatio_working_3-way'!H441)</f>
        <v>1.903071681550897</v>
      </c>
      <c r="L442" s="21">
        <f>IF(OR($A442="",$B442="",$C442=""),"",'OddsRatio_working_3-way'!I441)</f>
        <v>4.0810680899971787</v>
      </c>
      <c r="M442" s="22">
        <f>IF(OR($A442="",$B442="",$C442=""),"",'OddsRatio_working_3-way'!J441)</f>
        <v>4.3573017808245131</v>
      </c>
      <c r="N442" s="29">
        <f t="shared" si="130"/>
        <v>52.108559498956154</v>
      </c>
      <c r="O442" s="30">
        <f t="shared" si="131"/>
        <v>24.718162839248436</v>
      </c>
      <c r="P442" s="30">
        <f t="shared" si="132"/>
        <v>23.173277661795407</v>
      </c>
      <c r="Q442" t="s">
        <v>253</v>
      </c>
      <c r="R442" t="s">
        <v>246</v>
      </c>
      <c r="S442" s="43">
        <v>44087</v>
      </c>
      <c r="T442" s="4">
        <v>100</v>
      </c>
      <c r="U442" s="4">
        <f t="shared" si="133"/>
        <v>45.945945945945937</v>
      </c>
      <c r="V442" s="4">
        <f t="shared" si="134"/>
        <v>74.358974358974365</v>
      </c>
      <c r="W442" s="4">
        <f t="shared" si="135"/>
        <v>75.961538461538453</v>
      </c>
      <c r="X442" s="4">
        <f t="shared" si="136"/>
        <v>49.679487179487182</v>
      </c>
      <c r="Y442" s="4">
        <f t="shared" si="137"/>
        <v>78.092515592515582</v>
      </c>
      <c r="Z442" s="4">
        <f t="shared" si="138"/>
        <v>79.695079695079698</v>
      </c>
      <c r="AA442" s="4">
        <f t="shared" si="139"/>
        <v>-3.7335412335412457</v>
      </c>
      <c r="AB442" s="4">
        <f t="shared" si="140"/>
        <v>-3.7335412335412173</v>
      </c>
      <c r="AC442" s="4">
        <f t="shared" si="141"/>
        <v>-3.7335412335412457</v>
      </c>
    </row>
    <row r="443" spans="1:29" ht="15" x14ac:dyDescent="0.25">
      <c r="A443">
        <v>4</v>
      </c>
      <c r="B443">
        <v>3.59</v>
      </c>
      <c r="C443">
        <v>2</v>
      </c>
      <c r="D443" s="20">
        <f t="shared" si="129"/>
        <v>2.8551532033426197E-2</v>
      </c>
      <c r="E443" s="17">
        <f>IF(OR($A443="",$B443="",$C443=""),"",A443*'MPTO_working_3-way'!$I442)</f>
        <v>4.1142061281337048</v>
      </c>
      <c r="F443" s="21">
        <f>IF(OR($A443="",$B443="",$C443=""),"",B443*'MPTO_working_3-way'!$I442)</f>
        <v>3.6924999999999999</v>
      </c>
      <c r="G443" s="22">
        <f>IF(OR($A443="",$B443="",$C443=""),"",C443*'MPTO_working_3-way'!$I442)</f>
        <v>2.0571030640668524</v>
      </c>
      <c r="H443" s="17">
        <f>IF(OR($A443="",$B443="",$C443=""),"",'MPTO_working_3-way'!E442)</f>
        <v>4.1583011583011587</v>
      </c>
      <c r="I443" s="21">
        <f>IF(OR($A443="",$B443="",$C443=""),"",'MPTO_working_3-way'!F442)</f>
        <v>3.7169974115616911</v>
      </c>
      <c r="J443" s="22">
        <f>IF(OR($A443="",$B443="",$C443=""),"",'MPTO_working_3-way'!G442)</f>
        <v>2.0388073828679603</v>
      </c>
      <c r="K443" s="17">
        <f>IF(OR($A443="",$B443="",$C443=""),"",'OddsRatio_working_3-way'!H442)</f>
        <v>4.1381268429135947</v>
      </c>
      <c r="L443" s="21">
        <f>IF(OR($A443="",$B443="",$C443=""),"",'OddsRatio_working_3-way'!I442)</f>
        <v>3.7092495077154033</v>
      </c>
      <c r="M443" s="22">
        <f>IF(OR($A443="",$B443="",$C443=""),"",'OddsRatio_working_3-way'!J442)</f>
        <v>2.0460422809711982</v>
      </c>
      <c r="N443" s="29">
        <f t="shared" si="130"/>
        <v>24.306025727826675</v>
      </c>
      <c r="O443" s="30">
        <f t="shared" si="131"/>
        <v>27.08192281651997</v>
      </c>
      <c r="P443" s="30">
        <f t="shared" si="132"/>
        <v>48.612051455653351</v>
      </c>
      <c r="Q443" t="s">
        <v>78</v>
      </c>
      <c r="R443" t="s">
        <v>39</v>
      </c>
      <c r="S443" s="43">
        <v>44087</v>
      </c>
      <c r="T443" s="4">
        <v>100</v>
      </c>
      <c r="U443" s="4">
        <f t="shared" si="133"/>
        <v>75</v>
      </c>
      <c r="V443" s="4">
        <f t="shared" si="134"/>
        <v>72.14484679665739</v>
      </c>
      <c r="W443" s="4">
        <f t="shared" si="135"/>
        <v>50</v>
      </c>
      <c r="X443" s="4">
        <f t="shared" si="136"/>
        <v>77.855153203342624</v>
      </c>
      <c r="Y443" s="4">
        <f t="shared" si="137"/>
        <v>75</v>
      </c>
      <c r="Z443" s="4">
        <f t="shared" si="138"/>
        <v>52.855153203342617</v>
      </c>
      <c r="AA443" s="4">
        <f t="shared" si="139"/>
        <v>-2.8551532033426241</v>
      </c>
      <c r="AB443" s="4">
        <f t="shared" si="140"/>
        <v>-2.8551532033426099</v>
      </c>
      <c r="AC443" s="4">
        <f t="shared" si="141"/>
        <v>-2.855153203342617</v>
      </c>
    </row>
    <row r="444" spans="1:29" ht="15" x14ac:dyDescent="0.25">
      <c r="A444">
        <v>1.94</v>
      </c>
      <c r="B444">
        <v>3.57</v>
      </c>
      <c r="C444">
        <v>4.3</v>
      </c>
      <c r="D444" s="20">
        <f t="shared" si="129"/>
        <v>2.8134101878584117E-2</v>
      </c>
      <c r="E444" s="17">
        <f>IF(OR($A444="",$B444="",$C444=""),"",A444*'MPTO_working_3-way'!$I443)</f>
        <v>1.9945801576444531</v>
      </c>
      <c r="F444" s="21">
        <f>IF(OR($A444="",$B444="",$C444=""),"",B444*'MPTO_working_3-way'!$I443)</f>
        <v>3.6704387437065451</v>
      </c>
      <c r="G444" s="22">
        <f>IF(OR($A444="",$B444="",$C444=""),"",C444*'MPTO_working_3-way'!$I443)</f>
        <v>4.4209766380779119</v>
      </c>
      <c r="H444" s="17">
        <f>IF(OR($A444="",$B444="",$C444=""),"",'MPTO_working_3-way'!E443)</f>
        <v>1.9759492063941415</v>
      </c>
      <c r="I444" s="21">
        <f>IF(OR($A444="",$B444="",$C444=""),"",'MPTO_working_3-way'!F443)</f>
        <v>3.6936622658873315</v>
      </c>
      <c r="J444" s="22">
        <f>IF(OR($A444="",$B444="",$C444=""),"",'MPTO_working_3-way'!G443)</f>
        <v>4.4806861141229932</v>
      </c>
      <c r="K444" s="17">
        <f>IF(OR($A444="",$B444="",$C444=""),"",'OddsRatio_working_3-way'!H443)</f>
        <v>1.9832196797743586</v>
      </c>
      <c r="L444" s="21">
        <f>IF(OR($A444="",$B444="",$C444=""),"",'OddsRatio_working_3-way'!I443)</f>
        <v>3.688164443638406</v>
      </c>
      <c r="M444" s="22">
        <f>IF(OR($A444="",$B444="",$C444=""),"",'OddsRatio_working_3-way'!J443)</f>
        <v>4.4517286630376427</v>
      </c>
      <c r="N444" s="29">
        <f t="shared" si="130"/>
        <v>50.135864240270692</v>
      </c>
      <c r="O444" s="30">
        <f t="shared" si="131"/>
        <v>27.244699335049056</v>
      </c>
      <c r="P444" s="30">
        <f t="shared" si="132"/>
        <v>22.619436424680263</v>
      </c>
      <c r="Q444" t="s">
        <v>133</v>
      </c>
      <c r="R444" t="s">
        <v>134</v>
      </c>
      <c r="S444" s="43">
        <v>44087</v>
      </c>
      <c r="T444" s="4">
        <v>100</v>
      </c>
      <c r="U444" s="4">
        <f t="shared" si="133"/>
        <v>48.453608247422686</v>
      </c>
      <c r="V444" s="4">
        <f t="shared" si="134"/>
        <v>71.988795518207283</v>
      </c>
      <c r="W444" s="4">
        <f t="shared" si="135"/>
        <v>76.744186046511629</v>
      </c>
      <c r="X444" s="4">
        <f t="shared" si="136"/>
        <v>51.267018435281088</v>
      </c>
      <c r="Y444" s="4">
        <f t="shared" si="137"/>
        <v>74.802205706065692</v>
      </c>
      <c r="Z444" s="4">
        <f t="shared" si="138"/>
        <v>79.557596234370038</v>
      </c>
      <c r="AA444" s="4">
        <f t="shared" si="139"/>
        <v>-2.8134101878584019</v>
      </c>
      <c r="AB444" s="4">
        <f t="shared" si="140"/>
        <v>-2.813410187858409</v>
      </c>
      <c r="AC444" s="4">
        <f t="shared" si="141"/>
        <v>-2.813410187858409</v>
      </c>
    </row>
    <row r="445" spans="1:29" ht="15" x14ac:dyDescent="0.25">
      <c r="A445"/>
      <c r="B445"/>
      <c r="C445"/>
      <c r="D445" s="20" t="str">
        <f t="shared" si="129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9" t="e">
        <f t="shared" si="130"/>
        <v>#VALUE!</v>
      </c>
      <c r="O445" s="30" t="e">
        <f t="shared" si="131"/>
        <v>#VALUE!</v>
      </c>
      <c r="P445" s="30" t="e">
        <f t="shared" si="132"/>
        <v>#VALUE!</v>
      </c>
      <c r="Q445" t="s">
        <v>371</v>
      </c>
      <c r="R445" t="s">
        <v>84</v>
      </c>
      <c r="S445" s="43">
        <v>44087</v>
      </c>
      <c r="T445" s="4">
        <v>100</v>
      </c>
      <c r="U445" s="4" t="e">
        <f t="shared" si="133"/>
        <v>#DIV/0!</v>
      </c>
      <c r="V445" s="4" t="e">
        <f t="shared" si="134"/>
        <v>#DIV/0!</v>
      </c>
      <c r="W445" s="4" t="e">
        <f t="shared" si="135"/>
        <v>#DIV/0!</v>
      </c>
      <c r="X445" s="4" t="e">
        <f t="shared" si="136"/>
        <v>#DIV/0!</v>
      </c>
      <c r="Y445" s="4" t="e">
        <f t="shared" si="137"/>
        <v>#DIV/0!</v>
      </c>
      <c r="Z445" s="4" t="e">
        <f t="shared" si="138"/>
        <v>#DIV/0!</v>
      </c>
      <c r="AA445" s="4" t="e">
        <f t="shared" si="139"/>
        <v>#DIV/0!</v>
      </c>
      <c r="AB445" s="4" t="e">
        <f t="shared" si="140"/>
        <v>#DIV/0!</v>
      </c>
      <c r="AC445" s="4" t="e">
        <f t="shared" si="141"/>
        <v>#DIV/0!</v>
      </c>
    </row>
    <row r="446" spans="1:29" ht="15" x14ac:dyDescent="0.25">
      <c r="A446">
        <v>1.56</v>
      </c>
      <c r="B446">
        <v>3.97</v>
      </c>
      <c r="C446">
        <v>7.09</v>
      </c>
      <c r="D446" s="20">
        <f t="shared" si="129"/>
        <v>3.3958533345685993E-2</v>
      </c>
      <c r="E446" s="17">
        <f>IF(OR($A446="",$B446="",$C446=""),"",A446*'MPTO_working_3-way'!$I445)</f>
        <v>1.6129753120192702</v>
      </c>
      <c r="F446" s="21">
        <f>IF(OR($A446="",$B446="",$C446=""),"",B446*'MPTO_working_3-way'!$I445)</f>
        <v>4.1048153773823737</v>
      </c>
      <c r="G446" s="22">
        <f>IF(OR($A446="",$B446="",$C446=""),"",C446*'MPTO_working_3-way'!$I445)</f>
        <v>7.3307660014209137</v>
      </c>
      <c r="H446" s="17">
        <f>IF(OR($A446="",$B446="",$C446=""),"",'MPTO_working_3-way'!E445)</f>
        <v>1.5880423462643898</v>
      </c>
      <c r="I446" s="21">
        <f>IF(OR($A446="",$B446="",$C446=""),"",'MPTO_working_3-way'!F445)</f>
        <v>4.1568001956952605</v>
      </c>
      <c r="J446" s="22">
        <f>IF(OR($A446="",$B446="",$C446=""),"",'MPTO_working_3-way'!G445)</f>
        <v>7.7086611758746608</v>
      </c>
      <c r="K446" s="17">
        <f>IF(OR($A446="",$B446="",$C446=""),"",'OddsRatio_working_3-way'!H445)</f>
        <v>1.596627832967404</v>
      </c>
      <c r="L446" s="21">
        <f>IF(OR($A446="",$B446="",$C446=""),"",'OddsRatio_working_3-way'!I445)</f>
        <v>4.164258328416409</v>
      </c>
      <c r="M446" s="22">
        <f>IF(OR($A446="",$B446="",$C446=""),"",'OddsRatio_working_3-way'!J445)</f>
        <v>7.4883276835205148</v>
      </c>
      <c r="N446" s="29">
        <f t="shared" si="130"/>
        <v>61.997229129819011</v>
      </c>
      <c r="O446" s="30">
        <f t="shared" si="131"/>
        <v>24.361631597611495</v>
      </c>
      <c r="P446" s="30">
        <f t="shared" si="132"/>
        <v>13.641139272569486</v>
      </c>
      <c r="Q446" t="s">
        <v>272</v>
      </c>
      <c r="R446" t="s">
        <v>308</v>
      </c>
      <c r="S446" s="43">
        <v>44087</v>
      </c>
      <c r="T446" s="4">
        <v>100</v>
      </c>
      <c r="U446" s="4">
        <f t="shared" si="133"/>
        <v>35.897435897435898</v>
      </c>
      <c r="V446" s="4">
        <f t="shared" si="134"/>
        <v>74.811083123425689</v>
      </c>
      <c r="W446" s="4">
        <f t="shared" si="135"/>
        <v>85.895627644569814</v>
      </c>
      <c r="X446" s="4">
        <f t="shared" si="136"/>
        <v>39.29328923200449</v>
      </c>
      <c r="Y446" s="4">
        <f t="shared" si="137"/>
        <v>78.206936457994274</v>
      </c>
      <c r="Z446" s="4">
        <f t="shared" si="138"/>
        <v>89.291480979138399</v>
      </c>
      <c r="AA446" s="4">
        <f t="shared" si="139"/>
        <v>-3.3958533345685922</v>
      </c>
      <c r="AB446" s="4">
        <f t="shared" si="140"/>
        <v>-3.3958533345685851</v>
      </c>
      <c r="AC446" s="4">
        <f t="shared" si="141"/>
        <v>-3.3958533345685851</v>
      </c>
    </row>
    <row r="447" spans="1:29" ht="15" x14ac:dyDescent="0.25">
      <c r="A447">
        <v>2.42</v>
      </c>
      <c r="B447">
        <v>3.06</v>
      </c>
      <c r="C447">
        <v>3.47</v>
      </c>
      <c r="D447" s="20">
        <f t="shared" si="129"/>
        <v>2.8204964157128698E-2</v>
      </c>
      <c r="E447" s="17">
        <f>IF(OR($A447="",$B447="",$C447=""),"",A447*'MPTO_working_3-way'!$I446)</f>
        <v>2.4882560132602514</v>
      </c>
      <c r="F447" s="21">
        <f>IF(OR($A447="",$B447="",$C447=""),"",B447*'MPTO_working_3-way'!$I446)</f>
        <v>3.146307190320814</v>
      </c>
      <c r="G447" s="22">
        <f>IF(OR($A447="",$B447="",$C447=""),"",C447*'MPTO_working_3-way'!$I446)</f>
        <v>3.567871225625237</v>
      </c>
      <c r="H447" s="17">
        <f>IF(OR($A447="",$B447="",$C447=""),"",'MPTO_working_3-way'!E446)</f>
        <v>2.4763417381725397</v>
      </c>
      <c r="I447" s="21">
        <f>IF(OR($A447="",$B447="",$C447=""),"",'MPTO_working_3-way'!F446)</f>
        <v>3.1506409905341974</v>
      </c>
      <c r="J447" s="22">
        <f>IF(OR($A447="",$B447="",$C447=""),"",'MPTO_working_3-way'!G446)</f>
        <v>3.587022082520352</v>
      </c>
      <c r="K447" s="17">
        <f>IF(OR($A447="",$B447="",$C447=""),"",'OddsRatio_working_3-way'!H446)</f>
        <v>2.4816956687782055</v>
      </c>
      <c r="L447" s="21">
        <f>IF(OR($A447="",$B447="",$C447=""),"",'OddsRatio_working_3-way'!I446)</f>
        <v>3.149502167382467</v>
      </c>
      <c r="M447" s="22">
        <f>IF(OR($A447="",$B447="",$C447=""),"",'OddsRatio_working_3-way'!J446)</f>
        <v>3.5773157055508227</v>
      </c>
      <c r="N447" s="29">
        <f t="shared" si="130"/>
        <v>40.188790649791073</v>
      </c>
      <c r="O447" s="30">
        <f t="shared" si="131"/>
        <v>31.783291951795551</v>
      </c>
      <c r="P447" s="30">
        <f t="shared" si="132"/>
        <v>28.027917398413365</v>
      </c>
      <c r="Q447" t="s">
        <v>271</v>
      </c>
      <c r="R447" t="s">
        <v>293</v>
      </c>
      <c r="S447" s="43">
        <v>44087</v>
      </c>
      <c r="T447" s="4">
        <v>100</v>
      </c>
      <c r="U447" s="4">
        <f t="shared" si="133"/>
        <v>58.677685950413228</v>
      </c>
      <c r="V447" s="4">
        <f t="shared" si="134"/>
        <v>67.320261437908499</v>
      </c>
      <c r="W447" s="4">
        <f t="shared" si="135"/>
        <v>71.181556195965413</v>
      </c>
      <c r="X447" s="4">
        <f t="shared" si="136"/>
        <v>61.498182366126088</v>
      </c>
      <c r="Y447" s="4">
        <f t="shared" si="137"/>
        <v>70.140757853621366</v>
      </c>
      <c r="Z447" s="4">
        <f t="shared" si="138"/>
        <v>74.00205261167828</v>
      </c>
      <c r="AA447" s="4">
        <f t="shared" si="139"/>
        <v>-2.82049641571286</v>
      </c>
      <c r="AB447" s="4">
        <f t="shared" si="140"/>
        <v>-2.8204964157128671</v>
      </c>
      <c r="AC447" s="4">
        <f t="shared" si="141"/>
        <v>-2.8204964157128671</v>
      </c>
    </row>
    <row r="448" spans="1:29" ht="15" x14ac:dyDescent="0.25">
      <c r="A448">
        <v>2.59</v>
      </c>
      <c r="B448">
        <v>3.22</v>
      </c>
      <c r="C448">
        <v>3.03</v>
      </c>
      <c r="D448" s="20">
        <f t="shared" si="129"/>
        <v>2.6692395611896291E-2</v>
      </c>
      <c r="E448" s="17">
        <f>IF(OR($A448="",$B448="",$C448=""),"",A448*'MPTO_working_3-way'!$I447)</f>
        <v>2.6591333046348113</v>
      </c>
      <c r="F448" s="21">
        <f>IF(OR($A448="",$B448="",$C448=""),"",B448*'MPTO_working_3-way'!$I447)</f>
        <v>3.3059495138703063</v>
      </c>
      <c r="G448" s="22">
        <f>IF(OR($A448="",$B448="",$C448=""),"",C448*'MPTO_working_3-way'!$I447)</f>
        <v>3.1108779587040454</v>
      </c>
      <c r="H448" s="17">
        <f>IF(OR($A448="",$B448="",$C448=""),"",'MPTO_working_3-way'!E447)</f>
        <v>2.651092938579334</v>
      </c>
      <c r="I448" s="21">
        <f>IF(OR($A448="",$B448="",$C448=""),"",'MPTO_working_3-way'!F447)</f>
        <v>3.3149734522375973</v>
      </c>
      <c r="J448" s="22">
        <f>IF(OR($A448="",$B448="",$C448=""),"",'MPTO_working_3-way'!G447)</f>
        <v>3.1139499724254294</v>
      </c>
      <c r="K448" s="17">
        <f>IF(OR($A448="",$B448="",$C448=""),"",'OddsRatio_working_3-way'!H447)</f>
        <v>2.654821961323381</v>
      </c>
      <c r="L448" s="21">
        <f>IF(OR($A448="",$B448="",$C448=""),"",'OddsRatio_working_3-way'!I447)</f>
        <v>3.3105061346779281</v>
      </c>
      <c r="M448" s="22">
        <f>IF(OR($A448="",$B448="",$C448=""),"",'OddsRatio_working_3-way'!J447)</f>
        <v>3.1127601141424299</v>
      </c>
      <c r="N448" s="29">
        <f t="shared" si="130"/>
        <v>37.606238027142972</v>
      </c>
      <c r="O448" s="30">
        <f t="shared" si="131"/>
        <v>30.248495804441085</v>
      </c>
      <c r="P448" s="30">
        <f t="shared" si="132"/>
        <v>32.145266168415944</v>
      </c>
      <c r="Q448" t="s">
        <v>270</v>
      </c>
      <c r="R448" t="s">
        <v>297</v>
      </c>
      <c r="S448" s="43">
        <v>44087</v>
      </c>
      <c r="T448" s="4">
        <v>100</v>
      </c>
      <c r="U448" s="4">
        <f t="shared" si="133"/>
        <v>61.389961389961393</v>
      </c>
      <c r="V448" s="4">
        <f t="shared" si="134"/>
        <v>68.944099378881987</v>
      </c>
      <c r="W448" s="4">
        <f t="shared" si="135"/>
        <v>66.996699669967001</v>
      </c>
      <c r="X448" s="4">
        <f t="shared" si="136"/>
        <v>64.059200951151013</v>
      </c>
      <c r="Y448" s="4">
        <f t="shared" si="137"/>
        <v>71.613338940071614</v>
      </c>
      <c r="Z448" s="4">
        <f t="shared" si="138"/>
        <v>69.665939231156628</v>
      </c>
      <c r="AA448" s="4">
        <f t="shared" si="139"/>
        <v>-2.6692395611896202</v>
      </c>
      <c r="AB448" s="4">
        <f t="shared" si="140"/>
        <v>-2.6692395611896274</v>
      </c>
      <c r="AC448" s="4">
        <f t="shared" si="141"/>
        <v>-2.6692395611896274</v>
      </c>
    </row>
    <row r="449" spans="1:29" ht="15" x14ac:dyDescent="0.25">
      <c r="A449">
        <v>2.2000000000000002</v>
      </c>
      <c r="B449">
        <v>3.41</v>
      </c>
      <c r="C449">
        <v>3.57</v>
      </c>
      <c r="D449" s="20">
        <f t="shared" si="129"/>
        <v>2.7912631328191218E-2</v>
      </c>
      <c r="E449" s="17">
        <f>IF(OR($A449="",$B449="",$C449=""),"",A449*'MPTO_working_3-way'!$I448)</f>
        <v>2.2614077889220208</v>
      </c>
      <c r="F449" s="21">
        <f>IF(OR($A449="",$B449="",$C449=""),"",B449*'MPTO_working_3-way'!$I448)</f>
        <v>3.5051820728291321</v>
      </c>
      <c r="G449" s="22">
        <f>IF(OR($A449="",$B449="",$C449=""),"",C449*'MPTO_working_3-way'!$I448)</f>
        <v>3.6696480938416425</v>
      </c>
      <c r="H449" s="17">
        <f>IF(OR($A449="",$B449="",$C449=""),"",'MPTO_working_3-way'!E448)</f>
        <v>2.2459734205784501</v>
      </c>
      <c r="I449" s="21">
        <f>IF(OR($A449="",$B449="",$C449=""),"",'MPTO_working_3-way'!F448)</f>
        <v>3.5217353570808667</v>
      </c>
      <c r="J449" s="22">
        <f>IF(OR($A449="",$B449="",$C449=""),"",'MPTO_working_3-way'!G448)</f>
        <v>3.6926553558067585</v>
      </c>
      <c r="K449" s="17">
        <f>IF(OR($A449="",$B449="",$C449=""),"",'OddsRatio_working_3-way'!H448)</f>
        <v>2.2524421128499474</v>
      </c>
      <c r="L449" s="21">
        <f>IF(OR($A449="",$B449="",$C449=""),"",'OddsRatio_working_3-way'!I448)</f>
        <v>3.5153212433069778</v>
      </c>
      <c r="M449" s="22">
        <f>IF(OR($A449="",$B449="",$C449=""),"",'OddsRatio_working_3-way'!J448)</f>
        <v>3.682313525020303</v>
      </c>
      <c r="N449" s="29">
        <f t="shared" si="130"/>
        <v>44.22024213849042</v>
      </c>
      <c r="O449" s="30">
        <f t="shared" si="131"/>
        <v>28.529188476445434</v>
      </c>
      <c r="P449" s="30">
        <f t="shared" si="132"/>
        <v>27.250569385064129</v>
      </c>
      <c r="Q449" t="s">
        <v>294</v>
      </c>
      <c r="R449" t="s">
        <v>299</v>
      </c>
      <c r="S449" s="43">
        <v>44087</v>
      </c>
      <c r="T449" s="4">
        <v>100</v>
      </c>
      <c r="U449" s="4">
        <f t="shared" si="133"/>
        <v>54.545454545454554</v>
      </c>
      <c r="V449" s="4">
        <f t="shared" si="134"/>
        <v>70.674486803519059</v>
      </c>
      <c r="W449" s="4">
        <f t="shared" si="135"/>
        <v>71.988795518207283</v>
      </c>
      <c r="X449" s="4">
        <f t="shared" si="136"/>
        <v>57.336717678273651</v>
      </c>
      <c r="Y449" s="4">
        <f t="shared" si="137"/>
        <v>73.46574993633817</v>
      </c>
      <c r="Z449" s="4">
        <f t="shared" si="138"/>
        <v>74.780058651026394</v>
      </c>
      <c r="AA449" s="4">
        <f t="shared" si="139"/>
        <v>-2.7912631328190969</v>
      </c>
      <c r="AB449" s="4">
        <f t="shared" si="140"/>
        <v>-2.7912631328191111</v>
      </c>
      <c r="AC449" s="4">
        <f t="shared" si="141"/>
        <v>-2.7912631328191111</v>
      </c>
    </row>
    <row r="450" spans="1:29" ht="15" x14ac:dyDescent="0.25">
      <c r="A450">
        <v>3.43</v>
      </c>
      <c r="B450">
        <v>3.35</v>
      </c>
      <c r="C450">
        <v>2.2799999999999998</v>
      </c>
      <c r="D450" s="20">
        <f t="shared" si="129"/>
        <v>2.8649143419010592E-2</v>
      </c>
      <c r="E450" s="17">
        <f>IF(OR($A450="",$B450="",$C450=""),"",A450*'MPTO_working_3-way'!$I449)</f>
        <v>3.5282665619272064</v>
      </c>
      <c r="F450" s="21">
        <f>IF(OR($A450="",$B450="",$C450=""),"",B450*'MPTO_working_3-way'!$I449)</f>
        <v>3.4459746304536858</v>
      </c>
      <c r="G450" s="22">
        <f>IF(OR($A450="",$B450="",$C450=""),"",C450*'MPTO_working_3-way'!$I449)</f>
        <v>2.3453200469953441</v>
      </c>
      <c r="H450" s="17">
        <f>IF(OR($A450="",$B450="",$C450=""),"",'MPTO_working_3-way'!E449)</f>
        <v>3.5461561923600313</v>
      </c>
      <c r="I450" s="21">
        <f>IF(OR($A450="",$B450="",$C450=""),"",'MPTO_working_3-way'!F449)</f>
        <v>3.4607135686180581</v>
      </c>
      <c r="J450" s="22">
        <f>IF(OR($A450="",$B450="",$C450=""),"",'MPTO_working_3-way'!G449)</f>
        <v>2.3307481938522474</v>
      </c>
      <c r="K450" s="17">
        <f>IF(OR($A450="",$B450="",$C450=""),"",'OddsRatio_working_3-way'!H449)</f>
        <v>3.5381828942717815</v>
      </c>
      <c r="L450" s="21">
        <f>IF(OR($A450="",$B450="",$C450=""),"",'OddsRatio_working_3-way'!I449)</f>
        <v>3.4546213175056315</v>
      </c>
      <c r="M450" s="22">
        <f>IF(OR($A450="",$B450="",$C450=""),"",'OddsRatio_working_3-way'!J449)</f>
        <v>2.3369852282583867</v>
      </c>
      <c r="N450" s="29">
        <f t="shared" si="130"/>
        <v>28.34252975075049</v>
      </c>
      <c r="O450" s="30">
        <f t="shared" si="131"/>
        <v>29.019366282111697</v>
      </c>
      <c r="P450" s="30">
        <f t="shared" si="132"/>
        <v>42.638103967137802</v>
      </c>
      <c r="Q450" t="s">
        <v>296</v>
      </c>
      <c r="R450" t="s">
        <v>273</v>
      </c>
      <c r="S450" s="43">
        <v>44087</v>
      </c>
      <c r="T450" s="4">
        <v>100</v>
      </c>
      <c r="U450" s="4">
        <f t="shared" si="133"/>
        <v>70.845481049562679</v>
      </c>
      <c r="V450" s="4">
        <f t="shared" si="134"/>
        <v>70.149253731343279</v>
      </c>
      <c r="W450" s="4">
        <f t="shared" si="135"/>
        <v>56.140350877192972</v>
      </c>
      <c r="X450" s="4">
        <f t="shared" si="136"/>
        <v>73.710395391463734</v>
      </c>
      <c r="Y450" s="4">
        <f t="shared" si="137"/>
        <v>73.014168073244335</v>
      </c>
      <c r="Z450" s="4">
        <f t="shared" si="138"/>
        <v>59.005265219094028</v>
      </c>
      <c r="AA450" s="4">
        <f t="shared" si="139"/>
        <v>-2.8649143419010556</v>
      </c>
      <c r="AB450" s="4">
        <f t="shared" si="140"/>
        <v>-2.8649143419010556</v>
      </c>
      <c r="AC450" s="4">
        <f t="shared" si="141"/>
        <v>-2.8649143419010556</v>
      </c>
    </row>
    <row r="451" spans="1:29" ht="15" x14ac:dyDescent="0.25">
      <c r="A451">
        <v>1.95</v>
      </c>
      <c r="B451">
        <v>3.64</v>
      </c>
      <c r="C451">
        <v>4.13</v>
      </c>
      <c r="D451" s="20">
        <f t="shared" si="129"/>
        <v>2.9676538151114595E-2</v>
      </c>
      <c r="E451" s="17">
        <f>IF(OR($A451="",$B451="",$C451=""),"",A451*'MPTO_working_3-way'!$I450)</f>
        <v>2.0078692493946733</v>
      </c>
      <c r="F451" s="21">
        <f>IF(OR($A451="",$B451="",$C451=""),"",B451*'MPTO_working_3-way'!$I450)</f>
        <v>3.7480225988700573</v>
      </c>
      <c r="G451" s="22">
        <f>IF(OR($A451="",$B451="",$C451=""),"",C451*'MPTO_working_3-way'!$I450)</f>
        <v>4.2525641025641034</v>
      </c>
      <c r="H451" s="17">
        <f>IF(OR($A451="",$B451="",$C451=""),"",'MPTO_working_3-way'!E450)</f>
        <v>1.9883548679121061</v>
      </c>
      <c r="I451" s="21">
        <f>IF(OR($A451="",$B451="",$C451=""),"",'MPTO_working_3-way'!F450)</f>
        <v>3.7759631163553968</v>
      </c>
      <c r="J451" s="22">
        <f>IF(OR($A451="",$B451="",$C451=""),"",'MPTO_working_3-way'!G450)</f>
        <v>4.3059169488504736</v>
      </c>
      <c r="K451" s="17">
        <f>IF(OR($A451="",$B451="",$C451=""),"",'OddsRatio_working_3-way'!H450)</f>
        <v>1.9959465184260501</v>
      </c>
      <c r="L451" s="21">
        <f>IF(OR($A451="",$B451="",$C451=""),"",'OddsRatio_working_3-way'!I450)</f>
        <v>3.7676829564681813</v>
      </c>
      <c r="M451" s="22">
        <f>IF(OR($A451="",$B451="",$C451=""),"",'OddsRatio_working_3-way'!J450)</f>
        <v>4.2813816870247754</v>
      </c>
      <c r="N451" s="29">
        <f t="shared" si="130"/>
        <v>49.804039794995475</v>
      </c>
      <c r="O451" s="30">
        <f t="shared" si="131"/>
        <v>26.680735604461859</v>
      </c>
      <c r="P451" s="30">
        <f t="shared" si="132"/>
        <v>23.515224600542652</v>
      </c>
      <c r="Q451" t="s">
        <v>292</v>
      </c>
      <c r="R451" t="s">
        <v>269</v>
      </c>
      <c r="S451" s="43">
        <v>44087</v>
      </c>
      <c r="T451" s="4">
        <v>100</v>
      </c>
      <c r="U451" s="4">
        <f t="shared" si="133"/>
        <v>48.717948717948723</v>
      </c>
      <c r="V451" s="4">
        <f t="shared" si="134"/>
        <v>72.527472527472526</v>
      </c>
      <c r="W451" s="4">
        <f t="shared" si="135"/>
        <v>75.786924939467312</v>
      </c>
      <c r="X451" s="4">
        <f t="shared" si="136"/>
        <v>51.685602533060163</v>
      </c>
      <c r="Y451" s="4">
        <f t="shared" si="137"/>
        <v>75.495126342583973</v>
      </c>
      <c r="Z451" s="4">
        <f t="shared" si="138"/>
        <v>78.754578754578759</v>
      </c>
      <c r="AA451" s="4">
        <f t="shared" si="139"/>
        <v>-2.96765381511144</v>
      </c>
      <c r="AB451" s="4">
        <f t="shared" si="140"/>
        <v>-2.9676538151114471</v>
      </c>
      <c r="AC451" s="4">
        <f t="shared" si="141"/>
        <v>-2.9676538151114471</v>
      </c>
    </row>
    <row r="452" spans="1:29" ht="15" x14ac:dyDescent="0.25">
      <c r="A452"/>
      <c r="B452"/>
      <c r="C452"/>
      <c r="D452" s="20" t="str">
        <f t="shared" si="129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9" t="e">
        <f t="shared" si="130"/>
        <v>#VALUE!</v>
      </c>
      <c r="O452" s="30" t="e">
        <f t="shared" si="131"/>
        <v>#VALUE!</v>
      </c>
      <c r="P452" s="30" t="e">
        <f t="shared" si="132"/>
        <v>#VALUE!</v>
      </c>
      <c r="Q452" t="s">
        <v>311</v>
      </c>
      <c r="R452" t="s">
        <v>310</v>
      </c>
      <c r="S452" s="43">
        <v>44087</v>
      </c>
      <c r="T452" s="4">
        <v>100</v>
      </c>
      <c r="U452" s="4" t="e">
        <f t="shared" si="133"/>
        <v>#DIV/0!</v>
      </c>
      <c r="V452" s="4" t="e">
        <f t="shared" si="134"/>
        <v>#DIV/0!</v>
      </c>
      <c r="W452" s="4" t="e">
        <f t="shared" si="135"/>
        <v>#DIV/0!</v>
      </c>
      <c r="X452" s="4" t="e">
        <f t="shared" si="136"/>
        <v>#DIV/0!</v>
      </c>
      <c r="Y452" s="4" t="e">
        <f t="shared" si="137"/>
        <v>#DIV/0!</v>
      </c>
      <c r="Z452" s="4" t="e">
        <f t="shared" si="138"/>
        <v>#DIV/0!</v>
      </c>
      <c r="AA452" s="4" t="e">
        <f t="shared" si="139"/>
        <v>#DIV/0!</v>
      </c>
      <c r="AB452" s="4" t="e">
        <f t="shared" si="140"/>
        <v>#DIV/0!</v>
      </c>
      <c r="AC452" s="4" t="e">
        <f t="shared" si="141"/>
        <v>#DIV/0!</v>
      </c>
    </row>
    <row r="453" spans="1:29" ht="15" x14ac:dyDescent="0.25">
      <c r="A453"/>
      <c r="B453"/>
      <c r="C453"/>
      <c r="D453" s="20" t="str">
        <f t="shared" ref="D453:D516" si="14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9" t="e">
        <f t="shared" si="130"/>
        <v>#VALUE!</v>
      </c>
      <c r="O453" s="30" t="e">
        <f t="shared" si="131"/>
        <v>#VALUE!</v>
      </c>
      <c r="P453" s="30" t="e">
        <f t="shared" si="132"/>
        <v>#VALUE!</v>
      </c>
      <c r="Q453" t="s">
        <v>372</v>
      </c>
      <c r="R453" t="s">
        <v>373</v>
      </c>
      <c r="S453" s="43">
        <v>44087</v>
      </c>
      <c r="T453" s="4">
        <v>100</v>
      </c>
      <c r="U453" s="4" t="e">
        <f t="shared" si="133"/>
        <v>#DIV/0!</v>
      </c>
      <c r="V453" s="4" t="e">
        <f t="shared" si="134"/>
        <v>#DIV/0!</v>
      </c>
      <c r="W453" s="4" t="e">
        <f t="shared" si="135"/>
        <v>#DIV/0!</v>
      </c>
      <c r="X453" s="4" t="e">
        <f t="shared" si="136"/>
        <v>#DIV/0!</v>
      </c>
      <c r="Y453" s="4" t="e">
        <f t="shared" si="137"/>
        <v>#DIV/0!</v>
      </c>
      <c r="Z453" s="4" t="e">
        <f t="shared" si="138"/>
        <v>#DIV/0!</v>
      </c>
      <c r="AA453" s="4" t="e">
        <f t="shared" si="139"/>
        <v>#DIV/0!</v>
      </c>
      <c r="AB453" s="4" t="e">
        <f t="shared" si="140"/>
        <v>#DIV/0!</v>
      </c>
      <c r="AC453" s="4" t="e">
        <f t="shared" si="141"/>
        <v>#DIV/0!</v>
      </c>
    </row>
    <row r="454" spans="1:29" ht="15" x14ac:dyDescent="0.25">
      <c r="A454"/>
      <c r="B454"/>
      <c r="C454"/>
      <c r="D454" s="20" t="str">
        <f t="shared" si="14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9" t="e">
        <f t="shared" si="130"/>
        <v>#VALUE!</v>
      </c>
      <c r="O454" s="30" t="e">
        <f t="shared" si="131"/>
        <v>#VALUE!</v>
      </c>
      <c r="P454" s="30" t="e">
        <f t="shared" si="132"/>
        <v>#VALUE!</v>
      </c>
      <c r="Q454" t="s">
        <v>374</v>
      </c>
      <c r="R454" t="s">
        <v>91</v>
      </c>
      <c r="S454" s="43">
        <v>44087</v>
      </c>
      <c r="T454" s="4">
        <v>100</v>
      </c>
      <c r="U454" s="4" t="e">
        <f t="shared" si="133"/>
        <v>#DIV/0!</v>
      </c>
      <c r="V454" s="4" t="e">
        <f t="shared" si="134"/>
        <v>#DIV/0!</v>
      </c>
      <c r="W454" s="4" t="e">
        <f t="shared" si="135"/>
        <v>#DIV/0!</v>
      </c>
      <c r="X454" s="4" t="e">
        <f t="shared" si="136"/>
        <v>#DIV/0!</v>
      </c>
      <c r="Y454" s="4" t="e">
        <f t="shared" si="137"/>
        <v>#DIV/0!</v>
      </c>
      <c r="Z454" s="4" t="e">
        <f t="shared" si="138"/>
        <v>#DIV/0!</v>
      </c>
      <c r="AA454" s="4" t="e">
        <f t="shared" si="139"/>
        <v>#DIV/0!</v>
      </c>
      <c r="AB454" s="4" t="e">
        <f t="shared" si="140"/>
        <v>#DIV/0!</v>
      </c>
      <c r="AC454" s="4" t="e">
        <f t="shared" si="141"/>
        <v>#DIV/0!</v>
      </c>
    </row>
    <row r="455" spans="1:29" ht="15" x14ac:dyDescent="0.25">
      <c r="A455">
        <v>1.91</v>
      </c>
      <c r="B455">
        <v>3.7</v>
      </c>
      <c r="C455">
        <v>4.1399999999999997</v>
      </c>
      <c r="D455" s="20">
        <f t="shared" si="142"/>
        <v>3.5376373414160778E-2</v>
      </c>
      <c r="E455" s="17">
        <f>IF(OR($A455="",$B455="",$C455=""),"",A455*'MPTO_working_3-way'!$I454)</f>
        <v>1.977568873221047</v>
      </c>
      <c r="F455" s="21">
        <f>IF(OR($A455="",$B455="",$C455=""),"",B455*'MPTO_working_3-way'!$I454)</f>
        <v>3.8308925816323951</v>
      </c>
      <c r="G455" s="22">
        <f>IF(OR($A455="",$B455="",$C455=""),"",C455*'MPTO_working_3-way'!$I454)</f>
        <v>4.2864581859346256</v>
      </c>
      <c r="H455" s="17">
        <f>IF(OR($A455="",$B455="",$C455=""),"",'MPTO_working_3-way'!E454)</f>
        <v>1.9540100866048158</v>
      </c>
      <c r="I455" s="21">
        <f>IF(OR($A455="",$B455="",$C455=""),"",'MPTO_working_3-way'!F454)</f>
        <v>3.8687990309945972</v>
      </c>
      <c r="J455" s="22">
        <f>IF(OR($A455="",$B455="",$C455=""),"",'MPTO_working_3-way'!G454)</f>
        <v>4.3524857210014085</v>
      </c>
      <c r="K455" s="17">
        <f>IF(OR($A455="",$B455="",$C455=""),"",'OddsRatio_working_3-way'!H454)</f>
        <v>1.9630054911877977</v>
      </c>
      <c r="L455" s="21">
        <f>IF(OR($A455="",$B455="",$C455=""),"",'OddsRatio_working_3-way'!I454)</f>
        <v>3.857269039787973</v>
      </c>
      <c r="M455" s="22">
        <f>IF(OR($A455="",$B455="",$C455=""),"",'OddsRatio_working_3-way'!J454)</f>
        <v>4.32289806849416</v>
      </c>
      <c r="N455" s="29">
        <f t="shared" si="130"/>
        <v>50.567138952344479</v>
      </c>
      <c r="O455" s="30">
        <f t="shared" si="131"/>
        <v>26.103577134858906</v>
      </c>
      <c r="P455" s="30">
        <f t="shared" si="132"/>
        <v>23.329283912796612</v>
      </c>
      <c r="Q455" t="s">
        <v>375</v>
      </c>
      <c r="R455" t="s">
        <v>376</v>
      </c>
      <c r="S455" s="43">
        <v>44087</v>
      </c>
      <c r="T455" s="4">
        <v>100</v>
      </c>
      <c r="U455" s="4">
        <f t="shared" si="133"/>
        <v>47.643979057591622</v>
      </c>
      <c r="V455" s="4">
        <f t="shared" si="134"/>
        <v>72.972972972972968</v>
      </c>
      <c r="W455" s="4">
        <f t="shared" si="135"/>
        <v>75.845410628019309</v>
      </c>
      <c r="X455" s="4">
        <f t="shared" si="136"/>
        <v>51.181616399007702</v>
      </c>
      <c r="Y455" s="4">
        <f t="shared" si="137"/>
        <v>76.510610314389055</v>
      </c>
      <c r="Z455" s="4">
        <f t="shared" si="138"/>
        <v>79.38304796943541</v>
      </c>
      <c r="AA455" s="4">
        <f t="shared" si="139"/>
        <v>-3.5376373414160796</v>
      </c>
      <c r="AB455" s="4">
        <f t="shared" si="140"/>
        <v>-3.5376373414160867</v>
      </c>
      <c r="AC455" s="4">
        <f t="shared" si="141"/>
        <v>-3.5376373414161009</v>
      </c>
    </row>
    <row r="456" spans="1:29" ht="15" x14ac:dyDescent="0.25">
      <c r="A456">
        <v>1.73</v>
      </c>
      <c r="B456">
        <v>4.01</v>
      </c>
      <c r="C456">
        <v>4.7699999999999996</v>
      </c>
      <c r="D456" s="20">
        <f t="shared" si="142"/>
        <v>3.7054846554437137E-2</v>
      </c>
      <c r="E456" s="17">
        <f>IF(OR($A456="",$B456="",$C456=""),"",A456*'MPTO_working_3-way'!$I455)</f>
        <v>1.7941048845391763</v>
      </c>
      <c r="F456" s="21">
        <f>IF(OR($A456="",$B456="",$C456=""),"",B456*'MPTO_working_3-way'!$I455)</f>
        <v>4.1585899346832926</v>
      </c>
      <c r="G456" s="22">
        <f>IF(OR($A456="",$B456="",$C456=""),"",C456*'MPTO_working_3-way'!$I455)</f>
        <v>4.9467516180646651</v>
      </c>
      <c r="H456" s="17">
        <f>IF(OR($A456="",$B456="",$C456=""),"",'MPTO_working_3-way'!E455)</f>
        <v>1.7677743229547787</v>
      </c>
      <c r="I456" s="21">
        <f>IF(OR($A456="",$B456="",$C456=""),"",'MPTO_working_3-way'!F455)</f>
        <v>4.2189652573397307</v>
      </c>
      <c r="J456" s="22">
        <f>IF(OR($A456="",$B456="",$C456=""),"",'MPTO_working_3-way'!G455)</f>
        <v>5.0686294877783666</v>
      </c>
      <c r="K456" s="17">
        <f>IF(OR($A456="",$B456="",$C456=""),"",'OddsRatio_working_3-way'!H455)</f>
        <v>1.7771572279982357</v>
      </c>
      <c r="L456" s="21">
        <f>IF(OR($A456="",$B456="",$C456=""),"",'OddsRatio_working_3-way'!I455)</f>
        <v>4.2044428168146455</v>
      </c>
      <c r="M456" s="22">
        <f>IF(OR($A456="",$B456="",$C456=""),"",'OddsRatio_working_3-way'!J455)</f>
        <v>5.013538013086781</v>
      </c>
      <c r="N456" s="29">
        <f t="shared" si="130"/>
        <v>55.738101412998184</v>
      </c>
      <c r="O456" s="30">
        <f t="shared" si="131"/>
        <v>24.046612330295975</v>
      </c>
      <c r="P456" s="30">
        <f t="shared" si="132"/>
        <v>20.215286256705838</v>
      </c>
      <c r="Q456" t="s">
        <v>377</v>
      </c>
      <c r="R456" t="s">
        <v>378</v>
      </c>
      <c r="S456" s="43">
        <v>44087</v>
      </c>
      <c r="T456" s="4">
        <v>100</v>
      </c>
      <c r="U456" s="4">
        <f t="shared" si="133"/>
        <v>42.196531791907518</v>
      </c>
      <c r="V456" s="4">
        <f t="shared" si="134"/>
        <v>75.062344139650875</v>
      </c>
      <c r="W456" s="4">
        <f t="shared" si="135"/>
        <v>79.035639412997895</v>
      </c>
      <c r="X456" s="4">
        <f t="shared" si="136"/>
        <v>45.902016447351222</v>
      </c>
      <c r="Y456" s="4">
        <f t="shared" si="137"/>
        <v>78.767828795094587</v>
      </c>
      <c r="Z456" s="4">
        <f t="shared" si="138"/>
        <v>82.741124068441621</v>
      </c>
      <c r="AA456" s="4">
        <f t="shared" si="139"/>
        <v>-3.7054846554437049</v>
      </c>
      <c r="AB456" s="4">
        <f t="shared" si="140"/>
        <v>-3.705484655443712</v>
      </c>
      <c r="AC456" s="4">
        <f t="shared" si="141"/>
        <v>-3.7054846554437262</v>
      </c>
    </row>
    <row r="457" spans="1:29" ht="15" x14ac:dyDescent="0.25">
      <c r="A457">
        <v>9.6300000000000008</v>
      </c>
      <c r="B457">
        <v>6.61</v>
      </c>
      <c r="C457">
        <v>1.28</v>
      </c>
      <c r="D457" s="20">
        <f t="shared" si="142"/>
        <v>3.6378090325398293E-2</v>
      </c>
      <c r="E457" s="17">
        <f>IF(OR($A457="",$B457="",$C457=""),"",A457*'MPTO_working_3-way'!$I456)</f>
        <v>9.9803210098335864</v>
      </c>
      <c r="F457" s="21">
        <f>IF(OR($A457="",$B457="",$C457=""),"",B457*'MPTO_working_3-way'!$I456)</f>
        <v>6.8504591770508831</v>
      </c>
      <c r="G457" s="22">
        <f>IF(OR($A457="",$B457="",$C457=""),"",C457*'MPTO_working_3-way'!$I456)</f>
        <v>1.3265639556165099</v>
      </c>
      <c r="H457" s="17">
        <f>IF(OR($A457="",$B457="",$C457=""),"",'MPTO_working_3-way'!E456)</f>
        <v>10.903207561073483</v>
      </c>
      <c r="I457" s="21">
        <f>IF(OR($A457="",$B457="",$C457=""),"",'MPTO_working_3-way'!F456)</f>
        <v>7.1859781290742824</v>
      </c>
      <c r="J457" s="22">
        <f>IF(OR($A457="",$B457="",$C457=""),"",'MPTO_working_3-way'!G456)</f>
        <v>1.3001805159459865</v>
      </c>
      <c r="K457" s="17">
        <f>IF(OR($A457="",$B457="",$C457=""),"",'OddsRatio_working_3-way'!H456)</f>
        <v>10.475278936693018</v>
      </c>
      <c r="L457" s="21">
        <f>IF(OR($A457="",$B457="",$C457=""),"",'OddsRatio_working_3-way'!I456)</f>
        <v>7.1594802821376389</v>
      </c>
      <c r="M457" s="22">
        <f>IF(OR($A457="",$B457="",$C457=""),"",'OddsRatio_working_3-way'!J456)</f>
        <v>1.3074250408197037</v>
      </c>
      <c r="N457" s="29">
        <f t="shared" si="130"/>
        <v>10.019717792791457</v>
      </c>
      <c r="O457" s="30">
        <f t="shared" si="131"/>
        <v>14.597561625504046</v>
      </c>
      <c r="P457" s="30">
        <f t="shared" si="132"/>
        <v>75.38272058170449</v>
      </c>
      <c r="Q457" t="s">
        <v>379</v>
      </c>
      <c r="R457" t="s">
        <v>380</v>
      </c>
      <c r="S457" s="43">
        <v>44087</v>
      </c>
      <c r="T457" s="4">
        <v>100</v>
      </c>
      <c r="U457" s="4">
        <f t="shared" si="133"/>
        <v>89.615784008307372</v>
      </c>
      <c r="V457" s="4">
        <f t="shared" si="134"/>
        <v>84.871406959152793</v>
      </c>
      <c r="W457" s="4">
        <f t="shared" si="135"/>
        <v>21.875</v>
      </c>
      <c r="X457" s="4">
        <f t="shared" si="136"/>
        <v>93.253593040847193</v>
      </c>
      <c r="Y457" s="4">
        <f t="shared" si="137"/>
        <v>88.509215991692628</v>
      </c>
      <c r="Z457" s="4">
        <f t="shared" si="138"/>
        <v>25.512809032539824</v>
      </c>
      <c r="AA457" s="4">
        <f t="shared" si="139"/>
        <v>-3.6378090325398205</v>
      </c>
      <c r="AB457" s="4">
        <f t="shared" si="140"/>
        <v>-3.6378090325398347</v>
      </c>
      <c r="AC457" s="4">
        <f t="shared" si="141"/>
        <v>-3.637809032539824</v>
      </c>
    </row>
    <row r="458" spans="1:29" ht="15" x14ac:dyDescent="0.25">
      <c r="A458">
        <v>3.57</v>
      </c>
      <c r="B458">
        <v>3.39</v>
      </c>
      <c r="C458">
        <v>2.1800000000000002</v>
      </c>
      <c r="D458" s="20">
        <f t="shared" si="142"/>
        <v>3.3812891885665497E-2</v>
      </c>
      <c r="E458" s="17">
        <f>IF(OR($A458="",$B458="",$C458=""),"",A458*'MPTO_working_3-way'!$I457)</f>
        <v>3.6907120240318259</v>
      </c>
      <c r="F458" s="21">
        <f>IF(OR($A458="",$B458="",$C458=""),"",B458*'MPTO_working_3-way'!$I457)</f>
        <v>3.504625703492406</v>
      </c>
      <c r="G458" s="22">
        <f>IF(OR($A458="",$B458="",$C458=""),"",C458*'MPTO_working_3-way'!$I457)</f>
        <v>2.2537121043107509</v>
      </c>
      <c r="H458" s="17">
        <f>IF(OR($A458="",$B458="",$C458=""),"",'MPTO_working_3-way'!E457)</f>
        <v>3.7196696160267582</v>
      </c>
      <c r="I458" s="21">
        <f>IF(OR($A458="",$B458="",$C458=""),"",'MPTO_working_3-way'!F457)</f>
        <v>3.5246726957780097</v>
      </c>
      <c r="J458" s="22">
        <f>IF(OR($A458="",$B458="",$C458=""),"",'MPTO_working_3-way'!G457)</f>
        <v>2.2349133896340669</v>
      </c>
      <c r="K458" s="17">
        <f>IF(OR($A458="",$B458="",$C458=""),"",'OddsRatio_working_3-way'!H457)</f>
        <v>3.7066290233107875</v>
      </c>
      <c r="L458" s="21">
        <f>IF(OR($A458="",$B458="",$C458=""),"",'OddsRatio_working_3-way'!I457)</f>
        <v>3.5170596753746239</v>
      </c>
      <c r="M458" s="22">
        <f>IF(OR($A458="",$B458="",$C458=""),"",'OddsRatio_working_3-way'!J457)</f>
        <v>2.2427323920259647</v>
      </c>
      <c r="N458" s="29">
        <f t="shared" si="130"/>
        <v>27.095042731282383</v>
      </c>
      <c r="O458" s="30">
        <f t="shared" si="131"/>
        <v>28.53371756657171</v>
      </c>
      <c r="P458" s="30">
        <f t="shared" si="132"/>
        <v>44.371239702145914</v>
      </c>
      <c r="Q458" t="s">
        <v>381</v>
      </c>
      <c r="R458" t="s">
        <v>382</v>
      </c>
      <c r="S458" s="43">
        <v>44087</v>
      </c>
      <c r="T458" s="4">
        <v>100</v>
      </c>
      <c r="U458" s="4">
        <f t="shared" si="133"/>
        <v>71.988795518207283</v>
      </c>
      <c r="V458" s="4">
        <f t="shared" si="134"/>
        <v>70.501474926253692</v>
      </c>
      <c r="W458" s="4">
        <f t="shared" si="135"/>
        <v>54.128440366972484</v>
      </c>
      <c r="X458" s="4">
        <f t="shared" si="136"/>
        <v>75.370084706773838</v>
      </c>
      <c r="Y458" s="4">
        <f t="shared" si="137"/>
        <v>73.882764114820247</v>
      </c>
      <c r="Z458" s="4">
        <f t="shared" si="138"/>
        <v>57.509729555539039</v>
      </c>
      <c r="AA458" s="4">
        <f t="shared" si="139"/>
        <v>-3.381289188566555</v>
      </c>
      <c r="AB458" s="4">
        <f t="shared" si="140"/>
        <v>-3.381289188566555</v>
      </c>
      <c r="AC458" s="4">
        <f t="shared" si="141"/>
        <v>-3.381289188566555</v>
      </c>
    </row>
    <row r="459" spans="1:29" ht="15" x14ac:dyDescent="0.25">
      <c r="A459">
        <v>4.78</v>
      </c>
      <c r="B459">
        <v>4.1900000000000004</v>
      </c>
      <c r="C459">
        <v>1.68</v>
      </c>
      <c r="D459" s="20">
        <f t="shared" si="142"/>
        <v>4.3106600645470783E-2</v>
      </c>
      <c r="E459" s="17">
        <f>IF(OR($A459="",$B459="",$C459=""),"",A459*'MPTO_working_3-way'!$I458)</f>
        <v>4.9860495510853502</v>
      </c>
      <c r="F459" s="21">
        <f>IF(OR($A459="",$B459="",$C459=""),"",B459*'MPTO_working_3-way'!$I458)</f>
        <v>4.3706166567045228</v>
      </c>
      <c r="G459" s="22">
        <f>IF(OR($A459="",$B459="",$C459=""),"",C459*'MPTO_working_3-way'!$I458)</f>
        <v>1.7524190890843909</v>
      </c>
      <c r="H459" s="17">
        <f>IF(OR($A459="",$B459="",$C459=""),"",'MPTO_working_3-way'!E458)</f>
        <v>5.1325176527631617</v>
      </c>
      <c r="I459" s="21">
        <f>IF(OR($A459="",$B459="",$C459=""),"",'MPTO_working_3-way'!F458)</f>
        <v>4.4584217431416659</v>
      </c>
      <c r="J459" s="22">
        <f>IF(OR($A459="",$B459="",$C459=""),"",'MPTO_working_3-way'!G458)</f>
        <v>1.7215578846030002</v>
      </c>
      <c r="K459" s="17">
        <f>IF(OR($A459="",$B459="",$C459=""),"",'OddsRatio_working_3-way'!H458)</f>
        <v>5.070296430738769</v>
      </c>
      <c r="L459" s="21">
        <f>IF(OR($A459="",$B459="",$C459=""),"",'OddsRatio_working_3-way'!I458)</f>
        <v>4.4349856121843061</v>
      </c>
      <c r="M459" s="22">
        <f>IF(OR($A459="",$B459="",$C459=""),"",'OddsRatio_working_3-way'!J458)</f>
        <v>1.7322226383339581</v>
      </c>
      <c r="N459" s="29">
        <f t="shared" si="130"/>
        <v>20.055957923288641</v>
      </c>
      <c r="O459" s="30">
        <f t="shared" si="131"/>
        <v>22.880066556878209</v>
      </c>
      <c r="P459" s="30">
        <f t="shared" si="132"/>
        <v>57.063975519833157</v>
      </c>
      <c r="Q459" t="s">
        <v>383</v>
      </c>
      <c r="R459" t="s">
        <v>384</v>
      </c>
      <c r="S459" s="43">
        <v>44087</v>
      </c>
      <c r="T459" s="4">
        <v>100</v>
      </c>
      <c r="U459" s="4">
        <f t="shared" si="133"/>
        <v>79.079497907949786</v>
      </c>
      <c r="V459" s="4">
        <f t="shared" si="134"/>
        <v>76.133651551312653</v>
      </c>
      <c r="W459" s="4">
        <f t="shared" si="135"/>
        <v>40.476190476190474</v>
      </c>
      <c r="X459" s="4">
        <f t="shared" si="136"/>
        <v>83.390157972496866</v>
      </c>
      <c r="Y459" s="4">
        <f t="shared" si="137"/>
        <v>80.444311615859732</v>
      </c>
      <c r="Z459" s="4">
        <f t="shared" si="138"/>
        <v>44.786850540737554</v>
      </c>
      <c r="AA459" s="4">
        <f t="shared" si="139"/>
        <v>-4.3106600645470792</v>
      </c>
      <c r="AB459" s="4">
        <f t="shared" si="140"/>
        <v>-4.3106600645470792</v>
      </c>
      <c r="AC459" s="4">
        <f t="shared" si="141"/>
        <v>-4.3106600645470792</v>
      </c>
    </row>
    <row r="460" spans="1:29" ht="15" x14ac:dyDescent="0.25">
      <c r="A460">
        <v>2.88</v>
      </c>
      <c r="B460">
        <v>3.32</v>
      </c>
      <c r="C460">
        <v>2.64</v>
      </c>
      <c r="D460" s="20">
        <f t="shared" si="142"/>
        <v>2.7214920287209399E-2</v>
      </c>
      <c r="E460" s="17">
        <f>IF(OR($A460="",$B460="",$C460=""),"",A460*'MPTO_working_3-way'!$I459)</f>
        <v>2.9583789704271628</v>
      </c>
      <c r="F460" s="21">
        <f>IF(OR($A460="",$B460="",$C460=""),"",B460*'MPTO_working_3-way'!$I459)</f>
        <v>3.410353535353535</v>
      </c>
      <c r="G460" s="22">
        <f>IF(OR($A460="",$B460="",$C460=""),"",C460*'MPTO_working_3-way'!$I459)</f>
        <v>2.7118473895582329</v>
      </c>
      <c r="H460" s="17">
        <f>IF(OR($A460="",$B460="",$C460=""),"",'MPTO_working_3-way'!E459)</f>
        <v>2.9572623939057672</v>
      </c>
      <c r="I460" s="21">
        <f>IF(OR($A460="",$B460="",$C460=""),"",'MPTO_working_3-way'!F459)</f>
        <v>3.4230962836958216</v>
      </c>
      <c r="J460" s="22">
        <f>IF(OR($A460="",$B460="",$C460=""),"",'MPTO_working_3-way'!G459)</f>
        <v>2.704777056959855</v>
      </c>
      <c r="K460" s="17">
        <f>IF(OR($A460="",$B460="",$C460=""),"",'OddsRatio_working_3-way'!H459)</f>
        <v>2.9581618045607767</v>
      </c>
      <c r="L460" s="21">
        <f>IF(OR($A460="",$B460="",$C460=""),"",'OddsRatio_working_3-way'!I459)</f>
        <v>3.4164549928622341</v>
      </c>
      <c r="M460" s="22">
        <f>IF(OR($A460="",$B460="",$C460=""),"",'OddsRatio_working_3-way'!J459)</f>
        <v>2.7081837018508903</v>
      </c>
      <c r="N460" s="29">
        <f t="shared" si="130"/>
        <v>33.802295446131069</v>
      </c>
      <c r="O460" s="30">
        <f t="shared" si="131"/>
        <v>29.322473158089601</v>
      </c>
      <c r="P460" s="30">
        <f t="shared" si="132"/>
        <v>36.875231395779338</v>
      </c>
      <c r="Q460" t="s">
        <v>179</v>
      </c>
      <c r="R460" t="s">
        <v>110</v>
      </c>
      <c r="S460" s="43">
        <v>44087</v>
      </c>
      <c r="T460" s="4">
        <v>100</v>
      </c>
      <c r="U460" s="4">
        <f t="shared" si="133"/>
        <v>65.277777777777771</v>
      </c>
      <c r="V460" s="4">
        <f t="shared" si="134"/>
        <v>69.879518072289159</v>
      </c>
      <c r="W460" s="4">
        <f t="shared" si="135"/>
        <v>62.121212121212118</v>
      </c>
      <c r="X460" s="4">
        <f t="shared" si="136"/>
        <v>67.999269806498731</v>
      </c>
      <c r="Y460" s="4">
        <f t="shared" si="137"/>
        <v>72.601010101010104</v>
      </c>
      <c r="Z460" s="4">
        <f t="shared" si="138"/>
        <v>64.84270414993307</v>
      </c>
      <c r="AA460" s="4">
        <f t="shared" si="139"/>
        <v>-2.7214920287209594</v>
      </c>
      <c r="AB460" s="4">
        <f t="shared" si="140"/>
        <v>-2.7214920287209452</v>
      </c>
      <c r="AC460" s="4">
        <f t="shared" si="141"/>
        <v>-2.7214920287209523</v>
      </c>
    </row>
    <row r="461" spans="1:29" ht="15" x14ac:dyDescent="0.25">
      <c r="A461">
        <v>2.98</v>
      </c>
      <c r="B461">
        <v>3.3</v>
      </c>
      <c r="C461">
        <v>2.57</v>
      </c>
      <c r="D461" s="20">
        <f t="shared" si="142"/>
        <v>2.7705831194719588E-2</v>
      </c>
      <c r="E461" s="17">
        <f>IF(OR($A461="",$B461="",$C461=""),"",A461*'MPTO_working_3-way'!$I460)</f>
        <v>3.0625633769602643</v>
      </c>
      <c r="F461" s="21">
        <f>IF(OR($A461="",$B461="",$C461=""),"",B461*'MPTO_working_3-way'!$I460)</f>
        <v>3.3914292429425745</v>
      </c>
      <c r="G461" s="22">
        <f>IF(OR($A461="",$B461="",$C461=""),"",C461*'MPTO_working_3-way'!$I460)</f>
        <v>2.6412039861704293</v>
      </c>
      <c r="H461" s="17">
        <f>IF(OR($A461="",$B461="",$C461=""),"",'MPTO_working_3-way'!E460)</f>
        <v>3.0643339188239964</v>
      </c>
      <c r="I461" s="21">
        <f>IF(OR($A461="",$B461="",$C461=""),"",'MPTO_working_3-way'!F460)</f>
        <v>3.4037335952644105</v>
      </c>
      <c r="J461" s="22">
        <f>IF(OR($A461="",$B461="",$C461=""),"",'MPTO_working_3-way'!G460)</f>
        <v>2.6324810480463361</v>
      </c>
      <c r="K461" s="17">
        <f>IF(OR($A461="",$B461="",$C461=""),"",'OddsRatio_working_3-way'!H460)</f>
        <v>3.0639182249376713</v>
      </c>
      <c r="L461" s="21">
        <f>IF(OR($A461="",$B461="",$C461=""),"",'OddsRatio_working_3-way'!I460)</f>
        <v>3.3974807663417401</v>
      </c>
      <c r="M461" s="22">
        <f>IF(OR($A461="",$B461="",$C461=""),"",'OddsRatio_working_3-way'!J460)</f>
        <v>2.6365412187637092</v>
      </c>
      <c r="N461" s="29">
        <f t="shared" si="130"/>
        <v>32.652385499122182</v>
      </c>
      <c r="O461" s="30">
        <f t="shared" si="131"/>
        <v>29.486093571934578</v>
      </c>
      <c r="P461" s="30">
        <f t="shared" si="132"/>
        <v>37.861520928943229</v>
      </c>
      <c r="Q461" t="s">
        <v>55</v>
      </c>
      <c r="R461" t="s">
        <v>176</v>
      </c>
      <c r="S461" s="43">
        <v>44087</v>
      </c>
      <c r="T461" s="4">
        <v>100</v>
      </c>
      <c r="U461" s="4">
        <f t="shared" si="133"/>
        <v>66.442953020134226</v>
      </c>
      <c r="V461" s="4">
        <f t="shared" si="134"/>
        <v>69.696969696969703</v>
      </c>
      <c r="W461" s="4">
        <f t="shared" si="135"/>
        <v>61.089494163424128</v>
      </c>
      <c r="X461" s="4">
        <f t="shared" si="136"/>
        <v>69.213536139606177</v>
      </c>
      <c r="Y461" s="4">
        <f t="shared" si="137"/>
        <v>72.467552816441653</v>
      </c>
      <c r="Z461" s="4">
        <f t="shared" si="138"/>
        <v>63.860077282896079</v>
      </c>
      <c r="AA461" s="4">
        <f t="shared" si="139"/>
        <v>-2.7705831194719508</v>
      </c>
      <c r="AB461" s="4">
        <f t="shared" si="140"/>
        <v>-2.7705831194719508</v>
      </c>
      <c r="AC461" s="4">
        <f t="shared" si="141"/>
        <v>-2.7705831194719508</v>
      </c>
    </row>
    <row r="462" spans="1:29" ht="15" x14ac:dyDescent="0.25">
      <c r="A462">
        <v>1.57</v>
      </c>
      <c r="B462">
        <v>4.21</v>
      </c>
      <c r="C462">
        <v>6.36</v>
      </c>
      <c r="D462" s="20">
        <f t="shared" si="142"/>
        <v>3.1705070773152766E-2</v>
      </c>
      <c r="E462" s="17">
        <f>IF(OR($A462="",$B462="",$C462=""),"",A462*'MPTO_working_3-way'!$I461)</f>
        <v>1.6197769611138499</v>
      </c>
      <c r="F462" s="21">
        <f>IF(OR($A462="",$B462="",$C462=""),"",B462*'MPTO_working_3-way'!$I461)</f>
        <v>4.3434783479549735</v>
      </c>
      <c r="G462" s="22">
        <f>IF(OR($A462="",$B462="",$C462=""),"",C462*'MPTO_working_3-way'!$I461)</f>
        <v>6.5616442501172516</v>
      </c>
      <c r="H462" s="17">
        <f>IF(OR($A462="",$B462="",$C462=""),"",'MPTO_working_3-way'!E461)</f>
        <v>1.5964894646671357</v>
      </c>
      <c r="I462" s="21">
        <f>IF(OR($A462="",$B462="",$C462=""),"",'MPTO_working_3-way'!F461)</f>
        <v>4.4060368394529776</v>
      </c>
      <c r="J462" s="22">
        <f>IF(OR($A462="",$B462="",$C462=""),"",'MPTO_working_3-way'!G461)</f>
        <v>6.8182896334032792</v>
      </c>
      <c r="K462" s="17">
        <f>IF(OR($A462="",$B462="",$C462=""),"",'OddsRatio_working_3-way'!H461)</f>
        <v>1.6043876487602495</v>
      </c>
      <c r="L462" s="21">
        <f>IF(OR($A462="",$B462="",$C462=""),"",'OddsRatio_working_3-way'!I461)</f>
        <v>4.4036567588077213</v>
      </c>
      <c r="M462" s="22">
        <f>IF(OR($A462="",$B462="",$C462=""),"",'OddsRatio_working_3-way'!J461)</f>
        <v>6.6833645567630491</v>
      </c>
      <c r="N462" s="29">
        <f t="shared" si="130"/>
        <v>61.736894893994766</v>
      </c>
      <c r="O462" s="30">
        <f t="shared" si="131"/>
        <v>23.023022561418475</v>
      </c>
      <c r="P462" s="30">
        <f t="shared" si="132"/>
        <v>15.240082544586759</v>
      </c>
      <c r="Q462" t="s">
        <v>113</v>
      </c>
      <c r="R462" t="s">
        <v>120</v>
      </c>
      <c r="S462" s="43">
        <v>44087</v>
      </c>
      <c r="T462" s="4">
        <v>100</v>
      </c>
      <c r="U462" s="4">
        <f t="shared" si="133"/>
        <v>36.30573248407643</v>
      </c>
      <c r="V462" s="4">
        <f t="shared" si="134"/>
        <v>76.24703087885986</v>
      </c>
      <c r="W462" s="4">
        <f t="shared" si="135"/>
        <v>84.276729559748418</v>
      </c>
      <c r="X462" s="4">
        <f t="shared" si="136"/>
        <v>39.476239561391715</v>
      </c>
      <c r="Y462" s="4">
        <f t="shared" si="137"/>
        <v>79.417537956175138</v>
      </c>
      <c r="Z462" s="4">
        <f t="shared" si="138"/>
        <v>87.44723663706371</v>
      </c>
      <c r="AA462" s="4">
        <f t="shared" si="139"/>
        <v>-3.1705070773152855</v>
      </c>
      <c r="AB462" s="4">
        <f t="shared" si="140"/>
        <v>-3.1705070773152784</v>
      </c>
      <c r="AC462" s="4">
        <f t="shared" si="141"/>
        <v>-3.1705070773152926</v>
      </c>
    </row>
    <row r="463" spans="1:29" ht="15" x14ac:dyDescent="0.25">
      <c r="A463">
        <v>2.14</v>
      </c>
      <c r="B463">
        <v>3.48</v>
      </c>
      <c r="C463">
        <v>3.66</v>
      </c>
      <c r="D463" s="20">
        <f t="shared" si="142"/>
        <v>2.7870085181095572E-2</v>
      </c>
      <c r="E463" s="17">
        <f>IF(OR($A463="",$B463="",$C463=""),"",A463*'MPTO_working_3-way'!$I462)</f>
        <v>2.1996419822875448</v>
      </c>
      <c r="F463" s="21">
        <f>IF(OR($A463="",$B463="",$C463=""),"",B463*'MPTO_working_3-way'!$I462)</f>
        <v>3.5769878964302126</v>
      </c>
      <c r="G463" s="22">
        <f>IF(OR($A463="",$B463="",$C463=""),"",C463*'MPTO_working_3-way'!$I462)</f>
        <v>3.76200451176281</v>
      </c>
      <c r="H463" s="17">
        <f>IF(OR($A463="",$B463="",$C463=""),"",'MPTO_working_3-way'!E462)</f>
        <v>2.1834075855139035</v>
      </c>
      <c r="I463" s="21">
        <f>IF(OR($A463="",$B463="",$C463=""),"",'MPTO_working_3-way'!F462)</f>
        <v>3.5962647166238471</v>
      </c>
      <c r="J463" s="22">
        <f>IF(OR($A463="",$B463="",$C463=""),"",'MPTO_working_3-way'!G462)</f>
        <v>3.7888257744248524</v>
      </c>
      <c r="K463" s="17">
        <f>IF(OR($A463="",$B463="",$C463=""),"",'OddsRatio_working_3-way'!H462)</f>
        <v>2.1900954133895221</v>
      </c>
      <c r="L463" s="21">
        <f>IF(OR($A463="",$B463="",$C463=""),"",'OddsRatio_working_3-way'!I462)</f>
        <v>3.5889794957947494</v>
      </c>
      <c r="M463" s="22">
        <f>IF(OR($A463="",$B463="",$C463=""),"",'OddsRatio_working_3-way'!J462)</f>
        <v>3.7768892979088853</v>
      </c>
      <c r="N463" s="29">
        <f t="shared" si="130"/>
        <v>45.461943718679059</v>
      </c>
      <c r="O463" s="30">
        <f t="shared" si="131"/>
        <v>27.956482631601492</v>
      </c>
      <c r="P463" s="30">
        <f t="shared" si="132"/>
        <v>26.581573649719452</v>
      </c>
      <c r="Q463" t="s">
        <v>54</v>
      </c>
      <c r="R463" t="s">
        <v>153</v>
      </c>
      <c r="S463" s="43">
        <v>44087</v>
      </c>
      <c r="T463" s="4">
        <v>100</v>
      </c>
      <c r="U463" s="4">
        <f t="shared" si="133"/>
        <v>53.271028037383175</v>
      </c>
      <c r="V463" s="4">
        <f t="shared" si="134"/>
        <v>71.264367816091948</v>
      </c>
      <c r="W463" s="4">
        <f t="shared" si="135"/>
        <v>72.67759562841529</v>
      </c>
      <c r="X463" s="4">
        <f t="shared" si="136"/>
        <v>56.058036555492741</v>
      </c>
      <c r="Y463" s="4">
        <f t="shared" si="137"/>
        <v>74.051376334201507</v>
      </c>
      <c r="Z463" s="4">
        <f t="shared" si="138"/>
        <v>75.464604146524877</v>
      </c>
      <c r="AA463" s="4">
        <f t="shared" si="139"/>
        <v>-2.7870085181095661</v>
      </c>
      <c r="AB463" s="4">
        <f t="shared" si="140"/>
        <v>-2.787008518109559</v>
      </c>
      <c r="AC463" s="4">
        <f t="shared" si="141"/>
        <v>-2.7870085181095874</v>
      </c>
    </row>
    <row r="464" spans="1:29" ht="15" x14ac:dyDescent="0.25">
      <c r="A464">
        <v>2.21</v>
      </c>
      <c r="B464">
        <v>3.11</v>
      </c>
      <c r="C464">
        <v>3.76</v>
      </c>
      <c r="D464" s="20">
        <f t="shared" si="142"/>
        <v>3.9989542951444745E-2</v>
      </c>
      <c r="E464" s="17">
        <f>IF(OR($A464="",$B464="",$C464=""),"",A464*'MPTO_working_3-way'!$I463)</f>
        <v>2.2983768899226931</v>
      </c>
      <c r="F464" s="21">
        <f>IF(OR($A464="",$B464="",$C464=""),"",B464*'MPTO_working_3-way'!$I463)</f>
        <v>3.2343674785789931</v>
      </c>
      <c r="G464" s="22">
        <f>IF(OR($A464="",$B464="",$C464=""),"",C464*'MPTO_working_3-way'!$I463)</f>
        <v>3.9103606814974321</v>
      </c>
      <c r="H464" s="17">
        <f>IF(OR($A464="",$B464="",$C464=""),"",'MPTO_working_3-way'!E463)</f>
        <v>2.2770804288004038</v>
      </c>
      <c r="I464" s="21">
        <f>IF(OR($A464="",$B464="",$C464=""),"",'MPTO_working_3-way'!F463)</f>
        <v>3.2445035763434538</v>
      </c>
      <c r="J464" s="22">
        <f>IF(OR($A464="",$B464="",$C464=""),"",'MPTO_working_3-way'!G463)</f>
        <v>3.9583956912580183</v>
      </c>
      <c r="K464" s="17">
        <f>IF(OR($A464="",$B464="",$C464=""),"",'OddsRatio_working_3-way'!H463)</f>
        <v>2.2861633772742547</v>
      </c>
      <c r="L464" s="21">
        <f>IF(OR($A464="",$B464="",$C464=""),"",'OddsRatio_working_3-way'!I463)</f>
        <v>3.242813823180724</v>
      </c>
      <c r="M464" s="22">
        <f>IF(OR($A464="",$B464="",$C464=""),"",'OddsRatio_working_3-way'!J463)</f>
        <v>3.9337280341131757</v>
      </c>
      <c r="N464" s="29">
        <f t="shared" si="130"/>
        <v>43.508965147732383</v>
      </c>
      <c r="O464" s="30">
        <f t="shared" si="131"/>
        <v>30.917946294690861</v>
      </c>
      <c r="P464" s="30">
        <f t="shared" si="132"/>
        <v>25.573088557576749</v>
      </c>
      <c r="Q464" t="s">
        <v>118</v>
      </c>
      <c r="R464" t="s">
        <v>385</v>
      </c>
      <c r="S464" s="43">
        <v>44087</v>
      </c>
      <c r="T464" s="4">
        <v>100</v>
      </c>
      <c r="U464" s="4">
        <f t="shared" si="133"/>
        <v>54.751131221719454</v>
      </c>
      <c r="V464" s="4">
        <f t="shared" si="134"/>
        <v>67.845659163987136</v>
      </c>
      <c r="W464" s="4">
        <f t="shared" si="135"/>
        <v>73.40425531914893</v>
      </c>
      <c r="X464" s="4">
        <f t="shared" si="136"/>
        <v>58.750085516863926</v>
      </c>
      <c r="Y464" s="4">
        <f t="shared" si="137"/>
        <v>71.844613459131608</v>
      </c>
      <c r="Z464" s="4">
        <f t="shared" si="138"/>
        <v>77.403209614293417</v>
      </c>
      <c r="AA464" s="4">
        <f t="shared" si="139"/>
        <v>-3.9989542951444719</v>
      </c>
      <c r="AB464" s="4">
        <f t="shared" si="140"/>
        <v>-3.9989542951444719</v>
      </c>
      <c r="AC464" s="4">
        <f t="shared" si="141"/>
        <v>-3.9989542951444861</v>
      </c>
    </row>
    <row r="465" spans="1:29" ht="15" x14ac:dyDescent="0.25">
      <c r="A465">
        <v>2.4500000000000002</v>
      </c>
      <c r="B465">
        <v>3.33</v>
      </c>
      <c r="C465">
        <v>3.02</v>
      </c>
      <c r="D465" s="20">
        <f t="shared" si="142"/>
        <v>3.9589393420992103E-2</v>
      </c>
      <c r="E465" s="17">
        <f>IF(OR($A465="",$B465="",$C465=""),"",A465*'MPTO_working_3-way'!$I464)</f>
        <v>2.5469940138814309</v>
      </c>
      <c r="F465" s="21">
        <f>IF(OR($A465="",$B465="",$C465=""),"",B465*'MPTO_working_3-way'!$I464)</f>
        <v>3.4618326800919039</v>
      </c>
      <c r="G465" s="22">
        <f>IF(OR($A465="",$B465="",$C465=""),"",C465*'MPTO_working_3-way'!$I464)</f>
        <v>3.1395599681313962</v>
      </c>
      <c r="H465" s="17">
        <f>IF(OR($A465="",$B465="",$C465=""),"",'MPTO_working_3-way'!E464)</f>
        <v>2.5318583685827094</v>
      </c>
      <c r="I465" s="21">
        <f>IF(OR($A465="",$B465="",$C465=""),"",'MPTO_working_3-way'!F464)</f>
        <v>3.4830603956257709</v>
      </c>
      <c r="J465" s="22">
        <f>IF(OR($A465="",$B465="",$C465=""),"",'MPTO_working_3-way'!G464)</f>
        <v>3.1453527585236976</v>
      </c>
      <c r="K465" s="17">
        <f>IF(OR($A465="",$B465="",$C465=""),"",'OddsRatio_working_3-way'!H464)</f>
        <v>2.5386687039023577</v>
      </c>
      <c r="L465" s="21">
        <f>IF(OR($A465="",$B465="",$C465=""),"",'OddsRatio_working_3-way'!I464)</f>
        <v>3.472481434546546</v>
      </c>
      <c r="M465" s="22">
        <f>IF(OR($A465="",$B465="",$C465=""),"",'OddsRatio_working_3-way'!J464)</f>
        <v>3.1435246771605243</v>
      </c>
      <c r="N465" s="29">
        <f t="shared" si="130"/>
        <v>39.261968993640224</v>
      </c>
      <c r="O465" s="30">
        <f t="shared" si="131"/>
        <v>28.886433643969532</v>
      </c>
      <c r="P465" s="30">
        <f t="shared" si="132"/>
        <v>31.851597362390251</v>
      </c>
      <c r="Q465" t="s">
        <v>152</v>
      </c>
      <c r="R465" t="s">
        <v>158</v>
      </c>
      <c r="S465" s="43">
        <v>44087</v>
      </c>
      <c r="T465" s="4">
        <v>100</v>
      </c>
      <c r="U465" s="4">
        <f t="shared" si="133"/>
        <v>59.183673469387763</v>
      </c>
      <c r="V465" s="4">
        <f t="shared" si="134"/>
        <v>69.969969969969966</v>
      </c>
      <c r="W465" s="4">
        <f t="shared" si="135"/>
        <v>66.88741721854305</v>
      </c>
      <c r="X465" s="4">
        <f t="shared" si="136"/>
        <v>63.142612811486984</v>
      </c>
      <c r="Y465" s="4">
        <f t="shared" si="137"/>
        <v>73.928909312069194</v>
      </c>
      <c r="Z465" s="4">
        <f t="shared" si="138"/>
        <v>70.846356560642263</v>
      </c>
      <c r="AA465" s="4">
        <f t="shared" si="139"/>
        <v>-3.9589393420992209</v>
      </c>
      <c r="AB465" s="4">
        <f t="shared" si="140"/>
        <v>-3.958939342099228</v>
      </c>
      <c r="AC465" s="4">
        <f t="shared" si="141"/>
        <v>-3.9589393420992138</v>
      </c>
    </row>
    <row r="466" spans="1:29" ht="15" x14ac:dyDescent="0.25">
      <c r="A466">
        <v>2.2200000000000002</v>
      </c>
      <c r="B466">
        <v>3.04</v>
      </c>
      <c r="C466">
        <v>3.84</v>
      </c>
      <c r="D466" s="20">
        <f t="shared" si="142"/>
        <v>3.9814485538169686E-2</v>
      </c>
      <c r="E466" s="17">
        <f>IF(OR($A466="",$B466="",$C466=""),"",A466*'MPTO_working_3-way'!$I465)</f>
        <v>2.3083881578947367</v>
      </c>
      <c r="F466" s="21">
        <f>IF(OR($A466="",$B466="",$C466=""),"",B466*'MPTO_working_3-way'!$I465)</f>
        <v>3.1610360360360357</v>
      </c>
      <c r="G466" s="22">
        <f>IF(OR($A466="",$B466="",$C466=""),"",C466*'MPTO_working_3-way'!$I465)</f>
        <v>3.9928876244665714</v>
      </c>
      <c r="H466" s="17">
        <f>IF(OR($A466="",$B466="",$C466=""),"",'MPTO_working_3-way'!E465)</f>
        <v>2.2873928123552472</v>
      </c>
      <c r="I466" s="21">
        <f>IF(OR($A466="",$B466="",$C466=""),"",'MPTO_working_3-way'!F465)</f>
        <v>3.1678062366028819</v>
      </c>
      <c r="J466" s="22">
        <f>IF(OR($A466="",$B466="",$C466=""),"",'MPTO_working_3-way'!G465)</f>
        <v>4.046204884287941</v>
      </c>
      <c r="K466" s="17">
        <f>IF(OR($A466="",$B466="",$C466=""),"",'OddsRatio_working_3-way'!H465)</f>
        <v>2.2964699025763791</v>
      </c>
      <c r="L466" s="21">
        <f>IF(OR($A466="",$B466="",$C466=""),"",'OddsRatio_working_3-way'!I465)</f>
        <v>3.1678677059473874</v>
      </c>
      <c r="M466" s="22">
        <f>IF(OR($A466="",$B466="",$C466=""),"",'OddsRatio_working_3-way'!J465)</f>
        <v>4.0180119043581284</v>
      </c>
      <c r="N466" s="29">
        <f t="shared" si="130"/>
        <v>43.320270751692206</v>
      </c>
      <c r="O466" s="30">
        <f t="shared" si="131"/>
        <v>31.635197719985754</v>
      </c>
      <c r="P466" s="30">
        <f t="shared" si="132"/>
        <v>25.044531528322057</v>
      </c>
      <c r="Q466" t="s">
        <v>60</v>
      </c>
      <c r="R466" t="s">
        <v>123</v>
      </c>
      <c r="S466" s="43">
        <v>44087</v>
      </c>
      <c r="T466" s="4">
        <v>100</v>
      </c>
      <c r="U466" s="4">
        <f t="shared" si="133"/>
        <v>54.954954954954964</v>
      </c>
      <c r="V466" s="4">
        <f t="shared" si="134"/>
        <v>67.10526315789474</v>
      </c>
      <c r="W466" s="4">
        <f t="shared" si="135"/>
        <v>73.958333333333343</v>
      </c>
      <c r="X466" s="4">
        <f t="shared" si="136"/>
        <v>58.936403508771939</v>
      </c>
      <c r="Y466" s="4">
        <f t="shared" si="137"/>
        <v>71.0867117117117</v>
      </c>
      <c r="Z466" s="4">
        <f t="shared" si="138"/>
        <v>77.939781887150303</v>
      </c>
      <c r="AA466" s="4">
        <f t="shared" si="139"/>
        <v>-3.9814485538169748</v>
      </c>
      <c r="AB466" s="4">
        <f t="shared" si="140"/>
        <v>-3.9814485538169606</v>
      </c>
      <c r="AC466" s="4">
        <f t="shared" si="141"/>
        <v>-3.9814485538169606</v>
      </c>
    </row>
    <row r="467" spans="1:29" ht="15" x14ac:dyDescent="0.25">
      <c r="A467">
        <v>2.97</v>
      </c>
      <c r="B467">
        <v>2.94</v>
      </c>
      <c r="C467">
        <v>2.76</v>
      </c>
      <c r="D467" s="20">
        <f t="shared" si="142"/>
        <v>3.9155231701815563E-2</v>
      </c>
      <c r="E467" s="17">
        <f>IF(OR($A467="",$B467="",$C467=""),"",A467*'MPTO_working_3-way'!$I466)</f>
        <v>3.0862910381543922</v>
      </c>
      <c r="F467" s="21">
        <f>IF(OR($A467="",$B467="",$C467=""),"",B467*'MPTO_working_3-way'!$I466)</f>
        <v>3.0551163812033377</v>
      </c>
      <c r="G467" s="22">
        <f>IF(OR($A467="",$B467="",$C467=""),"",C467*'MPTO_working_3-way'!$I466)</f>
        <v>2.8680684394970108</v>
      </c>
      <c r="H467" s="17">
        <f>IF(OR($A467="",$B467="",$C467=""),"",'MPTO_working_3-way'!E466)</f>
        <v>3.0897708880779335</v>
      </c>
      <c r="I467" s="21">
        <f>IF(OR($A467="",$B467="",$C467=""),"",'MPTO_working_3-way'!F466)</f>
        <v>3.0573157067871541</v>
      </c>
      <c r="J467" s="22">
        <f>IF(OR($A467="",$B467="",$C467=""),"",'MPTO_working_3-way'!G466)</f>
        <v>2.8631382959007068</v>
      </c>
      <c r="K467" s="17">
        <f>IF(OR($A467="",$B467="",$C467=""),"",'OddsRatio_working_3-way'!H466)</f>
        <v>3.0880827510759765</v>
      </c>
      <c r="L467" s="21">
        <f>IF(OR($A467="",$B467="",$C467=""),"",'OddsRatio_working_3-way'!I466)</f>
        <v>3.0562845365925853</v>
      </c>
      <c r="M467" s="22">
        <f>IF(OR($A467="",$B467="",$C467=""),"",'OddsRatio_working_3-way'!J466)</f>
        <v>2.8654952496922417</v>
      </c>
      <c r="N467" s="29">
        <f t="shared" si="130"/>
        <v>32.401351254222668</v>
      </c>
      <c r="O467" s="30">
        <f t="shared" si="131"/>
        <v>32.731977287429018</v>
      </c>
      <c r="P467" s="30">
        <f t="shared" si="132"/>
        <v>34.866671458348307</v>
      </c>
      <c r="Q467" t="s">
        <v>58</v>
      </c>
      <c r="R467" t="s">
        <v>121</v>
      </c>
      <c r="S467" s="43">
        <v>44087</v>
      </c>
      <c r="T467" s="4">
        <v>100</v>
      </c>
      <c r="U467" s="4">
        <f t="shared" si="133"/>
        <v>66.329966329966325</v>
      </c>
      <c r="V467" s="4">
        <f t="shared" si="134"/>
        <v>65.986394557823132</v>
      </c>
      <c r="W467" s="4">
        <f t="shared" si="135"/>
        <v>63.768115942028999</v>
      </c>
      <c r="X467" s="4">
        <f t="shared" si="136"/>
        <v>70.245489500147883</v>
      </c>
      <c r="Y467" s="4">
        <f t="shared" si="137"/>
        <v>69.90191772800469</v>
      </c>
      <c r="Z467" s="4">
        <f t="shared" si="138"/>
        <v>67.683639112210543</v>
      </c>
      <c r="AA467" s="4">
        <f t="shared" si="139"/>
        <v>-3.915523170181558</v>
      </c>
      <c r="AB467" s="4">
        <f t="shared" si="140"/>
        <v>-3.915523170181558</v>
      </c>
      <c r="AC467" s="4">
        <f t="shared" si="141"/>
        <v>-3.9155231701815438</v>
      </c>
    </row>
    <row r="468" spans="1:29" ht="15" x14ac:dyDescent="0.25">
      <c r="A468">
        <v>1.81</v>
      </c>
      <c r="B468">
        <v>3.4</v>
      </c>
      <c r="C468">
        <v>5.18</v>
      </c>
      <c r="D468" s="20">
        <f t="shared" si="142"/>
        <v>3.9654027954320492E-2</v>
      </c>
      <c r="E468" s="17">
        <f>IF(OR($A468="",$B468="",$C468=""),"",A468*'MPTO_working_3-way'!$I467)</f>
        <v>1.8817737905973202</v>
      </c>
      <c r="F468" s="21">
        <f>IF(OR($A468="",$B468="",$C468=""),"",B468*'MPTO_working_3-way'!$I467)</f>
        <v>3.5348236950446896</v>
      </c>
      <c r="G468" s="22">
        <f>IF(OR($A468="",$B468="",$C468=""),"",C468*'MPTO_working_3-way'!$I467)</f>
        <v>5.3854078648033799</v>
      </c>
      <c r="H468" s="17">
        <f>IF(OR($A468="",$B468="",$C468=""),"",'MPTO_working_3-way'!E467)</f>
        <v>1.854364933475426</v>
      </c>
      <c r="I468" s="21">
        <f>IF(OR($A468="",$B468="",$C468=""),"",'MPTO_working_3-way'!F467)</f>
        <v>3.5599903511554043</v>
      </c>
      <c r="J468" s="22">
        <f>IF(OR($A468="",$B468="",$C468=""),"",'MPTO_working_3-way'!G467)</f>
        <v>5.5607399034301821</v>
      </c>
      <c r="K468" s="17">
        <f>IF(OR($A468="",$B468="",$C468=""),"",'OddsRatio_working_3-way'!H467)</f>
        <v>1.8648273483775495</v>
      </c>
      <c r="L468" s="21">
        <f>IF(OR($A468="",$B468="",$C468=""),"",'OddsRatio_working_3-way'!I467)</f>
        <v>3.5624514026001459</v>
      </c>
      <c r="M468" s="22">
        <f>IF(OR($A468="",$B468="",$C468=""),"",'OddsRatio_working_3-way'!J467)</f>
        <v>5.4629361928619229</v>
      </c>
      <c r="N468" s="29">
        <f t="shared" si="130"/>
        <v>53.141350198239081</v>
      </c>
      <c r="O468" s="30">
        <f t="shared" si="131"/>
        <v>28.289954076121393</v>
      </c>
      <c r="P468" s="30">
        <f t="shared" si="132"/>
        <v>18.568695725639525</v>
      </c>
      <c r="Q468" t="s">
        <v>162</v>
      </c>
      <c r="R468" t="s">
        <v>116</v>
      </c>
      <c r="S468" s="43">
        <v>44087</v>
      </c>
      <c r="T468" s="4">
        <v>100</v>
      </c>
      <c r="U468" s="4">
        <f t="shared" si="133"/>
        <v>44.751381215469614</v>
      </c>
      <c r="V468" s="4">
        <f t="shared" si="134"/>
        <v>70.588235294117652</v>
      </c>
      <c r="W468" s="4">
        <f t="shared" si="135"/>
        <v>80.6949806949807</v>
      </c>
      <c r="X468" s="4">
        <f t="shared" si="136"/>
        <v>48.716784010901662</v>
      </c>
      <c r="Y468" s="4">
        <f t="shared" si="137"/>
        <v>74.553638089549693</v>
      </c>
      <c r="Z468" s="4">
        <f t="shared" si="138"/>
        <v>84.660383490412741</v>
      </c>
      <c r="AA468" s="4">
        <f t="shared" si="139"/>
        <v>-3.9654027954320483</v>
      </c>
      <c r="AB468" s="4">
        <f t="shared" si="140"/>
        <v>-3.9654027954320412</v>
      </c>
      <c r="AC468" s="4">
        <f t="shared" si="141"/>
        <v>-3.9654027954320412</v>
      </c>
    </row>
    <row r="469" spans="1:29" ht="15" x14ac:dyDescent="0.25">
      <c r="A469">
        <v>2.56</v>
      </c>
      <c r="B469">
        <v>3.29</v>
      </c>
      <c r="C469">
        <v>2.9</v>
      </c>
      <c r="D469" s="20">
        <f t="shared" si="142"/>
        <v>3.9403953988051521E-2</v>
      </c>
      <c r="E469" s="17">
        <f>IF(OR($A469="",$B469="",$C469=""),"",A469*'MPTO_working_3-way'!$I468)</f>
        <v>2.6608741222094121</v>
      </c>
      <c r="F469" s="21">
        <f>IF(OR($A469="",$B469="",$C469=""),"",B469*'MPTO_working_3-way'!$I468)</f>
        <v>3.4196390086206896</v>
      </c>
      <c r="G469" s="22">
        <f>IF(OR($A469="",$B469="",$C469=""),"",C469*'MPTO_working_3-way'!$I468)</f>
        <v>3.0142714665653494</v>
      </c>
      <c r="H469" s="17">
        <f>IF(OR($A469="",$B469="",$C469=""),"",'MPTO_working_3-way'!E468)</f>
        <v>2.6490743499047018</v>
      </c>
      <c r="I469" s="21">
        <f>IF(OR($A469="",$B469="",$C469=""),"",'MPTO_working_3-way'!F468)</f>
        <v>3.4385918808271971</v>
      </c>
      <c r="J469" s="22">
        <f>IF(OR($A469="",$B469="",$C469=""),"",'MPTO_working_3-way'!G468)</f>
        <v>3.0148365999088242</v>
      </c>
      <c r="K469" s="17">
        <f>IF(OR($A469="",$B469="",$C469=""),"",'OddsRatio_working_3-way'!H468)</f>
        <v>2.6545925546026341</v>
      </c>
      <c r="L469" s="21">
        <f>IF(OR($A469="",$B469="",$C469=""),"",'OddsRatio_working_3-way'!I468)</f>
        <v>3.4288570192564309</v>
      </c>
      <c r="M469" s="22">
        <f>IF(OR($A469="",$B469="",$C469=""),"",'OddsRatio_working_3-way'!J468)</f>
        <v>3.0152088806057722</v>
      </c>
      <c r="N469" s="29">
        <f t="shared" si="130"/>
        <v>37.581634984283539</v>
      </c>
      <c r="O469" s="30">
        <f t="shared" si="131"/>
        <v>29.242852753728226</v>
      </c>
      <c r="P469" s="30">
        <f t="shared" si="132"/>
        <v>33.175512261988231</v>
      </c>
      <c r="Q469" t="s">
        <v>131</v>
      </c>
      <c r="R469" t="s">
        <v>386</v>
      </c>
      <c r="S469" s="43">
        <v>44087</v>
      </c>
      <c r="T469" s="4">
        <v>100</v>
      </c>
      <c r="U469" s="4">
        <f t="shared" si="133"/>
        <v>60.9375</v>
      </c>
      <c r="V469" s="4">
        <f t="shared" si="134"/>
        <v>69.6048632218845</v>
      </c>
      <c r="W469" s="4">
        <f t="shared" si="135"/>
        <v>65.517241379310349</v>
      </c>
      <c r="X469" s="4">
        <f t="shared" si="136"/>
        <v>64.877895398805151</v>
      </c>
      <c r="Y469" s="4">
        <f t="shared" si="137"/>
        <v>73.545258620689651</v>
      </c>
      <c r="Z469" s="4">
        <f t="shared" si="138"/>
        <v>69.4576367781155</v>
      </c>
      <c r="AA469" s="4">
        <f t="shared" si="139"/>
        <v>-3.9403953988051512</v>
      </c>
      <c r="AB469" s="4">
        <f t="shared" si="140"/>
        <v>-3.9403953988051512</v>
      </c>
      <c r="AC469" s="4">
        <f t="shared" si="141"/>
        <v>-3.9403953988051512</v>
      </c>
    </row>
    <row r="470" spans="1:29" ht="15" x14ac:dyDescent="0.25">
      <c r="A470">
        <v>2.73</v>
      </c>
      <c r="B470">
        <v>3.57</v>
      </c>
      <c r="C470">
        <v>2.54</v>
      </c>
      <c r="D470" s="20">
        <f t="shared" si="142"/>
        <v>4.0113198519868165E-2</v>
      </c>
      <c r="E470" s="17">
        <f>IF(OR($A470="",$B470="",$C470=""),"",A470*'MPTO_working_3-way'!$I469)</f>
        <v>2.8395090319592402</v>
      </c>
      <c r="F470" s="21">
        <f>IF(OR($A470="",$B470="",$C470=""),"",B470*'MPTO_working_3-way'!$I469)</f>
        <v>3.7132041187159293</v>
      </c>
      <c r="G470" s="22">
        <f>IF(OR($A470="",$B470="",$C470=""),"",C470*'MPTO_working_3-way'!$I469)</f>
        <v>2.6418875242404654</v>
      </c>
      <c r="H470" s="17">
        <f>IF(OR($A470="",$B470="",$C470=""),"",'MPTO_working_3-way'!E469)</f>
        <v>2.8334286771881412</v>
      </c>
      <c r="I470" s="21">
        <f>IF(OR($A470="",$B470="",$C470=""),"",'MPTO_working_3-way'!F469)</f>
        <v>3.7489552789421117</v>
      </c>
      <c r="J470" s="22">
        <f>IF(OR($A470="",$B470="",$C470=""),"",'MPTO_working_3-way'!G469)</f>
        <v>2.6292975389103757</v>
      </c>
      <c r="K470" s="17">
        <f>IF(OR($A470="",$B470="",$C470=""),"",'OddsRatio_working_3-way'!H469)</f>
        <v>2.8373552197348197</v>
      </c>
      <c r="L470" s="21">
        <f>IF(OR($A470="",$B470="",$C470=""),"",'OddsRatio_working_3-way'!I469)</f>
        <v>3.7294814535945</v>
      </c>
      <c r="M470" s="22">
        <f>IF(OR($A470="",$B470="",$C470=""),"",'OddsRatio_working_3-way'!J469)</f>
        <v>2.6355647620760823</v>
      </c>
      <c r="N470" s="29">
        <f t="shared" si="130"/>
        <v>35.217355843732165</v>
      </c>
      <c r="O470" s="30">
        <f t="shared" si="131"/>
        <v>26.930919174618712</v>
      </c>
      <c r="P470" s="30">
        <f t="shared" si="132"/>
        <v>37.851724981649134</v>
      </c>
      <c r="Q470" t="s">
        <v>165</v>
      </c>
      <c r="R470" t="s">
        <v>167</v>
      </c>
      <c r="S470" s="43">
        <v>44087</v>
      </c>
      <c r="T470" s="4">
        <v>100</v>
      </c>
      <c r="U470" s="4">
        <f t="shared" si="133"/>
        <v>63.369963369963365</v>
      </c>
      <c r="V470" s="4">
        <f t="shared" si="134"/>
        <v>71.988795518207283</v>
      </c>
      <c r="W470" s="4">
        <f t="shared" si="135"/>
        <v>60.629921259842511</v>
      </c>
      <c r="X470" s="4">
        <f t="shared" si="136"/>
        <v>67.381283221950198</v>
      </c>
      <c r="Y470" s="4">
        <f t="shared" si="137"/>
        <v>76.000115370194109</v>
      </c>
      <c r="Z470" s="4">
        <f t="shared" si="138"/>
        <v>64.641241111829345</v>
      </c>
      <c r="AA470" s="4">
        <f t="shared" si="139"/>
        <v>-4.0113198519868334</v>
      </c>
      <c r="AB470" s="4">
        <f t="shared" si="140"/>
        <v>-4.0113198519868263</v>
      </c>
      <c r="AC470" s="4">
        <f t="shared" si="141"/>
        <v>-4.0113198519868334</v>
      </c>
    </row>
    <row r="471" spans="1:29" ht="15" x14ac:dyDescent="0.25">
      <c r="A471">
        <v>2.2400000000000002</v>
      </c>
      <c r="B471">
        <v>3.37</v>
      </c>
      <c r="C471">
        <v>3.37</v>
      </c>
      <c r="D471" s="20">
        <f t="shared" si="142"/>
        <v>3.9900381517592232E-2</v>
      </c>
      <c r="E471" s="17">
        <f>IF(OR($A471="",$B471="",$C471=""),"",A471*'MPTO_working_3-way'!$I470)</f>
        <v>2.3293768545994067</v>
      </c>
      <c r="F471" s="21">
        <f>IF(OR($A471="",$B471="",$C471=""),"",B471*'MPTO_working_3-way'!$I470)</f>
        <v>3.504464285714286</v>
      </c>
      <c r="G471" s="22">
        <f>IF(OR($A471="",$B471="",$C471=""),"",C471*'MPTO_working_3-way'!$I470)</f>
        <v>3.504464285714286</v>
      </c>
      <c r="H471" s="17">
        <f>IF(OR($A471="",$B471="",$C471=""),"",'MPTO_working_3-way'!E470)</f>
        <v>2.3087839491069246</v>
      </c>
      <c r="I471" s="21">
        <f>IF(OR($A471="",$B471="",$C471=""),"",'MPTO_working_3-way'!F470)</f>
        <v>3.5281361002056459</v>
      </c>
      <c r="J471" s="22">
        <f>IF(OR($A471="",$B471="",$C471=""),"",'MPTO_working_3-way'!G470)</f>
        <v>3.5281361002056459</v>
      </c>
      <c r="K471" s="17">
        <f>IF(OR($A471="",$B471="",$C471=""),"",'OddsRatio_working_3-way'!H470)</f>
        <v>2.3174678688205046</v>
      </c>
      <c r="L471" s="21">
        <f>IF(OR($A471="",$B471="",$C471=""),"",'OddsRatio_working_3-way'!I470)</f>
        <v>3.518063587987577</v>
      </c>
      <c r="M471" s="22">
        <f>IF(OR($A471="",$B471="",$C471=""),"",'OddsRatio_working_3-way'!J470)</f>
        <v>3.518063587987577</v>
      </c>
      <c r="N471" s="29">
        <f t="shared" si="130"/>
        <v>42.929936305732483</v>
      </c>
      <c r="O471" s="30">
        <f t="shared" si="131"/>
        <v>28.535031847133759</v>
      </c>
      <c r="P471" s="30">
        <f t="shared" si="132"/>
        <v>28.535031847133759</v>
      </c>
      <c r="Q471" t="s">
        <v>127</v>
      </c>
      <c r="R471" t="s">
        <v>64</v>
      </c>
      <c r="S471" s="43">
        <v>44087</v>
      </c>
      <c r="T471" s="4">
        <v>100</v>
      </c>
      <c r="U471" s="4">
        <f t="shared" si="133"/>
        <v>55.357142857142868</v>
      </c>
      <c r="V471" s="4">
        <f t="shared" si="134"/>
        <v>70.326409495548958</v>
      </c>
      <c r="W471" s="4">
        <f t="shared" si="135"/>
        <v>70.326409495548958</v>
      </c>
      <c r="X471" s="4">
        <f t="shared" si="136"/>
        <v>59.347181008902069</v>
      </c>
      <c r="Y471" s="4">
        <f t="shared" si="137"/>
        <v>74.316447647308181</v>
      </c>
      <c r="Z471" s="4">
        <f t="shared" si="138"/>
        <v>74.316447647308181</v>
      </c>
      <c r="AA471" s="4">
        <f t="shared" si="139"/>
        <v>-3.990038151759201</v>
      </c>
      <c r="AB471" s="4">
        <f t="shared" si="140"/>
        <v>-3.9900381517592223</v>
      </c>
      <c r="AC471" s="4">
        <f t="shared" si="141"/>
        <v>-3.9900381517592223</v>
      </c>
    </row>
    <row r="472" spans="1:29" ht="15" x14ac:dyDescent="0.25">
      <c r="A472">
        <v>2.13</v>
      </c>
      <c r="B472">
        <v>3.55</v>
      </c>
      <c r="C472">
        <v>3.54</v>
      </c>
      <c r="D472" s="20">
        <f t="shared" si="142"/>
        <v>3.3659584626402506E-2</v>
      </c>
      <c r="E472" s="17">
        <f>IF(OR($A472="",$B472="",$C472=""),"",A472*'MPTO_working_3-way'!$I471)</f>
        <v>2.2016949152542371</v>
      </c>
      <c r="F472" s="21">
        <f>IF(OR($A472="",$B472="",$C472=""),"",B472*'MPTO_working_3-way'!$I471)</f>
        <v>3.6694915254237288</v>
      </c>
      <c r="G472" s="22">
        <f>IF(OR($A472="",$B472="",$C472=""),"",C472*'MPTO_working_3-way'!$I471)</f>
        <v>3.6591549295774648</v>
      </c>
      <c r="H472" s="17">
        <f>IF(OR($A472="",$B472="",$C472=""),"",'MPTO_working_3-way'!E471)</f>
        <v>2.182149678763674</v>
      </c>
      <c r="I472" s="21">
        <f>IF(OR($A472="",$B472="",$C472=""),"",'MPTO_working_3-way'!F471)</f>
        <v>3.6972639011473962</v>
      </c>
      <c r="J472" s="22">
        <f>IF(OR($A472="",$B472="",$C472=""),"",'MPTO_working_3-way'!G471)</f>
        <v>3.6864183044881198</v>
      </c>
      <c r="K472" s="17">
        <f>IF(OR($A472="",$B472="",$C472=""),"",'OddsRatio_working_3-way'!H471)</f>
        <v>2.1901492920486283</v>
      </c>
      <c r="L472" s="21">
        <f>IF(OR($A472="",$B472="",$C472=""),"",'OddsRatio_working_3-way'!I471)</f>
        <v>3.685735128074338</v>
      </c>
      <c r="M472" s="22">
        <f>IF(OR($A472="",$B472="",$C472=""),"",'OddsRatio_working_3-way'!J471)</f>
        <v>3.6752028334544389</v>
      </c>
      <c r="N472" s="29">
        <f t="shared" si="130"/>
        <v>45.419553502694384</v>
      </c>
      <c r="O472" s="30">
        <f t="shared" si="131"/>
        <v>27.251732101616629</v>
      </c>
      <c r="P472" s="30">
        <f t="shared" si="132"/>
        <v>27.328714395688991</v>
      </c>
      <c r="Q472" t="s">
        <v>126</v>
      </c>
      <c r="R472" t="s">
        <v>166</v>
      </c>
      <c r="S472" s="43">
        <v>44087</v>
      </c>
      <c r="T472" s="4">
        <v>100</v>
      </c>
      <c r="U472" s="4">
        <f t="shared" si="133"/>
        <v>53.051643192488264</v>
      </c>
      <c r="V472" s="4">
        <f t="shared" si="134"/>
        <v>71.83098591549296</v>
      </c>
      <c r="W472" s="4">
        <f t="shared" si="135"/>
        <v>71.751412429378533</v>
      </c>
      <c r="X472" s="4">
        <f t="shared" si="136"/>
        <v>56.417601655128514</v>
      </c>
      <c r="Y472" s="4">
        <f t="shared" si="137"/>
        <v>75.196944378133196</v>
      </c>
      <c r="Z472" s="4">
        <f t="shared" si="138"/>
        <v>75.117370892018769</v>
      </c>
      <c r="AA472" s="4">
        <f t="shared" si="139"/>
        <v>-3.3659584626402506</v>
      </c>
      <c r="AB472" s="4">
        <f t="shared" si="140"/>
        <v>-3.3659584626402363</v>
      </c>
      <c r="AC472" s="4">
        <f t="shared" si="141"/>
        <v>-3.3659584626402363</v>
      </c>
    </row>
    <row r="473" spans="1:29" ht="15" x14ac:dyDescent="0.25">
      <c r="A473">
        <v>3.41</v>
      </c>
      <c r="B473">
        <v>3.03</v>
      </c>
      <c r="C473">
        <v>2.46</v>
      </c>
      <c r="D473" s="20">
        <f t="shared" si="142"/>
        <v>2.9792200305789773E-2</v>
      </c>
      <c r="E473" s="17">
        <f>IF(OR($A473="",$B473="",$C473=""),"",A473*'MPTO_working_3-way'!$I472)</f>
        <v>3.5115914030427433</v>
      </c>
      <c r="F473" s="21">
        <f>IF(OR($A473="",$B473="",$C473=""),"",B473*'MPTO_working_3-way'!$I472)</f>
        <v>3.120270366926543</v>
      </c>
      <c r="G473" s="22">
        <f>IF(OR($A473="",$B473="",$C473=""),"",C473*'MPTO_working_3-way'!$I472)</f>
        <v>2.5332888127522426</v>
      </c>
      <c r="H473" s="17">
        <f>IF(OR($A473="",$B473="",$C473=""),"",'MPTO_working_3-way'!E472)</f>
        <v>3.5295230668096393</v>
      </c>
      <c r="I473" s="21">
        <f>IF(OR($A473="",$B473="",$C473=""),"",'MPTO_working_3-way'!F472)</f>
        <v>3.1240015899341533</v>
      </c>
      <c r="J473" s="22">
        <f>IF(OR($A473="",$B473="",$C473=""),"",'MPTO_working_3-way'!G472)</f>
        <v>2.5216017324005446</v>
      </c>
      <c r="K473" s="17">
        <f>IF(OR($A473="",$B473="",$C473=""),"",'OddsRatio_working_3-way'!H472)</f>
        <v>3.5204346237442765</v>
      </c>
      <c r="L473" s="21">
        <f>IF(OR($A473="",$B473="",$C473=""),"",'OddsRatio_working_3-way'!I472)</f>
        <v>3.123021695519038</v>
      </c>
      <c r="M473" s="22">
        <f>IF(OR($A473="",$B473="",$C473=""),"",'OddsRatio_working_3-way'!J472)</f>
        <v>2.5269023031811799</v>
      </c>
      <c r="N473" s="29">
        <f t="shared" si="130"/>
        <v>28.477117216243165</v>
      </c>
      <c r="O473" s="30">
        <f t="shared" si="131"/>
        <v>32.048504853923824</v>
      </c>
      <c r="P473" s="30">
        <f t="shared" si="132"/>
        <v>39.474377929833011</v>
      </c>
      <c r="Q473" t="s">
        <v>70</v>
      </c>
      <c r="R473" t="s">
        <v>71</v>
      </c>
      <c r="S473" s="43">
        <v>44088</v>
      </c>
      <c r="T473" s="4">
        <v>100</v>
      </c>
      <c r="U473" s="4">
        <f t="shared" si="133"/>
        <v>70.674486803519059</v>
      </c>
      <c r="V473" s="4">
        <f t="shared" si="134"/>
        <v>66.996699669967001</v>
      </c>
      <c r="W473" s="4">
        <f t="shared" si="135"/>
        <v>59.349593495934961</v>
      </c>
      <c r="X473" s="4">
        <f t="shared" si="136"/>
        <v>73.653706834098045</v>
      </c>
      <c r="Y473" s="4">
        <f t="shared" si="137"/>
        <v>69.975919700545973</v>
      </c>
      <c r="Z473" s="4">
        <f t="shared" si="138"/>
        <v>62.32881352651394</v>
      </c>
      <c r="AA473" s="4">
        <f t="shared" si="139"/>
        <v>-2.9792200305789862</v>
      </c>
      <c r="AB473" s="4">
        <f t="shared" si="140"/>
        <v>-2.979220030578972</v>
      </c>
      <c r="AC473" s="4">
        <f t="shared" si="141"/>
        <v>-2.9792200305789791</v>
      </c>
    </row>
    <row r="474" spans="1:29" ht="15" x14ac:dyDescent="0.25">
      <c r="A474">
        <v>5.36</v>
      </c>
      <c r="B474">
        <v>4.34</v>
      </c>
      <c r="C474">
        <v>1.65</v>
      </c>
      <c r="D474" s="20">
        <f t="shared" si="142"/>
        <v>2.3042516783489342E-2</v>
      </c>
      <c r="E474" s="17">
        <f>IF(OR($A474="",$B474="",$C474=""),"",A474*'MPTO_working_3-way'!$I473)</f>
        <v>5.4835078899595029</v>
      </c>
      <c r="F474" s="21">
        <f>IF(OR($A474="",$B474="",$C474=""),"",B474*'MPTO_working_3-way'!$I473)</f>
        <v>4.4400045228403435</v>
      </c>
      <c r="G474" s="22">
        <f>IF(OR($A474="",$B474="",$C474=""),"",C474*'MPTO_working_3-way'!$I473)</f>
        <v>1.6880201526927574</v>
      </c>
      <c r="H474" s="17">
        <f>IF(OR($A474="",$B474="",$C474=""),"",'MPTO_working_3-way'!E473)</f>
        <v>5.5901422235340732</v>
      </c>
      <c r="I474" s="21">
        <f>IF(OR($A474="",$B474="",$C474=""),"",'MPTO_working_3-way'!F473)</f>
        <v>4.4896621744914524</v>
      </c>
      <c r="J474" s="22">
        <f>IF(OR($A474="",$B474="",$C474=""),"",'MPTO_working_3-way'!G473)</f>
        <v>1.6711794999213383</v>
      </c>
      <c r="K474" s="17">
        <f>IF(OR($A474="",$B474="",$C474=""),"",'OddsRatio_working_3-way'!H473)</f>
        <v>5.5415069428981951</v>
      </c>
      <c r="L474" s="21">
        <f>IF(OR($A474="",$B474="",$C474=""),"",'OddsRatio_working_3-way'!I473)</f>
        <v>4.4790443094678825</v>
      </c>
      <c r="M474" s="22">
        <f>IF(OR($A474="",$B474="",$C474=""),"",'OddsRatio_working_3-way'!J473)</f>
        <v>1.6770595213036301</v>
      </c>
      <c r="N474" s="29">
        <f t="shared" si="130"/>
        <v>18.236501525438403</v>
      </c>
      <c r="O474" s="30">
        <f t="shared" si="131"/>
        <v>22.522499579804116</v>
      </c>
      <c r="P474" s="30">
        <f t="shared" si="132"/>
        <v>59.240998894757482</v>
      </c>
      <c r="Q474" t="s">
        <v>74</v>
      </c>
      <c r="R474" t="s">
        <v>35</v>
      </c>
      <c r="S474" s="43">
        <v>44088</v>
      </c>
      <c r="T474" s="4">
        <v>100</v>
      </c>
      <c r="U474" s="4">
        <f t="shared" si="133"/>
        <v>81.343283582089541</v>
      </c>
      <c r="V474" s="4">
        <f t="shared" si="134"/>
        <v>76.958525345622121</v>
      </c>
      <c r="W474" s="4">
        <f t="shared" si="135"/>
        <v>39.393939393939398</v>
      </c>
      <c r="X474" s="4">
        <f t="shared" si="136"/>
        <v>83.647535260438488</v>
      </c>
      <c r="Y474" s="4">
        <f t="shared" si="137"/>
        <v>79.262777023971054</v>
      </c>
      <c r="Z474" s="4">
        <f t="shared" si="138"/>
        <v>41.698191072288324</v>
      </c>
      <c r="AA474" s="4">
        <f t="shared" si="139"/>
        <v>-2.3042516783489475</v>
      </c>
      <c r="AB474" s="4">
        <f t="shared" si="140"/>
        <v>-2.3042516783489333</v>
      </c>
      <c r="AC474" s="4">
        <f t="shared" si="141"/>
        <v>-2.3042516783489262</v>
      </c>
    </row>
    <row r="475" spans="1:29" ht="15" x14ac:dyDescent="0.25">
      <c r="A475">
        <v>2.42</v>
      </c>
      <c r="B475">
        <v>2.89</v>
      </c>
      <c r="C475">
        <v>3.49</v>
      </c>
      <c r="D475" s="20">
        <f t="shared" si="142"/>
        <v>4.577685303094059E-2</v>
      </c>
      <c r="E475" s="17">
        <f>IF(OR($A475="",$B475="",$C475=""),"",A475*'MPTO_working_3-way'!$I474)</f>
        <v>2.5307799843348762</v>
      </c>
      <c r="F475" s="21">
        <f>IF(OR($A475="",$B475="",$C475=""),"",B475*'MPTO_working_3-way'!$I474)</f>
        <v>3.0222951052594182</v>
      </c>
      <c r="G475" s="22">
        <f>IF(OR($A475="",$B475="",$C475=""),"",C475*'MPTO_working_3-way'!$I474)</f>
        <v>3.649761217077983</v>
      </c>
      <c r="H475" s="17">
        <f>IF(OR($A475="",$B475="",$C475=""),"",'MPTO_working_3-way'!E474)</f>
        <v>2.5127889051843924</v>
      </c>
      <c r="I475" s="21">
        <f>IF(OR($A475="",$B475="",$C475=""),"",'MPTO_working_3-way'!F474)</f>
        <v>3.0233236397165282</v>
      </c>
      <c r="J475" s="22">
        <f>IF(OR($A475="",$B475="",$C475=""),"",'MPTO_working_3-way'!G474)</f>
        <v>3.6863097789364527</v>
      </c>
      <c r="K475" s="17">
        <f>IF(OR($A475="",$B475="",$C475=""),"",'OddsRatio_working_3-way'!H474)</f>
        <v>2.5210080236692987</v>
      </c>
      <c r="L475" s="21">
        <f>IF(OR($A475="",$B475="",$C475=""),"",'OddsRatio_working_3-way'!I474)</f>
        <v>3.024440256855617</v>
      </c>
      <c r="M475" s="22">
        <f>IF(OR($A475="",$B475="",$C475=""),"",'OddsRatio_working_3-way'!J474)</f>
        <v>3.6671197034764473</v>
      </c>
      <c r="N475" s="29">
        <f t="shared" si="130"/>
        <v>39.51350991353813</v>
      </c>
      <c r="O475" s="30">
        <f t="shared" si="131"/>
        <v>33.087437367045766</v>
      </c>
      <c r="P475" s="30">
        <f t="shared" si="132"/>
        <v>27.399052719416122</v>
      </c>
      <c r="Q475" t="s">
        <v>274</v>
      </c>
      <c r="R475" t="s">
        <v>281</v>
      </c>
      <c r="S475" s="43">
        <v>44088</v>
      </c>
      <c r="T475" s="4">
        <v>100</v>
      </c>
      <c r="U475" s="4">
        <f t="shared" si="133"/>
        <v>58.677685950413228</v>
      </c>
      <c r="V475" s="4">
        <f t="shared" si="134"/>
        <v>65.397923875432525</v>
      </c>
      <c r="W475" s="4">
        <f t="shared" si="135"/>
        <v>71.346704871060169</v>
      </c>
      <c r="X475" s="4">
        <f t="shared" si="136"/>
        <v>63.255371253507299</v>
      </c>
      <c r="Y475" s="4">
        <f t="shared" si="137"/>
        <v>69.975609178526611</v>
      </c>
      <c r="Z475" s="4">
        <f t="shared" si="138"/>
        <v>75.92439017415424</v>
      </c>
      <c r="AA475" s="4">
        <f t="shared" si="139"/>
        <v>-4.5776853030940714</v>
      </c>
      <c r="AB475" s="4">
        <f t="shared" si="140"/>
        <v>-4.5776853030940856</v>
      </c>
      <c r="AC475" s="4">
        <f t="shared" si="141"/>
        <v>-4.5776853030940714</v>
      </c>
    </row>
    <row r="476" spans="1:29" ht="15" x14ac:dyDescent="0.25">
      <c r="A476">
        <v>4.97</v>
      </c>
      <c r="B476">
        <v>3.61</v>
      </c>
      <c r="C476">
        <v>1.78</v>
      </c>
      <c r="D476" s="20">
        <f t="shared" si="142"/>
        <v>4.0013306519060876E-2</v>
      </c>
      <c r="E476" s="17">
        <f>IF(OR($A476="",$B476="",$C476=""),"",A476*'MPTO_working_3-way'!$I475)</f>
        <v>5.1688661333997326</v>
      </c>
      <c r="F476" s="21">
        <f>IF(OR($A476="",$B476="",$C476=""),"",B476*'MPTO_working_3-way'!$I475)</f>
        <v>3.7544480365338098</v>
      </c>
      <c r="G476" s="22">
        <f>IF(OR($A476="",$B476="",$C476=""),"",C476*'MPTO_working_3-way'!$I475)</f>
        <v>1.8512236856039284</v>
      </c>
      <c r="H476" s="17">
        <f>IF(OR($A476="",$B476="",$C476=""),"",'MPTO_working_3-way'!E475)</f>
        <v>5.3228445015718746</v>
      </c>
      <c r="I476" s="21">
        <f>IF(OR($A476="",$B476="",$C476=""),"",'MPTO_working_3-way'!F475)</f>
        <v>3.7926117747316659</v>
      </c>
      <c r="J476" s="22">
        <f>IF(OR($A476="",$B476="",$C476=""),"",'MPTO_working_3-way'!G475)</f>
        <v>1.8232870751350414</v>
      </c>
      <c r="K476" s="17">
        <f>IF(OR($A476="",$B476="",$C476=""),"",'OddsRatio_working_3-way'!H475)</f>
        <v>5.2428803342914776</v>
      </c>
      <c r="L476" s="21">
        <f>IF(OR($A476="",$B476="",$C476=""),"",'OddsRatio_working_3-way'!I475)</f>
        <v>3.7893999175064876</v>
      </c>
      <c r="M476" s="22">
        <f>IF(OR($A476="",$B476="",$C476=""),"",'OddsRatio_working_3-way'!J475)</f>
        <v>1.8336137684502145</v>
      </c>
      <c r="N476" s="29">
        <f t="shared" si="130"/>
        <v>19.346602798209194</v>
      </c>
      <c r="O476" s="30">
        <f t="shared" si="131"/>
        <v>26.635073658476372</v>
      </c>
      <c r="P476" s="30">
        <f t="shared" si="132"/>
        <v>54.01832354331443</v>
      </c>
      <c r="Q476" t="s">
        <v>387</v>
      </c>
      <c r="R476" t="s">
        <v>66</v>
      </c>
      <c r="S476" s="43">
        <v>44088</v>
      </c>
      <c r="T476" s="4">
        <v>100</v>
      </c>
      <c r="U476" s="4">
        <f t="shared" si="133"/>
        <v>79.879275653923543</v>
      </c>
      <c r="V476" s="4">
        <f t="shared" si="134"/>
        <v>72.29916897506925</v>
      </c>
      <c r="W476" s="4">
        <f t="shared" si="135"/>
        <v>43.820224719101127</v>
      </c>
      <c r="X476" s="4">
        <f t="shared" si="136"/>
        <v>83.88060630582963</v>
      </c>
      <c r="Y476" s="4">
        <f t="shared" si="137"/>
        <v>76.300499626975338</v>
      </c>
      <c r="Z476" s="4">
        <f t="shared" si="138"/>
        <v>47.821555371007207</v>
      </c>
      <c r="AA476" s="4">
        <f t="shared" si="139"/>
        <v>-4.0013306519060876</v>
      </c>
      <c r="AB476" s="4">
        <f t="shared" si="140"/>
        <v>-4.0013306519060876</v>
      </c>
      <c r="AC476" s="4">
        <f t="shared" si="141"/>
        <v>-4.0013306519060805</v>
      </c>
    </row>
    <row r="477" spans="1:29" s="28" customFormat="1" ht="15" x14ac:dyDescent="0.25">
      <c r="A477" s="23">
        <v>1.75</v>
      </c>
      <c r="B477" s="23">
        <v>3.76</v>
      </c>
      <c r="C477" s="23">
        <v>5.19</v>
      </c>
      <c r="D477" s="24">
        <f t="shared" si="142"/>
        <v>3.0064245597390293E-2</v>
      </c>
      <c r="E477" s="25">
        <f>IF(OR($A477="",$B477="",$C477=""),"",A477*'MPTO_working_3-way'!$I476)</f>
        <v>1.8026124297954329</v>
      </c>
      <c r="F477" s="26">
        <f>IF(OR($A477="",$B477="",$C477=""),"",B477*'MPTO_working_3-way'!$I476)</f>
        <v>3.8730415634461872</v>
      </c>
      <c r="G477" s="27">
        <f>IF(OR($A477="",$B477="",$C477=""),"",C477*'MPTO_working_3-way'!$I476)</f>
        <v>5.3460334346504563</v>
      </c>
      <c r="H477" s="25">
        <f>IF(OR($A477="",$B477="",$C477=""),"",'MPTO_working_3-way'!E476)</f>
        <v>1.7812384272339241</v>
      </c>
      <c r="I477" s="26">
        <f>IF(OR($A477="",$B477="",$C477=""),"",'MPTO_working_3-way'!F476)</f>
        <v>3.9072263241396139</v>
      </c>
      <c r="J477" s="27">
        <f>IF(OR($A477="",$B477="",$C477=""),"",'MPTO_working_3-way'!G476)</f>
        <v>5.4747479065691236</v>
      </c>
      <c r="K477" s="25">
        <f>IF(OR($A477="",$B477="",$C477=""),"",'OddsRatio_working_3-way'!H476)</f>
        <v>1.789088432730833</v>
      </c>
      <c r="L477" s="26">
        <f>IF(OR($A477="",$B477="",$C477=""),"",'OddsRatio_working_3-way'!I476)</f>
        <v>3.9038454324494651</v>
      </c>
      <c r="M477" s="27">
        <f>IF(OR($A477="",$B477="",$C477=""),"",'OddsRatio_working_3-way'!J476)</f>
        <v>5.4083740441895864</v>
      </c>
      <c r="N477" s="40">
        <f t="shared" ref="N477:N540" si="143">(1/E477)* 100</f>
        <v>55.475041859856901</v>
      </c>
      <c r="O477" s="41">
        <f t="shared" ref="O477:O540" si="144">(1/F477)* 100</f>
        <v>25.819500865624889</v>
      </c>
      <c r="P477" s="41">
        <f t="shared" ref="P477:P540" si="145">(1/G477)* 100</f>
        <v>18.705457274518221</v>
      </c>
      <c r="Q477" s="23" t="s">
        <v>250</v>
      </c>
      <c r="R477" s="23" t="s">
        <v>256</v>
      </c>
      <c r="S477" s="44">
        <v>44092</v>
      </c>
      <c r="T477" s="28">
        <v>100</v>
      </c>
      <c r="U477" s="28">
        <f t="shared" si="133"/>
        <v>42.857142857142854</v>
      </c>
      <c r="V477" s="28">
        <f t="shared" si="134"/>
        <v>73.40425531914893</v>
      </c>
      <c r="W477" s="28">
        <f t="shared" si="135"/>
        <v>80.732177263969163</v>
      </c>
      <c r="X477" s="28">
        <f t="shared" si="136"/>
        <v>45.863567416881892</v>
      </c>
      <c r="Y477" s="28">
        <f t="shared" si="137"/>
        <v>76.410679878887962</v>
      </c>
      <c r="Z477" s="28">
        <f t="shared" si="138"/>
        <v>83.738601823708208</v>
      </c>
      <c r="AA477" s="28">
        <f t="shared" si="139"/>
        <v>-3.0064245597390382</v>
      </c>
      <c r="AB477" s="28">
        <f t="shared" si="140"/>
        <v>-3.0064245597390311</v>
      </c>
      <c r="AC477" s="28">
        <f t="shared" si="141"/>
        <v>-3.0064245597390453</v>
      </c>
    </row>
    <row r="478" spans="1:29" ht="15" x14ac:dyDescent="0.25">
      <c r="A478">
        <v>1.1000000000000001</v>
      </c>
      <c r="B478">
        <v>12.11</v>
      </c>
      <c r="C478">
        <v>27.06</v>
      </c>
      <c r="D478" s="20">
        <f t="shared" si="142"/>
        <v>2.8622207249022313E-2</v>
      </c>
      <c r="E478" s="17">
        <f>IF(OR($A478="",$B478="",$C478=""),"",A478*'MPTO_working_3-way'!$I477)</f>
        <v>1.1314844279739247</v>
      </c>
      <c r="F478" s="21">
        <f>IF(OR($A478="",$B478="",$C478=""),"",B478*'MPTO_working_3-way'!$I477)</f>
        <v>12.45661492978566</v>
      </c>
      <c r="G478" s="22">
        <f>IF(OR($A478="",$B478="",$C478=""),"",C478*'MPTO_working_3-way'!$I477)</f>
        <v>27.834516928158543</v>
      </c>
      <c r="H478" s="17">
        <f>IF(OR($A478="",$B478="",$C478=""),"",'MPTO_working_3-way'!E477)</f>
        <v>1.1116667303677574</v>
      </c>
      <c r="I478" s="21">
        <f>IF(OR($A478="",$B478="",$C478=""),"",'MPTO_working_3-way'!F477)</f>
        <v>13.691944078461733</v>
      </c>
      <c r="J478" s="22">
        <f>IF(OR($A478="",$B478="",$C478=""),"",'MPTO_working_3-way'!G477)</f>
        <v>36.477473599845595</v>
      </c>
      <c r="K478" s="17">
        <f>IF(OR($A478="",$B478="",$C478=""),"",'OddsRatio_working_3-way'!H477)</f>
        <v>1.1160516065731445</v>
      </c>
      <c r="L478" s="21">
        <f>IF(OR($A478="",$B478="",$C478=""),"",'OddsRatio_working_3-way'!I477)</f>
        <v>13.893333490276326</v>
      </c>
      <c r="M478" s="22">
        <f>IF(OR($A478="",$B478="",$C478=""),"",'OddsRatio_working_3-way'!J477)</f>
        <v>31.24304867296139</v>
      </c>
      <c r="N478" s="29">
        <f t="shared" si="143"/>
        <v>88.37947525187198</v>
      </c>
      <c r="O478" s="30">
        <f t="shared" si="144"/>
        <v>8.0278631525234676</v>
      </c>
      <c r="P478" s="30">
        <f t="shared" si="145"/>
        <v>3.5926615956045524</v>
      </c>
      <c r="Q478" t="s">
        <v>388</v>
      </c>
      <c r="R478" t="s">
        <v>389</v>
      </c>
      <c r="S478" s="43">
        <v>44092</v>
      </c>
      <c r="T478" s="4">
        <v>100</v>
      </c>
      <c r="U478" s="4">
        <f t="shared" ref="U478:U481" si="146">(1/A478)*((T478*A478)-T478)</f>
        <v>9.0909090909091042</v>
      </c>
      <c r="V478" s="4">
        <f t="shared" ref="V478:V481" si="147">(1/B478)*((T478*B478)-T478)</f>
        <v>91.742361684558219</v>
      </c>
      <c r="W478" s="4">
        <f t="shared" ref="W478:W481" si="148">(1/C478)*((T478*C478)-T478)</f>
        <v>96.304508499630458</v>
      </c>
      <c r="X478" s="4">
        <f t="shared" ref="X478:X481" si="149">((1/B478)+(1/C478))*T478</f>
        <v>11.953129815811334</v>
      </c>
      <c r="Y478" s="4">
        <f t="shared" ref="Y478:Y481" si="150">((1/A478)+(1/C478))*T478</f>
        <v>94.604582409460463</v>
      </c>
      <c r="Z478" s="4">
        <f t="shared" ref="Z478:Z481" si="151">((1/A478)+(1/B478))*T478</f>
        <v>99.166729224532688</v>
      </c>
      <c r="AA478" s="4">
        <f t="shared" ref="AA478:AA481" si="152">U478-X478</f>
        <v>-2.8622207249022296</v>
      </c>
      <c r="AB478" s="4">
        <f t="shared" ref="AB478:AB481" si="153">V478-Y478</f>
        <v>-2.8622207249022438</v>
      </c>
      <c r="AC478" s="4">
        <f t="shared" ref="AC478:AC481" si="154">W478-Z478</f>
        <v>-2.8622207249022296</v>
      </c>
    </row>
    <row r="479" spans="1:29" ht="15" x14ac:dyDescent="0.25">
      <c r="A479">
        <v>2.31</v>
      </c>
      <c r="B479">
        <v>3.67</v>
      </c>
      <c r="C479">
        <v>3.11</v>
      </c>
      <c r="D479" s="20">
        <f t="shared" si="142"/>
        <v>2.6923405293258984E-2</v>
      </c>
      <c r="E479" s="17">
        <f>IF(OR($A479="",$B479="",$C479=""),"",A479*'MPTO_working_3-way'!$I478)</f>
        <v>2.3721930662274282</v>
      </c>
      <c r="F479" s="21">
        <f>IF(OR($A479="",$B479="",$C479=""),"",B479*'MPTO_working_3-way'!$I478)</f>
        <v>3.7688088974262604</v>
      </c>
      <c r="G479" s="22">
        <f>IF(OR($A479="",$B479="",$C479=""),"",C479*'MPTO_working_3-way'!$I478)</f>
        <v>3.1937317904620355</v>
      </c>
      <c r="H479" s="17">
        <f>IF(OR($A479="",$B479="",$C479=""),"",'MPTO_working_3-way'!E478)</f>
        <v>2.3589024589511984</v>
      </c>
      <c r="I479" s="21">
        <f>IF(OR($A479="",$B479="",$C479=""),"",'MPTO_working_3-way'!F478)</f>
        <v>3.7949930255310229</v>
      </c>
      <c r="J479" s="22">
        <f>IF(OR($A479="",$B479="",$C479=""),"",'MPTO_working_3-way'!G478)</f>
        <v>3.1992942108291844</v>
      </c>
      <c r="K479" s="17">
        <f>IF(OR($A479="",$B479="",$C479=""),"",'OddsRatio_working_3-way'!H478)</f>
        <v>2.3647376191455209</v>
      </c>
      <c r="L479" s="21">
        <f>IF(OR($A479="",$B479="",$C479=""),"",'OddsRatio_working_3-way'!I478)</f>
        <v>3.7815644603958325</v>
      </c>
      <c r="M479" s="22">
        <f>IF(OR($A479="",$B479="",$C479=""),"",'OddsRatio_working_3-way'!J478)</f>
        <v>3.1981651728221747</v>
      </c>
      <c r="N479" s="29">
        <f t="shared" si="143"/>
        <v>42.155084855312005</v>
      </c>
      <c r="O479" s="30">
        <f t="shared" si="144"/>
        <v>26.533582020645973</v>
      </c>
      <c r="P479" s="30">
        <f t="shared" si="145"/>
        <v>31.311333124042033</v>
      </c>
      <c r="Q479" t="s">
        <v>390</v>
      </c>
      <c r="R479" t="s">
        <v>391</v>
      </c>
      <c r="S479" s="43">
        <v>44092</v>
      </c>
      <c r="T479" s="4">
        <v>100</v>
      </c>
      <c r="U479" s="4">
        <f t="shared" si="146"/>
        <v>56.709956709956707</v>
      </c>
      <c r="V479" s="4">
        <f t="shared" si="147"/>
        <v>72.752043596730246</v>
      </c>
      <c r="W479" s="4">
        <f t="shared" si="148"/>
        <v>67.845659163987136</v>
      </c>
      <c r="X479" s="4">
        <f t="shared" si="149"/>
        <v>59.402297239282618</v>
      </c>
      <c r="Y479" s="4">
        <f t="shared" si="150"/>
        <v>75.44438412605615</v>
      </c>
      <c r="Z479" s="4">
        <f t="shared" si="151"/>
        <v>70.537999693313054</v>
      </c>
      <c r="AA479" s="4">
        <f t="shared" si="152"/>
        <v>-2.6923405293259108</v>
      </c>
      <c r="AB479" s="4">
        <f t="shared" si="153"/>
        <v>-2.6923405293259037</v>
      </c>
      <c r="AC479" s="4">
        <f t="shared" si="154"/>
        <v>-2.6923405293259179</v>
      </c>
    </row>
    <row r="480" spans="1:29" ht="15" x14ac:dyDescent="0.25">
      <c r="A480">
        <v>3.31</v>
      </c>
      <c r="B480">
        <v>3.64</v>
      </c>
      <c r="C480">
        <v>2.2200000000000002</v>
      </c>
      <c r="D480" s="20">
        <f t="shared" si="142"/>
        <v>2.729052880110272E-2</v>
      </c>
      <c r="E480" s="17">
        <f>IF(OR($A480="",$B480="",$C480=""),"",A480*'MPTO_working_3-way'!$I479)</f>
        <v>3.4003316503316499</v>
      </c>
      <c r="F480" s="21">
        <f>IF(OR($A480="",$B480="",$C480=""),"",B480*'MPTO_working_3-way'!$I479)</f>
        <v>3.7393375248360141</v>
      </c>
      <c r="G480" s="22">
        <f>IF(OR($A480="",$B480="",$C480=""),"",C480*'MPTO_working_3-way'!$I479)</f>
        <v>2.2805849739384483</v>
      </c>
      <c r="H480" s="17">
        <f>IF(OR($A480="",$B480="",$C480=""),"",'MPTO_working_3-way'!E479)</f>
        <v>3.4127600835098066</v>
      </c>
      <c r="I480" s="21">
        <f>IF(OR($A480="",$B480="",$C480=""),"",'MPTO_working_3-way'!F479)</f>
        <v>3.7646572441637316</v>
      </c>
      <c r="J480" s="22">
        <f>IF(OR($A480="",$B480="",$C480=""),"",'MPTO_working_3-way'!G479)</f>
        <v>2.2657569417557091</v>
      </c>
      <c r="K480" s="17">
        <f>IF(OR($A480="",$B480="",$C480=""),"",'OddsRatio_working_3-way'!H479)</f>
        <v>3.4085177091439993</v>
      </c>
      <c r="L480" s="21">
        <f>IF(OR($A480="",$B480="",$C480=""),"",'OddsRatio_working_3-way'!I479)</f>
        <v>3.7525916675931423</v>
      </c>
      <c r="M480" s="22">
        <f>IF(OR($A480="",$B480="",$C480=""),"",'OddsRatio_working_3-way'!J479)</f>
        <v>2.2720309979028919</v>
      </c>
      <c r="N480" s="29">
        <f t="shared" si="143"/>
        <v>29.408896038198666</v>
      </c>
      <c r="O480" s="30">
        <f t="shared" si="144"/>
        <v>26.742704913856478</v>
      </c>
      <c r="P480" s="30">
        <f t="shared" si="145"/>
        <v>43.848399047944859</v>
      </c>
      <c r="Q480" t="s">
        <v>392</v>
      </c>
      <c r="R480" t="s">
        <v>393</v>
      </c>
      <c r="S480" s="43">
        <v>44092</v>
      </c>
      <c r="T480" s="4">
        <v>100</v>
      </c>
      <c r="U480" s="4">
        <f t="shared" si="146"/>
        <v>69.78851963746223</v>
      </c>
      <c r="V480" s="4">
        <f t="shared" si="147"/>
        <v>72.527472527472526</v>
      </c>
      <c r="W480" s="4">
        <f t="shared" si="148"/>
        <v>54.954954954954964</v>
      </c>
      <c r="X480" s="4">
        <f t="shared" si="149"/>
        <v>72.517572517572518</v>
      </c>
      <c r="Y480" s="4">
        <f t="shared" si="150"/>
        <v>75.256525407582814</v>
      </c>
      <c r="Z480" s="4">
        <f t="shared" si="151"/>
        <v>57.684007835065231</v>
      </c>
      <c r="AA480" s="4">
        <f t="shared" si="152"/>
        <v>-2.729052880110288</v>
      </c>
      <c r="AB480" s="4">
        <f t="shared" si="153"/>
        <v>-2.729052880110288</v>
      </c>
      <c r="AC480" s="4">
        <f t="shared" si="154"/>
        <v>-2.7290528801102667</v>
      </c>
    </row>
    <row r="481" spans="1:29" ht="15" x14ac:dyDescent="0.25">
      <c r="A481">
        <v>2.4900000000000002</v>
      </c>
      <c r="B481">
        <v>3.33</v>
      </c>
      <c r="C481">
        <v>3.08</v>
      </c>
      <c r="D481" s="20">
        <f t="shared" si="142"/>
        <v>2.658205067843622E-2</v>
      </c>
      <c r="E481" s="17">
        <f>IF(OR($A481="",$B481="",$C481=""),"",A481*'MPTO_working_3-way'!$I480)</f>
        <v>2.5561893061893066</v>
      </c>
      <c r="F481" s="21">
        <f>IF(OR($A481="",$B481="",$C481=""),"",B481*'MPTO_working_3-way'!$I480)</f>
        <v>3.4185182287591926</v>
      </c>
      <c r="G481" s="22">
        <f>IF(OR($A481="",$B481="",$C481=""),"",C481*'MPTO_working_3-way'!$I480)</f>
        <v>3.1618727160895834</v>
      </c>
      <c r="H481" s="17">
        <f>IF(OR($A481="",$B481="",$C481=""),"",'MPTO_working_3-way'!E480)</f>
        <v>2.5461765531631158</v>
      </c>
      <c r="I481" s="21">
        <f>IF(OR($A481="",$B481="",$C481=""),"",'MPTO_working_3-way'!F480)</f>
        <v>3.4312425029343352</v>
      </c>
      <c r="J481" s="22">
        <f>IF(OR($A481="",$B481="",$C481=""),"",'MPTO_working_3-way'!G480)</f>
        <v>3.1664143133667566</v>
      </c>
      <c r="K481" s="17">
        <f>IF(OR($A481="",$B481="",$C481=""),"",'OddsRatio_working_3-way'!H480)</f>
        <v>2.5507211511383643</v>
      </c>
      <c r="L481" s="21">
        <f>IF(OR($A481="",$B481="",$C481=""),"",'OddsRatio_working_3-way'!I480)</f>
        <v>3.4249532094982467</v>
      </c>
      <c r="M481" s="22">
        <f>IF(OR($A481="",$B481="",$C481=""),"",'OddsRatio_working_3-way'!J480)</f>
        <v>3.1647650968911392</v>
      </c>
      <c r="N481" s="29">
        <f t="shared" si="143"/>
        <v>39.120733256284964</v>
      </c>
      <c r="O481" s="30">
        <f t="shared" si="144"/>
        <v>29.252440182627502</v>
      </c>
      <c r="P481" s="30">
        <f t="shared" si="145"/>
        <v>31.62682656108753</v>
      </c>
      <c r="Q481" t="s">
        <v>316</v>
      </c>
      <c r="R481" t="s">
        <v>85</v>
      </c>
      <c r="S481" s="43">
        <v>44092</v>
      </c>
      <c r="T481" s="4">
        <v>100</v>
      </c>
      <c r="U481" s="4">
        <f t="shared" si="146"/>
        <v>59.839357429718881</v>
      </c>
      <c r="V481" s="4">
        <f t="shared" si="147"/>
        <v>69.969969969969966</v>
      </c>
      <c r="W481" s="4">
        <f t="shared" si="148"/>
        <v>67.532467532467535</v>
      </c>
      <c r="X481" s="4">
        <f t="shared" si="149"/>
        <v>62.497562497562498</v>
      </c>
      <c r="Y481" s="4">
        <f t="shared" si="150"/>
        <v>72.628175037813577</v>
      </c>
      <c r="Z481" s="4">
        <f t="shared" si="151"/>
        <v>70.19067260031116</v>
      </c>
      <c r="AA481" s="4">
        <f t="shared" si="152"/>
        <v>-2.6582050678436175</v>
      </c>
      <c r="AB481" s="4">
        <f t="shared" si="153"/>
        <v>-2.6582050678436104</v>
      </c>
      <c r="AC481" s="4">
        <f t="shared" si="154"/>
        <v>-2.6582050678436246</v>
      </c>
    </row>
    <row r="482" spans="1:29" ht="15" x14ac:dyDescent="0.25">
      <c r="A482">
        <v>1.33</v>
      </c>
      <c r="B482">
        <v>5.82</v>
      </c>
      <c r="C482">
        <v>9.99</v>
      </c>
      <c r="D482" s="20">
        <f t="shared" si="142"/>
        <v>2.3801105190144778E-2</v>
      </c>
      <c r="E482" s="17">
        <f>IF(OR($A482="",$B482="",$C482=""),"",A482*'MPTO_working_3-way'!$I481)</f>
        <v>1.3616554699028927</v>
      </c>
      <c r="F482" s="21">
        <f>IF(OR($A482="",$B482="",$C482=""),"",B482*'MPTO_working_3-way'!$I481)</f>
        <v>5.9585224322066432</v>
      </c>
      <c r="G482" s="22">
        <f>IF(OR($A482="",$B482="",$C482=""),"",C482*'MPTO_working_3-way'!$I481)</f>
        <v>10.227773040849547</v>
      </c>
      <c r="H482" s="17">
        <f>IF(OR($A482="",$B482="",$C482=""),"",'MPTO_working_3-way'!E481)</f>
        <v>1.3441835877014821</v>
      </c>
      <c r="I482" s="21">
        <f>IF(OR($A482="",$B482="",$C482=""),"",'MPTO_working_3-way'!F481)</f>
        <v>6.1017427487521303</v>
      </c>
      <c r="J482" s="22">
        <f>IF(OR($A482="",$B482="",$C482=""),"",'MPTO_working_3-way'!G481)</f>
        <v>10.849941168200576</v>
      </c>
      <c r="K482" s="17">
        <f>IF(OR($A482="",$B482="",$C482=""),"",'OddsRatio_working_3-way'!H481)</f>
        <v>1.3493872934225515</v>
      </c>
      <c r="L482" s="21">
        <f>IF(OR($A482="",$B482="",$C482=""),"",'OddsRatio_working_3-way'!I481)</f>
        <v>6.1031719827172664</v>
      </c>
      <c r="M482" s="22">
        <f>IF(OR($A482="",$B482="",$C482=""),"",'OddsRatio_working_3-way'!J481)</f>
        <v>10.518156872329508</v>
      </c>
      <c r="N482" s="29">
        <f t="shared" si="143"/>
        <v>73.440016370023159</v>
      </c>
      <c r="O482" s="30">
        <f t="shared" si="144"/>
        <v>16.782684153287075</v>
      </c>
      <c r="P482" s="30">
        <f t="shared" si="145"/>
        <v>9.7772994766897678</v>
      </c>
      <c r="Q482" t="s">
        <v>306</v>
      </c>
      <c r="R482" t="s">
        <v>296</v>
      </c>
      <c r="S482" s="43">
        <v>44092</v>
      </c>
      <c r="T482" s="4">
        <v>100</v>
      </c>
      <c r="U482" s="4">
        <f t="shared" ref="U482:U545" si="155">(1/A482)*((T482*A482)-T482)</f>
        <v>24.81203007518797</v>
      </c>
      <c r="V482" s="4">
        <f t="shared" ref="V482:V545" si="156">(1/B482)*((T482*B482)-T482)</f>
        <v>82.817869415807564</v>
      </c>
      <c r="W482" s="4">
        <f t="shared" ref="W482:W545" si="157">(1/C482)*((T482*C482)-T482)</f>
        <v>89.989989989989979</v>
      </c>
      <c r="X482" s="4">
        <f t="shared" ref="X482:X545" si="158">((1/B482)+(1/C482))*T482</f>
        <v>27.192140594202453</v>
      </c>
      <c r="Y482" s="4">
        <f t="shared" ref="Y482:Y545" si="159">((1/A482)+(1/C482))*T482</f>
        <v>85.19797993482203</v>
      </c>
      <c r="Z482" s="4">
        <f t="shared" ref="Z482:Z545" si="160">((1/A482)+(1/B482))*T482</f>
        <v>92.370100509004473</v>
      </c>
      <c r="AA482" s="4">
        <f t="shared" ref="AA482:AA545" si="161">U482-X482</f>
        <v>-2.3801105190144831</v>
      </c>
      <c r="AB482" s="4">
        <f t="shared" ref="AB482:AB545" si="162">V482-Y482</f>
        <v>-2.3801105190144654</v>
      </c>
      <c r="AC482" s="4">
        <f t="shared" ref="AC482:AC545" si="163">W482-Z482</f>
        <v>-2.3801105190144938</v>
      </c>
    </row>
    <row r="483" spans="1:29" ht="15" x14ac:dyDescent="0.25">
      <c r="A483">
        <v>1.44</v>
      </c>
      <c r="B483">
        <v>4.32</v>
      </c>
      <c r="C483">
        <v>8.1199999999999992</v>
      </c>
      <c r="D483" s="20">
        <f t="shared" si="142"/>
        <v>4.9078635285531691E-2</v>
      </c>
      <c r="E483" s="17">
        <f>IF(OR($A483="",$B483="",$C483=""),"",A483*'MPTO_working_3-way'!$I482)</f>
        <v>1.5106732348111656</v>
      </c>
      <c r="F483" s="21">
        <f>IF(OR($A483="",$B483="",$C483=""),"",B483*'MPTO_working_3-way'!$I482)</f>
        <v>4.5320197044334973</v>
      </c>
      <c r="G483" s="22">
        <f>IF(OR($A483="",$B483="",$C483=""),"",C483*'MPTO_working_3-way'!$I482)</f>
        <v>8.5185185185185173</v>
      </c>
      <c r="H483" s="17">
        <f>IF(OR($A483="",$B483="",$C483=""),"",'MPTO_working_3-way'!E482)</f>
        <v>1.4747415861342184</v>
      </c>
      <c r="I483" s="21">
        <f>IF(OR($A483="",$B483="",$C483=""),"",'MPTO_working_3-way'!F482)</f>
        <v>4.6485263976252735</v>
      </c>
      <c r="J483" s="22">
        <f>IF(OR($A483="",$B483="",$C483=""),"",'MPTO_working_3-way'!G482)</f>
        <v>9.3638952164009055</v>
      </c>
      <c r="K483" s="17">
        <f>IF(OR($A483="",$B483="",$C483=""),"",'OddsRatio_working_3-way'!H482)</f>
        <v>1.4860248734132055</v>
      </c>
      <c r="L483" s="21">
        <f>IF(OR($A483="",$B483="",$C483=""),"",'OddsRatio_working_3-way'!I482)</f>
        <v>4.6672785902996408</v>
      </c>
      <c r="M483" s="22">
        <f>IF(OR($A483="",$B483="",$C483=""),"",'OddsRatio_working_3-way'!J482)</f>
        <v>8.8647661334136831</v>
      </c>
      <c r="N483" s="29">
        <f t="shared" si="143"/>
        <v>66.195652173913061</v>
      </c>
      <c r="O483" s="30">
        <f t="shared" si="144"/>
        <v>22.065217391304348</v>
      </c>
      <c r="P483" s="30">
        <f t="shared" si="145"/>
        <v>11.739130434782611</v>
      </c>
      <c r="Q483" t="s">
        <v>90</v>
      </c>
      <c r="R483" t="s">
        <v>372</v>
      </c>
      <c r="S483" s="43">
        <v>44092</v>
      </c>
      <c r="T483" s="4">
        <v>100</v>
      </c>
      <c r="U483" s="4">
        <f t="shared" si="155"/>
        <v>30.555555555555554</v>
      </c>
      <c r="V483" s="4">
        <f t="shared" si="156"/>
        <v>76.851851851851848</v>
      </c>
      <c r="W483" s="4">
        <f t="shared" si="157"/>
        <v>87.684729064039402</v>
      </c>
      <c r="X483" s="4">
        <f t="shared" si="158"/>
        <v>35.463419084108736</v>
      </c>
      <c r="Y483" s="4">
        <f t="shared" si="159"/>
        <v>81.759715380405027</v>
      </c>
      <c r="Z483" s="4">
        <f t="shared" si="160"/>
        <v>92.592592592592581</v>
      </c>
      <c r="AA483" s="4">
        <f t="shared" si="161"/>
        <v>-4.9078635285531824</v>
      </c>
      <c r="AB483" s="4">
        <f t="shared" si="162"/>
        <v>-4.9078635285531789</v>
      </c>
      <c r="AC483" s="4">
        <f t="shared" si="163"/>
        <v>-4.9078635285531789</v>
      </c>
    </row>
    <row r="484" spans="1:29" ht="15" x14ac:dyDescent="0.25">
      <c r="A484">
        <v>1.21</v>
      </c>
      <c r="B484">
        <v>6.53</v>
      </c>
      <c r="C484">
        <v>14.94</v>
      </c>
      <c r="D484" s="20">
        <f t="shared" si="142"/>
        <v>4.6520042090238745E-2</v>
      </c>
      <c r="E484" s="17">
        <f>IF(OR($A484="",$B484="",$C484=""),"",A484*'MPTO_working_3-way'!$I483)</f>
        <v>1.2662892509291888</v>
      </c>
      <c r="F484" s="21">
        <f>IF(OR($A484="",$B484="",$C484=""),"",B484*'MPTO_working_3-way'!$I483)</f>
        <v>6.833775874849259</v>
      </c>
      <c r="G484" s="22">
        <f>IF(OR($A484="",$B484="",$C484=""),"",C484*'MPTO_working_3-way'!$I483)</f>
        <v>15.635009428828166</v>
      </c>
      <c r="H484" s="17">
        <f>IF(OR($A484="",$B484="",$C484=""),"",'MPTO_working_3-way'!E483)</f>
        <v>1.2331374613303354</v>
      </c>
      <c r="I484" s="21">
        <f>IF(OR($A484="",$B484="",$C484=""),"",'MPTO_working_3-way'!F483)</f>
        <v>7.2657164577906741</v>
      </c>
      <c r="J484" s="22">
        <f>IF(OR($A484="",$B484="",$C484=""),"",'MPTO_working_3-way'!G483)</f>
        <v>19.444765007092407</v>
      </c>
      <c r="K484" s="17">
        <f>IF(OR($A484="",$B484="",$C484=""),"",'OddsRatio_working_3-way'!H483)</f>
        <v>1.2415531648329723</v>
      </c>
      <c r="L484" s="21">
        <f>IF(OR($A484="",$B484="",$C484=""),"",'OddsRatio_working_3-way'!I483)</f>
        <v>7.3609000072682687</v>
      </c>
      <c r="M484" s="22">
        <f>IF(OR($A484="",$B484="",$C484=""),"",'OddsRatio_working_3-way'!J483)</f>
        <v>17.034529132245872</v>
      </c>
      <c r="N484" s="29">
        <f t="shared" si="143"/>
        <v>78.970898573624567</v>
      </c>
      <c r="O484" s="30">
        <f t="shared" si="144"/>
        <v>14.633198663719099</v>
      </c>
      <c r="P484" s="30">
        <f t="shared" si="145"/>
        <v>6.3959027626563403</v>
      </c>
      <c r="Q484" t="s">
        <v>89</v>
      </c>
      <c r="R484" t="s">
        <v>374</v>
      </c>
      <c r="S484" s="43">
        <v>44092</v>
      </c>
      <c r="T484" s="4">
        <v>100</v>
      </c>
      <c r="U484" s="4">
        <f t="shared" si="155"/>
        <v>17.355371900826448</v>
      </c>
      <c r="V484" s="4">
        <f t="shared" si="156"/>
        <v>84.686064318529858</v>
      </c>
      <c r="W484" s="4">
        <f t="shared" si="157"/>
        <v>93.306559571619815</v>
      </c>
      <c r="X484" s="4">
        <f t="shared" si="158"/>
        <v>22.007376109850323</v>
      </c>
      <c r="Y484" s="4">
        <f t="shared" si="159"/>
        <v>89.338068527553745</v>
      </c>
      <c r="Z484" s="4">
        <f t="shared" si="160"/>
        <v>97.958563780643686</v>
      </c>
      <c r="AA484" s="4">
        <f t="shared" si="161"/>
        <v>-4.6520042090238753</v>
      </c>
      <c r="AB484" s="4">
        <f t="shared" si="162"/>
        <v>-4.652004209023886</v>
      </c>
      <c r="AC484" s="4">
        <f t="shared" si="163"/>
        <v>-4.6520042090238718</v>
      </c>
    </row>
    <row r="485" spans="1:29" ht="15" x14ac:dyDescent="0.25">
      <c r="A485">
        <v>4.3899999999999997</v>
      </c>
      <c r="B485">
        <v>3.92</v>
      </c>
      <c r="C485">
        <v>1.83</v>
      </c>
      <c r="D485" s="20">
        <f t="shared" si="142"/>
        <v>2.934056104984295E-2</v>
      </c>
      <c r="E485" s="17">
        <f>IF(OR($A485="",$B485="",$C485=""),"",A485*'MPTO_working_3-way'!$I484)</f>
        <v>4.5188050630088101</v>
      </c>
      <c r="F485" s="21">
        <f>IF(OR($A485="",$B485="",$C485=""),"",B485*'MPTO_working_3-way'!$I484)</f>
        <v>4.0350149993153845</v>
      </c>
      <c r="G485" s="22">
        <f>IF(OR($A485="",$B485="",$C485=""),"",C485*'MPTO_working_3-way'!$I484)</f>
        <v>1.8836932267212128</v>
      </c>
      <c r="H485" s="17">
        <f>IF(OR($A485="",$B485="",$C485=""),"",'MPTO_working_3-way'!E484)</f>
        <v>4.586940381624256</v>
      </c>
      <c r="I485" s="21">
        <f>IF(OR($A485="",$B485="",$C485=""),"",'MPTO_working_3-way'!F484)</f>
        <v>4.0762776919842967</v>
      </c>
      <c r="J485" s="22">
        <f>IF(OR($A485="",$B485="",$C485=""),"",'MPTO_working_3-way'!G484)</f>
        <v>1.8633497535935377</v>
      </c>
      <c r="K485" s="17">
        <f>IF(OR($A485="",$B485="",$C485=""),"",'OddsRatio_working_3-way'!H484)</f>
        <v>4.5571201844862097</v>
      </c>
      <c r="L485" s="21">
        <f>IF(OR($A485="",$B485="",$C485=""),"",'OddsRatio_working_3-way'!I484)</f>
        <v>4.0639501294099505</v>
      </c>
      <c r="M485" s="22">
        <f>IF(OR($A485="",$B485="",$C485=""),"",'OddsRatio_working_3-way'!J484)</f>
        <v>1.8709173313048832</v>
      </c>
      <c r="N485" s="29">
        <f t="shared" si="143"/>
        <v>22.129744170335112</v>
      </c>
      <c r="O485" s="30">
        <f t="shared" si="144"/>
        <v>24.783055333615085</v>
      </c>
      <c r="P485" s="30">
        <f t="shared" si="145"/>
        <v>53.087200496049789</v>
      </c>
      <c r="Q485" t="s">
        <v>376</v>
      </c>
      <c r="R485" t="s">
        <v>394</v>
      </c>
      <c r="S485" s="43">
        <v>44092</v>
      </c>
      <c r="T485" s="4">
        <v>100</v>
      </c>
      <c r="U485" s="4">
        <f t="shared" si="155"/>
        <v>77.220956719817764</v>
      </c>
      <c r="V485" s="4">
        <f t="shared" si="156"/>
        <v>74.489795918367349</v>
      </c>
      <c r="W485" s="4">
        <f t="shared" si="157"/>
        <v>45.355191256830594</v>
      </c>
      <c r="X485" s="4">
        <f t="shared" si="158"/>
        <v>80.155012824802043</v>
      </c>
      <c r="Y485" s="4">
        <f t="shared" si="159"/>
        <v>77.423852023351628</v>
      </c>
      <c r="Z485" s="4">
        <f t="shared" si="160"/>
        <v>48.289247361814894</v>
      </c>
      <c r="AA485" s="4">
        <f t="shared" si="161"/>
        <v>-2.934056104984279</v>
      </c>
      <c r="AB485" s="4">
        <f t="shared" si="162"/>
        <v>-2.934056104984279</v>
      </c>
      <c r="AC485" s="4">
        <f t="shared" si="163"/>
        <v>-2.9340561049843004</v>
      </c>
    </row>
    <row r="486" spans="1:29" ht="15" x14ac:dyDescent="0.25">
      <c r="A486">
        <v>8.3000000000000007</v>
      </c>
      <c r="B486">
        <v>4.92</v>
      </c>
      <c r="C486">
        <v>1.41</v>
      </c>
      <c r="D486" s="20">
        <f t="shared" si="142"/>
        <v>3.2953818387196909E-2</v>
      </c>
      <c r="E486" s="17">
        <f>IF(OR($A486="",$B486="",$C486=""),"",A486*'MPTO_working_3-way'!$I485)</f>
        <v>8.5735166926137349</v>
      </c>
      <c r="F486" s="21">
        <f>IF(OR($A486="",$B486="",$C486=""),"",B486*'MPTO_working_3-way'!$I485)</f>
        <v>5.0821327864650083</v>
      </c>
      <c r="G486" s="22">
        <f>IF(OR($A486="",$B486="",$C486=""),"",C486*'MPTO_working_3-way'!$I485)</f>
        <v>1.4564648839259475</v>
      </c>
      <c r="H486" s="17">
        <f>IF(OR($A486="",$B486="",$C486=""),"",'MPTO_working_3-way'!E485)</f>
        <v>9.1326434798056049</v>
      </c>
      <c r="I486" s="21">
        <f>IF(OR($A486="",$B486="",$C486=""),"",'MPTO_working_3-way'!F485)</f>
        <v>5.2010890184020262</v>
      </c>
      <c r="J486" s="22">
        <f>IF(OR($A486="",$B486="",$C486=""),"",'MPTO_working_3-way'!G485)</f>
        <v>1.4321820576904707</v>
      </c>
      <c r="K486" s="17">
        <f>IF(OR($A486="",$B486="",$C486=""),"",'OddsRatio_working_3-way'!H485)</f>
        <v>8.8290740165368433</v>
      </c>
      <c r="L486" s="21">
        <f>IF(OR($A486="",$B486="",$C486=""),"",'OddsRatio_working_3-way'!I485)</f>
        <v>5.2041054992910167</v>
      </c>
      <c r="M486" s="22">
        <f>IF(OR($A486="",$B486="",$C486=""),"",'OddsRatio_working_3-way'!J485)</f>
        <v>1.439715115997275</v>
      </c>
      <c r="N486" s="29">
        <f t="shared" si="143"/>
        <v>11.663825193943122</v>
      </c>
      <c r="O486" s="30">
        <f t="shared" si="144"/>
        <v>19.676778274334946</v>
      </c>
      <c r="P486" s="30">
        <f t="shared" si="145"/>
        <v>68.659396531721939</v>
      </c>
      <c r="Q486" t="s">
        <v>148</v>
      </c>
      <c r="R486" t="s">
        <v>149</v>
      </c>
      <c r="S486" s="43">
        <v>44092</v>
      </c>
      <c r="T486" s="4">
        <v>100</v>
      </c>
      <c r="U486" s="4">
        <f t="shared" si="155"/>
        <v>87.951807228915669</v>
      </c>
      <c r="V486" s="4">
        <f t="shared" si="156"/>
        <v>79.674796747967477</v>
      </c>
      <c r="W486" s="4">
        <f t="shared" si="157"/>
        <v>29.078014184397166</v>
      </c>
      <c r="X486" s="4">
        <f t="shared" si="158"/>
        <v>91.247189067635361</v>
      </c>
      <c r="Y486" s="4">
        <f t="shared" si="159"/>
        <v>82.970178586687169</v>
      </c>
      <c r="Z486" s="4">
        <f t="shared" si="160"/>
        <v>32.373396023116854</v>
      </c>
      <c r="AA486" s="4">
        <f t="shared" si="161"/>
        <v>-3.2953818387196918</v>
      </c>
      <c r="AB486" s="4">
        <f t="shared" si="162"/>
        <v>-3.2953818387196918</v>
      </c>
      <c r="AC486" s="4">
        <f t="shared" si="163"/>
        <v>-3.2953818387196883</v>
      </c>
    </row>
    <row r="487" spans="1:29" ht="15" x14ac:dyDescent="0.25">
      <c r="A487">
        <v>1.51</v>
      </c>
      <c r="B487">
        <v>4.3099999999999996</v>
      </c>
      <c r="C487">
        <v>7.29</v>
      </c>
      <c r="D487" s="20">
        <f t="shared" si="142"/>
        <v>3.1444428362343402E-2</v>
      </c>
      <c r="E487" s="17">
        <f>IF(OR($A487="",$B487="",$C487=""),"",A487*'MPTO_working_3-way'!$I486)</f>
        <v>1.5574810868271385</v>
      </c>
      <c r="F487" s="21">
        <f>IF(OR($A487="",$B487="",$C487=""),"",B487*'MPTO_working_3-way'!$I486)</f>
        <v>4.4455254862416993</v>
      </c>
      <c r="G487" s="22">
        <f>IF(OR($A487="",$B487="",$C487=""),"",C487*'MPTO_working_3-way'!$I486)</f>
        <v>7.5192298827614836</v>
      </c>
      <c r="H487" s="17">
        <f>IF(OR($A487="",$B487="",$C487=""),"",'MPTO_working_3-way'!E486)</f>
        <v>1.5342831437214852</v>
      </c>
      <c r="I487" s="21">
        <f>IF(OR($A487="",$B487="",$C487=""),"",'MPTO_working_3-way'!F486)</f>
        <v>4.5139169288803851</v>
      </c>
      <c r="J487" s="22">
        <f>IF(OR($A487="",$B487="",$C487=""),"",'MPTO_working_3-way'!G486)</f>
        <v>7.8931124108544601</v>
      </c>
      <c r="K487" s="17">
        <f>IF(OR($A487="",$B487="",$C487=""),"",'OddsRatio_working_3-way'!H486)</f>
        <v>1.5419893791188966</v>
      </c>
      <c r="L487" s="21">
        <f>IF(OR($A487="",$B487="",$C487=""),"",'OddsRatio_working_3-way'!I486)</f>
        <v>4.5176173429089168</v>
      </c>
      <c r="M487" s="22">
        <f>IF(OR($A487="",$B487="",$C487=""),"",'OddsRatio_working_3-way'!J486)</f>
        <v>7.6845356757997241</v>
      </c>
      <c r="N487" s="29">
        <f t="shared" si="143"/>
        <v>64.206237138787671</v>
      </c>
      <c r="O487" s="30">
        <f t="shared" si="144"/>
        <v>22.49452855674464</v>
      </c>
      <c r="P487" s="30">
        <f t="shared" si="145"/>
        <v>13.299234304467678</v>
      </c>
      <c r="Q487" t="s">
        <v>209</v>
      </c>
      <c r="R487" t="s">
        <v>185</v>
      </c>
      <c r="S487" s="43">
        <v>44092</v>
      </c>
      <c r="T487" s="4">
        <v>100</v>
      </c>
      <c r="U487" s="4">
        <f t="shared" si="155"/>
        <v>33.774834437086092</v>
      </c>
      <c r="V487" s="4">
        <f t="shared" si="156"/>
        <v>76.798143851508115</v>
      </c>
      <c r="W487" s="4">
        <f t="shared" si="157"/>
        <v>86.282578875171467</v>
      </c>
      <c r="X487" s="4">
        <f t="shared" si="158"/>
        <v>36.919277273320418</v>
      </c>
      <c r="Y487" s="4">
        <f t="shared" si="159"/>
        <v>79.942586687742448</v>
      </c>
      <c r="Z487" s="4">
        <f t="shared" si="160"/>
        <v>89.4270217114058</v>
      </c>
      <c r="AA487" s="4">
        <f t="shared" si="161"/>
        <v>-3.144442836234326</v>
      </c>
      <c r="AB487" s="4">
        <f t="shared" si="162"/>
        <v>-3.1444428362343331</v>
      </c>
      <c r="AC487" s="4">
        <f t="shared" si="163"/>
        <v>-3.1444428362343331</v>
      </c>
    </row>
    <row r="488" spans="1:29" ht="15" x14ac:dyDescent="0.25">
      <c r="A488">
        <v>2.73</v>
      </c>
      <c r="B488">
        <v>3.5</v>
      </c>
      <c r="C488">
        <v>2.66</v>
      </c>
      <c r="D488" s="20">
        <f t="shared" si="142"/>
        <v>2.7954501638712159E-2</v>
      </c>
      <c r="E488" s="17">
        <f>IF(OR($A488="",$B488="",$C488=""),"",A488*'MPTO_working_3-way'!$I487)</f>
        <v>2.8063157894736843</v>
      </c>
      <c r="F488" s="21">
        <f>IF(OR($A488="",$B488="",$C488=""),"",B488*'MPTO_working_3-way'!$I487)</f>
        <v>3.5978407557354926</v>
      </c>
      <c r="G488" s="22">
        <f>IF(OR($A488="",$B488="",$C488=""),"",C488*'MPTO_working_3-way'!$I487)</f>
        <v>2.7343589743589747</v>
      </c>
      <c r="H488" s="17">
        <f>IF(OR($A488="",$B488="",$C488=""),"",'MPTO_working_3-way'!E487)</f>
        <v>2.8012601260126013</v>
      </c>
      <c r="I488" s="21">
        <f>IF(OR($A488="",$B488="",$C488=""),"",'MPTO_working_3-way'!F487)</f>
        <v>3.6179958149267613</v>
      </c>
      <c r="J488" s="22">
        <f>IF(OR($A488="",$B488="",$C488=""),"",'MPTO_working_3-way'!G487)</f>
        <v>2.7276073619631904</v>
      </c>
      <c r="K488" s="17">
        <f>IF(OR($A488="",$B488="",$C488=""),"",'OddsRatio_working_3-way'!H487)</f>
        <v>2.8041156587802476</v>
      </c>
      <c r="L488" s="21">
        <f>IF(OR($A488="",$B488="",$C488=""),"",'OddsRatio_working_3-way'!I487)</f>
        <v>3.607103553150647</v>
      </c>
      <c r="M488" s="22">
        <f>IF(OR($A488="",$B488="",$C488=""),"",'OddsRatio_working_3-way'!J487)</f>
        <v>2.7311167592920298</v>
      </c>
      <c r="N488" s="29">
        <f t="shared" si="143"/>
        <v>35.633908477119277</v>
      </c>
      <c r="O488" s="30">
        <f t="shared" si="144"/>
        <v>27.79444861215304</v>
      </c>
      <c r="P488" s="30">
        <f t="shared" si="145"/>
        <v>36.571642910727675</v>
      </c>
      <c r="Q488" t="s">
        <v>125</v>
      </c>
      <c r="R488" t="s">
        <v>130</v>
      </c>
      <c r="S488" s="43">
        <v>44092</v>
      </c>
      <c r="T488" s="4">
        <v>100</v>
      </c>
      <c r="U488" s="4">
        <f t="shared" si="155"/>
        <v>63.369963369963365</v>
      </c>
      <c r="V488" s="4">
        <f t="shared" si="156"/>
        <v>71.428571428571431</v>
      </c>
      <c r="W488" s="4">
        <f t="shared" si="157"/>
        <v>62.406015037593981</v>
      </c>
      <c r="X488" s="4">
        <f t="shared" si="158"/>
        <v>66.165413533834581</v>
      </c>
      <c r="Y488" s="4">
        <f t="shared" si="159"/>
        <v>74.224021592442639</v>
      </c>
      <c r="Z488" s="4">
        <f t="shared" si="160"/>
        <v>65.201465201465197</v>
      </c>
      <c r="AA488" s="4">
        <f t="shared" si="161"/>
        <v>-2.7954501638712159</v>
      </c>
      <c r="AB488" s="4">
        <f t="shared" si="162"/>
        <v>-2.7954501638712088</v>
      </c>
      <c r="AC488" s="4">
        <f t="shared" si="163"/>
        <v>-2.7954501638712159</v>
      </c>
    </row>
    <row r="489" spans="1:29" ht="15" x14ac:dyDescent="0.25">
      <c r="A489">
        <v>2.09</v>
      </c>
      <c r="B489">
        <v>3.72</v>
      </c>
      <c r="C489">
        <v>3.41</v>
      </c>
      <c r="D489" s="20">
        <f t="shared" si="142"/>
        <v>4.0541235787415753E-2</v>
      </c>
      <c r="E489" s="17">
        <f>IF(OR($A489="",$B489="",$C489=""),"",A489*'MPTO_working_3-way'!$I488)</f>
        <v>2.174731182795699</v>
      </c>
      <c r="F489" s="21">
        <f>IF(OR($A489="",$B489="",$C489=""),"",B489*'MPTO_working_3-way'!$I488)</f>
        <v>3.8708133971291869</v>
      </c>
      <c r="G489" s="22">
        <f>IF(OR($A489="",$B489="",$C489=""),"",C489*'MPTO_working_3-way'!$I488)</f>
        <v>3.5482456140350878</v>
      </c>
      <c r="H489" s="17">
        <f>IF(OR($A489="",$B489="",$C489=""),"",'MPTO_working_3-way'!E488)</f>
        <v>2.1507450575390972</v>
      </c>
      <c r="I489" s="21">
        <f>IF(OR($A489="",$B489="",$C489=""),"",'MPTO_working_3-way'!F488)</f>
        <v>3.9169073688453016</v>
      </c>
      <c r="J489" s="22">
        <f>IF(OR($A489="",$B489="",$C489=""),"",'MPTO_working_3-way'!G488)</f>
        <v>3.5747302599313389</v>
      </c>
      <c r="K489" s="17">
        <f>IF(OR($A489="",$B489="",$C489=""),"",'OddsRatio_working_3-way'!H488)</f>
        <v>2.1604459861612564</v>
      </c>
      <c r="L489" s="21">
        <f>IF(OR($A489="",$B489="",$C489=""),"",'OddsRatio_working_3-way'!I488)</f>
        <v>3.895791818677631</v>
      </c>
      <c r="M489" s="22">
        <f>IF(OR($A489="",$B489="",$C489=""),"",'OddsRatio_working_3-way'!J488)</f>
        <v>3.5657567216959891</v>
      </c>
      <c r="N489" s="29">
        <f t="shared" si="143"/>
        <v>45.982694684796044</v>
      </c>
      <c r="O489" s="30">
        <f t="shared" si="144"/>
        <v>25.834363411619282</v>
      </c>
      <c r="P489" s="30">
        <f t="shared" si="145"/>
        <v>28.182941903584673</v>
      </c>
      <c r="Q489" t="s">
        <v>251</v>
      </c>
      <c r="R489" t="s">
        <v>249</v>
      </c>
      <c r="S489" s="43">
        <v>44093</v>
      </c>
      <c r="T489" s="4">
        <v>100</v>
      </c>
      <c r="U489" s="4">
        <f t="shared" si="155"/>
        <v>52.153110047846894</v>
      </c>
      <c r="V489" s="4">
        <f t="shared" si="156"/>
        <v>73.118279569892465</v>
      </c>
      <c r="W489" s="4">
        <f t="shared" si="157"/>
        <v>70.674486803519059</v>
      </c>
      <c r="X489" s="4">
        <f t="shared" si="158"/>
        <v>56.207233626588462</v>
      </c>
      <c r="Y489" s="4">
        <f t="shared" si="159"/>
        <v>77.172403148634046</v>
      </c>
      <c r="Z489" s="4">
        <f t="shared" si="160"/>
        <v>74.728610382260641</v>
      </c>
      <c r="AA489" s="4">
        <f t="shared" si="161"/>
        <v>-4.0541235787415673</v>
      </c>
      <c r="AB489" s="4">
        <f t="shared" si="162"/>
        <v>-4.0541235787415815</v>
      </c>
      <c r="AC489" s="4">
        <f t="shared" si="163"/>
        <v>-4.0541235787415815</v>
      </c>
    </row>
    <row r="490" spans="1:29" ht="15" x14ac:dyDescent="0.25">
      <c r="A490">
        <v>4.3899999999999997</v>
      </c>
      <c r="B490">
        <v>3.85</v>
      </c>
      <c r="C490">
        <v>1.81</v>
      </c>
      <c r="D490" s="20">
        <f t="shared" si="142"/>
        <v>4.0016880387385934E-2</v>
      </c>
      <c r="E490" s="17">
        <f>IF(OR($A490="",$B490="",$C490=""),"",A490*'MPTO_working_3-way'!$I489)</f>
        <v>4.5656741049006238</v>
      </c>
      <c r="F490" s="21">
        <f>IF(OR($A490="",$B490="",$C490=""),"",B490*'MPTO_working_3-way'!$I489)</f>
        <v>4.004064989491436</v>
      </c>
      <c r="G490" s="22">
        <f>IF(OR($A490="",$B490="",$C490=""),"",C490*'MPTO_working_3-way'!$I489)</f>
        <v>1.8824305535011685</v>
      </c>
      <c r="H490" s="17">
        <f>IF(OR($A490="",$B490="",$C490=""),"",'MPTO_working_3-way'!E489)</f>
        <v>4.6630596075516291</v>
      </c>
      <c r="I490" s="21">
        <f>IF(OR($A490="",$B490="",$C490=""),"",'MPTO_working_3-way'!F489)</f>
        <v>4.0584201527272521</v>
      </c>
      <c r="J490" s="22">
        <f>IF(OR($A490="",$B490="",$C490=""),"",'MPTO_working_3-way'!G489)</f>
        <v>1.8547809366209573</v>
      </c>
      <c r="K490" s="17">
        <f>IF(OR($A490="",$B490="",$C490=""),"",'OddsRatio_working_3-way'!H489)</f>
        <v>4.6198494151052456</v>
      </c>
      <c r="L490" s="21">
        <f>IF(OR($A490="",$B490="",$C490=""),"",'OddsRatio_working_3-way'!I489)</f>
        <v>4.0432362339380399</v>
      </c>
      <c r="M490" s="22">
        <f>IF(OR($A490="",$B490="",$C490=""),"",'OddsRatio_working_3-way'!J489)</f>
        <v>1.8649197717508108</v>
      </c>
      <c r="N490" s="29">
        <f t="shared" si="143"/>
        <v>21.902570727215011</v>
      </c>
      <c r="O490" s="30">
        <f t="shared" si="144"/>
        <v>24.974619608434775</v>
      </c>
      <c r="P490" s="30">
        <f t="shared" si="145"/>
        <v>53.122809664350214</v>
      </c>
      <c r="Q490" t="s">
        <v>246</v>
      </c>
      <c r="R490" t="s">
        <v>252</v>
      </c>
      <c r="S490" s="43">
        <v>44093</v>
      </c>
      <c r="T490" s="4">
        <v>100</v>
      </c>
      <c r="U490" s="4">
        <f t="shared" si="155"/>
        <v>77.220956719817764</v>
      </c>
      <c r="V490" s="4">
        <f t="shared" si="156"/>
        <v>74.025974025974023</v>
      </c>
      <c r="W490" s="4">
        <f t="shared" si="157"/>
        <v>44.751381215469614</v>
      </c>
      <c r="X490" s="4">
        <f t="shared" si="158"/>
        <v>81.222644758556356</v>
      </c>
      <c r="Y490" s="4">
        <f t="shared" si="159"/>
        <v>78.027662064712615</v>
      </c>
      <c r="Z490" s="4">
        <f t="shared" si="160"/>
        <v>48.753069254208206</v>
      </c>
      <c r="AA490" s="4">
        <f t="shared" si="161"/>
        <v>-4.0016880387385925</v>
      </c>
      <c r="AB490" s="4">
        <f t="shared" si="162"/>
        <v>-4.0016880387385925</v>
      </c>
      <c r="AC490" s="4">
        <f t="shared" si="163"/>
        <v>-4.0016880387385925</v>
      </c>
    </row>
    <row r="491" spans="1:29" ht="15" x14ac:dyDescent="0.25">
      <c r="A491">
        <v>6.04</v>
      </c>
      <c r="B491">
        <v>4.5599999999999996</v>
      </c>
      <c r="C491">
        <v>1.52</v>
      </c>
      <c r="D491" s="20">
        <f t="shared" si="142"/>
        <v>4.2755896363425139E-2</v>
      </c>
      <c r="E491" s="17">
        <f>IF(OR($A491="",$B491="",$C491=""),"",A491*'MPTO_working_3-way'!$I490)</f>
        <v>6.2982456140350882</v>
      </c>
      <c r="F491" s="21">
        <f>IF(OR($A491="",$B491="",$C491=""),"",B491*'MPTO_working_3-way'!$I490)</f>
        <v>4.7549668874172184</v>
      </c>
      <c r="G491" s="22">
        <f>IF(OR($A491="",$B491="",$C491=""),"",C491*'MPTO_working_3-way'!$I490)</f>
        <v>1.5849889624724063</v>
      </c>
      <c r="H491" s="17">
        <f>IF(OR($A491="",$B491="",$C491=""),"",'MPTO_working_3-way'!E490)</f>
        <v>6.608907089838751</v>
      </c>
      <c r="I491" s="21">
        <f>IF(OR($A491="",$B491="",$C491=""),"",'MPTO_working_3-way'!F490)</f>
        <v>4.8769477759939566</v>
      </c>
      <c r="J491" s="22">
        <f>IF(OR($A491="",$B491="",$C491=""),"",'MPTO_working_3-way'!G490)</f>
        <v>1.5536568488823372</v>
      </c>
      <c r="K491" s="17">
        <f>IF(OR($A491="",$B491="",$C491=""),"",'OddsRatio_working_3-way'!H490)</f>
        <v>6.4637482967170259</v>
      </c>
      <c r="L491" s="21">
        <f>IF(OR($A491="",$B491="",$C491=""),"",'OddsRatio_working_3-way'!I490)</f>
        <v>4.8593142730778993</v>
      </c>
      <c r="M491" s="22">
        <f>IF(OR($A491="",$B491="",$C491=""),"",'OddsRatio_working_3-way'!J490)</f>
        <v>1.5637200623596934</v>
      </c>
      <c r="N491" s="29">
        <f t="shared" si="143"/>
        <v>15.877437325905291</v>
      </c>
      <c r="O491" s="30">
        <f t="shared" si="144"/>
        <v>21.030640668523677</v>
      </c>
      <c r="P491" s="30">
        <f t="shared" si="145"/>
        <v>63.091922005571021</v>
      </c>
      <c r="Q491" t="s">
        <v>262</v>
      </c>
      <c r="R491" t="s">
        <v>260</v>
      </c>
      <c r="S491" s="43">
        <v>44093</v>
      </c>
      <c r="T491" s="4">
        <v>100</v>
      </c>
      <c r="U491" s="4">
        <f t="shared" si="155"/>
        <v>83.443708609271525</v>
      </c>
      <c r="V491" s="4">
        <f t="shared" si="156"/>
        <v>78.070175438596479</v>
      </c>
      <c r="W491" s="4">
        <f t="shared" si="157"/>
        <v>34.21052631578948</v>
      </c>
      <c r="X491" s="4">
        <f t="shared" si="158"/>
        <v>87.719298245614041</v>
      </c>
      <c r="Y491" s="4">
        <f t="shared" si="159"/>
        <v>82.34576507493901</v>
      </c>
      <c r="Z491" s="4">
        <f t="shared" si="160"/>
        <v>38.486115952131989</v>
      </c>
      <c r="AA491" s="4">
        <f t="shared" si="161"/>
        <v>-4.2755896363425165</v>
      </c>
      <c r="AB491" s="4">
        <f t="shared" si="162"/>
        <v>-4.2755896363425308</v>
      </c>
      <c r="AC491" s="4">
        <f t="shared" si="163"/>
        <v>-4.2755896363425094</v>
      </c>
    </row>
    <row r="492" spans="1:29" ht="15" x14ac:dyDescent="0.25">
      <c r="A492">
        <v>1.67</v>
      </c>
      <c r="B492">
        <v>4.21</v>
      </c>
      <c r="C492">
        <v>5.08</v>
      </c>
      <c r="D492" s="20">
        <f t="shared" si="142"/>
        <v>3.318248012176972E-2</v>
      </c>
      <c r="E492" s="17">
        <f>IF(OR($A492="",$B492="",$C492=""),"",A492*'MPTO_working_3-way'!$I491)</f>
        <v>1.7254147418033554</v>
      </c>
      <c r="F492" s="21">
        <f>IF(OR($A492="",$B492="",$C492=""),"",B492*'MPTO_working_3-way'!$I491)</f>
        <v>4.3496982413126508</v>
      </c>
      <c r="G492" s="22">
        <f>IF(OR($A492="",$B492="",$C492=""),"",C492*'MPTO_working_3-way'!$I491)</f>
        <v>5.2485669990185899</v>
      </c>
      <c r="H492" s="17">
        <f>IF(OR($A492="",$B492="",$C492=""),"",'MPTO_working_3-way'!E491)</f>
        <v>1.7014280656516902</v>
      </c>
      <c r="I492" s="21">
        <f>IF(OR($A492="",$B492="",$C492=""),"",'MPTO_working_3-way'!F491)</f>
        <v>4.4156180240913327</v>
      </c>
      <c r="J492" s="22">
        <f>IF(OR($A492="",$B492="",$C492=""),"",'MPTO_working_3-way'!G491)</f>
        <v>5.3824335573957169</v>
      </c>
      <c r="K492" s="17">
        <f>IF(OR($A492="",$B492="",$C492=""),"",'OddsRatio_working_3-way'!H491)</f>
        <v>1.7097845602208672</v>
      </c>
      <c r="L492" s="21">
        <f>IF(OR($A492="",$B492="",$C492=""),"",'OddsRatio_working_3-way'!I491)</f>
        <v>4.4006096094163949</v>
      </c>
      <c r="M492" s="22">
        <f>IF(OR($A492="",$B492="",$C492=""),"",'OddsRatio_working_3-way'!J491)</f>
        <v>5.3222701577628939</v>
      </c>
      <c r="N492" s="29">
        <f t="shared" si="143"/>
        <v>57.95707987024776</v>
      </c>
      <c r="O492" s="30">
        <f t="shared" si="144"/>
        <v>22.990100566107781</v>
      </c>
      <c r="P492" s="30">
        <f t="shared" si="145"/>
        <v>19.052819563644444</v>
      </c>
      <c r="Q492" t="s">
        <v>395</v>
      </c>
      <c r="R492" t="s">
        <v>396</v>
      </c>
      <c r="S492" s="43">
        <v>44093</v>
      </c>
      <c r="T492" s="4">
        <v>100</v>
      </c>
      <c r="U492" s="4">
        <f t="shared" si="155"/>
        <v>40.119760479041922</v>
      </c>
      <c r="V492" s="4">
        <f t="shared" si="156"/>
        <v>76.24703087885986</v>
      </c>
      <c r="W492" s="4">
        <f t="shared" si="157"/>
        <v>80.314960629921259</v>
      </c>
      <c r="X492" s="4">
        <f t="shared" si="158"/>
        <v>43.438008491218881</v>
      </c>
      <c r="Y492" s="4">
        <f t="shared" si="159"/>
        <v>79.565278891036826</v>
      </c>
      <c r="Z492" s="4">
        <f t="shared" si="160"/>
        <v>83.633208642098239</v>
      </c>
      <c r="AA492" s="4">
        <f t="shared" si="161"/>
        <v>-3.3182480121769586</v>
      </c>
      <c r="AB492" s="4">
        <f t="shared" si="162"/>
        <v>-3.3182480121769657</v>
      </c>
      <c r="AC492" s="4">
        <f t="shared" si="163"/>
        <v>-3.31824801217698</v>
      </c>
    </row>
    <row r="493" spans="1:29" ht="15" x14ac:dyDescent="0.25">
      <c r="A493">
        <v>2.62</v>
      </c>
      <c r="B493">
        <v>3.67</v>
      </c>
      <c r="C493">
        <v>2.63</v>
      </c>
      <c r="D493" s="20">
        <f t="shared" si="142"/>
        <v>3.4387090227804062E-2</v>
      </c>
      <c r="E493" s="17">
        <f>IF(OR($A493="",$B493="",$C493=""),"",A493*'MPTO_working_3-way'!$I492)</f>
        <v>2.7100941763968467</v>
      </c>
      <c r="F493" s="21">
        <f>IF(OR($A493="",$B493="",$C493=""),"",B493*'MPTO_working_3-way'!$I492)</f>
        <v>3.7962006211360406</v>
      </c>
      <c r="G493" s="22">
        <f>IF(OR($A493="",$B493="",$C493=""),"",C493*'MPTO_working_3-way'!$I492)</f>
        <v>2.7204380472991248</v>
      </c>
      <c r="H493" s="17">
        <f>IF(OR($A493="",$B493="",$C493=""),"",'MPTO_working_3-way'!E492)</f>
        <v>2.701118344190073</v>
      </c>
      <c r="I493" s="21">
        <f>IF(OR($A493="",$B493="",$C493=""),"",'MPTO_working_3-way'!F492)</f>
        <v>3.8311651401192663</v>
      </c>
      <c r="J493" s="22">
        <f>IF(OR($A493="",$B493="",$C493=""),"",'MPTO_working_3-way'!G492)</f>
        <v>2.7117484103323202</v>
      </c>
      <c r="K493" s="17">
        <f>IF(OR($A493="",$B493="",$C493=""),"",'OddsRatio_working_3-way'!H492)</f>
        <v>2.7060337513736941</v>
      </c>
      <c r="L493" s="21">
        <f>IF(OR($A493="",$B493="",$C493=""),"",'OddsRatio_working_3-way'!I492)</f>
        <v>3.8117963680047913</v>
      </c>
      <c r="M493" s="22">
        <f>IF(OR($A493="",$B493="",$C493=""),"",'OddsRatio_working_3-way'!J492)</f>
        <v>2.7165648239130378</v>
      </c>
      <c r="N493" s="29">
        <f t="shared" si="143"/>
        <v>36.899086707367886</v>
      </c>
      <c r="O493" s="30">
        <f t="shared" si="144"/>
        <v>26.342127295178162</v>
      </c>
      <c r="P493" s="30">
        <f t="shared" si="145"/>
        <v>36.758785997453934</v>
      </c>
      <c r="Q493" t="s">
        <v>397</v>
      </c>
      <c r="R493" t="s">
        <v>398</v>
      </c>
      <c r="S493" s="43">
        <v>44093</v>
      </c>
      <c r="T493" s="4">
        <v>100</v>
      </c>
      <c r="U493" s="4">
        <f t="shared" si="155"/>
        <v>61.832061068702288</v>
      </c>
      <c r="V493" s="4">
        <f t="shared" si="156"/>
        <v>72.752043596730246</v>
      </c>
      <c r="W493" s="4">
        <f t="shared" si="157"/>
        <v>61.977186311787079</v>
      </c>
      <c r="X493" s="4">
        <f t="shared" si="158"/>
        <v>65.270770091482689</v>
      </c>
      <c r="Y493" s="4">
        <f t="shared" si="159"/>
        <v>76.190752619510633</v>
      </c>
      <c r="Z493" s="4">
        <f t="shared" si="160"/>
        <v>65.415895334567466</v>
      </c>
      <c r="AA493" s="4">
        <f t="shared" si="161"/>
        <v>-3.4387090227804009</v>
      </c>
      <c r="AB493" s="4">
        <f t="shared" si="162"/>
        <v>-3.4387090227803867</v>
      </c>
      <c r="AC493" s="4">
        <f t="shared" si="163"/>
        <v>-3.4387090227803867</v>
      </c>
    </row>
    <row r="494" spans="1:29" ht="15" x14ac:dyDescent="0.25">
      <c r="A494">
        <v>2.33</v>
      </c>
      <c r="B494">
        <v>3.51</v>
      </c>
      <c r="C494">
        <v>3.14</v>
      </c>
      <c r="D494" s="20">
        <f t="shared" si="142"/>
        <v>3.2556171836125802E-2</v>
      </c>
      <c r="E494" s="17">
        <f>IF(OR($A494="",$B494="",$C494=""),"",A494*'MPTO_working_3-way'!$I493)</f>
        <v>2.4058558803781733</v>
      </c>
      <c r="F494" s="21">
        <f>IF(OR($A494="",$B494="",$C494=""),"",B494*'MPTO_working_3-way'!$I493)</f>
        <v>3.6242721631448012</v>
      </c>
      <c r="G494" s="22">
        <f>IF(OR($A494="",$B494="",$C494=""),"",C494*'MPTO_working_3-way'!$I493)</f>
        <v>3.2422263795654351</v>
      </c>
      <c r="H494" s="17">
        <f>IF(OR($A494="",$B494="",$C494=""),"",'MPTO_working_3-way'!E493)</f>
        <v>2.3904430541214232</v>
      </c>
      <c r="I494" s="21">
        <f>IF(OR($A494="",$B494="",$C494=""),"",'MPTO_working_3-way'!F493)</f>
        <v>3.648992765539302</v>
      </c>
      <c r="J494" s="22">
        <f>IF(OR($A494="",$B494="",$C494=""),"",'MPTO_working_3-way'!G493)</f>
        <v>3.2507715349369937</v>
      </c>
      <c r="K494" s="17">
        <f>IF(OR($A494="",$B494="",$C494=""),"",'OddsRatio_working_3-way'!H493)</f>
        <v>2.3971756147933876</v>
      </c>
      <c r="L494" s="21">
        <f>IF(OR($A494="",$B494="",$C494=""),"",'OddsRatio_working_3-way'!I493)</f>
        <v>3.6367750324296262</v>
      </c>
      <c r="M494" s="22">
        <f>IF(OR($A494="",$B494="",$C494=""),"",'OddsRatio_working_3-way'!J493)</f>
        <v>3.248087079441992</v>
      </c>
      <c r="N494" s="29">
        <f t="shared" si="143"/>
        <v>41.565249529527563</v>
      </c>
      <c r="O494" s="30">
        <f t="shared" si="144"/>
        <v>27.591746838689247</v>
      </c>
      <c r="P494" s="30">
        <f t="shared" si="145"/>
        <v>30.843003631783194</v>
      </c>
      <c r="Q494" t="s">
        <v>399</v>
      </c>
      <c r="R494" t="s">
        <v>400</v>
      </c>
      <c r="S494" s="43">
        <v>44093</v>
      </c>
      <c r="T494" s="4">
        <v>100</v>
      </c>
      <c r="U494" s="4">
        <f t="shared" si="155"/>
        <v>57.081545064377686</v>
      </c>
      <c r="V494" s="4">
        <f t="shared" si="156"/>
        <v>71.509971509971507</v>
      </c>
      <c r="W494" s="4">
        <f t="shared" si="157"/>
        <v>68.152866242038215</v>
      </c>
      <c r="X494" s="4">
        <f t="shared" si="158"/>
        <v>60.337162247990271</v>
      </c>
      <c r="Y494" s="4">
        <f t="shared" si="159"/>
        <v>74.765588693584093</v>
      </c>
      <c r="Z494" s="4">
        <f t="shared" si="160"/>
        <v>71.4084834256508</v>
      </c>
      <c r="AA494" s="4">
        <f t="shared" si="161"/>
        <v>-3.2556171836125856</v>
      </c>
      <c r="AB494" s="4">
        <f t="shared" si="162"/>
        <v>-3.2556171836125856</v>
      </c>
      <c r="AC494" s="4">
        <f t="shared" si="163"/>
        <v>-3.2556171836125856</v>
      </c>
    </row>
    <row r="495" spans="1:29" ht="15" x14ac:dyDescent="0.25">
      <c r="A495">
        <v>2.37</v>
      </c>
      <c r="B495">
        <v>3.25</v>
      </c>
      <c r="C495">
        <v>3.29</v>
      </c>
      <c r="D495" s="20">
        <f t="shared" si="142"/>
        <v>3.3584603743504804E-2</v>
      </c>
      <c r="E495" s="17">
        <f>IF(OR($A495="",$B495="",$C495=""),"",A495*'MPTO_working_3-way'!$I494)</f>
        <v>2.4495955108721064</v>
      </c>
      <c r="F495" s="21">
        <f>IF(OR($A495="",$B495="",$C495=""),"",B495*'MPTO_working_3-way'!$I494)</f>
        <v>3.3591499621663905</v>
      </c>
      <c r="G495" s="22">
        <f>IF(OR($A495="",$B495="",$C495=""),"",C495*'MPTO_working_3-way'!$I494)</f>
        <v>3.4004933463161309</v>
      </c>
      <c r="H495" s="17">
        <f>IF(OR($A495="",$B495="",$C495=""),"",'MPTO_working_3-way'!E494)</f>
        <v>2.4345942579081656</v>
      </c>
      <c r="I495" s="21">
        <f>IF(OR($A495="",$B495="",$C495=""),"",'MPTO_working_3-way'!F494)</f>
        <v>3.3727104043441174</v>
      </c>
      <c r="J495" s="22">
        <f>IF(OR($A495="",$B495="",$C495=""),"",'MPTO_working_3-way'!G494)</f>
        <v>3.4158080194820148</v>
      </c>
      <c r="K495" s="17">
        <f>IF(OR($A495="",$B495="",$C495=""),"",'OddsRatio_working_3-way'!H494)</f>
        <v>2.4411577737449699</v>
      </c>
      <c r="L495" s="21">
        <f>IF(OR($A495="",$B495="",$C495=""),"",'OddsRatio_working_3-way'!I494)</f>
        <v>3.3668649568804248</v>
      </c>
      <c r="M495" s="22">
        <f>IF(OR($A495="",$B495="",$C495=""),"",'OddsRatio_working_3-way'!J494)</f>
        <v>3.4089425561138538</v>
      </c>
      <c r="N495" s="29">
        <f t="shared" si="143"/>
        <v>40.823066321018011</v>
      </c>
      <c r="O495" s="30">
        <f t="shared" si="144"/>
        <v>29.769436055634674</v>
      </c>
      <c r="P495" s="30">
        <f t="shared" si="145"/>
        <v>29.407497623347322</v>
      </c>
      <c r="Q495" t="s">
        <v>401</v>
      </c>
      <c r="R495" t="s">
        <v>402</v>
      </c>
      <c r="S495" s="43">
        <v>44093</v>
      </c>
      <c r="T495" s="4">
        <v>100</v>
      </c>
      <c r="U495" s="4">
        <f t="shared" si="155"/>
        <v>57.805907172995774</v>
      </c>
      <c r="V495" s="4">
        <f t="shared" si="156"/>
        <v>69.230769230769241</v>
      </c>
      <c r="W495" s="4">
        <f t="shared" si="157"/>
        <v>69.6048632218845</v>
      </c>
      <c r="X495" s="4">
        <f t="shared" si="158"/>
        <v>61.164367547346266</v>
      </c>
      <c r="Y495" s="4">
        <f t="shared" si="159"/>
        <v>72.589229605119712</v>
      </c>
      <c r="Z495" s="4">
        <f t="shared" si="160"/>
        <v>72.963323596234986</v>
      </c>
      <c r="AA495" s="4">
        <f t="shared" si="161"/>
        <v>-3.3584603743504928</v>
      </c>
      <c r="AB495" s="4">
        <f t="shared" si="162"/>
        <v>-3.3584603743504715</v>
      </c>
      <c r="AC495" s="4">
        <f t="shared" si="163"/>
        <v>-3.3584603743504857</v>
      </c>
    </row>
    <row r="496" spans="1:29" ht="15" x14ac:dyDescent="0.25">
      <c r="A496">
        <v>2.64</v>
      </c>
      <c r="B496">
        <v>3.5</v>
      </c>
      <c r="C496">
        <v>2.72</v>
      </c>
      <c r="D496" s="20">
        <f t="shared" si="142"/>
        <v>3.2149223325693921E-2</v>
      </c>
      <c r="E496" s="17">
        <f>IF(OR($A496="",$B496="",$C496=""),"",A496*'MPTO_working_3-way'!$I495)</f>
        <v>2.7248739495798322</v>
      </c>
      <c r="F496" s="21">
        <f>IF(OR($A496="",$B496="",$C496=""),"",B496*'MPTO_working_3-way'!$I495)</f>
        <v>3.6125222816399285</v>
      </c>
      <c r="G496" s="22">
        <f>IF(OR($A496="",$B496="",$C496=""),"",C496*'MPTO_working_3-way'!$I495)</f>
        <v>2.8074458874458879</v>
      </c>
      <c r="H496" s="17">
        <f>IF(OR($A496="",$B496="",$C496=""),"",'MPTO_working_3-way'!E495)</f>
        <v>2.7168636494667053</v>
      </c>
      <c r="I496" s="21">
        <f>IF(OR($A496="",$B496="",$C496=""),"",'MPTO_working_3-way'!F495)</f>
        <v>3.6363916968901919</v>
      </c>
      <c r="J496" s="22">
        <f>IF(OR($A496="",$B496="",$C496=""),"",'MPTO_working_3-way'!G495)</f>
        <v>2.8016646848989302</v>
      </c>
      <c r="K496" s="17">
        <f>IF(OR($A496="",$B496="",$C496=""),"",'OddsRatio_working_3-way'!H495)</f>
        <v>2.7210065197217048</v>
      </c>
      <c r="L496" s="21">
        <f>IF(OR($A496="",$B496="",$C496=""),"",'OddsRatio_working_3-way'!I495)</f>
        <v>3.623485548356256</v>
      </c>
      <c r="M496" s="22">
        <f>IF(OR($A496="",$B496="",$C496=""),"",'OddsRatio_working_3-way'!J495)</f>
        <v>2.8049580572691051</v>
      </c>
      <c r="N496" s="29">
        <f t="shared" si="143"/>
        <v>36.698945290816013</v>
      </c>
      <c r="O496" s="30">
        <f t="shared" si="144"/>
        <v>27.681490162215503</v>
      </c>
      <c r="P496" s="30">
        <f t="shared" si="145"/>
        <v>35.619564546968476</v>
      </c>
      <c r="Q496" t="s">
        <v>403</v>
      </c>
      <c r="R496" t="s">
        <v>404</v>
      </c>
      <c r="S496" s="43">
        <v>44093</v>
      </c>
      <c r="T496" s="4">
        <v>100</v>
      </c>
      <c r="U496" s="4">
        <f t="shared" si="155"/>
        <v>62.121212121212118</v>
      </c>
      <c r="V496" s="4">
        <f t="shared" si="156"/>
        <v>71.428571428571431</v>
      </c>
      <c r="W496" s="4">
        <f t="shared" si="157"/>
        <v>63.235294117647051</v>
      </c>
      <c r="X496" s="4">
        <f t="shared" si="158"/>
        <v>65.336134453781497</v>
      </c>
      <c r="Y496" s="4">
        <f t="shared" si="159"/>
        <v>74.643493761140817</v>
      </c>
      <c r="Z496" s="4">
        <f t="shared" si="160"/>
        <v>66.450216450216445</v>
      </c>
      <c r="AA496" s="4">
        <f t="shared" si="161"/>
        <v>-3.2149223325693796</v>
      </c>
      <c r="AB496" s="4">
        <f t="shared" si="162"/>
        <v>-3.2149223325693868</v>
      </c>
      <c r="AC496" s="4">
        <f t="shared" si="163"/>
        <v>-3.2149223325693939</v>
      </c>
    </row>
    <row r="497" spans="1:29" ht="15" x14ac:dyDescent="0.25">
      <c r="A497">
        <v>1.64</v>
      </c>
      <c r="B497">
        <v>4.42</v>
      </c>
      <c r="C497">
        <v>5.03</v>
      </c>
      <c r="D497" s="20">
        <f t="shared" si="142"/>
        <v>3.4807598510032456E-2</v>
      </c>
      <c r="E497" s="17">
        <f>IF(OR($A497="",$B497="",$C497=""),"",A497*'MPTO_working_3-way'!$I496)</f>
        <v>1.6970844615564531</v>
      </c>
      <c r="F497" s="21">
        <f>IF(OR($A497="",$B497="",$C497=""),"",B497*'MPTO_working_3-way'!$I496)</f>
        <v>4.5738495854143437</v>
      </c>
      <c r="G497" s="22">
        <f>IF(OR($A497="",$B497="",$C497=""),"",C497*'MPTO_working_3-way'!$I496)</f>
        <v>5.2050822205054637</v>
      </c>
      <c r="H497" s="17">
        <f>IF(OR($A497="",$B497="",$C497=""),"",'MPTO_working_3-way'!E496)</f>
        <v>1.6718114861706483</v>
      </c>
      <c r="I497" s="21">
        <f>IF(OR($A497="",$B497="",$C497=""),"",'MPTO_working_3-way'!F496)</f>
        <v>4.658924536119569</v>
      </c>
      <c r="J497" s="22">
        <f>IF(OR($A497="",$B497="",$C497=""),"",'MPTO_working_3-way'!G496)</f>
        <v>5.3417483898239535</v>
      </c>
      <c r="K497" s="17">
        <f>IF(OR($A497="",$B497="",$C497=""),"",'OddsRatio_working_3-way'!H496)</f>
        <v>1.6804498633721436</v>
      </c>
      <c r="L497" s="21">
        <f>IF(OR($A497="",$B497="",$C497=""),"",'OddsRatio_working_3-way'!I496)</f>
        <v>4.6361539573948916</v>
      </c>
      <c r="M497" s="22">
        <f>IF(OR($A497="",$B497="",$C497=""),"",'OddsRatio_working_3-way'!J496)</f>
        <v>5.2847077334214649</v>
      </c>
      <c r="N497" s="29">
        <f t="shared" si="143"/>
        <v>58.924586409969628</v>
      </c>
      <c r="O497" s="30">
        <f t="shared" si="144"/>
        <v>21.863421201889182</v>
      </c>
      <c r="P497" s="30">
        <f t="shared" si="145"/>
        <v>19.211992388141187</v>
      </c>
      <c r="Q497" t="s">
        <v>405</v>
      </c>
      <c r="R497" t="s">
        <v>406</v>
      </c>
      <c r="S497" s="43">
        <v>44093</v>
      </c>
      <c r="T497" s="4">
        <v>100</v>
      </c>
      <c r="U497" s="4">
        <f t="shared" si="155"/>
        <v>39.024390243902438</v>
      </c>
      <c r="V497" s="4">
        <f t="shared" si="156"/>
        <v>77.375565610859724</v>
      </c>
      <c r="W497" s="4">
        <f t="shared" si="157"/>
        <v>80.119284294234589</v>
      </c>
      <c r="X497" s="4">
        <f t="shared" si="158"/>
        <v>42.505150094905673</v>
      </c>
      <c r="Y497" s="4">
        <f t="shared" si="159"/>
        <v>80.856325461862966</v>
      </c>
      <c r="Z497" s="4">
        <f t="shared" si="160"/>
        <v>83.600044145237831</v>
      </c>
      <c r="AA497" s="4">
        <f t="shared" si="161"/>
        <v>-3.4807598510032349</v>
      </c>
      <c r="AB497" s="4">
        <f t="shared" si="162"/>
        <v>-3.480759851003242</v>
      </c>
      <c r="AC497" s="4">
        <f t="shared" si="163"/>
        <v>-3.480759851003242</v>
      </c>
    </row>
    <row r="498" spans="1:29" ht="15" x14ac:dyDescent="0.25">
      <c r="A498">
        <v>1.66</v>
      </c>
      <c r="B498">
        <v>4.04</v>
      </c>
      <c r="C498">
        <v>5.25</v>
      </c>
      <c r="D498" s="20">
        <f t="shared" si="142"/>
        <v>4.0410581505654797E-2</v>
      </c>
      <c r="E498" s="17">
        <f>IF(OR($A498="",$B498="",$C498=""),"",A498*'MPTO_working_3-way'!$I497)</f>
        <v>1.7270815652993869</v>
      </c>
      <c r="F498" s="21">
        <f>IF(OR($A498="",$B498="",$C498=""),"",B498*'MPTO_working_3-way'!$I497)</f>
        <v>4.2032587492828455</v>
      </c>
      <c r="G498" s="22">
        <f>IF(OR($A498="",$B498="",$C498=""),"",C498*'MPTO_working_3-way'!$I497)</f>
        <v>5.4621555529046875</v>
      </c>
      <c r="H498" s="17">
        <f>IF(OR($A498="",$B498="",$C498=""),"",'MPTO_working_3-way'!E497)</f>
        <v>1.6979674378528526</v>
      </c>
      <c r="I498" s="21">
        <f>IF(OR($A498="",$B498="",$C498=""),"",'MPTO_working_3-way'!F497)</f>
        <v>4.2725081101196496</v>
      </c>
      <c r="J498" s="22">
        <f>IF(OR($A498="",$B498="",$C498=""),"",'MPTO_working_3-way'!G497)</f>
        <v>5.6495261119787754</v>
      </c>
      <c r="K498" s="17">
        <f>IF(OR($A498="",$B498="",$C498=""),"",'OddsRatio_working_3-way'!H497)</f>
        <v>1.7080587817352699</v>
      </c>
      <c r="L498" s="21">
        <f>IF(OR($A498="",$B498="",$C498=""),"",'OddsRatio_working_3-way'!I497)</f>
        <v>4.2613616613260916</v>
      </c>
      <c r="M498" s="22">
        <f>IF(OR($A498="",$B498="",$C498=""),"",'OddsRatio_working_3-way'!J497)</f>
        <v>5.5594694278407539</v>
      </c>
      <c r="N498" s="29">
        <f t="shared" si="143"/>
        <v>57.901144919386105</v>
      </c>
      <c r="O498" s="30">
        <f t="shared" si="144"/>
        <v>23.791064496579438</v>
      </c>
      <c r="P498" s="30">
        <f t="shared" si="145"/>
        <v>18.307790584034464</v>
      </c>
      <c r="Q498" t="s">
        <v>407</v>
      </c>
      <c r="R498" t="s">
        <v>408</v>
      </c>
      <c r="S498" s="43">
        <v>44093</v>
      </c>
      <c r="T498" s="4">
        <v>100</v>
      </c>
      <c r="U498" s="4">
        <f t="shared" si="155"/>
        <v>39.759036144578317</v>
      </c>
      <c r="V498" s="4">
        <f t="shared" si="156"/>
        <v>75.247524752475243</v>
      </c>
      <c r="W498" s="4">
        <f t="shared" si="157"/>
        <v>80.952380952380949</v>
      </c>
      <c r="X498" s="4">
        <f t="shared" si="158"/>
        <v>43.800094295143801</v>
      </c>
      <c r="Y498" s="4">
        <f t="shared" si="159"/>
        <v>79.288582903040734</v>
      </c>
      <c r="Z498" s="4">
        <f t="shared" si="160"/>
        <v>84.993439102946439</v>
      </c>
      <c r="AA498" s="4">
        <f t="shared" si="161"/>
        <v>-4.0410581505654832</v>
      </c>
      <c r="AB498" s="4">
        <f t="shared" si="162"/>
        <v>-4.0410581505654903</v>
      </c>
      <c r="AC498" s="4">
        <f t="shared" si="163"/>
        <v>-4.0410581505654903</v>
      </c>
    </row>
    <row r="499" spans="1:29" ht="15" x14ac:dyDescent="0.25">
      <c r="A499">
        <v>2.46</v>
      </c>
      <c r="B499">
        <v>3.25</v>
      </c>
      <c r="C499">
        <v>3.06</v>
      </c>
      <c r="D499" s="20">
        <f t="shared" si="142"/>
        <v>4.0993758353873089E-2</v>
      </c>
      <c r="E499" s="17">
        <f>IF(OR($A499="",$B499="",$C499=""),"",A499*'MPTO_working_3-way'!$I498)</f>
        <v>2.5608446455505276</v>
      </c>
      <c r="F499" s="21">
        <f>IF(OR($A499="",$B499="",$C499=""),"",B499*'MPTO_working_3-way'!$I498)</f>
        <v>3.3832297146500876</v>
      </c>
      <c r="G499" s="22">
        <f>IF(OR($A499="",$B499="",$C499=""),"",C499*'MPTO_working_3-way'!$I498)</f>
        <v>3.1854409005628517</v>
      </c>
      <c r="H499" s="17">
        <f>IF(OR($A499="",$B499="",$C499=""),"",'MPTO_working_3-way'!E498)</f>
        <v>2.5455690012173928</v>
      </c>
      <c r="I499" s="21">
        <f>IF(OR($A499="",$B499="",$C499=""),"",'MPTO_working_3-way'!F498)</f>
        <v>3.4010398565331625</v>
      </c>
      <c r="J499" s="22">
        <f>IF(OR($A499="",$B499="",$C499=""),"",'MPTO_working_3-way'!G498)</f>
        <v>3.1935332280339912</v>
      </c>
      <c r="K499" s="17">
        <f>IF(OR($A499="",$B499="",$C499=""),"",'OddsRatio_working_3-way'!H498)</f>
        <v>2.5524186162728779</v>
      </c>
      <c r="L499" s="21">
        <f>IF(OR($A499="",$B499="",$C499=""),"",'OddsRatio_working_3-way'!I498)</f>
        <v>3.3924259497355993</v>
      </c>
      <c r="M499" s="22">
        <f>IF(OR($A499="",$B499="",$C499=""),"",'OddsRatio_working_3-way'!J498)</f>
        <v>3.190398869535704</v>
      </c>
      <c r="N499" s="29">
        <f t="shared" si="143"/>
        <v>39.049615982660328</v>
      </c>
      <c r="O499" s="30">
        <f t="shared" si="144"/>
        <v>29.557555482259811</v>
      </c>
      <c r="P499" s="30">
        <f t="shared" si="145"/>
        <v>31.392828535079868</v>
      </c>
      <c r="Q499" t="s">
        <v>409</v>
      </c>
      <c r="R499" t="s">
        <v>410</v>
      </c>
      <c r="S499" s="43">
        <v>44093</v>
      </c>
      <c r="T499" s="4">
        <v>100</v>
      </c>
      <c r="U499" s="4">
        <f t="shared" si="155"/>
        <v>59.349593495934961</v>
      </c>
      <c r="V499" s="4">
        <f t="shared" si="156"/>
        <v>69.230769230769241</v>
      </c>
      <c r="W499" s="4">
        <f t="shared" si="157"/>
        <v>67.320261437908499</v>
      </c>
      <c r="X499" s="4">
        <f t="shared" si="158"/>
        <v>63.448969331322267</v>
      </c>
      <c r="Y499" s="4">
        <f t="shared" si="159"/>
        <v>73.330145066156533</v>
      </c>
      <c r="Z499" s="4">
        <f t="shared" si="160"/>
        <v>71.419637273295805</v>
      </c>
      <c r="AA499" s="4">
        <f t="shared" si="161"/>
        <v>-4.0993758353873062</v>
      </c>
      <c r="AB499" s="4">
        <f t="shared" si="162"/>
        <v>-4.099375835387292</v>
      </c>
      <c r="AC499" s="4">
        <f t="shared" si="163"/>
        <v>-4.0993758353873062</v>
      </c>
    </row>
    <row r="500" spans="1:29" ht="15" x14ac:dyDescent="0.25">
      <c r="A500">
        <v>2.27</v>
      </c>
      <c r="B500">
        <v>3.35</v>
      </c>
      <c r="C500">
        <v>3.34</v>
      </c>
      <c r="D500" s="20">
        <f t="shared" si="142"/>
        <v>3.8437294652591047E-2</v>
      </c>
      <c r="E500" s="17">
        <f>IF(OR($A500="",$B500="",$C500=""),"",A500*'MPTO_working_3-way'!$I499)</f>
        <v>2.3572526588613818</v>
      </c>
      <c r="F500" s="21">
        <f>IF(OR($A500="",$B500="",$C500=""),"",B500*'MPTO_working_3-way'!$I499)</f>
        <v>3.4787649370861802</v>
      </c>
      <c r="G500" s="22">
        <f>IF(OR($A500="",$B500="",$C500=""),"",C500*'MPTO_working_3-way'!$I499)</f>
        <v>3.4683805641396539</v>
      </c>
      <c r="H500" s="17">
        <f>IF(OR($A500="",$B500="",$C500=""),"",'MPTO_working_3-way'!E499)</f>
        <v>2.3379988726855769</v>
      </c>
      <c r="I500" s="21">
        <f>IF(OR($A500="",$B500="",$C500=""),"",'MPTO_working_3-way'!F499)</f>
        <v>3.5002358844841299</v>
      </c>
      <c r="J500" s="22">
        <f>IF(OR($A500="",$B500="",$C500=""),"",'MPTO_working_3-way'!G499)</f>
        <v>3.4893203029871458</v>
      </c>
      <c r="K500" s="17">
        <f>IF(OR($A500="",$B500="",$C500=""),"",'OddsRatio_working_3-way'!H499)</f>
        <v>2.3461903077475283</v>
      </c>
      <c r="L500" s="21">
        <f>IF(OR($A500="",$B500="",$C500=""),"",'OddsRatio_working_3-way'!I499)</f>
        <v>3.4909820655170805</v>
      </c>
      <c r="M500" s="22">
        <f>IF(OR($A500="",$B500="",$C500=""),"",'OddsRatio_working_3-way'!J499)</f>
        <v>3.4803821418340273</v>
      </c>
      <c r="N500" s="29">
        <f t="shared" si="143"/>
        <v>42.422266287018537</v>
      </c>
      <c r="O500" s="30">
        <f t="shared" si="144"/>
        <v>28.745834170606589</v>
      </c>
      <c r="P500" s="30">
        <f t="shared" si="145"/>
        <v>28.831899542374877</v>
      </c>
      <c r="Q500" t="s">
        <v>411</v>
      </c>
      <c r="R500" t="s">
        <v>412</v>
      </c>
      <c r="S500" s="43">
        <v>44093</v>
      </c>
      <c r="T500" s="4">
        <v>100</v>
      </c>
      <c r="U500" s="4">
        <f t="shared" si="155"/>
        <v>55.947136563876647</v>
      </c>
      <c r="V500" s="4">
        <f t="shared" si="156"/>
        <v>70.149253731343279</v>
      </c>
      <c r="W500" s="4">
        <f t="shared" si="157"/>
        <v>70.059880239520965</v>
      </c>
      <c r="X500" s="4">
        <f t="shared" si="158"/>
        <v>59.790866029135756</v>
      </c>
      <c r="Y500" s="4">
        <f t="shared" si="159"/>
        <v>73.992983196602395</v>
      </c>
      <c r="Z500" s="4">
        <f t="shared" si="160"/>
        <v>73.903609704780067</v>
      </c>
      <c r="AA500" s="4">
        <f t="shared" si="161"/>
        <v>-3.8437294652591092</v>
      </c>
      <c r="AB500" s="4">
        <f t="shared" si="162"/>
        <v>-3.8437294652591163</v>
      </c>
      <c r="AC500" s="4">
        <f t="shared" si="163"/>
        <v>-3.8437294652591021</v>
      </c>
    </row>
    <row r="501" spans="1:29" ht="15" x14ac:dyDescent="0.25">
      <c r="A501">
        <v>1.55</v>
      </c>
      <c r="B501">
        <v>4.33</v>
      </c>
      <c r="C501">
        <v>6.46</v>
      </c>
      <c r="D501" s="20">
        <f t="shared" si="142"/>
        <v>3.0906934149577792E-2</v>
      </c>
      <c r="E501" s="17">
        <f>IF(OR($A501="",$B501="",$C501=""),"",A501*'MPTO_working_3-way'!$I500)</f>
        <v>1.5979057479318457</v>
      </c>
      <c r="F501" s="21">
        <f>IF(OR($A501="",$B501="",$C501=""),"",B501*'MPTO_working_3-way'!$I500)</f>
        <v>4.4638270248676717</v>
      </c>
      <c r="G501" s="22">
        <f>IF(OR($A501="",$B501="",$C501=""),"",C501*'MPTO_working_3-way'!$I500)</f>
        <v>6.6596587946062726</v>
      </c>
      <c r="H501" s="17">
        <f>IF(OR($A501="",$B501="",$C501=""),"",'MPTO_working_3-way'!E500)</f>
        <v>1.5751529602221679</v>
      </c>
      <c r="I501" s="21">
        <f>IF(OR($A501="",$B501="",$C501=""),"",'MPTO_working_3-way'!F500)</f>
        <v>4.5321758709975501</v>
      </c>
      <c r="J501" s="22">
        <f>IF(OR($A501="",$B501="",$C501=""),"",'MPTO_working_3-way'!G500)</f>
        <v>6.9205852353535526</v>
      </c>
      <c r="K501" s="17">
        <f>IF(OR($A501="",$B501="",$C501=""),"",'OddsRatio_working_3-way'!H500)</f>
        <v>1.5827798646453815</v>
      </c>
      <c r="L501" s="21">
        <f>IF(OR($A501="",$B501="",$C501=""),"",'OddsRatio_working_3-way'!I500)</f>
        <v>4.5284671804893097</v>
      </c>
      <c r="M501" s="22">
        <f>IF(OR($A501="",$B501="",$C501=""),"",'OddsRatio_working_3-way'!J500)</f>
        <v>6.7854146562977844</v>
      </c>
      <c r="N501" s="29">
        <f t="shared" si="143"/>
        <v>62.581913939185121</v>
      </c>
      <c r="O501" s="30">
        <f t="shared" si="144"/>
        <v>22.402301756521233</v>
      </c>
      <c r="P501" s="30">
        <f t="shared" si="145"/>
        <v>15.015784304293645</v>
      </c>
      <c r="Q501" t="s">
        <v>134</v>
      </c>
      <c r="R501" t="s">
        <v>78</v>
      </c>
      <c r="S501" s="43">
        <v>44093</v>
      </c>
      <c r="T501" s="4">
        <v>100</v>
      </c>
      <c r="U501" s="4">
        <f t="shared" si="155"/>
        <v>35.483870967741936</v>
      </c>
      <c r="V501" s="4">
        <f t="shared" si="156"/>
        <v>76.905311778290994</v>
      </c>
      <c r="W501" s="4">
        <f t="shared" si="157"/>
        <v>84.520123839009301</v>
      </c>
      <c r="X501" s="4">
        <f t="shared" si="158"/>
        <v>38.57456438269972</v>
      </c>
      <c r="Y501" s="4">
        <f t="shared" si="159"/>
        <v>79.996005193248777</v>
      </c>
      <c r="Z501" s="4">
        <f t="shared" si="160"/>
        <v>87.61081725396707</v>
      </c>
      <c r="AA501" s="4">
        <f t="shared" si="161"/>
        <v>-3.0906934149577836</v>
      </c>
      <c r="AB501" s="4">
        <f t="shared" si="162"/>
        <v>-3.0906934149577836</v>
      </c>
      <c r="AC501" s="4">
        <f t="shared" si="163"/>
        <v>-3.0906934149577694</v>
      </c>
    </row>
    <row r="502" spans="1:29" ht="15" x14ac:dyDescent="0.25">
      <c r="A502">
        <v>1.65</v>
      </c>
      <c r="B502">
        <v>4.05</v>
      </c>
      <c r="C502">
        <v>5.61</v>
      </c>
      <c r="D502" s="20">
        <f t="shared" si="142"/>
        <v>3.1227305737109745E-2</v>
      </c>
      <c r="E502" s="17">
        <f>IF(OR($A502="",$B502="",$C502=""),"",A502*'MPTO_working_3-way'!$I501)</f>
        <v>1.701525054466231</v>
      </c>
      <c r="F502" s="21">
        <f>IF(OR($A502="",$B502="",$C502=""),"",B502*'MPTO_working_3-way'!$I501)</f>
        <v>4.1764705882352944</v>
      </c>
      <c r="G502" s="22">
        <f>IF(OR($A502="",$B502="",$C502=""),"",C502*'MPTO_working_3-way'!$I501)</f>
        <v>5.7851851851851857</v>
      </c>
      <c r="H502" s="17">
        <f>IF(OR($A502="",$B502="",$C502=""),"",'MPTO_working_3-way'!E501)</f>
        <v>1.6788340045073333</v>
      </c>
      <c r="I502" s="21">
        <f>IF(OR($A502="",$B502="",$C502=""),"",'MPTO_working_3-way'!F501)</f>
        <v>4.2282497441146365</v>
      </c>
      <c r="J502" s="22">
        <f>IF(OR($A502="",$B502="",$C502=""),"",'MPTO_working_3-way'!G501)</f>
        <v>5.9579126786416694</v>
      </c>
      <c r="K502" s="17">
        <f>IF(OR($A502="",$B502="",$C502=""),"",'OddsRatio_working_3-way'!H501)</f>
        <v>1.6867804195722202</v>
      </c>
      <c r="L502" s="21">
        <f>IF(OR($A502="",$B502="",$C502=""),"",'OddsRatio_working_3-way'!I501)</f>
        <v>4.222585045685034</v>
      </c>
      <c r="M502" s="22">
        <f>IF(OR($A502="",$B502="",$C502=""),"",'OddsRatio_working_3-way'!J501)</f>
        <v>5.870858052658364</v>
      </c>
      <c r="N502" s="29">
        <f t="shared" si="143"/>
        <v>58.770806658130603</v>
      </c>
      <c r="O502" s="30">
        <f t="shared" si="144"/>
        <v>23.943661971830984</v>
      </c>
      <c r="P502" s="30">
        <f t="shared" si="145"/>
        <v>17.285531370038413</v>
      </c>
      <c r="Q502" t="s">
        <v>138</v>
      </c>
      <c r="R502" t="s">
        <v>41</v>
      </c>
      <c r="S502" s="43">
        <v>44093</v>
      </c>
      <c r="T502" s="4">
        <v>100</v>
      </c>
      <c r="U502" s="4">
        <f t="shared" si="155"/>
        <v>39.393939393939398</v>
      </c>
      <c r="V502" s="4">
        <f t="shared" si="156"/>
        <v>75.308641975308646</v>
      </c>
      <c r="W502" s="4">
        <f t="shared" si="157"/>
        <v>82.174688057040996</v>
      </c>
      <c r="X502" s="4">
        <f t="shared" si="158"/>
        <v>42.516669967650358</v>
      </c>
      <c r="Y502" s="4">
        <f t="shared" si="159"/>
        <v>78.431372549019613</v>
      </c>
      <c r="Z502" s="4">
        <f t="shared" si="160"/>
        <v>85.297418630751963</v>
      </c>
      <c r="AA502" s="4">
        <f t="shared" si="161"/>
        <v>-3.1227305737109603</v>
      </c>
      <c r="AB502" s="4">
        <f t="shared" si="162"/>
        <v>-3.1227305737109674</v>
      </c>
      <c r="AC502" s="4">
        <f t="shared" si="163"/>
        <v>-3.1227305737109674</v>
      </c>
    </row>
    <row r="503" spans="1:29" ht="15" x14ac:dyDescent="0.25">
      <c r="A503">
        <v>1.3</v>
      </c>
      <c r="B503">
        <v>5.88</v>
      </c>
      <c r="C503">
        <v>9.8000000000000007</v>
      </c>
      <c r="D503" s="20">
        <f t="shared" si="142"/>
        <v>4.1339612768183986E-2</v>
      </c>
      <c r="E503" s="17">
        <f>IF(OR($A503="",$B503="",$C503=""),"",A503*'MPTO_working_3-way'!$I502)</f>
        <v>1.3537414965986392</v>
      </c>
      <c r="F503" s="21">
        <f>IF(OR($A503="",$B503="",$C503=""),"",B503*'MPTO_working_3-way'!$I502)</f>
        <v>6.1230769230769218</v>
      </c>
      <c r="G503" s="22">
        <f>IF(OR($A503="",$B503="",$C503=""),"",C503*'MPTO_working_3-way'!$I502)</f>
        <v>10.205128205128204</v>
      </c>
      <c r="H503" s="17">
        <f>IF(OR($A503="",$B503="",$C503=""),"",'MPTO_working_3-way'!E502)</f>
        <v>1.3237127684137613</v>
      </c>
      <c r="I503" s="21">
        <f>IF(OR($A503="",$B503="",$C503=""),"",'MPTO_working_3-way'!F502)</f>
        <v>6.3984374999999973</v>
      </c>
      <c r="J503" s="22">
        <f>IF(OR($A503="",$B503="",$C503=""),"",'MPTO_working_3-way'!G502)</f>
        <v>11.330039525691692</v>
      </c>
      <c r="K503" s="17">
        <f>IF(OR($A503="",$B503="",$C503=""),"",'OddsRatio_working_3-way'!H502)</f>
        <v>1.3320898542120112</v>
      </c>
      <c r="L503" s="21">
        <f>IF(OR($A503="",$B503="",$C503=""),"",'OddsRatio_working_3-way'!I502)</f>
        <v>6.4019949618487146</v>
      </c>
      <c r="M503" s="22">
        <f>IF(OR($A503="",$B503="",$C503=""),"",'OddsRatio_working_3-way'!J502)</f>
        <v>10.741302390218996</v>
      </c>
      <c r="N503" s="29">
        <f t="shared" si="143"/>
        <v>73.869346733668365</v>
      </c>
      <c r="O503" s="30">
        <f t="shared" si="144"/>
        <v>16.331658291457291</v>
      </c>
      <c r="P503" s="30">
        <f t="shared" si="145"/>
        <v>9.7989949748743719</v>
      </c>
      <c r="Q503" t="s">
        <v>137</v>
      </c>
      <c r="R503" t="s">
        <v>34</v>
      </c>
      <c r="S503" s="43">
        <v>44093</v>
      </c>
      <c r="T503" s="4">
        <v>100</v>
      </c>
      <c r="U503" s="4">
        <f t="shared" si="155"/>
        <v>23.076923076923073</v>
      </c>
      <c r="V503" s="4">
        <f t="shared" si="156"/>
        <v>82.993197278911566</v>
      </c>
      <c r="W503" s="4">
        <f t="shared" si="157"/>
        <v>89.795918367346943</v>
      </c>
      <c r="X503" s="4">
        <f t="shared" si="158"/>
        <v>27.210884353741495</v>
      </c>
      <c r="Y503" s="4">
        <f t="shared" si="159"/>
        <v>87.127158555729977</v>
      </c>
      <c r="Z503" s="4">
        <f t="shared" si="160"/>
        <v>93.929879644165354</v>
      </c>
      <c r="AA503" s="4">
        <f t="shared" si="161"/>
        <v>-4.1339612768184217</v>
      </c>
      <c r="AB503" s="4">
        <f t="shared" si="162"/>
        <v>-4.1339612768184111</v>
      </c>
      <c r="AC503" s="4">
        <f t="shared" si="163"/>
        <v>-4.1339612768184111</v>
      </c>
    </row>
    <row r="504" spans="1:29" ht="15" x14ac:dyDescent="0.25">
      <c r="A504">
        <v>1.54</v>
      </c>
      <c r="B504">
        <v>4.58</v>
      </c>
      <c r="C504">
        <v>6.09</v>
      </c>
      <c r="D504" s="20">
        <f t="shared" si="142"/>
        <v>3.189487318383577E-2</v>
      </c>
      <c r="E504" s="17">
        <f>IF(OR($A504="",$B504="",$C504=""),"",A504*'MPTO_working_3-way'!$I503)</f>
        <v>1.5891181047031071</v>
      </c>
      <c r="F504" s="21">
        <f>IF(OR($A504="",$B504="",$C504=""),"",B504*'MPTO_working_3-way'!$I503)</f>
        <v>4.7260785191819679</v>
      </c>
      <c r="G504" s="22">
        <f>IF(OR($A504="",$B504="",$C504=""),"",C504*'MPTO_working_3-way'!$I503)</f>
        <v>6.2842397776895593</v>
      </c>
      <c r="H504" s="17">
        <f>IF(OR($A504="",$B504="",$C504=""),"",'MPTO_working_3-way'!E503)</f>
        <v>1.5656336525576786</v>
      </c>
      <c r="I504" s="21">
        <f>IF(OR($A504="",$B504="",$C504=""),"",'MPTO_working_3-way'!F503)</f>
        <v>4.8144281797345183</v>
      </c>
      <c r="J504" s="22">
        <f>IF(OR($A504="",$B504="",$C504=""),"",'MPTO_working_3-way'!G503)</f>
        <v>6.5116041829673268</v>
      </c>
      <c r="K504" s="17">
        <f>IF(OR($A504="",$B504="",$C504=""),"",'OddsRatio_working_3-way'!H503)</f>
        <v>1.5733672861447701</v>
      </c>
      <c r="L504" s="21">
        <f>IF(OR($A504="",$B504="",$C504=""),"",'OddsRatio_working_3-way'!I503)</f>
        <v>4.8012127488856962</v>
      </c>
      <c r="M504" s="22">
        <f>IF(OR($A504="",$B504="",$C504=""),"",'OddsRatio_working_3-way'!J503)</f>
        <v>6.4045175675497754</v>
      </c>
      <c r="N504" s="29">
        <f t="shared" si="143"/>
        <v>62.927984838913453</v>
      </c>
      <c r="O504" s="30">
        <f t="shared" si="144"/>
        <v>21.159191408717621</v>
      </c>
      <c r="P504" s="30">
        <f t="shared" si="145"/>
        <v>15.91282375236892</v>
      </c>
      <c r="Q504" t="s">
        <v>38</v>
      </c>
      <c r="R504" t="s">
        <v>72</v>
      </c>
      <c r="S504" s="43">
        <v>44093</v>
      </c>
      <c r="T504" s="4">
        <v>100</v>
      </c>
      <c r="U504" s="4">
        <f t="shared" si="155"/>
        <v>35.064935064935064</v>
      </c>
      <c r="V504" s="4">
        <f t="shared" si="156"/>
        <v>78.165938864628828</v>
      </c>
      <c r="W504" s="4">
        <f t="shared" si="157"/>
        <v>83.579638752052546</v>
      </c>
      <c r="X504" s="4">
        <f t="shared" si="158"/>
        <v>38.254422383318634</v>
      </c>
      <c r="Y504" s="4">
        <f t="shared" si="159"/>
        <v>81.355426183012398</v>
      </c>
      <c r="Z504" s="4">
        <f t="shared" si="160"/>
        <v>86.769126070436116</v>
      </c>
      <c r="AA504" s="4">
        <f t="shared" si="161"/>
        <v>-3.1894873183835699</v>
      </c>
      <c r="AB504" s="4">
        <f t="shared" si="162"/>
        <v>-3.1894873183835699</v>
      </c>
      <c r="AC504" s="4">
        <f t="shared" si="163"/>
        <v>-3.1894873183835699</v>
      </c>
    </row>
    <row r="505" spans="1:29" ht="15" x14ac:dyDescent="0.25">
      <c r="A505">
        <v>2.61</v>
      </c>
      <c r="B505">
        <v>3.22</v>
      </c>
      <c r="C505">
        <v>2.88</v>
      </c>
      <c r="D505" s="20">
        <f t="shared" si="142"/>
        <v>4.0922990885509769E-2</v>
      </c>
      <c r="E505" s="17">
        <f>IF(OR($A505="",$B505="",$C505=""),"",A505*'MPTO_working_3-way'!$I504)</f>
        <v>2.7168090062111805</v>
      </c>
      <c r="F505" s="21">
        <f>IF(OR($A505="",$B505="",$C505=""),"",B505*'MPTO_working_3-way'!$I504)</f>
        <v>3.3517720306513414</v>
      </c>
      <c r="G505" s="22">
        <f>IF(OR($A505="",$B505="",$C505=""),"",C505*'MPTO_working_3-way'!$I504)</f>
        <v>2.9978582137502681</v>
      </c>
      <c r="H505" s="17">
        <f>IF(OR($A505="",$B505="",$C505=""),"",'MPTO_working_3-way'!E504)</f>
        <v>2.7063543391396059</v>
      </c>
      <c r="I505" s="21">
        <f>IF(OR($A505="",$B505="",$C505=""),"",'MPTO_working_3-way'!F504)</f>
        <v>3.3679331291765053</v>
      </c>
      <c r="J505" s="22">
        <f>IF(OR($A505="",$B505="",$C505=""),"",'MPTO_working_3-way'!G504)</f>
        <v>2.9977706305845708</v>
      </c>
      <c r="K505" s="17">
        <f>IF(OR($A505="",$B505="",$C505=""),"",'OddsRatio_working_3-way'!H504)</f>
        <v>2.7112941587621151</v>
      </c>
      <c r="L505" s="21">
        <f>IF(OR($A505="",$B505="",$C505=""),"",'OddsRatio_working_3-way'!I504)</f>
        <v>3.3596726909639103</v>
      </c>
      <c r="M505" s="22">
        <f>IF(OR($A505="",$B505="",$C505=""),"",'OddsRatio_working_3-way'!J504)</f>
        <v>2.9982813779334019</v>
      </c>
      <c r="N505" s="29">
        <f t="shared" si="143"/>
        <v>36.807887404443804</v>
      </c>
      <c r="O505" s="30">
        <f t="shared" si="144"/>
        <v>29.834964635278983</v>
      </c>
      <c r="P505" s="30">
        <f t="shared" si="145"/>
        <v>33.357147960277203</v>
      </c>
      <c r="Q505" t="s">
        <v>40</v>
      </c>
      <c r="R505" t="s">
        <v>48</v>
      </c>
      <c r="S505" s="43">
        <v>44093</v>
      </c>
      <c r="T505" s="4">
        <v>100</v>
      </c>
      <c r="U505" s="4">
        <f t="shared" si="155"/>
        <v>61.685823754789276</v>
      </c>
      <c r="V505" s="4">
        <f t="shared" si="156"/>
        <v>68.944099378881987</v>
      </c>
      <c r="W505" s="4">
        <f t="shared" si="157"/>
        <v>65.277777777777771</v>
      </c>
      <c r="X505" s="4">
        <f t="shared" si="158"/>
        <v>65.778122843340242</v>
      </c>
      <c r="Y505" s="4">
        <f t="shared" si="159"/>
        <v>73.036398467432946</v>
      </c>
      <c r="Z505" s="4">
        <f t="shared" si="160"/>
        <v>69.370076866328745</v>
      </c>
      <c r="AA505" s="4">
        <f t="shared" si="161"/>
        <v>-4.0922990885509662</v>
      </c>
      <c r="AB505" s="4">
        <f t="shared" si="162"/>
        <v>-4.0922990885509591</v>
      </c>
      <c r="AC505" s="4">
        <f t="shared" si="163"/>
        <v>-4.0922990885509734</v>
      </c>
    </row>
    <row r="506" spans="1:29" ht="15" x14ac:dyDescent="0.25">
      <c r="A506">
        <v>1.6</v>
      </c>
      <c r="B506">
        <v>3.82</v>
      </c>
      <c r="C506">
        <v>6.41</v>
      </c>
      <c r="D506" s="20">
        <f t="shared" si="142"/>
        <v>4.2786344961651901E-2</v>
      </c>
      <c r="E506" s="17">
        <f>IF(OR($A506="",$B506="",$C506=""),"",A506*'MPTO_working_3-way'!$I505)</f>
        <v>1.6684581519386432</v>
      </c>
      <c r="F506" s="21">
        <f>IF(OR($A506="",$B506="",$C506=""),"",B506*'MPTO_working_3-way'!$I505)</f>
        <v>3.98344383775351</v>
      </c>
      <c r="G506" s="22">
        <f>IF(OR($A506="",$B506="",$C506=""),"",C506*'MPTO_working_3-way'!$I505)</f>
        <v>6.6842604712041886</v>
      </c>
      <c r="H506" s="17">
        <f>IF(OR($A506="",$B506="",$C506=""),"",'MPTO_working_3-way'!E505)</f>
        <v>1.637363629372804</v>
      </c>
      <c r="I506" s="21">
        <f>IF(OR($A506="",$B506="",$C506=""),"",'MPTO_working_3-way'!F505)</f>
        <v>4.0401103819231032</v>
      </c>
      <c r="J506" s="22">
        <f>IF(OR($A506="",$B506="",$C506=""),"",'MPTO_working_3-way'!G505)</f>
        <v>7.0549661098745959</v>
      </c>
      <c r="K506" s="17">
        <f>IF(OR($A506="",$B506="",$C506=""),"",'OddsRatio_working_3-way'!H505)</f>
        <v>1.648138293146765</v>
      </c>
      <c r="L506" s="21">
        <f>IF(OR($A506="",$B506="",$C506=""),"",'OddsRatio_working_3-way'!I505)</f>
        <v>4.0462499777897953</v>
      </c>
      <c r="M506" s="22">
        <f>IF(OR($A506="",$B506="",$C506=""),"",'OddsRatio_working_3-way'!J505)</f>
        <v>6.8440469432066644</v>
      </c>
      <c r="N506" s="29">
        <f t="shared" si="143"/>
        <v>59.935575779234441</v>
      </c>
      <c r="O506" s="30">
        <f t="shared" si="144"/>
        <v>25.103906085543226</v>
      </c>
      <c r="P506" s="30">
        <f t="shared" si="145"/>
        <v>14.960518135222328</v>
      </c>
      <c r="Q506" t="s">
        <v>49</v>
      </c>
      <c r="R506" t="s">
        <v>314</v>
      </c>
      <c r="S506" s="43">
        <v>44093</v>
      </c>
      <c r="T506" s="4">
        <v>100</v>
      </c>
      <c r="U506" s="4">
        <f t="shared" si="155"/>
        <v>37.5</v>
      </c>
      <c r="V506" s="4">
        <f t="shared" si="156"/>
        <v>73.821989528795811</v>
      </c>
      <c r="W506" s="4">
        <f t="shared" si="157"/>
        <v>84.399375975039007</v>
      </c>
      <c r="X506" s="4">
        <f t="shared" si="158"/>
        <v>41.778634496165189</v>
      </c>
      <c r="Y506" s="4">
        <f t="shared" si="159"/>
        <v>78.100624024960993</v>
      </c>
      <c r="Z506" s="4">
        <f t="shared" si="160"/>
        <v>88.678010471204189</v>
      </c>
      <c r="AA506" s="4">
        <f t="shared" si="161"/>
        <v>-4.2786344961651892</v>
      </c>
      <c r="AB506" s="4">
        <f t="shared" si="162"/>
        <v>-4.2786344961651821</v>
      </c>
      <c r="AC506" s="4">
        <f t="shared" si="163"/>
        <v>-4.2786344961651821</v>
      </c>
    </row>
    <row r="507" spans="1:29" ht="15" x14ac:dyDescent="0.25">
      <c r="A507">
        <v>1.57</v>
      </c>
      <c r="B507">
        <v>3.84</v>
      </c>
      <c r="C507">
        <v>6.91</v>
      </c>
      <c r="D507" s="20">
        <f t="shared" si="142"/>
        <v>4.2077142115337862E-2</v>
      </c>
      <c r="E507" s="17">
        <f>IF(OR($A507="",$B507="",$C507=""),"",A507*'MPTO_working_3-way'!$I506)</f>
        <v>1.6360611131210805</v>
      </c>
      <c r="F507" s="21">
        <f>IF(OR($A507="",$B507="",$C507=""),"",B507*'MPTO_working_3-way'!$I506)</f>
        <v>4.0015762257228973</v>
      </c>
      <c r="G507" s="22">
        <f>IF(OR($A507="",$B507="",$C507=""),"",C507*'MPTO_working_3-way'!$I506)</f>
        <v>7.2007530520169851</v>
      </c>
      <c r="H507" s="17">
        <f>IF(OR($A507="",$B507="",$C507=""),"",'MPTO_working_3-way'!E506)</f>
        <v>1.6053504117157762</v>
      </c>
      <c r="I507" s="21">
        <f>IF(OR($A507="",$B507="",$C507=""),"",'MPTO_working_3-way'!F506)</f>
        <v>4.0585905827025224</v>
      </c>
      <c r="J507" s="22">
        <f>IF(OR($A507="",$B507="",$C507=""),"",'MPTO_working_3-way'!G506)</f>
        <v>7.6515727056306568</v>
      </c>
      <c r="K507" s="17">
        <f>IF(OR($A507="",$B507="",$C507=""),"",'OddsRatio_working_3-way'!H506)</f>
        <v>1.6159253607671271</v>
      </c>
      <c r="L507" s="21">
        <f>IF(OR($A507="",$B507="",$C507=""),"",'OddsRatio_working_3-way'!I506)</f>
        <v>4.0688210957519999</v>
      </c>
      <c r="M507" s="22">
        <f>IF(OR($A507="",$B507="",$C507=""),"",'OddsRatio_working_3-way'!J506)</f>
        <v>7.3861734774275769</v>
      </c>
      <c r="N507" s="29">
        <f t="shared" si="143"/>
        <v>61.122411136117059</v>
      </c>
      <c r="O507" s="30">
        <f t="shared" si="144"/>
        <v>24.990152469714527</v>
      </c>
      <c r="P507" s="30">
        <f t="shared" si="145"/>
        <v>13.88743639416842</v>
      </c>
      <c r="Q507" t="s">
        <v>42</v>
      </c>
      <c r="R507" t="s">
        <v>47</v>
      </c>
      <c r="S507" s="43">
        <v>44093</v>
      </c>
      <c r="T507" s="4">
        <v>100</v>
      </c>
      <c r="U507" s="4">
        <f t="shared" si="155"/>
        <v>36.30573248407643</v>
      </c>
      <c r="V507" s="4">
        <f t="shared" si="156"/>
        <v>73.958333333333343</v>
      </c>
      <c r="W507" s="4">
        <f t="shared" si="157"/>
        <v>85.52821997105643</v>
      </c>
      <c r="X507" s="4">
        <f t="shared" si="158"/>
        <v>40.513446695610227</v>
      </c>
      <c r="Y507" s="4">
        <f t="shared" si="159"/>
        <v>78.166047544867126</v>
      </c>
      <c r="Z507" s="4">
        <f t="shared" si="160"/>
        <v>89.735934182590228</v>
      </c>
      <c r="AA507" s="4">
        <f t="shared" si="161"/>
        <v>-4.2077142115337978</v>
      </c>
      <c r="AB507" s="4">
        <f t="shared" si="162"/>
        <v>-4.2077142115337836</v>
      </c>
      <c r="AC507" s="4">
        <f t="shared" si="163"/>
        <v>-4.2077142115337978</v>
      </c>
    </row>
    <row r="508" spans="1:29" ht="15" x14ac:dyDescent="0.25">
      <c r="A508">
        <v>2.78</v>
      </c>
      <c r="B508">
        <v>3.14</v>
      </c>
      <c r="C508">
        <v>2.76</v>
      </c>
      <c r="D508" s="20">
        <f t="shared" si="142"/>
        <v>4.0502408375155508E-2</v>
      </c>
      <c r="E508" s="17">
        <f>IF(OR($A508="",$B508="",$C508=""),"",A508*'MPTO_working_3-way'!$I507)</f>
        <v>2.8925966952829323</v>
      </c>
      <c r="F508" s="21">
        <f>IF(OR($A508="",$B508="",$C508=""),"",B508*'MPTO_working_3-way'!$I507)</f>
        <v>3.2671775622979884</v>
      </c>
      <c r="G508" s="22">
        <f>IF(OR($A508="",$B508="",$C508=""),"",C508*'MPTO_working_3-way'!$I507)</f>
        <v>2.871786647115429</v>
      </c>
      <c r="H508" s="17">
        <f>IF(OR($A508="",$B508="",$C508=""),"",'MPTO_working_3-way'!E507)</f>
        <v>2.8884084140151751</v>
      </c>
      <c r="I508" s="21">
        <f>IF(OR($A508="",$B508="",$C508=""),"",'MPTO_working_3-way'!F507)</f>
        <v>3.2790053002841053</v>
      </c>
      <c r="J508" s="22">
        <f>IF(OR($A508="",$B508="",$C508=""),"",'MPTO_working_3-way'!G507)</f>
        <v>2.8668242225701372</v>
      </c>
      <c r="K508" s="17">
        <f>IF(OR($A508="",$B508="",$C508=""),"",'OddsRatio_working_3-way'!H507)</f>
        <v>2.8905774699506313</v>
      </c>
      <c r="L508" s="21">
        <f>IF(OR($A508="",$B508="",$C508=""),"",'OddsRatio_working_3-way'!I507)</f>
        <v>3.2729414526372764</v>
      </c>
      <c r="M508" s="22">
        <f>IF(OR($A508="",$B508="",$C508=""),"",'OddsRatio_working_3-way'!J507)</f>
        <v>2.8693350264680393</v>
      </c>
      <c r="N508" s="29">
        <f t="shared" si="143"/>
        <v>34.571013706499016</v>
      </c>
      <c r="O508" s="30">
        <f t="shared" si="144"/>
        <v>30.607457994925873</v>
      </c>
      <c r="P508" s="30">
        <f t="shared" si="145"/>
        <v>34.821528298575096</v>
      </c>
      <c r="Q508" t="s">
        <v>44</v>
      </c>
      <c r="R508" t="s">
        <v>79</v>
      </c>
      <c r="S508" s="43">
        <v>44093</v>
      </c>
      <c r="T508" s="4">
        <v>100</v>
      </c>
      <c r="U508" s="4">
        <f t="shared" si="155"/>
        <v>64.02877697841727</v>
      </c>
      <c r="V508" s="4">
        <f t="shared" si="156"/>
        <v>68.152866242038215</v>
      </c>
      <c r="W508" s="4">
        <f t="shared" si="157"/>
        <v>63.768115942028999</v>
      </c>
      <c r="X508" s="4">
        <f t="shared" si="158"/>
        <v>68.079017815932801</v>
      </c>
      <c r="Y508" s="4">
        <f t="shared" si="159"/>
        <v>72.203107079553746</v>
      </c>
      <c r="Z508" s="4">
        <f t="shared" si="160"/>
        <v>67.818356779544516</v>
      </c>
      <c r="AA508" s="4">
        <f t="shared" si="161"/>
        <v>-4.0502408375155312</v>
      </c>
      <c r="AB508" s="4">
        <f t="shared" si="162"/>
        <v>-4.0502408375155312</v>
      </c>
      <c r="AC508" s="4">
        <f t="shared" si="163"/>
        <v>-4.050240837515517</v>
      </c>
    </row>
    <row r="509" spans="1:29" ht="15" x14ac:dyDescent="0.25">
      <c r="A509">
        <v>2.88</v>
      </c>
      <c r="B509">
        <v>3.24</v>
      </c>
      <c r="C509">
        <v>2.6</v>
      </c>
      <c r="D509" s="20">
        <f t="shared" si="142"/>
        <v>4.0479582146248694E-2</v>
      </c>
      <c r="E509" s="17">
        <f>IF(OR($A509="",$B509="",$C509=""),"",A509*'MPTO_working_3-way'!$I508)</f>
        <v>2.9965811965811961</v>
      </c>
      <c r="F509" s="21">
        <f>IF(OR($A509="",$B509="",$C509=""),"",B509*'MPTO_working_3-way'!$I508)</f>
        <v>3.3711538461538462</v>
      </c>
      <c r="G509" s="22">
        <f>IF(OR($A509="",$B509="",$C509=""),"",C509*'MPTO_working_3-way'!$I508)</f>
        <v>2.7052469135802468</v>
      </c>
      <c r="H509" s="17">
        <f>IF(OR($A509="",$B509="",$C509=""),"",'MPTO_working_3-way'!E508)</f>
        <v>2.9964429689352619</v>
      </c>
      <c r="I509" s="21">
        <f>IF(OR($A509="",$B509="",$C509=""),"",'MPTO_working_3-way'!F508)</f>
        <v>3.3881217321356751</v>
      </c>
      <c r="J509" s="22">
        <f>IF(OR($A509="",$B509="",$C509=""),"",'MPTO_working_3-way'!G508)</f>
        <v>2.6945303337242779</v>
      </c>
      <c r="K509" s="17">
        <f>IF(OR($A509="",$B509="",$C509=""),"",'OddsRatio_working_3-way'!H508)</f>
        <v>2.9970177352725158</v>
      </c>
      <c r="L509" s="21">
        <f>IF(OR($A509="",$B509="",$C509=""),"",'OddsRatio_working_3-way'!I508)</f>
        <v>3.3794253867076791</v>
      </c>
      <c r="M509" s="22">
        <f>IF(OR($A509="",$B509="",$C509=""),"",'OddsRatio_working_3-way'!J508)</f>
        <v>2.6995895619340566</v>
      </c>
      <c r="N509" s="29">
        <f t="shared" si="143"/>
        <v>33.371363377067887</v>
      </c>
      <c r="O509" s="30">
        <f t="shared" si="144"/>
        <v>29.663434112949226</v>
      </c>
      <c r="P509" s="30">
        <f t="shared" si="145"/>
        <v>36.965202509982888</v>
      </c>
      <c r="Q509" t="s">
        <v>77</v>
      </c>
      <c r="R509" t="s">
        <v>132</v>
      </c>
      <c r="S509" s="43">
        <v>44093</v>
      </c>
      <c r="T509" s="4">
        <v>100</v>
      </c>
      <c r="U509" s="4">
        <f t="shared" si="155"/>
        <v>65.277777777777771</v>
      </c>
      <c r="V509" s="4">
        <f t="shared" si="156"/>
        <v>69.135802469135797</v>
      </c>
      <c r="W509" s="4">
        <f t="shared" si="157"/>
        <v>61.538461538461533</v>
      </c>
      <c r="X509" s="4">
        <f t="shared" si="158"/>
        <v>69.325735992402656</v>
      </c>
      <c r="Y509" s="4">
        <f t="shared" si="159"/>
        <v>73.183760683760681</v>
      </c>
      <c r="Z509" s="4">
        <f t="shared" si="160"/>
        <v>65.586419753086417</v>
      </c>
      <c r="AA509" s="4">
        <f t="shared" si="161"/>
        <v>-4.0479582146248845</v>
      </c>
      <c r="AB509" s="4">
        <f t="shared" si="162"/>
        <v>-4.0479582146248845</v>
      </c>
      <c r="AC509" s="4">
        <f t="shared" si="163"/>
        <v>-4.0479582146248845</v>
      </c>
    </row>
    <row r="510" spans="1:29" ht="15" x14ac:dyDescent="0.25">
      <c r="A510">
        <v>1.85</v>
      </c>
      <c r="B510">
        <v>3.64</v>
      </c>
      <c r="C510">
        <v>4.4800000000000004</v>
      </c>
      <c r="D510" s="20">
        <f t="shared" si="142"/>
        <v>3.8480100980101017E-2</v>
      </c>
      <c r="E510" s="17">
        <f>IF(OR($A510="",$B510="",$C510=""),"",A510*'MPTO_working_3-way'!$I509)</f>
        <v>1.921188186813187</v>
      </c>
      <c r="F510" s="21">
        <f>IF(OR($A510="",$B510="",$C510=""),"",B510*'MPTO_working_3-way'!$I509)</f>
        <v>3.7800675675675679</v>
      </c>
      <c r="G510" s="22">
        <f>IF(OR($A510="",$B510="",$C510=""),"",C510*'MPTO_working_3-way'!$I509)</f>
        <v>4.6523908523908526</v>
      </c>
      <c r="H510" s="17">
        <f>IF(OR($A510="",$B510="",$C510=""),"",'MPTO_working_3-way'!E509)</f>
        <v>1.8949664075415953</v>
      </c>
      <c r="I510" s="21">
        <f>IF(OR($A510="",$B510="",$C510=""),"",'MPTO_working_3-way'!F509)</f>
        <v>3.8182720249486146</v>
      </c>
      <c r="J510" s="22">
        <f>IF(OR($A510="",$B510="",$C510=""),"",'MPTO_working_3-way'!G509)</f>
        <v>4.7531321686959602</v>
      </c>
      <c r="K510" s="17">
        <f>IF(OR($A510="",$B510="",$C510=""),"",'OddsRatio_working_3-way'!H509)</f>
        <v>1.9048172339450375</v>
      </c>
      <c r="L510" s="21">
        <f>IF(OR($A510="",$B510="",$C510=""),"",'OddsRatio_working_3-way'!I509)</f>
        <v>3.8102558795469395</v>
      </c>
      <c r="M510" s="22">
        <f>IF(OR($A510="",$B510="",$C510=""),"",'OddsRatio_working_3-way'!J509)</f>
        <v>4.7044282048573285</v>
      </c>
      <c r="N510" s="29">
        <f t="shared" si="143"/>
        <v>52.05112163732236</v>
      </c>
      <c r="O510" s="30">
        <f t="shared" si="144"/>
        <v>26.454553579408348</v>
      </c>
      <c r="P510" s="30">
        <f t="shared" si="145"/>
        <v>21.494324783269281</v>
      </c>
      <c r="Q510" t="s">
        <v>37</v>
      </c>
      <c r="R510" t="s">
        <v>87</v>
      </c>
      <c r="S510" s="43">
        <v>44093</v>
      </c>
      <c r="T510" s="4">
        <v>100</v>
      </c>
      <c r="U510" s="4">
        <f t="shared" si="155"/>
        <v>45.945945945945937</v>
      </c>
      <c r="V510" s="4">
        <f t="shared" si="156"/>
        <v>72.527472527472526</v>
      </c>
      <c r="W510" s="4">
        <f t="shared" si="157"/>
        <v>77.678571428571431</v>
      </c>
      <c r="X510" s="4">
        <f t="shared" si="158"/>
        <v>49.793956043956037</v>
      </c>
      <c r="Y510" s="4">
        <f t="shared" si="159"/>
        <v>76.375482625482618</v>
      </c>
      <c r="Z510" s="4">
        <f t="shared" si="160"/>
        <v>81.526581526581523</v>
      </c>
      <c r="AA510" s="4">
        <f t="shared" si="161"/>
        <v>-3.8480100980101</v>
      </c>
      <c r="AB510" s="4">
        <f t="shared" si="162"/>
        <v>-3.8480100980100929</v>
      </c>
      <c r="AC510" s="4">
        <f t="shared" si="163"/>
        <v>-3.8480100980100929</v>
      </c>
    </row>
    <row r="511" spans="1:29" ht="15" x14ac:dyDescent="0.25">
      <c r="A511">
        <v>2.46</v>
      </c>
      <c r="B511">
        <v>3.13</v>
      </c>
      <c r="C511">
        <v>3.19</v>
      </c>
      <c r="D511" s="20">
        <f t="shared" si="142"/>
        <v>3.9472506756475623E-2</v>
      </c>
      <c r="E511" s="17">
        <f>IF(OR($A511="",$B511="",$C511=""),"",A511*'MPTO_working_3-way'!$I510)</f>
        <v>2.55710236662093</v>
      </c>
      <c r="F511" s="21">
        <f>IF(OR($A511="",$B511="",$C511=""),"",B511*'MPTO_working_3-way'!$I510)</f>
        <v>3.2535489461477685</v>
      </c>
      <c r="G511" s="22">
        <f>IF(OR($A511="",$B511="",$C511=""),"",C511*'MPTO_working_3-way'!$I510)</f>
        <v>3.3159172965531574</v>
      </c>
      <c r="H511" s="17">
        <f>IF(OR($A511="",$B511="",$C511=""),"",'MPTO_working_3-way'!E510)</f>
        <v>2.5422873735335383</v>
      </c>
      <c r="I511" s="21">
        <f>IF(OR($A511="",$B511="",$C511=""),"",'MPTO_working_3-way'!F510)</f>
        <v>3.2644393470296063</v>
      </c>
      <c r="J511" s="22">
        <f>IF(OR($A511="",$B511="",$C511=""),"",'MPTO_working_3-way'!G510)</f>
        <v>3.3297580436787184</v>
      </c>
      <c r="K511" s="17">
        <f>IF(OR($A511="",$B511="",$C511=""),"",'OddsRatio_working_3-way'!H510)</f>
        <v>2.5489101165779506</v>
      </c>
      <c r="L511" s="21">
        <f>IF(OR($A511="",$B511="",$C511=""),"",'OddsRatio_working_3-way'!I510)</f>
        <v>3.2597113344596127</v>
      </c>
      <c r="M511" s="22">
        <f>IF(OR($A511="",$B511="",$C511=""),"",'OddsRatio_working_3-way'!J510)</f>
        <v>3.3233651748669257</v>
      </c>
      <c r="N511" s="29">
        <f t="shared" si="143"/>
        <v>39.106764478945941</v>
      </c>
      <c r="O511" s="30">
        <f t="shared" si="144"/>
        <v>30.735667929139627</v>
      </c>
      <c r="P511" s="30">
        <f t="shared" si="145"/>
        <v>30.157567591914425</v>
      </c>
      <c r="Q511" t="s">
        <v>46</v>
      </c>
      <c r="R511" t="s">
        <v>45</v>
      </c>
      <c r="S511" s="43">
        <v>44093</v>
      </c>
      <c r="T511" s="4">
        <v>100</v>
      </c>
      <c r="U511" s="4">
        <f t="shared" si="155"/>
        <v>59.349593495934961</v>
      </c>
      <c r="V511" s="4">
        <f t="shared" si="156"/>
        <v>68.051118210862612</v>
      </c>
      <c r="W511" s="4">
        <f t="shared" si="157"/>
        <v>68.652037617554868</v>
      </c>
      <c r="X511" s="4">
        <f t="shared" si="158"/>
        <v>63.296844171582521</v>
      </c>
      <c r="Y511" s="4">
        <f t="shared" si="159"/>
        <v>71.998368886510193</v>
      </c>
      <c r="Z511" s="4">
        <f t="shared" si="160"/>
        <v>72.59928829320242</v>
      </c>
      <c r="AA511" s="4">
        <f t="shared" si="161"/>
        <v>-3.9472506756475596</v>
      </c>
      <c r="AB511" s="4">
        <f t="shared" si="162"/>
        <v>-3.9472506756475809</v>
      </c>
      <c r="AC511" s="4">
        <f t="shared" si="163"/>
        <v>-3.9472506756475525</v>
      </c>
    </row>
    <row r="512" spans="1:29" ht="15" x14ac:dyDescent="0.25">
      <c r="A512">
        <v>2.92</v>
      </c>
      <c r="B512">
        <v>3.08</v>
      </c>
      <c r="C512">
        <v>2.68</v>
      </c>
      <c r="D512" s="20">
        <f t="shared" si="142"/>
        <v>4.0275406458191165E-2</v>
      </c>
      <c r="E512" s="17">
        <f>IF(OR($A512="",$B512="",$C512=""),"",A512*'MPTO_working_3-way'!$I511)</f>
        <v>3.037604186857918</v>
      </c>
      <c r="F512" s="21">
        <f>IF(OR($A512="",$B512="",$C512=""),"",B512*'MPTO_working_3-way'!$I511)</f>
        <v>3.204048251891229</v>
      </c>
      <c r="G512" s="22">
        <f>IF(OR($A512="",$B512="",$C512=""),"",C512*'MPTO_working_3-way'!$I511)</f>
        <v>2.7879380893079526</v>
      </c>
      <c r="H512" s="17">
        <f>IF(OR($A512="",$B512="",$C512=""),"",'MPTO_working_3-way'!E511)</f>
        <v>3.0391384694840982</v>
      </c>
      <c r="I512" s="21">
        <f>IF(OR($A512="",$B512="",$C512=""),"",'MPTO_working_3-way'!F511)</f>
        <v>3.2128494527337721</v>
      </c>
      <c r="J512" s="22">
        <f>IF(OR($A512="",$B512="",$C512=""),"",'MPTO_working_3-way'!G511)</f>
        <v>2.7800234740051235</v>
      </c>
      <c r="K512" s="17">
        <f>IF(OR($A512="",$B512="",$C512=""),"",'OddsRatio_working_3-way'!H511)</f>
        <v>3.0385911213136185</v>
      </c>
      <c r="L512" s="21">
        <f>IF(OR($A512="",$B512="",$C512=""),"",'OddsRatio_working_3-way'!I511)</f>
        <v>3.2084737147564195</v>
      </c>
      <c r="M512" s="22">
        <f>IF(OR($A512="",$B512="",$C512=""),"",'OddsRatio_working_3-way'!J511)</f>
        <v>2.7837672311494162</v>
      </c>
      <c r="N512" s="29">
        <f t="shared" si="143"/>
        <v>32.920681513623897</v>
      </c>
      <c r="O512" s="30">
        <f t="shared" si="144"/>
        <v>31.21051624018888</v>
      </c>
      <c r="P512" s="30">
        <f t="shared" si="145"/>
        <v>35.868802246187222</v>
      </c>
      <c r="Q512" t="s">
        <v>315</v>
      </c>
      <c r="R512" t="s">
        <v>76</v>
      </c>
      <c r="S512" s="43">
        <v>44093</v>
      </c>
      <c r="T512" s="4">
        <v>100</v>
      </c>
      <c r="U512" s="4">
        <f t="shared" si="155"/>
        <v>65.753424657534239</v>
      </c>
      <c r="V512" s="4">
        <f t="shared" si="156"/>
        <v>67.532467532467535</v>
      </c>
      <c r="W512" s="4">
        <f t="shared" si="157"/>
        <v>62.686567164179095</v>
      </c>
      <c r="X512" s="4">
        <f t="shared" si="158"/>
        <v>69.780965303353355</v>
      </c>
      <c r="Y512" s="4">
        <f t="shared" si="159"/>
        <v>71.560008178286651</v>
      </c>
      <c r="Z512" s="4">
        <f t="shared" si="160"/>
        <v>66.714107809998225</v>
      </c>
      <c r="AA512" s="4">
        <f t="shared" si="161"/>
        <v>-4.0275406458191156</v>
      </c>
      <c r="AB512" s="4">
        <f t="shared" si="162"/>
        <v>-4.0275406458191156</v>
      </c>
      <c r="AC512" s="4">
        <f t="shared" si="163"/>
        <v>-4.0275406458191298</v>
      </c>
    </row>
    <row r="513" spans="1:29" ht="15" x14ac:dyDescent="0.25">
      <c r="A513">
        <v>2.86</v>
      </c>
      <c r="B513">
        <v>3.17</v>
      </c>
      <c r="C513">
        <v>2.67</v>
      </c>
      <c r="D513" s="20">
        <f t="shared" si="142"/>
        <v>3.9639598105553508E-2</v>
      </c>
      <c r="E513" s="17">
        <f>IF(OR($A513="",$B513="",$C513=""),"",A513*'MPTO_working_3-way'!$I512)</f>
        <v>2.9733692505818827</v>
      </c>
      <c r="F513" s="21">
        <f>IF(OR($A513="",$B513="",$C513=""),"",B513*'MPTO_working_3-way'!$I512)</f>
        <v>3.2956575259946046</v>
      </c>
      <c r="G513" s="22">
        <f>IF(OR($A513="",$B513="",$C513=""),"",C513*'MPTO_working_3-way'!$I512)</f>
        <v>2.7758377269418277</v>
      </c>
      <c r="H513" s="17">
        <f>IF(OR($A513="",$B513="",$C513=""),"",'MPTO_working_3-way'!E512)</f>
        <v>2.97232335716286</v>
      </c>
      <c r="I513" s="21">
        <f>IF(OR($A513="",$B513="",$C513=""),"",'MPTO_working_3-way'!F512)</f>
        <v>3.3085827753669932</v>
      </c>
      <c r="J513" s="22">
        <f>IF(OR($A513="",$B513="",$C513=""),"",'MPTO_working_3-way'!G512)</f>
        <v>2.7676402510547824</v>
      </c>
      <c r="K513" s="17">
        <f>IF(OR($A513="",$B513="",$C513=""),"",'OddsRatio_working_3-way'!H512)</f>
        <v>2.9731295653932377</v>
      </c>
      <c r="L513" s="21">
        <f>IF(OR($A513="",$B513="",$C513=""),"",'OddsRatio_working_3-way'!I512)</f>
        <v>3.3019844929587787</v>
      </c>
      <c r="M513" s="22">
        <f>IF(OR($A513="",$B513="",$C513=""),"",'OddsRatio_working_3-way'!J512)</f>
        <v>2.771573319465972</v>
      </c>
      <c r="N513" s="29">
        <f t="shared" si="143"/>
        <v>33.631880729388115</v>
      </c>
      <c r="O513" s="30">
        <f t="shared" si="144"/>
        <v>30.34295863913249</v>
      </c>
      <c r="P513" s="30">
        <f t="shared" si="145"/>
        <v>36.025160631479402</v>
      </c>
      <c r="Q513" t="s">
        <v>86</v>
      </c>
      <c r="R513" t="s">
        <v>36</v>
      </c>
      <c r="S513" s="43">
        <v>44093</v>
      </c>
      <c r="T513" s="4">
        <v>100</v>
      </c>
      <c r="U513" s="4">
        <f t="shared" si="155"/>
        <v>65.03496503496504</v>
      </c>
      <c r="V513" s="4">
        <f t="shared" si="156"/>
        <v>68.454258675078862</v>
      </c>
      <c r="W513" s="4">
        <f t="shared" si="157"/>
        <v>62.546816479400754</v>
      </c>
      <c r="X513" s="4">
        <f t="shared" si="158"/>
        <v>68.998924845520392</v>
      </c>
      <c r="Y513" s="4">
        <f t="shared" si="159"/>
        <v>72.418218485634227</v>
      </c>
      <c r="Z513" s="4">
        <f t="shared" si="160"/>
        <v>66.510776289956098</v>
      </c>
      <c r="AA513" s="4">
        <f t="shared" si="161"/>
        <v>-3.9639598105553517</v>
      </c>
      <c r="AB513" s="4">
        <f t="shared" si="162"/>
        <v>-3.9639598105553659</v>
      </c>
      <c r="AC513" s="4">
        <f t="shared" si="163"/>
        <v>-3.9639598105553446</v>
      </c>
    </row>
    <row r="514" spans="1:29" ht="15" x14ac:dyDescent="0.25">
      <c r="A514">
        <v>2.0699999999999998</v>
      </c>
      <c r="B514">
        <v>3.12</v>
      </c>
      <c r="C514">
        <v>4.2300000000000004</v>
      </c>
      <c r="D514" s="20">
        <f t="shared" si="142"/>
        <v>4.0011227337776845E-2</v>
      </c>
      <c r="E514" s="17">
        <f>IF(OR($A514="",$B514="",$C514=""),"",A514*'MPTO_working_3-way'!$I513)</f>
        <v>2.1528232405891981</v>
      </c>
      <c r="F514" s="21">
        <f>IF(OR($A514="",$B514="",$C514=""),"",B514*'MPTO_working_3-way'!$I513)</f>
        <v>3.2448350292938639</v>
      </c>
      <c r="G514" s="22">
        <f>IF(OR($A514="",$B514="",$C514=""),"",C514*'MPTO_working_3-way'!$I513)</f>
        <v>4.3992474916387962</v>
      </c>
      <c r="H514" s="17">
        <f>IF(OR($A514="",$B514="",$C514=""),"",'MPTO_working_3-way'!E513)</f>
        <v>2.1287705587145385</v>
      </c>
      <c r="I514" s="21">
        <f>IF(OR($A514="",$B514="",$C514=""),"",'MPTO_working_3-way'!F513)</f>
        <v>3.2554653716795934</v>
      </c>
      <c r="J514" s="22">
        <f>IF(OR($A514="",$B514="",$C514=""),"",'MPTO_working_3-way'!G513)</f>
        <v>4.4829069169832065</v>
      </c>
      <c r="K514" s="17">
        <f>IF(OR($A514="",$B514="",$C514=""),"",'OddsRatio_working_3-way'!H513)</f>
        <v>2.1387825618072283</v>
      </c>
      <c r="L514" s="21">
        <f>IF(OR($A514="",$B514="",$C514=""),"",'OddsRatio_working_3-way'!I513)</f>
        <v>3.2562794682535747</v>
      </c>
      <c r="M514" s="22">
        <f>IF(OR($A514="",$B514="",$C514=""),"",'OddsRatio_working_3-way'!J513)</f>
        <v>4.4376333407825692</v>
      </c>
      <c r="N514" s="29">
        <f t="shared" si="143"/>
        <v>46.450631949063954</v>
      </c>
      <c r="O514" s="30">
        <f t="shared" si="144"/>
        <v>30.818207735436658</v>
      </c>
      <c r="P514" s="30">
        <f t="shared" si="145"/>
        <v>22.73116031549938</v>
      </c>
      <c r="Q514" t="s">
        <v>81</v>
      </c>
      <c r="R514" t="s">
        <v>80</v>
      </c>
      <c r="S514" s="43">
        <v>44093</v>
      </c>
      <c r="T514" s="4">
        <v>100</v>
      </c>
      <c r="U514" s="4">
        <f t="shared" si="155"/>
        <v>51.690821256038639</v>
      </c>
      <c r="V514" s="4">
        <f t="shared" si="156"/>
        <v>67.948717948717942</v>
      </c>
      <c r="W514" s="4">
        <f t="shared" si="157"/>
        <v>76.359338061465735</v>
      </c>
      <c r="X514" s="4">
        <f t="shared" si="158"/>
        <v>55.69194398981633</v>
      </c>
      <c r="Y514" s="4">
        <f t="shared" si="159"/>
        <v>71.949840682495633</v>
      </c>
      <c r="Z514" s="4">
        <f t="shared" si="160"/>
        <v>80.360460795243398</v>
      </c>
      <c r="AA514" s="4">
        <f t="shared" si="161"/>
        <v>-4.0011227337776916</v>
      </c>
      <c r="AB514" s="4">
        <f t="shared" si="162"/>
        <v>-4.0011227337776916</v>
      </c>
      <c r="AC514" s="4">
        <f t="shared" si="163"/>
        <v>-4.0011227337776631</v>
      </c>
    </row>
    <row r="515" spans="1:29" ht="15" x14ac:dyDescent="0.25">
      <c r="A515">
        <v>2.68</v>
      </c>
      <c r="B515">
        <v>3.38</v>
      </c>
      <c r="C515">
        <v>2.7</v>
      </c>
      <c r="D515" s="20">
        <f t="shared" si="142"/>
        <v>3.9362686894259813E-2</v>
      </c>
      <c r="E515" s="17">
        <f>IF(OR($A515="",$B515="",$C515=""),"",A515*'MPTO_working_3-way'!$I514)</f>
        <v>2.7854920008766166</v>
      </c>
      <c r="F515" s="21">
        <f>IF(OR($A515="",$B515="",$C515=""),"",B515*'MPTO_working_3-way'!$I514)</f>
        <v>3.513045881702598</v>
      </c>
      <c r="G515" s="22">
        <f>IF(OR($A515="",$B515="",$C515=""),"",C515*'MPTO_working_3-way'!$I514)</f>
        <v>2.8062792546145019</v>
      </c>
      <c r="H515" s="17">
        <f>IF(OR($A515="",$B515="",$C515=""),"",'MPTO_working_3-way'!E514)</f>
        <v>2.777674134061801</v>
      </c>
      <c r="I515" s="21">
        <f>IF(OR($A515="",$B515="",$C515=""),"",'MPTO_working_3-way'!F514)</f>
        <v>3.5368546483826684</v>
      </c>
      <c r="J515" s="22">
        <f>IF(OR($A515="",$B515="",$C515=""),"",'MPTO_working_3-way'!G514)</f>
        <v>2.7991643675073865</v>
      </c>
      <c r="K515" s="17">
        <f>IF(OR($A515="",$B515="",$C515=""),"",'OddsRatio_working_3-way'!H514)</f>
        <v>2.7817719718711365</v>
      </c>
      <c r="L515" s="21">
        <f>IF(OR($A515="",$B515="",$C515=""),"",'OddsRatio_working_3-way'!I514)</f>
        <v>3.5241769601507764</v>
      </c>
      <c r="M515" s="22">
        <f>IF(OR($A515="",$B515="",$C515=""),"",'OddsRatio_working_3-way'!J514)</f>
        <v>2.8029835429648395</v>
      </c>
      <c r="N515" s="29">
        <f t="shared" si="143"/>
        <v>35.900300546018151</v>
      </c>
      <c r="O515" s="30">
        <f t="shared" si="144"/>
        <v>28.465327060156408</v>
      </c>
      <c r="P515" s="30">
        <f t="shared" si="145"/>
        <v>35.634372393825423</v>
      </c>
      <c r="Q515" t="s">
        <v>328</v>
      </c>
      <c r="R515" t="s">
        <v>329</v>
      </c>
      <c r="S515" s="43">
        <v>44093</v>
      </c>
      <c r="T515" s="4">
        <v>100</v>
      </c>
      <c r="U515" s="4">
        <f t="shared" si="155"/>
        <v>62.686567164179095</v>
      </c>
      <c r="V515" s="4">
        <f t="shared" si="156"/>
        <v>70.414201183431956</v>
      </c>
      <c r="W515" s="4">
        <f t="shared" si="157"/>
        <v>62.962962962962962</v>
      </c>
      <c r="X515" s="4">
        <f t="shared" si="158"/>
        <v>66.622835853605096</v>
      </c>
      <c r="Y515" s="4">
        <f t="shared" si="159"/>
        <v>74.350469872857929</v>
      </c>
      <c r="Z515" s="4">
        <f t="shared" si="160"/>
        <v>66.899231652388934</v>
      </c>
      <c r="AA515" s="4">
        <f t="shared" si="161"/>
        <v>-3.9362686894260008</v>
      </c>
      <c r="AB515" s="4">
        <f t="shared" si="162"/>
        <v>-3.9362686894259724</v>
      </c>
      <c r="AC515" s="4">
        <f t="shared" si="163"/>
        <v>-3.9362686894259724</v>
      </c>
    </row>
    <row r="516" spans="1:29" ht="15" x14ac:dyDescent="0.25">
      <c r="A516">
        <v>2.1</v>
      </c>
      <c r="B516">
        <v>3.63</v>
      </c>
      <c r="C516">
        <v>3.6</v>
      </c>
      <c r="D516" s="20">
        <f t="shared" si="142"/>
        <v>2.9450347632165919E-2</v>
      </c>
      <c r="E516" s="17">
        <f>IF(OR($A516="",$B516="",$C516=""),"",A516*'MPTO_working_3-way'!$I515)</f>
        <v>2.1618457300275487</v>
      </c>
      <c r="F516" s="21">
        <f>IF(OR($A516="",$B516="",$C516=""),"",B516*'MPTO_working_3-way'!$I515)</f>
        <v>3.7369047619047624</v>
      </c>
      <c r="G516" s="22">
        <f>IF(OR($A516="",$B516="",$C516=""),"",C516*'MPTO_working_3-way'!$I515)</f>
        <v>3.7060212514757973</v>
      </c>
      <c r="H516" s="17">
        <f>IF(OR($A516="",$B516="",$C516=""),"",'MPTO_working_3-way'!E515)</f>
        <v>2.1442032722329012</v>
      </c>
      <c r="I516" s="21">
        <f>IF(OR($A516="",$B516="",$C516=""),"",'MPTO_working_3-way'!F515)</f>
        <v>3.7641346391243529</v>
      </c>
      <c r="J516" s="22">
        <f>IF(OR($A516="",$B516="",$C516=""),"",'MPTO_working_3-way'!G515)</f>
        <v>3.7318864229765021</v>
      </c>
      <c r="K516" s="17">
        <f>IF(OR($A516="",$B516="",$C516=""),"",'OddsRatio_working_3-way'!H515)</f>
        <v>2.1513716798685416</v>
      </c>
      <c r="L516" s="21">
        <f>IF(OR($A516="",$B516="",$C516=""),"",'OddsRatio_working_3-way'!I515)</f>
        <v>3.7528250164129671</v>
      </c>
      <c r="M516" s="22">
        <f>IF(OR($A516="",$B516="",$C516=""),"",'OddsRatio_working_3-way'!J515)</f>
        <v>3.7214239705983712</v>
      </c>
      <c r="N516" s="29">
        <f t="shared" si="143"/>
        <v>46.256769671870011</v>
      </c>
      <c r="O516" s="30">
        <f t="shared" si="144"/>
        <v>26.760114686205792</v>
      </c>
      <c r="P516" s="30">
        <f t="shared" si="145"/>
        <v>26.983115641924176</v>
      </c>
      <c r="Q516" t="s">
        <v>330</v>
      </c>
      <c r="R516" t="s">
        <v>335</v>
      </c>
      <c r="S516" s="43">
        <v>44093</v>
      </c>
      <c r="T516" s="4">
        <v>100</v>
      </c>
      <c r="U516" s="4">
        <f t="shared" si="155"/>
        <v>52.38095238095238</v>
      </c>
      <c r="V516" s="4">
        <f t="shared" si="156"/>
        <v>72.451790633608823</v>
      </c>
      <c r="W516" s="4">
        <f t="shared" si="157"/>
        <v>72.222222222222229</v>
      </c>
      <c r="X516" s="4">
        <f t="shared" si="158"/>
        <v>55.325987144168963</v>
      </c>
      <c r="Y516" s="4">
        <f t="shared" si="159"/>
        <v>75.396825396825392</v>
      </c>
      <c r="Z516" s="4">
        <f t="shared" si="160"/>
        <v>75.167256985438797</v>
      </c>
      <c r="AA516" s="4">
        <f t="shared" si="161"/>
        <v>-2.945034763216583</v>
      </c>
      <c r="AB516" s="4">
        <f t="shared" si="162"/>
        <v>-2.9450347632165688</v>
      </c>
      <c r="AC516" s="4">
        <f t="shared" si="163"/>
        <v>-2.9450347632165688</v>
      </c>
    </row>
    <row r="517" spans="1:29" ht="15" x14ac:dyDescent="0.25">
      <c r="A517">
        <v>2.94</v>
      </c>
      <c r="B517">
        <v>3.46</v>
      </c>
      <c r="C517">
        <v>2.5099999999999998</v>
      </c>
      <c r="D517" s="20">
        <f t="shared" ref="D517:D580" si="164">IF(OR($A517="",$B517="",$C517=""),"",(1/A517)+(1/B517)+(1/C517)-1)</f>
        <v>2.7559769964223158E-2</v>
      </c>
      <c r="E517" s="17">
        <f>IF(OR($A517="",$B517="",$C517=""),"",A517*'MPTO_working_3-way'!$I516)</f>
        <v>3.0210257236948159</v>
      </c>
      <c r="F517" s="21">
        <f>IF(OR($A517="",$B517="",$C517=""),"",B517*'MPTO_working_3-way'!$I516)</f>
        <v>3.555356804076212</v>
      </c>
      <c r="G517" s="22">
        <f>IF(OR($A517="",$B517="",$C517=""),"",C517*'MPTO_working_3-way'!$I516)</f>
        <v>2.5791750226101997</v>
      </c>
      <c r="H517" s="17">
        <f>IF(OR($A517="",$B517="",$C517=""),"",'MPTO_working_3-way'!E516)</f>
        <v>3.0216093617530233</v>
      </c>
      <c r="I517" s="21">
        <f>IF(OR($A517="",$B517="",$C517=""),"",'MPTO_working_3-way'!F516)</f>
        <v>3.57358866471679</v>
      </c>
      <c r="J517" s="22">
        <f>IF(OR($A517="",$B517="",$C517=""),"",'MPTO_working_3-way'!G516)</f>
        <v>2.5692424686192745</v>
      </c>
      <c r="K517" s="17">
        <f>IF(OR($A517="",$B517="",$C517=""),"",'OddsRatio_working_3-way'!H516)</f>
        <v>3.0220574138605567</v>
      </c>
      <c r="L517" s="21">
        <f>IF(OR($A517="",$B517="",$C517=""),"",'OddsRatio_working_3-way'!I516)</f>
        <v>3.5640521845860667</v>
      </c>
      <c r="M517" s="22">
        <f>IF(OR($A517="",$B517="",$C517=""),"",'OddsRatio_working_3-way'!J516)</f>
        <v>2.5738694303759999</v>
      </c>
      <c r="N517" s="29">
        <f t="shared" si="143"/>
        <v>33.101340122882718</v>
      </c>
      <c r="O517" s="30">
        <f t="shared" si="144"/>
        <v>28.126572243143116</v>
      </c>
      <c r="P517" s="30">
        <f t="shared" si="145"/>
        <v>38.772087633974181</v>
      </c>
      <c r="Q517" t="s">
        <v>334</v>
      </c>
      <c r="R517" t="s">
        <v>371</v>
      </c>
      <c r="S517" s="43">
        <v>44093</v>
      </c>
      <c r="T517" s="4">
        <v>100</v>
      </c>
      <c r="U517" s="4">
        <f t="shared" si="155"/>
        <v>65.986394557823132</v>
      </c>
      <c r="V517" s="4">
        <f t="shared" si="156"/>
        <v>71.098265895953759</v>
      </c>
      <c r="W517" s="4">
        <f t="shared" si="157"/>
        <v>60.15936254980079</v>
      </c>
      <c r="X517" s="4">
        <f t="shared" si="158"/>
        <v>68.742371554245452</v>
      </c>
      <c r="Y517" s="4">
        <f t="shared" si="159"/>
        <v>73.854242892376078</v>
      </c>
      <c r="Z517" s="4">
        <f t="shared" si="160"/>
        <v>62.915339546223116</v>
      </c>
      <c r="AA517" s="4">
        <f t="shared" si="161"/>
        <v>-2.7559769964223193</v>
      </c>
      <c r="AB517" s="4">
        <f t="shared" si="162"/>
        <v>-2.7559769964223193</v>
      </c>
      <c r="AC517" s="4">
        <f t="shared" si="163"/>
        <v>-2.7559769964223264</v>
      </c>
    </row>
    <row r="518" spans="1:29" ht="15" x14ac:dyDescent="0.25">
      <c r="A518">
        <v>2.2799999999999998</v>
      </c>
      <c r="B518">
        <v>3.55</v>
      </c>
      <c r="C518">
        <v>3.25</v>
      </c>
      <c r="D518" s="20">
        <f t="shared" si="164"/>
        <v>2.7978939765448407E-2</v>
      </c>
      <c r="E518" s="17">
        <f>IF(OR($A518="",$B518="",$C518=""),"",A518*'MPTO_working_3-way'!$I517)</f>
        <v>2.343791982665222</v>
      </c>
      <c r="F518" s="21">
        <f>IF(OR($A518="",$B518="",$C518=""),"",B518*'MPTO_working_3-way'!$I517)</f>
        <v>3.6493252361673418</v>
      </c>
      <c r="G518" s="22">
        <f>IF(OR($A518="",$B518="",$C518=""),"",C518*'MPTO_working_3-way'!$I517)</f>
        <v>3.3409315542377072</v>
      </c>
      <c r="H518" s="17">
        <f>IF(OR($A518="",$B518="",$C518=""),"",'MPTO_working_3-way'!E517)</f>
        <v>2.3295352235325373</v>
      </c>
      <c r="I518" s="21">
        <f>IF(OR($A518="",$B518="",$C518=""),"",'MPTO_working_3-way'!F517)</f>
        <v>3.6715595049781338</v>
      </c>
      <c r="J518" s="22">
        <f>IF(OR($A518="",$B518="",$C518=""),"",'MPTO_working_3-way'!G517)</f>
        <v>3.351588380191965</v>
      </c>
      <c r="K518" s="17">
        <f>IF(OR($A518="",$B518="",$C518=""),"",'OddsRatio_working_3-way'!H517)</f>
        <v>2.3356652378089775</v>
      </c>
      <c r="L518" s="21">
        <f>IF(OR($A518="",$B518="",$C518=""),"",'OddsRatio_working_3-way'!I517)</f>
        <v>3.6608955909475727</v>
      </c>
      <c r="M518" s="22">
        <f>IF(OR($A518="",$B518="",$C518=""),"",'OddsRatio_working_3-way'!J517)</f>
        <v>3.3478490508360927</v>
      </c>
      <c r="N518" s="29">
        <f t="shared" si="143"/>
        <v>42.665902409259843</v>
      </c>
      <c r="O518" s="30">
        <f t="shared" si="144"/>
        <v>27.402326054397868</v>
      </c>
      <c r="P518" s="30">
        <f t="shared" si="145"/>
        <v>29.931771536342289</v>
      </c>
      <c r="Q518" t="s">
        <v>323</v>
      </c>
      <c r="R518" t="s">
        <v>317</v>
      </c>
      <c r="S518" s="43">
        <v>44093</v>
      </c>
      <c r="T518" s="4">
        <v>100</v>
      </c>
      <c r="U518" s="4">
        <f t="shared" si="155"/>
        <v>56.140350877192972</v>
      </c>
      <c r="V518" s="4">
        <f t="shared" si="156"/>
        <v>71.83098591549296</v>
      </c>
      <c r="W518" s="4">
        <f t="shared" si="157"/>
        <v>69.230769230769241</v>
      </c>
      <c r="X518" s="4">
        <f t="shared" si="158"/>
        <v>58.938244853737821</v>
      </c>
      <c r="Y518" s="4">
        <f t="shared" si="159"/>
        <v>74.628879892037787</v>
      </c>
      <c r="Z518" s="4">
        <f t="shared" si="160"/>
        <v>72.028663207314068</v>
      </c>
      <c r="AA518" s="4">
        <f t="shared" si="161"/>
        <v>-2.7978939765448487</v>
      </c>
      <c r="AB518" s="4">
        <f t="shared" si="162"/>
        <v>-2.7978939765448274</v>
      </c>
      <c r="AC518" s="4">
        <f t="shared" si="163"/>
        <v>-2.7978939765448274</v>
      </c>
    </row>
    <row r="519" spans="1:29" ht="15" x14ac:dyDescent="0.25">
      <c r="A519">
        <v>2.1</v>
      </c>
      <c r="B519">
        <v>3.59</v>
      </c>
      <c r="C519">
        <v>3.64</v>
      </c>
      <c r="D519" s="20">
        <f t="shared" si="164"/>
        <v>2.9467282949177109E-2</v>
      </c>
      <c r="E519" s="17">
        <f>IF(OR($A519="",$B519="",$C519=""),"",A519*'MPTO_working_3-way'!$I518)</f>
        <v>2.1618812941932721</v>
      </c>
      <c r="F519" s="21">
        <f>IF(OR($A519="",$B519="",$C519=""),"",B519*'MPTO_working_3-way'!$I518)</f>
        <v>3.6957875457875455</v>
      </c>
      <c r="G519" s="22">
        <f>IF(OR($A519="",$B519="",$C519=""),"",C519*'MPTO_working_3-way'!$I518)</f>
        <v>3.7472609099350049</v>
      </c>
      <c r="H519" s="17">
        <f>IF(OR($A519="",$B519="",$C519=""),"",'MPTO_working_3-way'!E518)</f>
        <v>2.1442292265282017</v>
      </c>
      <c r="I519" s="21">
        <f>IF(OR($A519="",$B519="",$C519=""),"",'MPTO_working_3-way'!F518)</f>
        <v>3.7212195615855816</v>
      </c>
      <c r="J519" s="22">
        <f>IF(OR($A519="",$B519="",$C519=""),"",'MPTO_working_3-way'!G518)</f>
        <v>3.7749688651507958</v>
      </c>
      <c r="K519" s="17">
        <f>IF(OR($A519="",$B519="",$C519=""),"",'OddsRatio_working_3-way'!H518)</f>
        <v>2.1514018583166519</v>
      </c>
      <c r="L519" s="21">
        <f>IF(OR($A519="",$B519="",$C519=""),"",'OddsRatio_working_3-way'!I518)</f>
        <v>3.7110280118546624</v>
      </c>
      <c r="M519" s="22">
        <f>IF(OR($A519="",$B519="",$C519=""),"",'OddsRatio_working_3-way'!J518)</f>
        <v>3.7633644599599654</v>
      </c>
      <c r="N519" s="29">
        <f t="shared" si="143"/>
        <v>46.256008721938649</v>
      </c>
      <c r="O519" s="30">
        <f t="shared" si="144"/>
        <v>27.057832400019826</v>
      </c>
      <c r="P519" s="30">
        <f t="shared" si="145"/>
        <v>26.686158878041528</v>
      </c>
      <c r="Q519" t="s">
        <v>43</v>
      </c>
      <c r="R519" t="s">
        <v>320</v>
      </c>
      <c r="S519" s="43">
        <v>44093</v>
      </c>
      <c r="T519" s="4">
        <v>100</v>
      </c>
      <c r="U519" s="4">
        <f t="shared" si="155"/>
        <v>52.38095238095238</v>
      </c>
      <c r="V519" s="4">
        <f t="shared" si="156"/>
        <v>72.14484679665739</v>
      </c>
      <c r="W519" s="4">
        <f t="shared" si="157"/>
        <v>72.527472527472526</v>
      </c>
      <c r="X519" s="4">
        <f t="shared" si="158"/>
        <v>55.327680675870084</v>
      </c>
      <c r="Y519" s="4">
        <f t="shared" si="159"/>
        <v>75.091575091575095</v>
      </c>
      <c r="Z519" s="4">
        <f t="shared" si="160"/>
        <v>75.47420082239023</v>
      </c>
      <c r="AA519" s="4">
        <f t="shared" si="161"/>
        <v>-2.9467282949177047</v>
      </c>
      <c r="AB519" s="4">
        <f t="shared" si="162"/>
        <v>-2.9467282949177047</v>
      </c>
      <c r="AC519" s="4">
        <f t="shared" si="163"/>
        <v>-2.9467282949177047</v>
      </c>
    </row>
    <row r="520" spans="1:29" ht="15" x14ac:dyDescent="0.25">
      <c r="A520">
        <v>1.98</v>
      </c>
      <c r="B520">
        <v>3.79</v>
      </c>
      <c r="C520">
        <v>3.85</v>
      </c>
      <c r="D520" s="20">
        <f t="shared" si="164"/>
        <v>2.8643007534828069E-2</v>
      </c>
      <c r="E520" s="17">
        <f>IF(OR($A520="",$B520="",$C520=""),"",A520*'MPTO_working_3-way'!$I519)</f>
        <v>2.0367131549189597</v>
      </c>
      <c r="F520" s="21">
        <f>IF(OR($A520="",$B520="",$C520=""),"",B520*'MPTO_working_3-way'!$I519)</f>
        <v>3.8985569985569986</v>
      </c>
      <c r="G520" s="22">
        <f>IF(OR($A520="",$B520="",$C520=""),"",C520*'MPTO_working_3-way'!$I519)</f>
        <v>3.960275579009088</v>
      </c>
      <c r="H520" s="17">
        <f>IF(OR($A520="",$B520="",$C520=""),"",'MPTO_working_3-way'!E519)</f>
        <v>2.018151920845638</v>
      </c>
      <c r="I520" s="21">
        <f>IF(OR($A520="",$B520="",$C520=""),"",'MPTO_working_3-way'!F519)</f>
        <v>3.9322926283954747</v>
      </c>
      <c r="J520" s="22">
        <f>IF(OR($A520="",$B520="",$C520=""),"",'MPTO_working_3-way'!G519)</f>
        <v>3.9969209230129299</v>
      </c>
      <c r="K520" s="17">
        <f>IF(OR($A520="",$B520="",$C520=""),"",'OddsRatio_working_3-way'!H519)</f>
        <v>2.0254140078982563</v>
      </c>
      <c r="L520" s="21">
        <f>IF(OR($A520="",$B520="",$C520=""),"",'OddsRatio_working_3-way'!I519)</f>
        <v>3.9192909000368727</v>
      </c>
      <c r="M520" s="22">
        <f>IF(OR($A520="",$B520="",$C520=""),"",'OddsRatio_working_3-way'!J519)</f>
        <v>3.9820713495000315</v>
      </c>
      <c r="N520" s="29">
        <f t="shared" si="143"/>
        <v>49.098715623496318</v>
      </c>
      <c r="O520" s="30">
        <f t="shared" si="144"/>
        <v>25.650516341562717</v>
      </c>
      <c r="P520" s="30">
        <f t="shared" si="145"/>
        <v>25.250768034940961</v>
      </c>
      <c r="Q520" t="s">
        <v>83</v>
      </c>
      <c r="R520" t="s">
        <v>319</v>
      </c>
      <c r="S520" s="43">
        <v>44093</v>
      </c>
      <c r="T520" s="4">
        <v>100</v>
      </c>
      <c r="U520" s="4">
        <f t="shared" si="155"/>
        <v>49.494949494949495</v>
      </c>
      <c r="V520" s="4">
        <f t="shared" si="156"/>
        <v>73.614775725593674</v>
      </c>
      <c r="W520" s="4">
        <f t="shared" si="157"/>
        <v>74.025974025974023</v>
      </c>
      <c r="X520" s="4">
        <f t="shared" si="158"/>
        <v>52.359250248432311</v>
      </c>
      <c r="Y520" s="4">
        <f t="shared" si="159"/>
        <v>76.479076479076483</v>
      </c>
      <c r="Z520" s="4">
        <f t="shared" si="160"/>
        <v>76.890274779456846</v>
      </c>
      <c r="AA520" s="4">
        <f t="shared" si="161"/>
        <v>-2.8643007534828158</v>
      </c>
      <c r="AB520" s="4">
        <f t="shared" si="162"/>
        <v>-2.8643007534828087</v>
      </c>
      <c r="AC520" s="4">
        <f t="shared" si="163"/>
        <v>-2.8643007534828229</v>
      </c>
    </row>
    <row r="521" spans="1:29" ht="15" x14ac:dyDescent="0.25">
      <c r="A521">
        <v>2.81</v>
      </c>
      <c r="B521">
        <v>3.34</v>
      </c>
      <c r="C521">
        <v>2.69</v>
      </c>
      <c r="D521" s="20">
        <f t="shared" si="164"/>
        <v>2.7020295621697832E-2</v>
      </c>
      <c r="E521" s="17">
        <f>IF(OR($A521="",$B521="",$C521=""),"",A521*'MPTO_working_3-way'!$I520)</f>
        <v>2.8859270306969709</v>
      </c>
      <c r="F521" s="21">
        <f>IF(OR($A521="",$B521="",$C521=""),"",B521*'MPTO_working_3-way'!$I520)</f>
        <v>3.4302477873764707</v>
      </c>
      <c r="G521" s="22">
        <f>IF(OR($A521="",$B521="",$C521=""),"",C521*'MPTO_working_3-way'!$I520)</f>
        <v>2.7626845952223671</v>
      </c>
      <c r="H521" s="17">
        <f>IF(OR($A521="",$B521="",$C521=""),"",'MPTO_working_3-way'!E520)</f>
        <v>2.8829649904425407</v>
      </c>
      <c r="I521" s="21">
        <f>IF(OR($A521="",$B521="",$C521=""),"",'MPTO_working_3-way'!F520)</f>
        <v>3.4435921919844974</v>
      </c>
      <c r="J521" s="22">
        <f>IF(OR($A521="",$B521="",$C521=""),"",'MPTO_working_3-way'!G520)</f>
        <v>2.7567921061150638</v>
      </c>
      <c r="K521" s="17">
        <f>IF(OR($A521="",$B521="",$C521=""),"",'OddsRatio_working_3-way'!H520)</f>
        <v>2.8846886678056998</v>
      </c>
      <c r="L521" s="21">
        <f>IF(OR($A521="",$B521="",$C521=""),"",'OddsRatio_working_3-way'!I520)</f>
        <v>3.4365588302018435</v>
      </c>
      <c r="M521" s="22">
        <f>IF(OR($A521="",$B521="",$C521=""),"",'OddsRatio_working_3-way'!J520)</f>
        <v>2.7597369329235542</v>
      </c>
      <c r="N521" s="29">
        <f t="shared" si="143"/>
        <v>34.650910759808546</v>
      </c>
      <c r="O521" s="30">
        <f t="shared" si="144"/>
        <v>29.152412944629347</v>
      </c>
      <c r="P521" s="30">
        <f t="shared" si="145"/>
        <v>36.196676295562092</v>
      </c>
      <c r="Q521" t="s">
        <v>321</v>
      </c>
      <c r="R521" t="s">
        <v>325</v>
      </c>
      <c r="S521" s="43">
        <v>44093</v>
      </c>
      <c r="T521" s="4">
        <v>100</v>
      </c>
      <c r="U521" s="4">
        <f t="shared" si="155"/>
        <v>64.412811387900362</v>
      </c>
      <c r="V521" s="4">
        <f t="shared" si="156"/>
        <v>70.059880239520965</v>
      </c>
      <c r="W521" s="4">
        <f t="shared" si="157"/>
        <v>62.825278810408925</v>
      </c>
      <c r="X521" s="4">
        <f t="shared" si="158"/>
        <v>67.114840950070118</v>
      </c>
      <c r="Y521" s="4">
        <f t="shared" si="159"/>
        <v>72.761909801690734</v>
      </c>
      <c r="Z521" s="4">
        <f t="shared" si="160"/>
        <v>65.527308372578702</v>
      </c>
      <c r="AA521" s="4">
        <f t="shared" si="161"/>
        <v>-2.7020295621697556</v>
      </c>
      <c r="AB521" s="4">
        <f t="shared" si="162"/>
        <v>-2.7020295621697699</v>
      </c>
      <c r="AC521" s="4">
        <f t="shared" si="163"/>
        <v>-2.702029562169777</v>
      </c>
    </row>
    <row r="522" spans="1:29" ht="15" x14ac:dyDescent="0.25">
      <c r="A522">
        <v>2.82</v>
      </c>
      <c r="B522">
        <v>3.36</v>
      </c>
      <c r="C522">
        <v>2.66</v>
      </c>
      <c r="D522" s="20">
        <f t="shared" si="164"/>
        <v>2.8168826321121943E-2</v>
      </c>
      <c r="E522" s="17">
        <f>IF(OR($A522="",$B522="",$C522=""),"",A522*'MPTO_working_3-way'!$I521)</f>
        <v>2.8994360902255636</v>
      </c>
      <c r="F522" s="21">
        <f>IF(OR($A522="",$B522="",$C522=""),"",B522*'MPTO_working_3-way'!$I521)</f>
        <v>3.4546472564389696</v>
      </c>
      <c r="G522" s="22">
        <f>IF(OR($A522="",$B522="",$C522=""),"",C522*'MPTO_working_3-way'!$I521)</f>
        <v>2.7349290780141846</v>
      </c>
      <c r="H522" s="17">
        <f>IF(OR($A522="",$B522="",$C522=""),"",'MPTO_working_3-way'!E521)</f>
        <v>2.8967008637223728</v>
      </c>
      <c r="I522" s="21">
        <f>IF(OR($A522="",$B522="",$C522=""),"",'MPTO_working_3-way'!F521)</f>
        <v>3.4694582344053528</v>
      </c>
      <c r="J522" s="22">
        <f>IF(OR($A522="",$B522="",$C522=""),"",'MPTO_working_3-way'!G521)</f>
        <v>2.7281389794755539</v>
      </c>
      <c r="K522" s="17">
        <f>IF(OR($A522="",$B522="",$C522=""),"",'OddsRatio_working_3-way'!H521)</f>
        <v>2.8983849511113258</v>
      </c>
      <c r="L522" s="21">
        <f>IF(OR($A522="",$B522="",$C522=""),"",'OddsRatio_working_3-way'!I521)</f>
        <v>3.4616420245179826</v>
      </c>
      <c r="M522" s="22">
        <f>IF(OR($A522="",$B522="",$C522=""),"",'OddsRatio_working_3-way'!J521)</f>
        <v>2.7314939663982423</v>
      </c>
      <c r="N522" s="29">
        <f t="shared" si="143"/>
        <v>34.489465153970833</v>
      </c>
      <c r="O522" s="30">
        <f t="shared" si="144"/>
        <v>28.946515397082663</v>
      </c>
      <c r="P522" s="30">
        <f t="shared" si="145"/>
        <v>36.56401944894651</v>
      </c>
      <c r="Q522" t="s">
        <v>326</v>
      </c>
      <c r="R522" t="s">
        <v>333</v>
      </c>
      <c r="S522" s="43">
        <v>44093</v>
      </c>
      <c r="T522" s="4">
        <v>100</v>
      </c>
      <c r="U522" s="4">
        <f t="shared" si="155"/>
        <v>64.539007092198588</v>
      </c>
      <c r="V522" s="4">
        <f t="shared" si="156"/>
        <v>70.238095238095241</v>
      </c>
      <c r="W522" s="4">
        <f t="shared" si="157"/>
        <v>62.406015037593981</v>
      </c>
      <c r="X522" s="4">
        <f t="shared" si="158"/>
        <v>67.355889724310771</v>
      </c>
      <c r="Y522" s="4">
        <f t="shared" si="159"/>
        <v>73.054977870207424</v>
      </c>
      <c r="Z522" s="4">
        <f t="shared" si="160"/>
        <v>65.222897669706185</v>
      </c>
      <c r="AA522" s="4">
        <f t="shared" si="161"/>
        <v>-2.8168826321121827</v>
      </c>
      <c r="AB522" s="4">
        <f t="shared" si="162"/>
        <v>-2.8168826321121827</v>
      </c>
      <c r="AC522" s="4">
        <f t="shared" si="163"/>
        <v>-2.816882632112204</v>
      </c>
    </row>
    <row r="523" spans="1:29" ht="15" x14ac:dyDescent="0.25">
      <c r="A523">
        <v>2.21</v>
      </c>
      <c r="B523">
        <v>3.44</v>
      </c>
      <c r="C523">
        <v>3.5</v>
      </c>
      <c r="D523" s="20">
        <f t="shared" si="164"/>
        <v>2.890064791569591E-2</v>
      </c>
      <c r="E523" s="17">
        <f>IF(OR($A523="",$B523="",$C523=""),"",A523*'MPTO_working_3-way'!$I522)</f>
        <v>2.273870431893688</v>
      </c>
      <c r="F523" s="21">
        <f>IF(OR($A523="",$B523="",$C523=""),"",B523*'MPTO_working_3-way'!$I522)</f>
        <v>3.539418228829994</v>
      </c>
      <c r="G523" s="22">
        <f>IF(OR($A523="",$B523="",$C523=""),"",C523*'MPTO_working_3-way'!$I522)</f>
        <v>3.6011522677049355</v>
      </c>
      <c r="H523" s="17">
        <f>IF(OR($A523="",$B523="",$C523=""),"",'MPTO_working_3-way'!E522)</f>
        <v>2.2580747362167974</v>
      </c>
      <c r="I523" s="21">
        <f>IF(OR($A523="",$B523="",$C523=""),"",'MPTO_working_3-way'!F522)</f>
        <v>3.5579069352825825</v>
      </c>
      <c r="J523" s="22">
        <f>IF(OR($A523="",$B523="",$C523=""),"",'MPTO_working_3-way'!G522)</f>
        <v>3.6221288489985572</v>
      </c>
      <c r="K523" s="17">
        <f>IF(OR($A523="",$B523="",$C523=""),"",'OddsRatio_working_3-way'!H522)</f>
        <v>2.2647051303421399</v>
      </c>
      <c r="L523" s="21">
        <f>IF(OR($A523="",$B523="",$C523=""),"",'OddsRatio_working_3-way'!I522)</f>
        <v>3.5503144777147289</v>
      </c>
      <c r="M523" s="22">
        <f>IF(OR($A523="",$B523="",$C523=""),"",'OddsRatio_working_3-way'!J522)</f>
        <v>3.6130271288060745</v>
      </c>
      <c r="N523" s="29">
        <f t="shared" si="143"/>
        <v>43.97787956489659</v>
      </c>
      <c r="O523" s="30">
        <f t="shared" si="144"/>
        <v>28.253230766982984</v>
      </c>
      <c r="P523" s="30">
        <f t="shared" si="145"/>
        <v>27.768889668120416</v>
      </c>
      <c r="Q523" t="s">
        <v>318</v>
      </c>
      <c r="R523" t="s">
        <v>322</v>
      </c>
      <c r="S523" s="43">
        <v>44093</v>
      </c>
      <c r="T523" s="4">
        <v>100</v>
      </c>
      <c r="U523" s="4">
        <f t="shared" si="155"/>
        <v>54.751131221719454</v>
      </c>
      <c r="V523" s="4">
        <f t="shared" si="156"/>
        <v>70.930232558139537</v>
      </c>
      <c r="W523" s="4">
        <f t="shared" si="157"/>
        <v>71.428571428571431</v>
      </c>
      <c r="X523" s="4">
        <f t="shared" si="158"/>
        <v>57.641196013289033</v>
      </c>
      <c r="Y523" s="4">
        <f t="shared" si="159"/>
        <v>73.820297349709122</v>
      </c>
      <c r="Z523" s="4">
        <f t="shared" si="160"/>
        <v>74.318636220141016</v>
      </c>
      <c r="AA523" s="4">
        <f t="shared" si="161"/>
        <v>-2.8900647915695785</v>
      </c>
      <c r="AB523" s="4">
        <f t="shared" si="162"/>
        <v>-2.8900647915695856</v>
      </c>
      <c r="AC523" s="4">
        <f t="shared" si="163"/>
        <v>-2.8900647915695856</v>
      </c>
    </row>
    <row r="524" spans="1:29" ht="15" x14ac:dyDescent="0.25">
      <c r="A524">
        <v>2.23</v>
      </c>
      <c r="B524">
        <v>3.37</v>
      </c>
      <c r="C524">
        <v>3.39</v>
      </c>
      <c r="D524" s="20">
        <f t="shared" si="164"/>
        <v>4.0151649055516048E-2</v>
      </c>
      <c r="E524" s="17">
        <f>IF(OR($A524="",$B524="",$C524=""),"",A524*'MPTO_working_3-way'!$I523)</f>
        <v>2.3195381773938006</v>
      </c>
      <c r="F524" s="21">
        <f>IF(OR($A524="",$B524="",$C524=""),"",B524*'MPTO_working_3-way'!$I523)</f>
        <v>3.5053110573170891</v>
      </c>
      <c r="G524" s="22">
        <f>IF(OR($A524="",$B524="",$C524=""),"",C524*'MPTO_working_3-way'!$I523)</f>
        <v>3.5261140902981993</v>
      </c>
      <c r="H524" s="17">
        <f>IF(OR($A524="",$B524="",$C524=""),"",'MPTO_working_3-way'!E523)</f>
        <v>2.2986042792375057</v>
      </c>
      <c r="I524" s="21">
        <f>IF(OR($A524="",$B524="",$C524=""),"",'MPTO_working_3-way'!F523)</f>
        <v>3.5291789797364617</v>
      </c>
      <c r="J524" s="22">
        <f>IF(OR($A524="",$B524="",$C524=""),"",'MPTO_working_3-way'!G523)</f>
        <v>3.5511191160051974</v>
      </c>
      <c r="K524" s="17">
        <f>IF(OR($A524="",$B524="",$C524=""),"",'OddsRatio_working_3-way'!H523)</f>
        <v>2.3074063974857517</v>
      </c>
      <c r="L524" s="21">
        <f>IF(OR($A524="",$B524="",$C524=""),"",'OddsRatio_working_3-way'!I523)</f>
        <v>3.5191489122286437</v>
      </c>
      <c r="M524" s="22">
        <f>IF(OR($A524="",$B524="",$C524=""),"",'OddsRatio_working_3-way'!J523)</f>
        <v>3.5404075528381678</v>
      </c>
      <c r="N524" s="29">
        <f t="shared" si="143"/>
        <v>43.112030219894265</v>
      </c>
      <c r="O524" s="30">
        <f t="shared" si="144"/>
        <v>28.528138691502729</v>
      </c>
      <c r="P524" s="30">
        <f t="shared" si="145"/>
        <v>28.359831088603009</v>
      </c>
      <c r="Q524" t="s">
        <v>332</v>
      </c>
      <c r="R524" t="s">
        <v>327</v>
      </c>
      <c r="S524" s="43">
        <v>44093</v>
      </c>
      <c r="T524" s="4">
        <v>100</v>
      </c>
      <c r="U524" s="4">
        <f t="shared" si="155"/>
        <v>55.156950672645742</v>
      </c>
      <c r="V524" s="4">
        <f t="shared" si="156"/>
        <v>70.326409495548958</v>
      </c>
      <c r="W524" s="4">
        <f t="shared" si="157"/>
        <v>70.501474926253692</v>
      </c>
      <c r="X524" s="4">
        <f t="shared" si="158"/>
        <v>59.172115578197349</v>
      </c>
      <c r="Y524" s="4">
        <f t="shared" si="159"/>
        <v>74.341574401100573</v>
      </c>
      <c r="Z524" s="4">
        <f t="shared" si="160"/>
        <v>74.516639831805293</v>
      </c>
      <c r="AA524" s="4">
        <f t="shared" si="161"/>
        <v>-4.0151649055516074</v>
      </c>
      <c r="AB524" s="4">
        <f t="shared" si="162"/>
        <v>-4.0151649055516145</v>
      </c>
      <c r="AC524" s="4">
        <f t="shared" si="163"/>
        <v>-4.0151649055516003</v>
      </c>
    </row>
    <row r="525" spans="1:29" ht="15" x14ac:dyDescent="0.25">
      <c r="A525">
        <v>2.61</v>
      </c>
      <c r="B525">
        <v>3.49</v>
      </c>
      <c r="C525">
        <v>2.79</v>
      </c>
      <c r="D525" s="20">
        <f t="shared" si="164"/>
        <v>2.8097652809605966E-2</v>
      </c>
      <c r="E525" s="17">
        <f>IF(OR($A525="",$B525="",$C525=""),"",A525*'MPTO_working_3-way'!$I524)</f>
        <v>2.6833348738330716</v>
      </c>
      <c r="F525" s="21">
        <f>IF(OR($A525="",$B525="",$C525=""),"",B525*'MPTO_working_3-way'!$I524)</f>
        <v>3.5880608083055252</v>
      </c>
      <c r="G525" s="22">
        <f>IF(OR($A525="",$B525="",$C525=""),"",C525*'MPTO_working_3-way'!$I524)</f>
        <v>2.8683924513388006</v>
      </c>
      <c r="H525" s="17">
        <f>IF(OR($A525="",$B525="",$C525=""),"",'MPTO_working_3-way'!E524)</f>
        <v>2.6754000414987691</v>
      </c>
      <c r="I525" s="21">
        <f>IF(OR($A525="",$B525="",$C525=""),"",'MPTO_working_3-way'!F524)</f>
        <v>3.6079322509464609</v>
      </c>
      <c r="J525" s="22">
        <f>IF(OR($A525="",$B525="",$C525=""),"",'MPTO_working_3-way'!G524)</f>
        <v>2.8648611631070979</v>
      </c>
      <c r="K525" s="17">
        <f>IF(OR($A525="",$B525="",$C525=""),"",'OddsRatio_working_3-way'!H524)</f>
        <v>2.6793464959130375</v>
      </c>
      <c r="L525" s="21">
        <f>IF(OR($A525="",$B525="",$C525=""),"",'OddsRatio_working_3-way'!I524)</f>
        <v>3.5972501706978015</v>
      </c>
      <c r="M525" s="22">
        <f>IF(OR($A525="",$B525="",$C525=""),"",'OddsRatio_working_3-way'!J524)</f>
        <v>2.86709952030083</v>
      </c>
      <c r="N525" s="29">
        <f t="shared" si="143"/>
        <v>37.267059350349626</v>
      </c>
      <c r="O525" s="30">
        <f t="shared" si="144"/>
        <v>27.87020770900072</v>
      </c>
      <c r="P525" s="30">
        <f t="shared" si="145"/>
        <v>34.86273294064965</v>
      </c>
      <c r="Q525" t="s">
        <v>84</v>
      </c>
      <c r="R525" t="s">
        <v>324</v>
      </c>
      <c r="S525" s="43">
        <v>44093</v>
      </c>
      <c r="T525" s="4">
        <v>100</v>
      </c>
      <c r="U525" s="4">
        <f t="shared" si="155"/>
        <v>61.685823754789276</v>
      </c>
      <c r="V525" s="4">
        <f t="shared" si="156"/>
        <v>71.346704871060169</v>
      </c>
      <c r="W525" s="4">
        <f t="shared" si="157"/>
        <v>64.157706093189958</v>
      </c>
      <c r="X525" s="4">
        <f t="shared" si="158"/>
        <v>64.495589035749859</v>
      </c>
      <c r="Y525" s="4">
        <f t="shared" si="159"/>
        <v>74.156470152020759</v>
      </c>
      <c r="Z525" s="4">
        <f t="shared" si="160"/>
        <v>66.967471374150563</v>
      </c>
      <c r="AA525" s="4">
        <f t="shared" si="161"/>
        <v>-2.8097652809605833</v>
      </c>
      <c r="AB525" s="4">
        <f t="shared" si="162"/>
        <v>-2.8097652809605904</v>
      </c>
      <c r="AC525" s="4">
        <f t="shared" si="163"/>
        <v>-2.8097652809606046</v>
      </c>
    </row>
    <row r="526" spans="1:29" ht="15" x14ac:dyDescent="0.25">
      <c r="A526">
        <v>1.68</v>
      </c>
      <c r="B526">
        <v>4.0599999999999996</v>
      </c>
      <c r="C526">
        <v>5.26</v>
      </c>
      <c r="D526" s="20">
        <f t="shared" si="164"/>
        <v>3.1657582398371797E-2</v>
      </c>
      <c r="E526" s="17">
        <f>IF(OR($A526="",$B526="",$C526=""),"",A526*'MPTO_working_3-way'!$I525)</f>
        <v>1.7331847384292645</v>
      </c>
      <c r="F526" s="21">
        <f>IF(OR($A526="",$B526="",$C526=""),"",B526*'MPTO_working_3-way'!$I525)</f>
        <v>4.1885297845373888</v>
      </c>
      <c r="G526" s="22">
        <f>IF(OR($A526="",$B526="",$C526=""),"",C526*'MPTO_working_3-way'!$I525)</f>
        <v>5.4265188834154356</v>
      </c>
      <c r="H526" s="17">
        <f>IF(OR($A526="",$B526="",$C526=""),"",'MPTO_working_3-way'!E525)</f>
        <v>1.7103209915213817</v>
      </c>
      <c r="I526" s="21">
        <f>IF(OR($A526="",$B526="",$C526=""),"",'MPTO_working_3-way'!F525)</f>
        <v>4.2417295274078723</v>
      </c>
      <c r="J526" s="22">
        <f>IF(OR($A526="",$B526="",$C526=""),"",'MPTO_working_3-way'!G525)</f>
        <v>5.5691212860528871</v>
      </c>
      <c r="K526" s="17">
        <f>IF(OR($A526="",$B526="",$C526=""),"",'OddsRatio_working_3-way'!H525)</f>
        <v>1.718382980286721</v>
      </c>
      <c r="L526" s="21">
        <f>IF(OR($A526="",$B526="",$C526=""),"",'OddsRatio_working_3-way'!I525)</f>
        <v>4.2327234112902428</v>
      </c>
      <c r="M526" s="22">
        <f>IF(OR($A526="",$B526="",$C526=""),"",'OddsRatio_working_3-way'!J525)</f>
        <v>5.5004580823844567</v>
      </c>
      <c r="N526" s="29">
        <f t="shared" si="143"/>
        <v>57.697253952643926</v>
      </c>
      <c r="O526" s="30">
        <f t="shared" si="144"/>
        <v>23.874725773507834</v>
      </c>
      <c r="P526" s="30">
        <f t="shared" si="145"/>
        <v>18.428020273848247</v>
      </c>
      <c r="Q526" t="s">
        <v>344</v>
      </c>
      <c r="R526" t="s">
        <v>357</v>
      </c>
      <c r="S526" s="43">
        <v>44093</v>
      </c>
      <c r="T526" s="4">
        <v>100</v>
      </c>
      <c r="U526" s="4">
        <f t="shared" si="155"/>
        <v>40.476190476190474</v>
      </c>
      <c r="V526" s="4">
        <f t="shared" si="156"/>
        <v>75.369458128078819</v>
      </c>
      <c r="W526" s="4">
        <f t="shared" si="157"/>
        <v>80.98859315589354</v>
      </c>
      <c r="X526" s="4">
        <f t="shared" si="158"/>
        <v>43.641948716027649</v>
      </c>
      <c r="Y526" s="4">
        <f t="shared" si="159"/>
        <v>78.535216367915979</v>
      </c>
      <c r="Z526" s="4">
        <f t="shared" si="160"/>
        <v>84.154351395730714</v>
      </c>
      <c r="AA526" s="4">
        <f t="shared" si="161"/>
        <v>-3.1657582398371744</v>
      </c>
      <c r="AB526" s="4">
        <f t="shared" si="162"/>
        <v>-3.1657582398371602</v>
      </c>
      <c r="AC526" s="4">
        <f t="shared" si="163"/>
        <v>-3.1657582398371744</v>
      </c>
    </row>
    <row r="527" spans="1:29" ht="15" x14ac:dyDescent="0.25">
      <c r="A527">
        <v>2.63</v>
      </c>
      <c r="B527">
        <v>3.43</v>
      </c>
      <c r="C527">
        <v>2.8</v>
      </c>
      <c r="D527" s="20">
        <f t="shared" si="164"/>
        <v>2.8916183529359651E-2</v>
      </c>
      <c r="E527" s="17">
        <f>IF(OR($A527="",$B527="",$C527=""),"",A527*'MPTO_working_3-way'!$I526)</f>
        <v>2.7060495626822156</v>
      </c>
      <c r="F527" s="21">
        <f>IF(OR($A527="",$B527="",$C527=""),"",B527*'MPTO_working_3-way'!$I526)</f>
        <v>3.5291825095057039</v>
      </c>
      <c r="G527" s="22">
        <f>IF(OR($A527="",$B527="",$C527=""),"",C527*'MPTO_working_3-way'!$I526)</f>
        <v>2.8809653138822067</v>
      </c>
      <c r="H527" s="17">
        <f>IF(OR($A527="",$B527="",$C527=""),"",'MPTO_working_3-way'!E526)</f>
        <v>2.6984041518972197</v>
      </c>
      <c r="I527" s="21">
        <f>IF(OR($A527="",$B527="",$C527=""),"",'MPTO_working_3-way'!F526)</f>
        <v>3.5472759088496106</v>
      </c>
      <c r="J527" s="22">
        <f>IF(OR($A527="",$B527="",$C527=""),"",'MPTO_working_3-way'!G526)</f>
        <v>2.8776636468036232</v>
      </c>
      <c r="K527" s="17">
        <f>IF(OR($A527="",$B527="",$C527=""),"",'OddsRatio_working_3-way'!H526)</f>
        <v>2.7021955835876441</v>
      </c>
      <c r="L527" s="21">
        <f>IF(OR($A527="",$B527="",$C527=""),"",'OddsRatio_working_3-way'!I526)</f>
        <v>3.5376289988453848</v>
      </c>
      <c r="M527" s="22">
        <f>IF(OR($A527="",$B527="",$C527=""),"",'OddsRatio_working_3-way'!J526)</f>
        <v>2.8797251843299141</v>
      </c>
      <c r="N527" s="29">
        <f t="shared" si="143"/>
        <v>36.954238155520244</v>
      </c>
      <c r="O527" s="30">
        <f t="shared" si="144"/>
        <v>28.33517386268753</v>
      </c>
      <c r="P527" s="30">
        <f t="shared" si="145"/>
        <v>34.71058798179223</v>
      </c>
      <c r="Q527" t="s">
        <v>342</v>
      </c>
      <c r="R527" t="s">
        <v>339</v>
      </c>
      <c r="S527" s="43">
        <v>44093</v>
      </c>
      <c r="T527" s="4">
        <v>100</v>
      </c>
      <c r="U527" s="4">
        <f t="shared" si="155"/>
        <v>61.977186311787079</v>
      </c>
      <c r="V527" s="4">
        <f t="shared" si="156"/>
        <v>70.845481049562679</v>
      </c>
      <c r="W527" s="4">
        <f t="shared" si="157"/>
        <v>64.285714285714292</v>
      </c>
      <c r="X527" s="4">
        <f t="shared" si="158"/>
        <v>64.868804664723029</v>
      </c>
      <c r="Y527" s="4">
        <f t="shared" si="159"/>
        <v>73.737099402498643</v>
      </c>
      <c r="Z527" s="4">
        <f t="shared" si="160"/>
        <v>67.177332638650242</v>
      </c>
      <c r="AA527" s="4">
        <f t="shared" si="161"/>
        <v>-2.89161835293595</v>
      </c>
      <c r="AB527" s="4">
        <f t="shared" si="162"/>
        <v>-2.8916183529359643</v>
      </c>
      <c r="AC527" s="4">
        <f t="shared" si="163"/>
        <v>-2.89161835293595</v>
      </c>
    </row>
    <row r="528" spans="1:29" ht="15" x14ac:dyDescent="0.25">
      <c r="A528">
        <v>2.52</v>
      </c>
      <c r="B528">
        <v>3.44</v>
      </c>
      <c r="C528">
        <v>2.83</v>
      </c>
      <c r="D528" s="20">
        <f t="shared" si="164"/>
        <v>4.0879961703365497E-2</v>
      </c>
      <c r="E528" s="17">
        <f>IF(OR($A528="",$B528="",$C528=""),"",A528*'MPTO_working_3-way'!$I527)</f>
        <v>2.623017503492481</v>
      </c>
      <c r="F528" s="21">
        <f>IF(OR($A528="",$B528="",$C528=""),"",B528*'MPTO_working_3-way'!$I527)</f>
        <v>3.5806270682595773</v>
      </c>
      <c r="G528" s="22">
        <f>IF(OR($A528="",$B528="",$C528=""),"",C528*'MPTO_working_3-way'!$I527)</f>
        <v>2.9456902916205245</v>
      </c>
      <c r="H528" s="17">
        <f>IF(OR($A528="",$B528="",$C528=""),"",'MPTO_working_3-way'!E527)</f>
        <v>2.6096119010432477</v>
      </c>
      <c r="I528" s="21">
        <f>IF(OR($A528="",$B528="",$C528=""),"",'MPTO_working_3-way'!F527)</f>
        <v>3.6091829384838223</v>
      </c>
      <c r="J528" s="22">
        <f>IF(OR($A528="",$B528="",$C528=""),"",'MPTO_working_3-way'!G527)</f>
        <v>2.943511917369662</v>
      </c>
      <c r="K528" s="17">
        <f>IF(OR($A528="",$B528="",$C528=""),"",'OddsRatio_working_3-way'!H527)</f>
        <v>2.6159711502658594</v>
      </c>
      <c r="L528" s="21">
        <f>IF(OR($A528="",$B528="",$C528=""),"",'OddsRatio_working_3-way'!I527)</f>
        <v>3.5940589517425643</v>
      </c>
      <c r="M528" s="22">
        <f>IF(OR($A528="",$B528="",$C528=""),"",'OddsRatio_working_3-way'!J527)</f>
        <v>2.9455442138069237</v>
      </c>
      <c r="N528" s="29">
        <f t="shared" si="143"/>
        <v>38.124030764892929</v>
      </c>
      <c r="O528" s="30">
        <f t="shared" si="144"/>
        <v>27.928069048700639</v>
      </c>
      <c r="P528" s="30">
        <f t="shared" si="145"/>
        <v>33.947900186406429</v>
      </c>
      <c r="Q528" t="s">
        <v>352</v>
      </c>
      <c r="R528" t="s">
        <v>355</v>
      </c>
      <c r="S528" s="43">
        <v>44093</v>
      </c>
      <c r="T528" s="4">
        <v>100</v>
      </c>
      <c r="U528" s="4">
        <f t="shared" si="155"/>
        <v>60.317460317460316</v>
      </c>
      <c r="V528" s="4">
        <f t="shared" si="156"/>
        <v>70.930232558139537</v>
      </c>
      <c r="W528" s="4">
        <f t="shared" si="157"/>
        <v>64.664310954063609</v>
      </c>
      <c r="X528" s="4">
        <f t="shared" si="158"/>
        <v>64.405456487796869</v>
      </c>
      <c r="Y528" s="4">
        <f t="shared" si="159"/>
        <v>75.018228728476075</v>
      </c>
      <c r="Z528" s="4">
        <f t="shared" si="160"/>
        <v>68.752307124400147</v>
      </c>
      <c r="AA528" s="4">
        <f t="shared" si="161"/>
        <v>-4.0879961703365524</v>
      </c>
      <c r="AB528" s="4">
        <f t="shared" si="162"/>
        <v>-4.0879961703365382</v>
      </c>
      <c r="AC528" s="4">
        <f t="shared" si="163"/>
        <v>-4.0879961703365382</v>
      </c>
    </row>
    <row r="529" spans="1:29" ht="15" x14ac:dyDescent="0.25">
      <c r="A529">
        <v>2.21</v>
      </c>
      <c r="B529">
        <v>3.3</v>
      </c>
      <c r="C529">
        <v>3.65</v>
      </c>
      <c r="D529" s="20">
        <f t="shared" si="164"/>
        <v>2.9491593552834594E-2</v>
      </c>
      <c r="E529" s="17">
        <f>IF(OR($A529="",$B529="",$C529=""),"",A529*'MPTO_working_3-way'!$I528)</f>
        <v>2.2751764217517643</v>
      </c>
      <c r="F529" s="21">
        <f>IF(OR($A529="",$B529="",$C529=""),"",B529*'MPTO_working_3-way'!$I528)</f>
        <v>3.3973222587243539</v>
      </c>
      <c r="G529" s="22">
        <f>IF(OR($A529="",$B529="",$C529=""),"",C529*'MPTO_working_3-way'!$I528)</f>
        <v>3.7576443164678461</v>
      </c>
      <c r="H529" s="17">
        <f>IF(OR($A529="",$B529="",$C529=""),"",'MPTO_working_3-way'!E528)</f>
        <v>2.2590795743699781</v>
      </c>
      <c r="I529" s="21">
        <f>IF(OR($A529="",$B529="",$C529=""),"",'MPTO_working_3-way'!F528)</f>
        <v>3.4106438545428142</v>
      </c>
      <c r="J529" s="22">
        <f>IF(OR($A529="",$B529="",$C529=""),"",'MPTO_working_3-way'!G528)</f>
        <v>3.7858414379478478</v>
      </c>
      <c r="K529" s="17">
        <f>IF(OR($A529="",$B529="",$C529=""),"",'OddsRatio_working_3-way'!H528)</f>
        <v>2.2658700014568876</v>
      </c>
      <c r="L529" s="21">
        <f>IF(OR($A529="",$B529="",$C529=""),"",'OddsRatio_working_3-way'!I528)</f>
        <v>3.4061991763230095</v>
      </c>
      <c r="M529" s="22">
        <f>IF(OR($A529="",$B529="",$C529=""),"",'OddsRatio_working_3-way'!J528)</f>
        <v>3.7723599205460765</v>
      </c>
      <c r="N529" s="29">
        <f t="shared" si="143"/>
        <v>43.952635516064881</v>
      </c>
      <c r="O529" s="30">
        <f t="shared" si="144"/>
        <v>29.434946815304052</v>
      </c>
      <c r="P529" s="30">
        <f t="shared" si="145"/>
        <v>26.612417668631061</v>
      </c>
      <c r="Q529" t="s">
        <v>354</v>
      </c>
      <c r="R529" t="s">
        <v>351</v>
      </c>
      <c r="S529" s="43">
        <v>44093</v>
      </c>
      <c r="T529" s="4">
        <v>100</v>
      </c>
      <c r="U529" s="4">
        <f t="shared" si="155"/>
        <v>54.751131221719454</v>
      </c>
      <c r="V529" s="4">
        <f t="shared" si="156"/>
        <v>69.696969696969703</v>
      </c>
      <c r="W529" s="4">
        <f t="shared" si="157"/>
        <v>72.602739726027394</v>
      </c>
      <c r="X529" s="4">
        <f t="shared" si="158"/>
        <v>57.700290577002903</v>
      </c>
      <c r="Y529" s="4">
        <f t="shared" si="159"/>
        <v>72.646129052253144</v>
      </c>
      <c r="Z529" s="4">
        <f t="shared" si="160"/>
        <v>75.55189908131085</v>
      </c>
      <c r="AA529" s="4">
        <f t="shared" si="161"/>
        <v>-2.9491593552834487</v>
      </c>
      <c r="AB529" s="4">
        <f t="shared" si="162"/>
        <v>-2.9491593552834416</v>
      </c>
      <c r="AC529" s="4">
        <f t="shared" si="163"/>
        <v>-2.9491593552834559</v>
      </c>
    </row>
    <row r="530" spans="1:29" ht="15" x14ac:dyDescent="0.25">
      <c r="A530">
        <v>2.25</v>
      </c>
      <c r="B530">
        <v>3.35</v>
      </c>
      <c r="C530">
        <v>3.5</v>
      </c>
      <c r="D530" s="20">
        <f t="shared" si="164"/>
        <v>2.8666192845297367E-2</v>
      </c>
      <c r="E530" s="17">
        <f>IF(OR($A530="",$B530="",$C530=""),"",A530*'MPTO_working_3-way'!$I529)</f>
        <v>2.3144989339019189</v>
      </c>
      <c r="F530" s="21">
        <f>IF(OR($A530="",$B530="",$C530=""),"",B530*'MPTO_working_3-way'!$I529)</f>
        <v>3.4460317460317462</v>
      </c>
      <c r="G530" s="22">
        <f>IF(OR($A530="",$B530="",$C530=""),"",C530*'MPTO_working_3-way'!$I529)</f>
        <v>3.6003316749585408</v>
      </c>
      <c r="H530" s="17">
        <f>IF(OR($A530="",$B530="",$C530=""),"",'MPTO_working_3-way'!E529)</f>
        <v>2.299437080079898</v>
      </c>
      <c r="I530" s="21">
        <f>IF(OR($A530="",$B530="",$C530=""),"",'MPTO_working_3-way'!F529)</f>
        <v>3.4607816343263189</v>
      </c>
      <c r="J530" s="22">
        <f>IF(OR($A530="",$B530="",$C530=""),"",'MPTO_working_3-way'!G529)</f>
        <v>3.6211038032599374</v>
      </c>
      <c r="K530" s="17">
        <f>IF(OR($A530="",$B530="",$C530=""),"",'OddsRatio_working_3-way'!H529)</f>
        <v>2.3058364638034656</v>
      </c>
      <c r="L530" s="21">
        <f>IF(OR($A530="",$B530="",$C530=""),"",'OddsRatio_working_3-way'!I529)</f>
        <v>3.4549725519505152</v>
      </c>
      <c r="M530" s="22">
        <f>IF(OR($A530="",$B530="",$C530=""),"",'OddsRatio_working_3-way'!J529)</f>
        <v>3.6116729276069317</v>
      </c>
      <c r="N530" s="29">
        <f t="shared" si="143"/>
        <v>43.205895900506682</v>
      </c>
      <c r="O530" s="30">
        <f t="shared" si="144"/>
        <v>29.018885306310455</v>
      </c>
      <c r="P530" s="30">
        <f t="shared" si="145"/>
        <v>27.775218793182866</v>
      </c>
      <c r="Q530" t="s">
        <v>340</v>
      </c>
      <c r="R530" t="s">
        <v>341</v>
      </c>
      <c r="S530" s="43">
        <v>44093</v>
      </c>
      <c r="T530" s="4">
        <v>100</v>
      </c>
      <c r="U530" s="4">
        <f t="shared" si="155"/>
        <v>55.55555555555555</v>
      </c>
      <c r="V530" s="4">
        <f t="shared" si="156"/>
        <v>70.149253731343279</v>
      </c>
      <c r="W530" s="4">
        <f t="shared" si="157"/>
        <v>71.428571428571431</v>
      </c>
      <c r="X530" s="4">
        <f t="shared" si="158"/>
        <v>58.422174840085283</v>
      </c>
      <c r="Y530" s="4">
        <f t="shared" si="159"/>
        <v>73.015873015873012</v>
      </c>
      <c r="Z530" s="4">
        <f t="shared" si="160"/>
        <v>74.29519071310115</v>
      </c>
      <c r="AA530" s="4">
        <f t="shared" si="161"/>
        <v>-2.8666192845297331</v>
      </c>
      <c r="AB530" s="4">
        <f t="shared" si="162"/>
        <v>-2.8666192845297331</v>
      </c>
      <c r="AC530" s="4">
        <f t="shared" si="163"/>
        <v>-2.8666192845297189</v>
      </c>
    </row>
    <row r="531" spans="1:29" ht="15" x14ac:dyDescent="0.25">
      <c r="A531">
        <v>2.96</v>
      </c>
      <c r="B531">
        <v>3.41</v>
      </c>
      <c r="C531">
        <v>2.52</v>
      </c>
      <c r="D531" s="20">
        <f t="shared" si="164"/>
        <v>2.7918366628044033E-2</v>
      </c>
      <c r="E531" s="17">
        <f>IF(OR($A531="",$B531="",$C531=""),"",A531*'MPTO_working_3-way'!$I530)</f>
        <v>3.0426383652190103</v>
      </c>
      <c r="F531" s="21">
        <f>IF(OR($A531="",$B531="",$C531=""),"",B531*'MPTO_working_3-way'!$I530)</f>
        <v>3.5052016302016304</v>
      </c>
      <c r="G531" s="22">
        <f>IF(OR($A531="",$B531="",$C531=""),"",C531*'MPTO_working_3-way'!$I530)</f>
        <v>2.5903542839026712</v>
      </c>
      <c r="H531" s="17">
        <f>IF(OR($A531="",$B531="",$C531=""),"",'MPTO_working_3-way'!E530)</f>
        <v>3.043846156791814</v>
      </c>
      <c r="I531" s="21">
        <f>IF(OR($A531="",$B531="",$C531=""),"",'MPTO_working_3-way'!F530)</f>
        <v>3.5217590681552515</v>
      </c>
      <c r="J531" s="22">
        <f>IF(OR($A531="",$B531="",$C531=""),"",'MPTO_working_3-way'!G530)</f>
        <v>2.5805168039468298</v>
      </c>
      <c r="K531" s="17">
        <f>IF(OR($A531="",$B531="",$C531=""),"",'OddsRatio_working_3-way'!H530)</f>
        <v>3.0439220262718236</v>
      </c>
      <c r="L531" s="21">
        <f>IF(OR($A531="",$B531="",$C531=""),"",'OddsRatio_working_3-way'!I530)</f>
        <v>3.5131898384260682</v>
      </c>
      <c r="M531" s="22">
        <f>IF(OR($A531="",$B531="",$C531=""),"",'OddsRatio_working_3-way'!J530)</f>
        <v>2.5850823877210054</v>
      </c>
      <c r="N531" s="29">
        <f t="shared" si="143"/>
        <v>32.866212805017973</v>
      </c>
      <c r="O531" s="30">
        <f t="shared" si="144"/>
        <v>28.529029297024401</v>
      </c>
      <c r="P531" s="30">
        <f t="shared" si="145"/>
        <v>38.604757897957619</v>
      </c>
      <c r="Q531" t="s">
        <v>360</v>
      </c>
      <c r="R531" t="s">
        <v>353</v>
      </c>
      <c r="S531" s="43">
        <v>44093</v>
      </c>
      <c r="T531" s="4">
        <v>100</v>
      </c>
      <c r="U531" s="4">
        <f t="shared" si="155"/>
        <v>66.21621621621621</v>
      </c>
      <c r="V531" s="4">
        <f t="shared" si="156"/>
        <v>70.674486803519059</v>
      </c>
      <c r="W531" s="4">
        <f t="shared" si="157"/>
        <v>60.317460317460316</v>
      </c>
      <c r="X531" s="4">
        <f t="shared" si="158"/>
        <v>69.00805287902061</v>
      </c>
      <c r="Y531" s="4">
        <f t="shared" si="159"/>
        <v>73.466323466323473</v>
      </c>
      <c r="Z531" s="4">
        <f t="shared" si="160"/>
        <v>63.109296980264716</v>
      </c>
      <c r="AA531" s="4">
        <f t="shared" si="161"/>
        <v>-2.7918366628043998</v>
      </c>
      <c r="AB531" s="4">
        <f t="shared" si="162"/>
        <v>-2.791836662804414</v>
      </c>
      <c r="AC531" s="4">
        <f t="shared" si="163"/>
        <v>-2.7918366628043998</v>
      </c>
    </row>
    <row r="532" spans="1:29" ht="15" x14ac:dyDescent="0.25">
      <c r="A532">
        <v>2.27</v>
      </c>
      <c r="B532">
        <v>3.45</v>
      </c>
      <c r="C532">
        <v>3.37</v>
      </c>
      <c r="D532" s="20">
        <f t="shared" si="164"/>
        <v>2.7119611869512061E-2</v>
      </c>
      <c r="E532" s="17">
        <f>IF(OR($A532="",$B532="",$C532=""),"",A532*'MPTO_working_3-way'!$I531)</f>
        <v>2.3315615189437926</v>
      </c>
      <c r="F532" s="21">
        <f>IF(OR($A532="",$B532="",$C532=""),"",B532*'MPTO_working_3-way'!$I531)</f>
        <v>3.5435626609498168</v>
      </c>
      <c r="G532" s="22">
        <f>IF(OR($A532="",$B532="",$C532=""),"",C532*'MPTO_working_3-way'!$I531)</f>
        <v>3.4613930920002556</v>
      </c>
      <c r="H532" s="17">
        <f>IF(OR($A532="",$B532="",$C532=""),"",'MPTO_working_3-way'!E531)</f>
        <v>2.3175574523350848</v>
      </c>
      <c r="I532" s="21">
        <f>IF(OR($A532="",$B532="",$C532=""),"",'MPTO_working_3-way'!F531)</f>
        <v>3.5610607739378808</v>
      </c>
      <c r="J532" s="22">
        <f>IF(OR($A532="",$B532="",$C532=""),"",'MPTO_working_3-way'!G531)</f>
        <v>3.4758908026360529</v>
      </c>
      <c r="K532" s="17">
        <f>IF(OR($A532="",$B532="",$C532=""),"",'OddsRatio_working_3-way'!H531)</f>
        <v>2.3235381420784278</v>
      </c>
      <c r="L532" s="21">
        <f>IF(OR($A532="",$B532="",$C532=""),"",'OddsRatio_working_3-way'!I531)</f>
        <v>3.5532822425922421</v>
      </c>
      <c r="M532" s="22">
        <f>IF(OR($A532="",$B532="",$C532=""),"",'OddsRatio_working_3-way'!J531)</f>
        <v>3.4699097612014751</v>
      </c>
      <c r="N532" s="29">
        <f t="shared" si="143"/>
        <v>42.889711117423332</v>
      </c>
      <c r="O532" s="30">
        <f t="shared" si="144"/>
        <v>28.220186735232161</v>
      </c>
      <c r="P532" s="30">
        <f t="shared" si="145"/>
        <v>28.8901021473445</v>
      </c>
      <c r="Q532" t="s">
        <v>358</v>
      </c>
      <c r="R532" t="s">
        <v>359</v>
      </c>
      <c r="S532" s="43">
        <v>44093</v>
      </c>
      <c r="T532" s="4">
        <v>100</v>
      </c>
      <c r="U532" s="4">
        <f t="shared" si="155"/>
        <v>55.947136563876647</v>
      </c>
      <c r="V532" s="4">
        <f t="shared" si="156"/>
        <v>71.014492753623188</v>
      </c>
      <c r="W532" s="4">
        <f t="shared" si="157"/>
        <v>70.326409495548958</v>
      </c>
      <c r="X532" s="4">
        <f t="shared" si="158"/>
        <v>58.659097750827847</v>
      </c>
      <c r="Y532" s="4">
        <f t="shared" si="159"/>
        <v>73.726453940574373</v>
      </c>
      <c r="Z532" s="4">
        <f t="shared" si="160"/>
        <v>73.038370682500158</v>
      </c>
      <c r="AA532" s="4">
        <f t="shared" si="161"/>
        <v>-2.7119611869511999</v>
      </c>
      <c r="AB532" s="4">
        <f t="shared" si="162"/>
        <v>-2.7119611869511857</v>
      </c>
      <c r="AC532" s="4">
        <f t="shared" si="163"/>
        <v>-2.7119611869511999</v>
      </c>
    </row>
    <row r="533" spans="1:29" ht="15" x14ac:dyDescent="0.25">
      <c r="A533">
        <v>2.92</v>
      </c>
      <c r="B533">
        <v>3.55</v>
      </c>
      <c r="C533">
        <v>2.48</v>
      </c>
      <c r="D533" s="20">
        <f t="shared" si="164"/>
        <v>2.7381700721340829E-2</v>
      </c>
      <c r="E533" s="17">
        <f>IF(OR($A533="",$B533="",$C533=""),"",A533*'MPTO_working_3-way'!$I532)</f>
        <v>2.9999545661063149</v>
      </c>
      <c r="F533" s="21">
        <f>IF(OR($A533="",$B533="",$C533=""),"",B533*'MPTO_working_3-way'!$I532)</f>
        <v>3.6472050375607599</v>
      </c>
      <c r="G533" s="22">
        <f>IF(OR($A533="",$B533="",$C533=""),"",C533*'MPTO_working_3-way'!$I532)</f>
        <v>2.5479066177889251</v>
      </c>
      <c r="H533" s="17">
        <f>IF(OR($A533="",$B533="",$C533=""),"",'MPTO_working_3-way'!E532)</f>
        <v>2.999953322068392</v>
      </c>
      <c r="I533" s="21">
        <f>IF(OR($A533="",$B533="",$C533=""),"",'MPTO_working_3-way'!F532)</f>
        <v>3.6688778015002219</v>
      </c>
      <c r="J533" s="22">
        <f>IF(OR($A533="",$B533="",$C533=""),"",'MPTO_working_3-way'!G532)</f>
        <v>2.5374362375831079</v>
      </c>
      <c r="K533" s="17">
        <f>IF(OR($A533="",$B533="",$C533=""),"",'OddsRatio_working_3-way'!H532)</f>
        <v>3.0008499775058581</v>
      </c>
      <c r="L533" s="21">
        <f>IF(OR($A533="",$B533="",$C533=""),"",'OddsRatio_working_3-way'!I532)</f>
        <v>3.6573788763749668</v>
      </c>
      <c r="M533" s="22">
        <f>IF(OR($A533="",$B533="",$C533=""),"",'OddsRatio_working_3-way'!J532)</f>
        <v>2.5423218576607653</v>
      </c>
      <c r="N533" s="29">
        <f t="shared" si="143"/>
        <v>33.333838162019724</v>
      </c>
      <c r="O533" s="30">
        <f t="shared" si="144"/>
        <v>27.418255614957065</v>
      </c>
      <c r="P533" s="30">
        <f t="shared" si="145"/>
        <v>39.247906223023222</v>
      </c>
      <c r="Q533" t="s">
        <v>350</v>
      </c>
      <c r="R533" t="s">
        <v>347</v>
      </c>
      <c r="S533" s="43">
        <v>44093</v>
      </c>
      <c r="T533" s="4">
        <v>100</v>
      </c>
      <c r="U533" s="4">
        <f t="shared" si="155"/>
        <v>65.753424657534239</v>
      </c>
      <c r="V533" s="4">
        <f t="shared" si="156"/>
        <v>71.83098591549296</v>
      </c>
      <c r="W533" s="4">
        <f t="shared" si="157"/>
        <v>59.677419354838712</v>
      </c>
      <c r="X533" s="4">
        <f t="shared" si="158"/>
        <v>68.491594729668336</v>
      </c>
      <c r="Y533" s="4">
        <f t="shared" si="159"/>
        <v>74.569155987627042</v>
      </c>
      <c r="Z533" s="4">
        <f t="shared" si="160"/>
        <v>62.415589426972794</v>
      </c>
      <c r="AA533" s="4">
        <f t="shared" si="161"/>
        <v>-2.7381700721340962</v>
      </c>
      <c r="AB533" s="4">
        <f t="shared" si="162"/>
        <v>-2.738170072134082</v>
      </c>
      <c r="AC533" s="4">
        <f t="shared" si="163"/>
        <v>-2.738170072134082</v>
      </c>
    </row>
    <row r="534" spans="1:29" ht="15" x14ac:dyDescent="0.25">
      <c r="A534">
        <v>2.5299999999999998</v>
      </c>
      <c r="B534">
        <v>3.11</v>
      </c>
      <c r="C534">
        <v>3.21</v>
      </c>
      <c r="D534" s="20">
        <f t="shared" si="164"/>
        <v>2.8326805106954955E-2</v>
      </c>
      <c r="E534" s="17">
        <f>IF(OR($A534="",$B534="",$C534=""),"",A534*'MPTO_working_3-way'!$I533)</f>
        <v>2.6016668169205959</v>
      </c>
      <c r="F534" s="21">
        <f>IF(OR($A534="",$B534="",$C534=""),"",B534*'MPTO_working_3-way'!$I533)</f>
        <v>3.1980963638826299</v>
      </c>
      <c r="G534" s="22">
        <f>IF(OR($A534="",$B534="",$C534=""),"",C534*'MPTO_working_3-way'!$I533)</f>
        <v>3.3009290443933255</v>
      </c>
      <c r="H534" s="17">
        <f>IF(OR($A534="",$B534="",$C534=""),"",'MPTO_working_3-way'!E533)</f>
        <v>2.5919181751095812</v>
      </c>
      <c r="I534" s="21">
        <f>IF(OR($A534="",$B534="",$C534=""),"",'MPTO_working_3-way'!F533)</f>
        <v>3.2040895461912657</v>
      </c>
      <c r="J534" s="22">
        <f>IF(OR($A534="",$B534="",$C534=""),"",'MPTO_working_3-way'!G533)</f>
        <v>3.3103352056229589</v>
      </c>
      <c r="K534" s="17">
        <f>IF(OR($A534="",$B534="",$C534=""),"",'OddsRatio_working_3-way'!H533)</f>
        <v>2.5963609039093849</v>
      </c>
      <c r="L534" s="21">
        <f>IF(OR($A534="",$B534="",$C534=""),"",'OddsRatio_working_3-way'!I533)</f>
        <v>3.2015173249992177</v>
      </c>
      <c r="M534" s="22">
        <f>IF(OR($A534="",$B534="",$C534=""),"",'OddsRatio_working_3-way'!J533)</f>
        <v>3.3058546389802235</v>
      </c>
      <c r="N534" s="29">
        <f t="shared" si="143"/>
        <v>38.436897203602243</v>
      </c>
      <c r="O534" s="30">
        <f t="shared" si="144"/>
        <v>31.268601262094425</v>
      </c>
      <c r="P534" s="30">
        <f t="shared" si="145"/>
        <v>30.294501534303325</v>
      </c>
      <c r="Q534" t="s">
        <v>346</v>
      </c>
      <c r="R534" t="s">
        <v>343</v>
      </c>
      <c r="S534" s="43">
        <v>44093</v>
      </c>
      <c r="T534" s="4">
        <v>100</v>
      </c>
      <c r="U534" s="4">
        <f t="shared" si="155"/>
        <v>60.474308300395251</v>
      </c>
      <c r="V534" s="4">
        <f t="shared" si="156"/>
        <v>67.845659163987136</v>
      </c>
      <c r="W534" s="4">
        <f t="shared" si="157"/>
        <v>68.847352024922117</v>
      </c>
      <c r="X534" s="4">
        <f t="shared" si="158"/>
        <v>63.306988811090733</v>
      </c>
      <c r="Y534" s="4">
        <f t="shared" si="159"/>
        <v>70.678339674682618</v>
      </c>
      <c r="Z534" s="4">
        <f t="shared" si="160"/>
        <v>71.680032535617613</v>
      </c>
      <c r="AA534" s="4">
        <f t="shared" si="161"/>
        <v>-2.8326805106954822</v>
      </c>
      <c r="AB534" s="4">
        <f t="shared" si="162"/>
        <v>-2.8326805106954822</v>
      </c>
      <c r="AC534" s="4">
        <f t="shared" si="163"/>
        <v>-2.8326805106954964</v>
      </c>
    </row>
    <row r="535" spans="1:29" ht="15" x14ac:dyDescent="0.25">
      <c r="A535">
        <v>2.25</v>
      </c>
      <c r="B535">
        <v>3.41</v>
      </c>
      <c r="C535">
        <v>3.44</v>
      </c>
      <c r="D535" s="20">
        <f t="shared" si="164"/>
        <v>2.8397250827858489E-2</v>
      </c>
      <c r="E535" s="17">
        <f>IF(OR($A535="",$B535="",$C535=""),"",A535*'MPTO_working_3-way'!$I534)</f>
        <v>2.3138938143626815</v>
      </c>
      <c r="F535" s="21">
        <f>IF(OR($A535="",$B535="",$C535=""),"",B535*'MPTO_working_3-way'!$I534)</f>
        <v>3.5068346253229974</v>
      </c>
      <c r="G535" s="22">
        <f>IF(OR($A535="",$B535="",$C535=""),"",C535*'MPTO_working_3-way'!$I534)</f>
        <v>3.5376865428478332</v>
      </c>
      <c r="H535" s="17">
        <f>IF(OR($A535="",$B535="",$C535=""),"",'MPTO_working_3-way'!E534)</f>
        <v>2.2989631754530118</v>
      </c>
      <c r="I535" s="21">
        <f>IF(OR($A535="",$B535="",$C535=""),"",'MPTO_working_3-way'!F534)</f>
        <v>3.5237400146859215</v>
      </c>
      <c r="J535" s="22">
        <f>IF(OR($A535="",$B535="",$C535=""),"",'MPTO_working_3-way'!G534)</f>
        <v>3.5557840847853424</v>
      </c>
      <c r="K535" s="17">
        <f>IF(OR($A535="",$B535="",$C535=""),"",'OddsRatio_working_3-way'!H534)</f>
        <v>2.305300730753868</v>
      </c>
      <c r="L535" s="21">
        <f>IF(OR($A535="",$B535="",$C535=""),"",'OddsRatio_working_3-way'!I534)</f>
        <v>3.5166198088934575</v>
      </c>
      <c r="M535" s="22">
        <f>IF(OR($A535="",$B535="",$C535=""),"",'OddsRatio_working_3-way'!J534)</f>
        <v>3.5479470264315496</v>
      </c>
      <c r="N535" s="29">
        <f t="shared" si="143"/>
        <v>43.217194920218546</v>
      </c>
      <c r="O535" s="30">
        <f t="shared" si="144"/>
        <v>28.515744448824552</v>
      </c>
      <c r="P535" s="30">
        <f t="shared" si="145"/>
        <v>28.267060630956898</v>
      </c>
      <c r="Q535" t="s">
        <v>356</v>
      </c>
      <c r="R535" t="s">
        <v>337</v>
      </c>
      <c r="S535" s="43">
        <v>44093</v>
      </c>
      <c r="T535" s="4">
        <v>100</v>
      </c>
      <c r="U535" s="4">
        <f t="shared" si="155"/>
        <v>55.55555555555555</v>
      </c>
      <c r="V535" s="4">
        <f t="shared" si="156"/>
        <v>70.674486803519059</v>
      </c>
      <c r="W535" s="4">
        <f t="shared" si="157"/>
        <v>70.930232558139537</v>
      </c>
      <c r="X535" s="4">
        <f t="shared" si="158"/>
        <v>58.395280638341404</v>
      </c>
      <c r="Y535" s="4">
        <f t="shared" si="159"/>
        <v>73.514211886304921</v>
      </c>
      <c r="Z535" s="4">
        <f t="shared" si="160"/>
        <v>73.769957640925384</v>
      </c>
      <c r="AA535" s="4">
        <f t="shared" si="161"/>
        <v>-2.8397250827858542</v>
      </c>
      <c r="AB535" s="4">
        <f t="shared" si="162"/>
        <v>-2.8397250827858613</v>
      </c>
      <c r="AC535" s="4">
        <f t="shared" si="163"/>
        <v>-2.8397250827858471</v>
      </c>
    </row>
    <row r="536" spans="1:29" ht="15" x14ac:dyDescent="0.25">
      <c r="A536">
        <v>2.56</v>
      </c>
      <c r="B536">
        <v>3.25</v>
      </c>
      <c r="C536">
        <v>2.92</v>
      </c>
      <c r="D536" s="20">
        <f t="shared" si="164"/>
        <v>4.078306111696528E-2</v>
      </c>
      <c r="E536" s="17">
        <f>IF(OR($A536="",$B536="",$C536=""),"",A536*'MPTO_working_3-way'!$I535)</f>
        <v>2.6644046364594312</v>
      </c>
      <c r="F536" s="21">
        <f>IF(OR($A536="",$B536="",$C536=""),"",B536*'MPTO_working_3-way'!$I535)</f>
        <v>3.3825449486301373</v>
      </c>
      <c r="G536" s="22">
        <f>IF(OR($A536="",$B536="",$C536=""),"",C536*'MPTO_working_3-way'!$I535)</f>
        <v>3.0390865384615386</v>
      </c>
      <c r="H536" s="17">
        <f>IF(OR($A536="",$B536="",$C536=""),"",'MPTO_working_3-way'!E535)</f>
        <v>2.6523042883344492</v>
      </c>
      <c r="I536" s="21">
        <f>IF(OR($A536="",$B536="",$C536=""),"",'MPTO_working_3-way'!F535)</f>
        <v>3.40022766715808</v>
      </c>
      <c r="J536" s="22">
        <f>IF(OR($A536="",$B536="",$C536=""),"",'MPTO_working_3-way'!G535)</f>
        <v>3.0407022345343191</v>
      </c>
      <c r="K536" s="17">
        <f>IF(OR($A536="",$B536="",$C536=""),"",'OddsRatio_working_3-way'!H535)</f>
        <v>2.6579292074503691</v>
      </c>
      <c r="L536" s="21">
        <f>IF(OR($A536="",$B536="",$C536=""),"",'OddsRatio_working_3-way'!I535)</f>
        <v>3.3912440492072626</v>
      </c>
      <c r="M536" s="22">
        <f>IF(OR($A536="",$B536="",$C536=""),"",'OddsRatio_working_3-way'!J535)</f>
        <v>3.0405282553235309</v>
      </c>
      <c r="N536" s="29">
        <f t="shared" si="143"/>
        <v>37.531836805720346</v>
      </c>
      <c r="O536" s="30">
        <f t="shared" si="144"/>
        <v>29.56353914542894</v>
      </c>
      <c r="P536" s="30">
        <f t="shared" si="145"/>
        <v>32.904624048850714</v>
      </c>
      <c r="Q536" t="s">
        <v>338</v>
      </c>
      <c r="R536" t="s">
        <v>349</v>
      </c>
      <c r="S536" s="43">
        <v>44093</v>
      </c>
      <c r="T536" s="4">
        <v>100</v>
      </c>
      <c r="U536" s="4">
        <f t="shared" si="155"/>
        <v>60.9375</v>
      </c>
      <c r="V536" s="4">
        <f t="shared" si="156"/>
        <v>69.230769230769241</v>
      </c>
      <c r="W536" s="4">
        <f t="shared" si="157"/>
        <v>65.753424657534239</v>
      </c>
      <c r="X536" s="4">
        <f t="shared" si="158"/>
        <v>65.015806111696534</v>
      </c>
      <c r="Y536" s="4">
        <f t="shared" si="159"/>
        <v>73.309075342465761</v>
      </c>
      <c r="Z536" s="4">
        <f t="shared" si="160"/>
        <v>69.831730769230774</v>
      </c>
      <c r="AA536" s="4">
        <f t="shared" si="161"/>
        <v>-4.0783061116965342</v>
      </c>
      <c r="AB536" s="4">
        <f t="shared" si="162"/>
        <v>-4.07830611169652</v>
      </c>
      <c r="AC536" s="4">
        <f t="shared" si="163"/>
        <v>-4.0783061116965342</v>
      </c>
    </row>
    <row r="537" spans="1:29" ht="15" x14ac:dyDescent="0.25">
      <c r="A537">
        <v>2.5499999999999998</v>
      </c>
      <c r="B537">
        <v>3.49</v>
      </c>
      <c r="C537">
        <v>2.86</v>
      </c>
      <c r="D537" s="20">
        <f t="shared" si="164"/>
        <v>2.8340163684846154E-2</v>
      </c>
      <c r="E537" s="17">
        <f>IF(OR($A537="",$B537="",$C537=""),"",A537*'MPTO_working_3-way'!$I536)</f>
        <v>2.6222674173963574</v>
      </c>
      <c r="F537" s="21">
        <f>IF(OR($A537="",$B537="",$C537=""),"",B537*'MPTO_working_3-way'!$I536)</f>
        <v>3.5889071712601135</v>
      </c>
      <c r="G537" s="22">
        <f>IF(OR($A537="",$B537="",$C537=""),"",C537*'MPTO_working_3-way'!$I536)</f>
        <v>2.9410528681386601</v>
      </c>
      <c r="H537" s="17">
        <f>IF(OR($A537="",$B537="",$C537=""),"",'MPTO_working_3-way'!E536)</f>
        <v>2.6129435609849412</v>
      </c>
      <c r="I537" s="21">
        <f>IF(OR($A537="",$B537="",$C537=""),"",'MPTO_working_3-way'!F536)</f>
        <v>3.6089848267791313</v>
      </c>
      <c r="J537" s="22">
        <f>IF(OR($A537="",$B537="",$C537=""),"",'MPTO_working_3-way'!G536)</f>
        <v>2.9394160333862396</v>
      </c>
      <c r="K537" s="17">
        <f>IF(OR($A537="",$B537="",$C537=""),"",'OddsRatio_working_3-way'!H536)</f>
        <v>2.617409204554666</v>
      </c>
      <c r="L537" s="21">
        <f>IF(OR($A537="",$B537="",$C537=""),"",'OddsRatio_working_3-way'!I536)</f>
        <v>3.5982896253813679</v>
      </c>
      <c r="M537" s="22">
        <f>IF(OR($A537="",$B537="",$C537=""),"",'OddsRatio_working_3-way'!J536)</f>
        <v>2.9408910454655985</v>
      </c>
      <c r="N537" s="29">
        <f t="shared" si="143"/>
        <v>38.134935947642497</v>
      </c>
      <c r="O537" s="30">
        <f t="shared" si="144"/>
        <v>27.863635147990927</v>
      </c>
      <c r="P537" s="30">
        <f t="shared" si="145"/>
        <v>34.001428904366556</v>
      </c>
      <c r="Q537" t="s">
        <v>348</v>
      </c>
      <c r="R537" t="s">
        <v>345</v>
      </c>
      <c r="S537" s="43">
        <v>44093</v>
      </c>
      <c r="T537" s="4">
        <v>100</v>
      </c>
      <c r="U537" s="4">
        <f t="shared" si="155"/>
        <v>60.784313725490193</v>
      </c>
      <c r="V537" s="4">
        <f t="shared" si="156"/>
        <v>71.346704871060169</v>
      </c>
      <c r="W537" s="4">
        <f t="shared" si="157"/>
        <v>65.03496503496504</v>
      </c>
      <c r="X537" s="4">
        <f t="shared" si="158"/>
        <v>63.618330093974798</v>
      </c>
      <c r="Y537" s="4">
        <f t="shared" si="159"/>
        <v>74.180721239544781</v>
      </c>
      <c r="Z537" s="4">
        <f t="shared" si="160"/>
        <v>67.868981403449638</v>
      </c>
      <c r="AA537" s="4">
        <f t="shared" si="161"/>
        <v>-2.8340163684846047</v>
      </c>
      <c r="AB537" s="4">
        <f t="shared" si="162"/>
        <v>-2.8340163684846118</v>
      </c>
      <c r="AC537" s="4">
        <f t="shared" si="163"/>
        <v>-2.8340163684845976</v>
      </c>
    </row>
    <row r="538" spans="1:29" ht="15" x14ac:dyDescent="0.25">
      <c r="A538">
        <v>2.39</v>
      </c>
      <c r="B538">
        <v>3.09</v>
      </c>
      <c r="C538">
        <v>3.43</v>
      </c>
      <c r="D538" s="20">
        <f t="shared" si="164"/>
        <v>3.3579826814633007E-2</v>
      </c>
      <c r="E538" s="17">
        <f>IF(OR($A538="",$B538="",$C538=""),"",A538*'MPTO_working_3-way'!$I537)</f>
        <v>2.4702557860869732</v>
      </c>
      <c r="F538" s="21">
        <f>IF(OR($A538="",$B538="",$C538=""),"",B538*'MPTO_working_3-way'!$I537)</f>
        <v>3.1937616648572158</v>
      </c>
      <c r="G538" s="22">
        <f>IF(OR($A538="",$B538="",$C538=""),"",C538*'MPTO_working_3-way'!$I537)</f>
        <v>3.5451788059741913</v>
      </c>
      <c r="H538" s="17">
        <f>IF(OR($A538="",$B538="",$C538=""),"",'MPTO_working_3-way'!E537)</f>
        <v>2.4556945659259655</v>
      </c>
      <c r="I538" s="21">
        <f>IF(OR($A538="",$B538="",$C538=""),"",'MPTO_working_3-way'!F537)</f>
        <v>3.2007034391881253</v>
      </c>
      <c r="J538" s="22">
        <f>IF(OR($A538="",$B538="",$C538=""),"",'MPTO_working_3-way'!G537)</f>
        <v>3.5669455082032866</v>
      </c>
      <c r="K538" s="17">
        <f>IF(OR($A538="",$B538="",$C538=""),"",'OddsRatio_working_3-way'!H537)</f>
        <v>2.4621533632676038</v>
      </c>
      <c r="L538" s="21">
        <f>IF(OR($A538="",$B538="",$C538=""),"",'OddsRatio_working_3-way'!I537)</f>
        <v>3.1984895893735907</v>
      </c>
      <c r="M538" s="22">
        <f>IF(OR($A538="",$B538="",$C538=""),"",'OddsRatio_working_3-way'!J537)</f>
        <v>3.5561386134822142</v>
      </c>
      <c r="N538" s="29">
        <f t="shared" si="143"/>
        <v>40.481637797681564</v>
      </c>
      <c r="O538" s="30">
        <f t="shared" si="144"/>
        <v>31.311040238336229</v>
      </c>
      <c r="P538" s="30">
        <f t="shared" si="145"/>
        <v>28.207321963982203</v>
      </c>
      <c r="Q538" t="s">
        <v>299</v>
      </c>
      <c r="R538" t="s">
        <v>268</v>
      </c>
      <c r="S538" s="43">
        <v>44093</v>
      </c>
      <c r="T538" s="4">
        <v>100</v>
      </c>
      <c r="U538" s="4">
        <f t="shared" si="155"/>
        <v>58.15899581589958</v>
      </c>
      <c r="V538" s="4">
        <f t="shared" si="156"/>
        <v>67.637540453074436</v>
      </c>
      <c r="W538" s="4">
        <f t="shared" si="157"/>
        <v>70.845481049562679</v>
      </c>
      <c r="X538" s="4">
        <f t="shared" si="158"/>
        <v>61.516978497362885</v>
      </c>
      <c r="Y538" s="4">
        <f t="shared" si="159"/>
        <v>70.995523134537734</v>
      </c>
      <c r="Z538" s="4">
        <f t="shared" si="160"/>
        <v>74.203463731025991</v>
      </c>
      <c r="AA538" s="4">
        <f t="shared" si="161"/>
        <v>-3.3579826814633051</v>
      </c>
      <c r="AB538" s="4">
        <f t="shared" si="162"/>
        <v>-3.357982681463298</v>
      </c>
      <c r="AC538" s="4">
        <f t="shared" si="163"/>
        <v>-3.3579826814633122</v>
      </c>
    </row>
    <row r="539" spans="1:29" ht="15" x14ac:dyDescent="0.25">
      <c r="A539">
        <v>2.31</v>
      </c>
      <c r="B539">
        <v>3.43</v>
      </c>
      <c r="C539">
        <v>3.23</v>
      </c>
      <c r="D539" s="20">
        <f t="shared" si="164"/>
        <v>3.4043145624620408E-2</v>
      </c>
      <c r="E539" s="17">
        <f>IF(OR($A539="",$B539="",$C539=""),"",A539*'MPTO_working_3-way'!$I538)</f>
        <v>2.3886396663928733</v>
      </c>
      <c r="F539" s="21">
        <f>IF(OR($A539="",$B539="",$C539=""),"",B539*'MPTO_working_3-way'!$I538)</f>
        <v>3.546767989492448</v>
      </c>
      <c r="G539" s="22">
        <f>IF(OR($A539="",$B539="",$C539=""),"",C539*'MPTO_working_3-way'!$I538)</f>
        <v>3.3399593603675237</v>
      </c>
      <c r="H539" s="17">
        <f>IF(OR($A539="",$B539="",$C539=""),"",'MPTO_working_3-way'!E538)</f>
        <v>2.3721825480676793</v>
      </c>
      <c r="I539" s="21">
        <f>IF(OR($A539="",$B539="",$C539=""),"",'MPTO_working_3-way'!F538)</f>
        <v>3.5689115418042934</v>
      </c>
      <c r="J539" s="22">
        <f>IF(OR($A539="",$B539="",$C539=""),"",'MPTO_working_3-way'!G538)</f>
        <v>3.3528940275498229</v>
      </c>
      <c r="K539" s="17">
        <f>IF(OR($A539="",$B539="",$C539=""),"",'OddsRatio_working_3-way'!H538)</f>
        <v>2.3792866983194885</v>
      </c>
      <c r="L539" s="21">
        <f>IF(OR($A539="",$B539="",$C539=""),"",'OddsRatio_working_3-way'!I538)</f>
        <v>3.5585241808521815</v>
      </c>
      <c r="M539" s="22">
        <f>IF(OR($A539="",$B539="",$C539=""),"",'OddsRatio_working_3-way'!J538)</f>
        <v>3.3479460589713415</v>
      </c>
      <c r="N539" s="29">
        <f t="shared" si="143"/>
        <v>41.864832694088079</v>
      </c>
      <c r="O539" s="30">
        <f t="shared" si="144"/>
        <v>28.194683242957279</v>
      </c>
      <c r="P539" s="30">
        <f t="shared" si="145"/>
        <v>29.940484062954635</v>
      </c>
      <c r="Q539" t="s">
        <v>273</v>
      </c>
      <c r="R539" t="s">
        <v>292</v>
      </c>
      <c r="S539" s="43">
        <v>44093</v>
      </c>
      <c r="T539" s="4">
        <v>100</v>
      </c>
      <c r="U539" s="4">
        <f t="shared" si="155"/>
        <v>56.709956709956707</v>
      </c>
      <c r="V539" s="4">
        <f t="shared" si="156"/>
        <v>70.845481049562679</v>
      </c>
      <c r="W539" s="4">
        <f t="shared" si="157"/>
        <v>69.040247678018574</v>
      </c>
      <c r="X539" s="4">
        <f t="shared" si="158"/>
        <v>60.11427127241874</v>
      </c>
      <c r="Y539" s="4">
        <f t="shared" si="159"/>
        <v>74.249795612024712</v>
      </c>
      <c r="Z539" s="4">
        <f t="shared" si="160"/>
        <v>72.444562240480607</v>
      </c>
      <c r="AA539" s="4">
        <f t="shared" si="161"/>
        <v>-3.4043145624620337</v>
      </c>
      <c r="AB539" s="4">
        <f t="shared" si="162"/>
        <v>-3.4043145624620337</v>
      </c>
      <c r="AC539" s="4">
        <f t="shared" si="163"/>
        <v>-3.4043145624620337</v>
      </c>
    </row>
    <row r="540" spans="1:29" ht="15" x14ac:dyDescent="0.25">
      <c r="A540">
        <v>2.17</v>
      </c>
      <c r="B540">
        <v>3.14</v>
      </c>
      <c r="C540">
        <v>3.92</v>
      </c>
      <c r="D540" s="20">
        <f t="shared" si="164"/>
        <v>3.4402871483501851E-2</v>
      </c>
      <c r="E540" s="17">
        <f>IF(OR($A540="",$B540="",$C540=""),"",A540*'MPTO_working_3-way'!$I539)</f>
        <v>2.244654231119199</v>
      </c>
      <c r="F540" s="21">
        <f>IF(OR($A540="",$B540="",$C540=""),"",B540*'MPTO_working_3-way'!$I539)</f>
        <v>3.2480250164581959</v>
      </c>
      <c r="G540" s="22">
        <f>IF(OR($A540="",$B540="",$C540=""),"",C540*'MPTO_working_3-way'!$I539)</f>
        <v>4.0548592562153276</v>
      </c>
      <c r="H540" s="17">
        <f>IF(OR($A540="",$B540="",$C540=""),"",'MPTO_working_3-way'!E539)</f>
        <v>2.2253779601891783</v>
      </c>
      <c r="I540" s="21">
        <f>IF(OR($A540="",$B540="",$C540=""),"",'MPTO_working_3-way'!F539)</f>
        <v>3.2572895870846428</v>
      </c>
      <c r="J540" s="22">
        <f>IF(OR($A540="",$B540="",$C540=""),"",'MPTO_working_3-way'!G539)</f>
        <v>4.1045104068660061</v>
      </c>
      <c r="K540" s="17">
        <f>IF(OR($A540="",$B540="",$C540=""),"",'OddsRatio_working_3-way'!H539)</f>
        <v>2.2335551635452933</v>
      </c>
      <c r="L540" s="21">
        <f>IF(OR($A540="",$B540="",$C540=""),"",'OddsRatio_working_3-way'!I539)</f>
        <v>3.2562461965700229</v>
      </c>
      <c r="M540" s="22">
        <f>IF(OR($A540="",$B540="",$C540=""),"",'OddsRatio_working_3-way'!J539)</f>
        <v>4.0786163056002183</v>
      </c>
      <c r="N540" s="29">
        <f t="shared" si="143"/>
        <v>44.550291360526991</v>
      </c>
      <c r="O540" s="30">
        <f t="shared" si="144"/>
        <v>30.78794020775273</v>
      </c>
      <c r="P540" s="30">
        <f t="shared" si="145"/>
        <v>24.661768431720294</v>
      </c>
      <c r="Q540" t="s">
        <v>284</v>
      </c>
      <c r="R540" t="s">
        <v>274</v>
      </c>
      <c r="S540" s="43">
        <v>44093</v>
      </c>
      <c r="T540" s="4">
        <v>100</v>
      </c>
      <c r="U540" s="4">
        <f t="shared" si="155"/>
        <v>53.917050691244242</v>
      </c>
      <c r="V540" s="4">
        <f t="shared" si="156"/>
        <v>68.152866242038215</v>
      </c>
      <c r="W540" s="4">
        <f t="shared" si="157"/>
        <v>74.489795918367349</v>
      </c>
      <c r="X540" s="4">
        <f t="shared" si="158"/>
        <v>57.357337839594436</v>
      </c>
      <c r="Y540" s="4">
        <f t="shared" si="159"/>
        <v>71.593153390388409</v>
      </c>
      <c r="Z540" s="4">
        <f t="shared" si="160"/>
        <v>77.930083066717543</v>
      </c>
      <c r="AA540" s="4">
        <f t="shared" si="161"/>
        <v>-3.440287148350194</v>
      </c>
      <c r="AB540" s="4">
        <f t="shared" si="162"/>
        <v>-3.440287148350194</v>
      </c>
      <c r="AC540" s="4">
        <f t="shared" si="163"/>
        <v>-3.440287148350194</v>
      </c>
    </row>
    <row r="541" spans="1:29" ht="15" x14ac:dyDescent="0.25">
      <c r="A541">
        <v>1.87</v>
      </c>
      <c r="B541">
        <v>3.38</v>
      </c>
      <c r="C541">
        <v>4.8499999999999996</v>
      </c>
      <c r="D541" s="20">
        <f t="shared" si="164"/>
        <v>3.6802913464759612E-2</v>
      </c>
      <c r="E541" s="17">
        <f>IF(OR($A541="",$B541="",$C541=""),"",A541*'MPTO_working_3-way'!$I540)</f>
        <v>1.9388214481791006</v>
      </c>
      <c r="F541" s="21">
        <f>IF(OR($A541="",$B541="",$C541=""),"",B541*'MPTO_working_3-way'!$I540)</f>
        <v>3.5043938475108876</v>
      </c>
      <c r="G541" s="22">
        <f>IF(OR($A541="",$B541="",$C541=""),"",C541*'MPTO_working_3-way'!$I540)</f>
        <v>5.0284941303040833</v>
      </c>
      <c r="H541" s="17">
        <f>IF(OR($A541="",$B541="",$C541=""),"",'MPTO_working_3-way'!E540)</f>
        <v>1.913905925831427</v>
      </c>
      <c r="I541" s="21">
        <f>IF(OR($A541="",$B541="",$C541=""),"",'MPTO_working_3-way'!F540)</f>
        <v>3.5262130703200993</v>
      </c>
      <c r="J541" s="22">
        <f>IF(OR($A541="",$B541="",$C541=""),"",'MPTO_working_3-way'!G540)</f>
        <v>5.156820744650128</v>
      </c>
      <c r="K541" s="17">
        <f>IF(OR($A541="",$B541="",$C541=""),"",'OddsRatio_working_3-way'!H540)</f>
        <v>1.9235809392309635</v>
      </c>
      <c r="L541" s="21">
        <f>IF(OR($A541="",$B541="",$C541=""),"",'OddsRatio_working_3-way'!I540)</f>
        <v>3.5265777418042439</v>
      </c>
      <c r="M541" s="22">
        <f>IF(OR($A541="",$B541="",$C541=""),"",'OddsRatio_working_3-way'!J540)</f>
        <v>5.0871110529186296</v>
      </c>
      <c r="N541" s="29">
        <f t="shared" ref="N541:N604" si="165">(1/E541)* 100</f>
        <v>51.577725269089555</v>
      </c>
      <c r="O541" s="30">
        <f t="shared" ref="O541:O604" si="166">(1/F541)* 100</f>
        <v>28.535605400354282</v>
      </c>
      <c r="P541" s="30">
        <f t="shared" ref="P541:P604" si="167">(1/G541)* 100</f>
        <v>19.886669330556185</v>
      </c>
      <c r="Q541" t="s">
        <v>285</v>
      </c>
      <c r="R541" t="s">
        <v>282</v>
      </c>
      <c r="S541" s="43">
        <v>44093</v>
      </c>
      <c r="T541" s="4">
        <v>100</v>
      </c>
      <c r="U541" s="4">
        <f t="shared" si="155"/>
        <v>46.524064171122987</v>
      </c>
      <c r="V541" s="4">
        <f t="shared" si="156"/>
        <v>70.414201183431956</v>
      </c>
      <c r="W541" s="4">
        <f t="shared" si="157"/>
        <v>79.38144329896906</v>
      </c>
      <c r="X541" s="4">
        <f t="shared" si="158"/>
        <v>50.204355517598977</v>
      </c>
      <c r="Y541" s="4">
        <f t="shared" si="159"/>
        <v>74.094492529907924</v>
      </c>
      <c r="Z541" s="4">
        <f t="shared" si="160"/>
        <v>83.061734645445043</v>
      </c>
      <c r="AA541" s="4">
        <f t="shared" si="161"/>
        <v>-3.6802913464759897</v>
      </c>
      <c r="AB541" s="4">
        <f t="shared" si="162"/>
        <v>-3.6802913464759683</v>
      </c>
      <c r="AC541" s="4">
        <f t="shared" si="163"/>
        <v>-3.6802913464759826</v>
      </c>
    </row>
    <row r="542" spans="1:29" ht="15" x14ac:dyDescent="0.25">
      <c r="A542">
        <v>3.11</v>
      </c>
      <c r="B542">
        <v>3.19</v>
      </c>
      <c r="C542">
        <v>2.5099999999999998</v>
      </c>
      <c r="D542" s="20">
        <f t="shared" si="164"/>
        <v>3.3429406686572127E-2</v>
      </c>
      <c r="E542" s="17">
        <f>IF(OR($A542="",$B542="",$C542=""),"",A542*'MPTO_working_3-way'!$I541)</f>
        <v>3.2139654547952392</v>
      </c>
      <c r="F542" s="21">
        <f>IF(OR($A542="",$B542="",$C542=""),"",B542*'MPTO_working_3-way'!$I541)</f>
        <v>3.2966398073301648</v>
      </c>
      <c r="G542" s="22">
        <f>IF(OR($A542="",$B542="",$C542=""),"",C542*'MPTO_working_3-way'!$I541)</f>
        <v>2.5939078107832958</v>
      </c>
      <c r="H542" s="17">
        <f>IF(OR($A542="",$B542="",$C542=""),"",'MPTO_working_3-way'!E541)</f>
        <v>3.221646653161844</v>
      </c>
      <c r="I542" s="21">
        <f>IF(OR($A542="",$B542="",$C542=""),"",'MPTO_working_3-way'!F541)</f>
        <v>3.3075729818378838</v>
      </c>
      <c r="J542" s="22">
        <f>IF(OR($A542="",$B542="",$C542=""),"",'MPTO_working_3-way'!G541)</f>
        <v>2.5822228898814905</v>
      </c>
      <c r="K542" s="17">
        <f>IF(OR($A542="",$B542="",$C542=""),"",'OddsRatio_working_3-way'!H541)</f>
        <v>3.2183181803892134</v>
      </c>
      <c r="L542" s="21">
        <f>IF(OR($A542="",$B542="",$C542=""),"",'OddsRatio_working_3-way'!I541)</f>
        <v>3.302425030830511</v>
      </c>
      <c r="M542" s="22">
        <f>IF(OR($A542="",$B542="",$C542=""),"",'OddsRatio_working_3-way'!J541)</f>
        <v>2.587516802079485</v>
      </c>
      <c r="N542" s="29">
        <f t="shared" si="165"/>
        <v>31.114211215556132</v>
      </c>
      <c r="O542" s="30">
        <f t="shared" si="166"/>
        <v>30.333917517360369</v>
      </c>
      <c r="P542" s="30">
        <f t="shared" si="167"/>
        <v>38.551871267083499</v>
      </c>
      <c r="Q542" t="s">
        <v>277</v>
      </c>
      <c r="R542" t="s">
        <v>278</v>
      </c>
      <c r="S542" s="43">
        <v>44093</v>
      </c>
      <c r="T542" s="4">
        <v>100</v>
      </c>
      <c r="U542" s="4">
        <f t="shared" si="155"/>
        <v>67.845659163987136</v>
      </c>
      <c r="V542" s="4">
        <f t="shared" si="156"/>
        <v>68.652037617554868</v>
      </c>
      <c r="W542" s="4">
        <f t="shared" si="157"/>
        <v>60.15936254980079</v>
      </c>
      <c r="X542" s="4">
        <f t="shared" si="158"/>
        <v>71.188599832644357</v>
      </c>
      <c r="Y542" s="4">
        <f t="shared" si="159"/>
        <v>71.99497828621206</v>
      </c>
      <c r="Z542" s="4">
        <f t="shared" si="160"/>
        <v>63.502303218458003</v>
      </c>
      <c r="AA542" s="4">
        <f t="shared" si="161"/>
        <v>-3.3429406686572207</v>
      </c>
      <c r="AB542" s="4">
        <f t="shared" si="162"/>
        <v>-3.3429406686571923</v>
      </c>
      <c r="AC542" s="4">
        <f t="shared" si="163"/>
        <v>-3.3429406686572136</v>
      </c>
    </row>
    <row r="543" spans="1:29" ht="15" x14ac:dyDescent="0.25">
      <c r="A543">
        <v>3.55</v>
      </c>
      <c r="B543">
        <v>3.18</v>
      </c>
      <c r="C543">
        <v>2.29</v>
      </c>
      <c r="D543" s="20">
        <f t="shared" si="164"/>
        <v>3.2836772357525579E-2</v>
      </c>
      <c r="E543" s="17">
        <f>IF(OR($A543="",$B543="",$C543=""),"",A543*'MPTO_working_3-way'!$I542)</f>
        <v>3.6665705418692158</v>
      </c>
      <c r="F543" s="21">
        <f>IF(OR($A543="",$B543="",$C543=""),"",B543*'MPTO_working_3-way'!$I542)</f>
        <v>3.2844209360969314</v>
      </c>
      <c r="G543" s="22">
        <f>IF(OR($A543="",$B543="",$C543=""),"",C543*'MPTO_working_3-way'!$I542)</f>
        <v>2.3651962086987335</v>
      </c>
      <c r="H543" s="17">
        <f>IF(OR($A543="",$B543="",$C543=""),"",'MPTO_working_3-way'!E542)</f>
        <v>3.6935184836822685</v>
      </c>
      <c r="I543" s="21">
        <f>IF(OR($A543="",$B543="",$C543=""),"",'MPTO_working_3-way'!F542)</f>
        <v>3.2946777792835147</v>
      </c>
      <c r="J543" s="22">
        <f>IF(OR($A543="",$B543="",$C543=""),"",'MPTO_working_3-way'!G542)</f>
        <v>2.3488755110453021</v>
      </c>
      <c r="K543" s="17">
        <f>IF(OR($A543="",$B543="",$C543=""),"",'OddsRatio_working_3-way'!H542)</f>
        <v>3.6803119184539268</v>
      </c>
      <c r="L543" s="21">
        <f>IF(OR($A543="",$B543="",$C543=""),"",'OddsRatio_working_3-way'!I542)</f>
        <v>3.2914039145998273</v>
      </c>
      <c r="M543" s="22">
        <f>IF(OR($A543="",$B543="",$C543=""),"",'OddsRatio_working_3-way'!J542)</f>
        <v>2.3559224999237514</v>
      </c>
      <c r="N543" s="29">
        <f t="shared" si="165"/>
        <v>27.2734422693038</v>
      </c>
      <c r="O543" s="30">
        <f t="shared" si="166"/>
        <v>30.446767313216505</v>
      </c>
      <c r="P543" s="30">
        <f t="shared" si="167"/>
        <v>42.279790417479688</v>
      </c>
      <c r="Q543" t="s">
        <v>275</v>
      </c>
      <c r="R543" t="s">
        <v>290</v>
      </c>
      <c r="S543" s="43">
        <v>44093</v>
      </c>
      <c r="T543" s="4">
        <v>100</v>
      </c>
      <c r="U543" s="4">
        <f t="shared" si="155"/>
        <v>71.83098591549296</v>
      </c>
      <c r="V543" s="4">
        <f t="shared" si="156"/>
        <v>68.55345911949685</v>
      </c>
      <c r="W543" s="4">
        <f t="shared" si="157"/>
        <v>56.331877729257641</v>
      </c>
      <c r="X543" s="4">
        <f t="shared" si="158"/>
        <v>75.114663151245509</v>
      </c>
      <c r="Y543" s="4">
        <f t="shared" si="159"/>
        <v>71.837136355249399</v>
      </c>
      <c r="Z543" s="4">
        <f t="shared" si="160"/>
        <v>59.61555496501019</v>
      </c>
      <c r="AA543" s="4">
        <f t="shared" si="161"/>
        <v>-3.283677235752549</v>
      </c>
      <c r="AB543" s="4">
        <f t="shared" si="162"/>
        <v>-3.283677235752549</v>
      </c>
      <c r="AC543" s="4">
        <f t="shared" si="163"/>
        <v>-3.283677235752549</v>
      </c>
    </row>
    <row r="544" spans="1:29" ht="15" x14ac:dyDescent="0.25">
      <c r="A544">
        <v>2.35</v>
      </c>
      <c r="B544">
        <v>3.06</v>
      </c>
      <c r="C544">
        <v>3.57</v>
      </c>
      <c r="D544" s="20">
        <f t="shared" si="164"/>
        <v>3.2441345332459237E-2</v>
      </c>
      <c r="E544" s="17">
        <f>IF(OR($A544="",$B544="",$C544=""),"",A544*'MPTO_working_3-way'!$I543)</f>
        <v>2.4262371615312794</v>
      </c>
      <c r="F544" s="21">
        <f>IF(OR($A544="",$B544="",$C544=""),"",B544*'MPTO_working_3-way'!$I543)</f>
        <v>3.1592705167173252</v>
      </c>
      <c r="G544" s="22">
        <f>IF(OR($A544="",$B544="",$C544=""),"",C544*'MPTO_working_3-way'!$I543)</f>
        <v>3.6858156028368794</v>
      </c>
      <c r="H544" s="17">
        <f>IF(OR($A544="",$B544="",$C544=""),"",'MPTO_working_3-way'!E543)</f>
        <v>2.4112762865856583</v>
      </c>
      <c r="I544" s="21">
        <f>IF(OR($A544="",$B544="",$C544=""),"",'MPTO_working_3-way'!F543)</f>
        <v>3.1647211685562797</v>
      </c>
      <c r="J544" s="22">
        <f>IF(OR($A544="",$B544="",$C544=""),"",'MPTO_working_3-way'!G543)</f>
        <v>3.7133548085671428</v>
      </c>
      <c r="K544" s="17">
        <f>IF(OR($A544="",$B544="",$C544=""),"",'OddsRatio_working_3-way'!H543)</f>
        <v>2.4179017552204662</v>
      </c>
      <c r="L544" s="21">
        <f>IF(OR($A544="",$B544="",$C544=""),"",'OddsRatio_working_3-way'!I543)</f>
        <v>3.1636130487067851</v>
      </c>
      <c r="M544" s="22">
        <f>IF(OR($A544="",$B544="",$C544=""),"",'OddsRatio_working_3-way'!J543)</f>
        <v>3.6992648229011831</v>
      </c>
      <c r="N544" s="29">
        <f t="shared" si="165"/>
        <v>41.216086203578982</v>
      </c>
      <c r="O544" s="30">
        <f t="shared" si="166"/>
        <v>31.652876659611312</v>
      </c>
      <c r="P544" s="30">
        <f t="shared" si="167"/>
        <v>27.131037136809699</v>
      </c>
      <c r="Q544" t="s">
        <v>289</v>
      </c>
      <c r="R544" t="s">
        <v>276</v>
      </c>
      <c r="S544" s="43">
        <v>44093</v>
      </c>
      <c r="T544" s="4">
        <v>100</v>
      </c>
      <c r="U544" s="4">
        <f t="shared" si="155"/>
        <v>57.446808510638299</v>
      </c>
      <c r="V544" s="4">
        <f t="shared" si="156"/>
        <v>67.320261437908499</v>
      </c>
      <c r="W544" s="4">
        <f t="shared" si="157"/>
        <v>71.988795518207283</v>
      </c>
      <c r="X544" s="4">
        <f t="shared" si="158"/>
        <v>60.690943043884225</v>
      </c>
      <c r="Y544" s="4">
        <f t="shared" si="159"/>
        <v>70.564395971154426</v>
      </c>
      <c r="Z544" s="4">
        <f t="shared" si="160"/>
        <v>75.232930051453209</v>
      </c>
      <c r="AA544" s="4">
        <f t="shared" si="161"/>
        <v>-3.2441345332459264</v>
      </c>
      <c r="AB544" s="4">
        <f t="shared" si="162"/>
        <v>-3.2441345332459264</v>
      </c>
      <c r="AC544" s="4">
        <f t="shared" si="163"/>
        <v>-3.2441345332459264</v>
      </c>
    </row>
    <row r="545" spans="1:29" ht="15" x14ac:dyDescent="0.25">
      <c r="A545">
        <v>1.93</v>
      </c>
      <c r="B545">
        <v>3.18</v>
      </c>
      <c r="C545">
        <v>4.92</v>
      </c>
      <c r="D545" s="20">
        <f t="shared" si="164"/>
        <v>3.5852156351263265E-2</v>
      </c>
      <c r="E545" s="17">
        <f>IF(OR($A545="",$B545="",$C545=""),"",A545*'MPTO_working_3-way'!$I544)</f>
        <v>1.9991946617579381</v>
      </c>
      <c r="F545" s="21">
        <f>IF(OR($A545="",$B545="",$C545=""),"",B545*'MPTO_working_3-way'!$I544)</f>
        <v>3.2940098571970173</v>
      </c>
      <c r="G545" s="22">
        <f>IF(OR($A545="",$B545="",$C545=""),"",C545*'MPTO_working_3-way'!$I544)</f>
        <v>5.0963926092482152</v>
      </c>
      <c r="H545" s="17">
        <f>IF(OR($A545="",$B545="",$C545=""),"",'MPTO_working_3-way'!E544)</f>
        <v>1.9755662119384985</v>
      </c>
      <c r="I545" s="21">
        <f>IF(OR($A545="",$B545="",$C545=""),"",'MPTO_working_3-way'!F544)</f>
        <v>3.3056245960474389</v>
      </c>
      <c r="J545" s="22">
        <f>IF(OR($A545="",$B545="",$C545=""),"",'MPTO_working_3-way'!G544)</f>
        <v>5.227355633203012</v>
      </c>
      <c r="K545" s="17">
        <f>IF(OR($A545="",$B545="",$C545=""),"",'OddsRatio_working_3-way'!H544)</f>
        <v>1.9851550786233683</v>
      </c>
      <c r="L545" s="21">
        <f>IF(OR($A545="",$B545="",$C545=""),"",'OddsRatio_working_3-way'!I544)</f>
        <v>3.3092882488160691</v>
      </c>
      <c r="M545" s="22">
        <f>IF(OR($A545="",$B545="",$C545=""),"",'OddsRatio_working_3-way'!J544)</f>
        <v>5.1524816217243075</v>
      </c>
      <c r="N545" s="29">
        <f t="shared" si="165"/>
        <v>50.020141566438404</v>
      </c>
      <c r="O545" s="30">
        <f t="shared" si="166"/>
        <v>30.358136233718902</v>
      </c>
      <c r="P545" s="30">
        <f t="shared" si="167"/>
        <v>19.621722199842708</v>
      </c>
      <c r="Q545" t="s">
        <v>301</v>
      </c>
      <c r="R545" t="s">
        <v>287</v>
      </c>
      <c r="S545" s="43">
        <v>44093</v>
      </c>
      <c r="T545" s="4">
        <v>100</v>
      </c>
      <c r="U545" s="4">
        <f t="shared" si="155"/>
        <v>48.186528497409334</v>
      </c>
      <c r="V545" s="4">
        <f t="shared" si="156"/>
        <v>68.55345911949685</v>
      </c>
      <c r="W545" s="4">
        <f t="shared" si="157"/>
        <v>79.674796747967477</v>
      </c>
      <c r="X545" s="4">
        <f t="shared" si="158"/>
        <v>51.771744132535666</v>
      </c>
      <c r="Y545" s="4">
        <f t="shared" si="159"/>
        <v>72.138674754623196</v>
      </c>
      <c r="Z545" s="4">
        <f t="shared" si="160"/>
        <v>83.260012383093823</v>
      </c>
      <c r="AA545" s="4">
        <f t="shared" si="161"/>
        <v>-3.5852156351263318</v>
      </c>
      <c r="AB545" s="4">
        <f t="shared" si="162"/>
        <v>-3.585215635126346</v>
      </c>
      <c r="AC545" s="4">
        <f t="shared" si="163"/>
        <v>-3.585215635126346</v>
      </c>
    </row>
    <row r="546" spans="1:29" ht="15" x14ac:dyDescent="0.25">
      <c r="A546">
        <v>2.34</v>
      </c>
      <c r="B546">
        <v>3.01</v>
      </c>
      <c r="C546">
        <v>3.66</v>
      </c>
      <c r="D546" s="20">
        <f t="shared" si="164"/>
        <v>3.2800384687536877E-2</v>
      </c>
      <c r="E546" s="17">
        <f>IF(OR($A546="",$B546="",$C546=""),"",A546*'MPTO_working_3-way'!$I545)</f>
        <v>2.4167529001688361</v>
      </c>
      <c r="F546" s="21">
        <f>IF(OR($A546="",$B546="",$C546=""),"",B546*'MPTO_working_3-way'!$I545)</f>
        <v>3.1087291579094858</v>
      </c>
      <c r="G546" s="22">
        <f>IF(OR($A546="",$B546="",$C546=""),"",C546*'MPTO_working_3-way'!$I545)</f>
        <v>3.7800494079563851</v>
      </c>
      <c r="H546" s="17">
        <f>IF(OR($A546="",$B546="",$C546=""),"",'MPTO_working_3-way'!E545)</f>
        <v>2.401439139512171</v>
      </c>
      <c r="I546" s="21">
        <f>IF(OR($A546="",$B546="",$C546=""),"",'MPTO_working_3-way'!F545)</f>
        <v>3.1124291703470961</v>
      </c>
      <c r="J546" s="22">
        <f>IF(OR($A546="",$B546="",$C546=""),"",'MPTO_working_3-way'!G545)</f>
        <v>3.8125654066199046</v>
      </c>
      <c r="K546" s="17">
        <f>IF(OR($A546="",$B546="",$C546=""),"",'OddsRatio_working_3-way'!H545)</f>
        <v>2.4082683186464333</v>
      </c>
      <c r="L546" s="21">
        <f>IF(OR($A546="",$B546="",$C546=""),"",'OddsRatio_working_3-way'!I545)</f>
        <v>3.1124024779696509</v>
      </c>
      <c r="M546" s="22">
        <f>IF(OR($A546="",$B546="",$C546=""),"",'OddsRatio_working_3-way'!J545)</f>
        <v>3.7955177071638162</v>
      </c>
      <c r="N546" s="29">
        <f t="shared" si="165"/>
        <v>41.377833866678685</v>
      </c>
      <c r="O546" s="30">
        <f t="shared" si="166"/>
        <v>32.167485464461173</v>
      </c>
      <c r="P546" s="30">
        <f t="shared" si="167"/>
        <v>26.454680668860142</v>
      </c>
      <c r="Q546" t="s">
        <v>283</v>
      </c>
      <c r="R546" t="s">
        <v>279</v>
      </c>
      <c r="S546" s="43">
        <v>44093</v>
      </c>
      <c r="T546" s="4">
        <v>100</v>
      </c>
      <c r="U546" s="4">
        <f t="shared" ref="U546:U609" si="168">(1/A546)*((T546*A546)-T546)</f>
        <v>57.264957264957268</v>
      </c>
      <c r="V546" s="4">
        <f t="shared" ref="V546:V609" si="169">(1/B546)*((T546*B546)-T546)</f>
        <v>66.777408637873762</v>
      </c>
      <c r="W546" s="4">
        <f t="shared" ref="W546:W609" si="170">(1/C546)*((T546*C546)-T546)</f>
        <v>72.67759562841529</v>
      </c>
      <c r="X546" s="4">
        <f t="shared" ref="X546:X609" si="171">((1/B546)+(1/C546))*T546</f>
        <v>60.544995733710948</v>
      </c>
      <c r="Y546" s="4">
        <f t="shared" ref="Y546:Y609" si="172">((1/A546)+(1/C546))*T546</f>
        <v>70.057447106627436</v>
      </c>
      <c r="Z546" s="4">
        <f t="shared" ref="Z546:Z609" si="173">((1/A546)+(1/B546))*T546</f>
        <v>75.957634097168977</v>
      </c>
      <c r="AA546" s="4">
        <f t="shared" ref="AA546:AA609" si="174">U546-X546</f>
        <v>-3.2800384687536805</v>
      </c>
      <c r="AB546" s="4">
        <f t="shared" ref="AB546:AB609" si="175">V546-Y546</f>
        <v>-3.2800384687536734</v>
      </c>
      <c r="AC546" s="4">
        <f t="shared" ref="AC546:AC609" si="176">W546-Z546</f>
        <v>-3.2800384687536877</v>
      </c>
    </row>
    <row r="547" spans="1:29" ht="15" x14ac:dyDescent="0.25">
      <c r="A547">
        <v>3.63</v>
      </c>
      <c r="B547">
        <v>3.22</v>
      </c>
      <c r="C547">
        <v>2.2400000000000002</v>
      </c>
      <c r="D547" s="20">
        <f t="shared" si="164"/>
        <v>3.2469671303663405E-2</v>
      </c>
      <c r="E547" s="17">
        <f>IF(OR($A547="",$B547="",$C547=""),"",A547*'MPTO_working_3-way'!$I546)</f>
        <v>3.747864906832298</v>
      </c>
      <c r="F547" s="21">
        <f>IF(OR($A547="",$B547="",$C547=""),"",B547*'MPTO_working_3-way'!$I546)</f>
        <v>3.3245523415977964</v>
      </c>
      <c r="G547" s="22">
        <f>IF(OR($A547="",$B547="",$C547=""),"",C547*'MPTO_working_3-way'!$I546)</f>
        <v>2.3127320637202065</v>
      </c>
      <c r="H547" s="17">
        <f>IF(OR($A547="",$B547="",$C547=""),"",'MPTO_working_3-way'!E546)</f>
        <v>3.7784488401725129</v>
      </c>
      <c r="I547" s="21">
        <f>IF(OR($A547="",$B547="",$C547=""),"",'MPTO_working_3-way'!F546)</f>
        <v>3.3362716718321486</v>
      </c>
      <c r="J547" s="22">
        <f>IF(OR($A547="",$B547="",$C547=""),"",'MPTO_working_3-way'!G546)</f>
        <v>2.295655931154807</v>
      </c>
      <c r="K547" s="17">
        <f>IF(OR($A547="",$B547="",$C547=""),"",'OddsRatio_working_3-way'!H546)</f>
        <v>3.7634795149737976</v>
      </c>
      <c r="L547" s="21">
        <f>IF(OR($A547="",$B547="",$C547=""),"",'OddsRatio_working_3-way'!I546)</f>
        <v>3.3326709213847265</v>
      </c>
      <c r="M547" s="22">
        <f>IF(OR($A547="",$B547="",$C547=""),"",'OddsRatio_working_3-way'!J546)</f>
        <v>2.3029333074401173</v>
      </c>
      <c r="N547" s="29">
        <f t="shared" si="165"/>
        <v>26.681858200838988</v>
      </c>
      <c r="O547" s="30">
        <f t="shared" si="166"/>
        <v>30.079237661194259</v>
      </c>
      <c r="P547" s="30">
        <f t="shared" si="167"/>
        <v>43.238904137966742</v>
      </c>
      <c r="Q547" t="s">
        <v>291</v>
      </c>
      <c r="R547" t="s">
        <v>286</v>
      </c>
      <c r="S547" s="43">
        <v>44093</v>
      </c>
      <c r="T547" s="4">
        <v>100</v>
      </c>
      <c r="U547" s="4">
        <f t="shared" si="168"/>
        <v>72.451790633608823</v>
      </c>
      <c r="V547" s="4">
        <f t="shared" si="169"/>
        <v>68.944099378881987</v>
      </c>
      <c r="W547" s="4">
        <f t="shared" si="170"/>
        <v>55.357142857142868</v>
      </c>
      <c r="X547" s="4">
        <f t="shared" si="171"/>
        <v>75.698757763975138</v>
      </c>
      <c r="Y547" s="4">
        <f t="shared" si="172"/>
        <v>72.19106650924833</v>
      </c>
      <c r="Z547" s="4">
        <f t="shared" si="173"/>
        <v>58.604109987509204</v>
      </c>
      <c r="AA547" s="4">
        <f t="shared" si="174"/>
        <v>-3.2469671303663148</v>
      </c>
      <c r="AB547" s="4">
        <f t="shared" si="175"/>
        <v>-3.2469671303663432</v>
      </c>
      <c r="AC547" s="4">
        <f t="shared" si="176"/>
        <v>-3.2469671303663361</v>
      </c>
    </row>
    <row r="548" spans="1:29" ht="15" x14ac:dyDescent="0.25">
      <c r="A548">
        <v>2.23</v>
      </c>
      <c r="B548">
        <v>3.07</v>
      </c>
      <c r="C548">
        <v>3.85</v>
      </c>
      <c r="D548" s="20">
        <f t="shared" si="164"/>
        <v>3.3903652036603837E-2</v>
      </c>
      <c r="E548" s="17">
        <f>IF(OR($A548="",$B548="",$C548=""),"",A548*'MPTO_working_3-way'!$I547)</f>
        <v>2.3056051440416265</v>
      </c>
      <c r="F548" s="21">
        <f>IF(OR($A548="",$B548="",$C548=""),"",B548*'MPTO_working_3-way'!$I547)</f>
        <v>3.1740842117523735</v>
      </c>
      <c r="G548" s="22">
        <f>IF(OR($A548="",$B548="",$C548=""),"",C548*'MPTO_working_3-way'!$I547)</f>
        <v>3.9805290603409249</v>
      </c>
      <c r="H548" s="17">
        <f>IF(OR($A548="",$B548="",$C548=""),"",'MPTO_working_3-way'!E547)</f>
        <v>2.2876527724596798</v>
      </c>
      <c r="I548" s="21">
        <f>IF(OR($A548="",$B548="",$C548=""),"",'MPTO_working_3-way'!F547)</f>
        <v>3.1803410987904264</v>
      </c>
      <c r="J548" s="22">
        <f>IF(OR($A548="",$B548="",$C548=""),"",'MPTO_working_3-way'!G547)</f>
        <v>4.0251322431487209</v>
      </c>
      <c r="K548" s="17">
        <f>IF(OR($A548="",$B548="",$C548=""),"",'OddsRatio_working_3-way'!H547)</f>
        <v>2.295434047784449</v>
      </c>
      <c r="L548" s="21">
        <f>IF(OR($A548="",$B548="",$C548=""),"",'OddsRatio_working_3-way'!I547)</f>
        <v>3.1801207145640737</v>
      </c>
      <c r="M548" s="22">
        <f>IF(OR($A548="",$B548="",$C548=""),"",'OddsRatio_working_3-way'!J547)</f>
        <v>4.0016154765737255</v>
      </c>
      <c r="N548" s="29">
        <f t="shared" si="165"/>
        <v>43.37256110762501</v>
      </c>
      <c r="O548" s="30">
        <f t="shared" si="166"/>
        <v>31.505150250815561</v>
      </c>
      <c r="P548" s="30">
        <f t="shared" si="167"/>
        <v>25.122288641559422</v>
      </c>
      <c r="Q548" t="s">
        <v>281</v>
      </c>
      <c r="R548" t="s">
        <v>288</v>
      </c>
      <c r="S548" s="43">
        <v>44093</v>
      </c>
      <c r="T548" s="4">
        <v>100</v>
      </c>
      <c r="U548" s="4">
        <f t="shared" si="168"/>
        <v>55.156950672645742</v>
      </c>
      <c r="V548" s="4">
        <f t="shared" si="169"/>
        <v>67.426710097719877</v>
      </c>
      <c r="W548" s="4">
        <f t="shared" si="170"/>
        <v>74.025974025974023</v>
      </c>
      <c r="X548" s="4">
        <f t="shared" si="171"/>
        <v>58.547315876306108</v>
      </c>
      <c r="Y548" s="4">
        <f t="shared" si="172"/>
        <v>70.817075301380243</v>
      </c>
      <c r="Z548" s="4">
        <f t="shared" si="173"/>
        <v>77.416339229634403</v>
      </c>
      <c r="AA548" s="4">
        <f t="shared" si="174"/>
        <v>-3.390365203660366</v>
      </c>
      <c r="AB548" s="4">
        <f t="shared" si="175"/>
        <v>-3.390365203660366</v>
      </c>
      <c r="AC548" s="4">
        <f t="shared" si="176"/>
        <v>-3.3903652036603802</v>
      </c>
    </row>
    <row r="549" spans="1:29" ht="15" x14ac:dyDescent="0.25">
      <c r="A549">
        <v>6.37</v>
      </c>
      <c r="B549">
        <v>3.67</v>
      </c>
      <c r="C549">
        <v>1.58</v>
      </c>
      <c r="D549" s="20">
        <f t="shared" si="164"/>
        <v>6.2376827709346383E-2</v>
      </c>
      <c r="E549" s="17">
        <f>IF(OR($A549="",$B549="",$C549=""),"",A549*'MPTO_working_3-way'!$I548)</f>
        <v>6.7673403925085367</v>
      </c>
      <c r="F549" s="21">
        <f>IF(OR($A549="",$B549="",$C549=""),"",B549*'MPTO_working_3-way'!$I548)</f>
        <v>3.8989229576933013</v>
      </c>
      <c r="G549" s="22">
        <f>IF(OR($A549="",$B549="",$C549=""),"",C549*'MPTO_working_3-way'!$I548)</f>
        <v>1.6785553877807673</v>
      </c>
      <c r="H549" s="17">
        <f>IF(OR($A549="",$B549="",$C549=""),"",'MPTO_working_3-way'!E548)</f>
        <v>7.3424891772224115</v>
      </c>
      <c r="I549" s="21">
        <f>IF(OR($A549="",$B549="",$C549=""),"",'MPTO_working_3-way'!F548)</f>
        <v>3.9731843726853082</v>
      </c>
      <c r="J549" s="22">
        <f>IF(OR($A549="",$B549="",$C549=""),"",'MPTO_working_3-way'!G548)</f>
        <v>1.633668959261817</v>
      </c>
      <c r="K549" s="17">
        <f>IF(OR($A549="",$B549="",$C549=""),"",'OddsRatio_working_3-way'!H548)</f>
        <v>7.0075316026640566</v>
      </c>
      <c r="L549" s="21">
        <f>IF(OR($A549="",$B549="",$C549=""),"",'OddsRatio_working_3-way'!I548)</f>
        <v>3.9869849867994471</v>
      </c>
      <c r="M549" s="22">
        <f>IF(OR($A549="",$B549="",$C549=""),"",'OddsRatio_working_3-way'!J548)</f>
        <v>1.6488581619264722</v>
      </c>
      <c r="N549" s="29">
        <f t="shared" si="165"/>
        <v>14.776853859856121</v>
      </c>
      <c r="O549" s="30">
        <f t="shared" si="166"/>
        <v>25.648108743129015</v>
      </c>
      <c r="P549" s="30">
        <f t="shared" si="167"/>
        <v>59.57503739701486</v>
      </c>
      <c r="Q549" t="s">
        <v>361</v>
      </c>
      <c r="R549" t="s">
        <v>92</v>
      </c>
      <c r="S549" s="43">
        <v>44093</v>
      </c>
      <c r="T549" s="4">
        <v>100</v>
      </c>
      <c r="U549" s="4">
        <f t="shared" si="168"/>
        <v>84.301412872841439</v>
      </c>
      <c r="V549" s="4">
        <f t="shared" si="169"/>
        <v>72.752043596730246</v>
      </c>
      <c r="W549" s="4">
        <f t="shared" si="170"/>
        <v>36.708860759493668</v>
      </c>
      <c r="X549" s="4">
        <f t="shared" si="171"/>
        <v>90.539095643776079</v>
      </c>
      <c r="Y549" s="4">
        <f t="shared" si="172"/>
        <v>78.989726367664886</v>
      </c>
      <c r="Z549" s="4">
        <f t="shared" si="173"/>
        <v>42.946543530428315</v>
      </c>
      <c r="AA549" s="4">
        <f t="shared" si="174"/>
        <v>-6.2376827709346401</v>
      </c>
      <c r="AB549" s="4">
        <f t="shared" si="175"/>
        <v>-6.2376827709346401</v>
      </c>
      <c r="AC549" s="4">
        <f t="shared" si="176"/>
        <v>-6.2376827709346472</v>
      </c>
    </row>
    <row r="550" spans="1:29" ht="15" x14ac:dyDescent="0.25">
      <c r="A550">
        <v>1.87</v>
      </c>
      <c r="B550">
        <v>3.81</v>
      </c>
      <c r="C550">
        <v>4.24</v>
      </c>
      <c r="D550" s="20">
        <f t="shared" si="164"/>
        <v>3.3075606493593535E-2</v>
      </c>
      <c r="E550" s="17">
        <f>IF(OR($A550="",$B550="",$C550=""),"",A550*'MPTO_working_3-way'!$I549)</f>
        <v>1.93185138414302</v>
      </c>
      <c r="F550" s="21">
        <f>IF(OR($A550="",$B550="",$C550=""),"",B550*'MPTO_working_3-way'!$I549)</f>
        <v>3.9360180607405915</v>
      </c>
      <c r="G550" s="22">
        <f>IF(OR($A550="",$B550="",$C550=""),"",C550*'MPTO_working_3-way'!$I549)</f>
        <v>4.3802405715328367</v>
      </c>
      <c r="H550" s="17">
        <f>IF(OR($A550="",$B550="",$C550=""),"",'MPTO_working_3-way'!E549)</f>
        <v>1.9093656358031814</v>
      </c>
      <c r="I550" s="21">
        <f>IF(OR($A550="",$B550="",$C550=""),"",'MPTO_working_3-way'!F549)</f>
        <v>3.9770604831794372</v>
      </c>
      <c r="J550" s="22">
        <f>IF(OR($A550="",$B550="",$C550=""),"",'MPTO_working_3-way'!G549)</f>
        <v>4.4479265889921189</v>
      </c>
      <c r="K550" s="17">
        <f>IF(OR($A550="",$B550="",$C550=""),"",'OddsRatio_working_3-way'!H549)</f>
        <v>1.9178337847950682</v>
      </c>
      <c r="L550" s="21">
        <f>IF(OR($A550="",$B550="",$C550=""),"",'OddsRatio_working_3-way'!I549)</f>
        <v>3.9644976267518848</v>
      </c>
      <c r="M550" s="22">
        <f>IF(OR($A550="",$B550="",$C550=""),"",'OddsRatio_working_3-way'!J549)</f>
        <v>4.4181396123402532</v>
      </c>
      <c r="N550" s="29">
        <f t="shared" si="165"/>
        <v>51.763816213202418</v>
      </c>
      <c r="O550" s="30">
        <f t="shared" si="166"/>
        <v>25.40638748522009</v>
      </c>
      <c r="P550" s="30">
        <f t="shared" si="167"/>
        <v>22.829796301577485</v>
      </c>
      <c r="Q550" t="s">
        <v>94</v>
      </c>
      <c r="R550" t="s">
        <v>104</v>
      </c>
      <c r="S550" s="43">
        <v>44093</v>
      </c>
      <c r="T550" s="4">
        <v>100</v>
      </c>
      <c r="U550" s="4">
        <f t="shared" si="168"/>
        <v>46.524064171122987</v>
      </c>
      <c r="V550" s="4">
        <f t="shared" si="169"/>
        <v>73.753280839895012</v>
      </c>
      <c r="W550" s="4">
        <f t="shared" si="170"/>
        <v>76.415094339622627</v>
      </c>
      <c r="X550" s="4">
        <f t="shared" si="171"/>
        <v>49.831624820482347</v>
      </c>
      <c r="Y550" s="4">
        <f t="shared" si="172"/>
        <v>77.060841489254344</v>
      </c>
      <c r="Z550" s="4">
        <f t="shared" si="173"/>
        <v>79.722654988981986</v>
      </c>
      <c r="AA550" s="4">
        <f t="shared" si="174"/>
        <v>-3.3075606493593597</v>
      </c>
      <c r="AB550" s="4">
        <f t="shared" si="175"/>
        <v>-3.3075606493593313</v>
      </c>
      <c r="AC550" s="4">
        <f t="shared" si="176"/>
        <v>-3.3075606493593597</v>
      </c>
    </row>
    <row r="551" spans="1:29" ht="15" x14ac:dyDescent="0.25">
      <c r="A551">
        <v>3.95</v>
      </c>
      <c r="B551">
        <v>3.81</v>
      </c>
      <c r="C551">
        <v>1.94</v>
      </c>
      <c r="D551" s="20">
        <f t="shared" si="164"/>
        <v>3.1095666088848395E-2</v>
      </c>
      <c r="E551" s="17">
        <f>IF(OR($A551="",$B551="",$C551=""),"",A551*'MPTO_working_3-way'!$I550)</f>
        <v>4.0728278810509515</v>
      </c>
      <c r="F551" s="21">
        <f>IF(OR($A551="",$B551="",$C551=""),"",B551*'MPTO_working_3-way'!$I550)</f>
        <v>3.9284744877985123</v>
      </c>
      <c r="G551" s="22">
        <f>IF(OR($A551="",$B551="",$C551=""),"",C551*'MPTO_working_3-way'!$I550)</f>
        <v>2.0003255922123659</v>
      </c>
      <c r="H551" s="17">
        <f>IF(OR($A551="",$B551="",$C551=""),"",'MPTO_working_3-way'!E550)</f>
        <v>4.1186274265470351</v>
      </c>
      <c r="I551" s="21">
        <f>IF(OR($A551="",$B551="",$C551=""),"",'MPTO_working_3-way'!F550)</f>
        <v>3.9666488988561723</v>
      </c>
      <c r="J551" s="22">
        <f>IF(OR($A551="",$B551="",$C551=""),"",'MPTO_working_3-way'!G550)</f>
        <v>1.979811092201897</v>
      </c>
      <c r="K551" s="17">
        <f>IF(OR($A551="",$B551="",$C551=""),"",'OddsRatio_working_3-way'!H550)</f>
        <v>4.099761489317209</v>
      </c>
      <c r="L551" s="21">
        <f>IF(OR($A551="",$B551="",$C551=""),"",'OddsRatio_working_3-way'!I550)</f>
        <v>3.9526541644004585</v>
      </c>
      <c r="M551" s="22">
        <f>IF(OR($A551="",$B551="",$C551=""),"",'OddsRatio_working_3-way'!J550)</f>
        <v>1.9877206101553138</v>
      </c>
      <c r="N551" s="29">
        <f t="shared" si="165"/>
        <v>24.552964898235775</v>
      </c>
      <c r="O551" s="30">
        <f t="shared" si="166"/>
        <v>25.455173582160452</v>
      </c>
      <c r="P551" s="30">
        <f t="shared" si="167"/>
        <v>49.991861519603766</v>
      </c>
      <c r="Q551" t="s">
        <v>142</v>
      </c>
      <c r="R551" t="s">
        <v>102</v>
      </c>
      <c r="S551" s="43">
        <v>44093</v>
      </c>
      <c r="T551" s="4">
        <v>100</v>
      </c>
      <c r="U551" s="4">
        <f t="shared" si="168"/>
        <v>74.683544303797461</v>
      </c>
      <c r="V551" s="4">
        <f t="shared" si="169"/>
        <v>73.753280839895012</v>
      </c>
      <c r="W551" s="4">
        <f t="shared" si="170"/>
        <v>48.453608247422686</v>
      </c>
      <c r="X551" s="4">
        <f t="shared" si="171"/>
        <v>77.793110912682309</v>
      </c>
      <c r="Y551" s="4">
        <f t="shared" si="172"/>
        <v>76.862847448779846</v>
      </c>
      <c r="Z551" s="4">
        <f t="shared" si="173"/>
        <v>51.563174856307512</v>
      </c>
      <c r="AA551" s="4">
        <f t="shared" si="174"/>
        <v>-3.1095666088848475</v>
      </c>
      <c r="AB551" s="4">
        <f t="shared" si="175"/>
        <v>-3.1095666088848333</v>
      </c>
      <c r="AC551" s="4">
        <f t="shared" si="176"/>
        <v>-3.1095666088848262</v>
      </c>
    </row>
    <row r="552" spans="1:29" ht="15" x14ac:dyDescent="0.25">
      <c r="A552">
        <v>1.36</v>
      </c>
      <c r="B552">
        <v>5.3</v>
      </c>
      <c r="C552">
        <v>8.56</v>
      </c>
      <c r="D552" s="20">
        <f t="shared" si="164"/>
        <v>4.0795792836619826E-2</v>
      </c>
      <c r="E552" s="17">
        <f>IF(OR($A552="",$B552="",$C552=""),"",A552*'MPTO_working_3-way'!$I551)</f>
        <v>1.4154822782578032</v>
      </c>
      <c r="F552" s="21">
        <f>IF(OR($A552="",$B552="",$C552=""),"",B552*'MPTO_working_3-way'!$I551)</f>
        <v>5.5162177020340852</v>
      </c>
      <c r="G552" s="22">
        <f>IF(OR($A552="",$B552="",$C552=""),"",C552*'MPTO_working_3-way'!$I551)</f>
        <v>8.9092119866814663</v>
      </c>
      <c r="H552" s="17">
        <f>IF(OR($A552="",$B552="",$C552=""),"",'MPTO_working_3-way'!E551)</f>
        <v>1.3856258938003494</v>
      </c>
      <c r="I552" s="21">
        <f>IF(OR($A552="",$B552="",$C552=""),"",'MPTO_working_3-way'!F551)</f>
        <v>5.711653533977131</v>
      </c>
      <c r="J552" s="22">
        <f>IF(OR($A552="",$B552="",$C552=""),"",'MPTO_working_3-way'!G551)</f>
        <v>9.6876852735768502</v>
      </c>
      <c r="K552" s="17">
        <f>IF(OR($A552="",$B552="",$C552=""),"",'OddsRatio_working_3-way'!H551)</f>
        <v>1.3943903765939987</v>
      </c>
      <c r="L552" s="21">
        <f>IF(OR($A552="",$B552="",$C552=""),"",'OddsRatio_working_3-way'!I551)</f>
        <v>5.7107739426505342</v>
      </c>
      <c r="M552" s="22">
        <f>IF(OR($A552="",$B552="",$C552=""),"",'OddsRatio_working_3-way'!J551)</f>
        <v>9.2821979084739628</v>
      </c>
      <c r="N552" s="29">
        <f t="shared" si="165"/>
        <v>70.647299182778539</v>
      </c>
      <c r="O552" s="30">
        <f t="shared" si="166"/>
        <v>18.128363563882797</v>
      </c>
      <c r="P552" s="30">
        <f t="shared" si="167"/>
        <v>11.224337253338646</v>
      </c>
      <c r="Q552" t="s">
        <v>413</v>
      </c>
      <c r="R552" t="s">
        <v>364</v>
      </c>
      <c r="S552" s="43">
        <v>44093</v>
      </c>
      <c r="T552" s="4">
        <v>100</v>
      </c>
      <c r="U552" s="4">
        <f t="shared" si="168"/>
        <v>26.470588235294116</v>
      </c>
      <c r="V552" s="4">
        <f t="shared" si="169"/>
        <v>81.132075471698116</v>
      </c>
      <c r="W552" s="4">
        <f t="shared" si="170"/>
        <v>88.317757009345797</v>
      </c>
      <c r="X552" s="4">
        <f t="shared" si="171"/>
        <v>30.550167518956094</v>
      </c>
      <c r="Y552" s="4">
        <f t="shared" si="172"/>
        <v>85.211654755360072</v>
      </c>
      <c r="Z552" s="4">
        <f t="shared" si="173"/>
        <v>92.397336293007768</v>
      </c>
      <c r="AA552" s="4">
        <f t="shared" si="174"/>
        <v>-4.0795792836619782</v>
      </c>
      <c r="AB552" s="4">
        <f t="shared" si="175"/>
        <v>-4.0795792836619569</v>
      </c>
      <c r="AC552" s="4">
        <f t="shared" si="176"/>
        <v>-4.0795792836619711</v>
      </c>
    </row>
    <row r="553" spans="1:29" ht="15" x14ac:dyDescent="0.25">
      <c r="A553">
        <v>1.71</v>
      </c>
      <c r="B553">
        <v>4.1100000000000003</v>
      </c>
      <c r="C553">
        <v>4.67</v>
      </c>
      <c r="D553" s="20">
        <f t="shared" si="164"/>
        <v>4.2237086383150713E-2</v>
      </c>
      <c r="E553" s="17">
        <f>IF(OR($A553="",$B553="",$C553=""),"",A553*'MPTO_working_3-way'!$I552)</f>
        <v>1.7822254177151877</v>
      </c>
      <c r="F553" s="21">
        <f>IF(OR($A553="",$B553="",$C553=""),"",B553*'MPTO_working_3-way'!$I552)</f>
        <v>4.2835944250347495</v>
      </c>
      <c r="G553" s="22">
        <f>IF(OR($A553="",$B553="",$C553=""),"",C553*'MPTO_working_3-way'!$I552)</f>
        <v>4.8672471934093133</v>
      </c>
      <c r="H553" s="17">
        <f>IF(OR($A553="",$B553="",$C553=""),"",'MPTO_working_3-way'!E552)</f>
        <v>1.7521840755911571</v>
      </c>
      <c r="I553" s="21">
        <f>IF(OR($A553="",$B553="",$C553=""),"",'MPTO_working_3-way'!F552)</f>
        <v>4.3624312480885177</v>
      </c>
      <c r="J553" s="22">
        <f>IF(OR($A553="",$B553="",$C553=""),"",'MPTO_working_3-way'!G552)</f>
        <v>4.9986570228581773</v>
      </c>
      <c r="K553" s="17">
        <f>IF(OR($A553="",$B553="",$C553=""),"",'OddsRatio_working_3-way'!H552)</f>
        <v>1.7627159129701273</v>
      </c>
      <c r="L553" s="21">
        <f>IF(OR($A553="",$B553="",$C553=""),"",'OddsRatio_working_3-way'!I552)</f>
        <v>4.340910548362106</v>
      </c>
      <c r="M553" s="22">
        <f>IF(OR($A553="",$B553="",$C553=""),"",'OddsRatio_working_3-way'!J552)</f>
        <v>4.9424892966202343</v>
      </c>
      <c r="N553" s="29">
        <f t="shared" si="165"/>
        <v>56.10962508221882</v>
      </c>
      <c r="O553" s="30">
        <f t="shared" si="166"/>
        <v>23.344880508660381</v>
      </c>
      <c r="P553" s="30">
        <f t="shared" si="167"/>
        <v>20.54549440912081</v>
      </c>
      <c r="Q553" t="s">
        <v>384</v>
      </c>
      <c r="R553" t="s">
        <v>379</v>
      </c>
      <c r="S553" s="43">
        <v>44093</v>
      </c>
      <c r="T553" s="4">
        <v>100</v>
      </c>
      <c r="U553" s="4">
        <f t="shared" si="168"/>
        <v>41.520467836257311</v>
      </c>
      <c r="V553" s="4">
        <f t="shared" si="169"/>
        <v>75.669099756691011</v>
      </c>
      <c r="W553" s="4">
        <f t="shared" si="170"/>
        <v>78.586723768736618</v>
      </c>
      <c r="X553" s="4">
        <f t="shared" si="171"/>
        <v>45.744176474572384</v>
      </c>
      <c r="Y553" s="4">
        <f t="shared" si="172"/>
        <v>79.892808395006071</v>
      </c>
      <c r="Z553" s="4">
        <f t="shared" si="173"/>
        <v>82.810432407051678</v>
      </c>
      <c r="AA553" s="4">
        <f t="shared" si="174"/>
        <v>-4.2237086383150739</v>
      </c>
      <c r="AB553" s="4">
        <f t="shared" si="175"/>
        <v>-4.2237086383150597</v>
      </c>
      <c r="AC553" s="4">
        <f t="shared" si="176"/>
        <v>-4.2237086383150597</v>
      </c>
    </row>
    <row r="554" spans="1:29" ht="15" x14ac:dyDescent="0.25">
      <c r="A554">
        <v>1.17</v>
      </c>
      <c r="B554">
        <v>7.67</v>
      </c>
      <c r="C554">
        <v>16.829999999999998</v>
      </c>
      <c r="D554" s="20">
        <f t="shared" si="164"/>
        <v>4.4496657657176142E-2</v>
      </c>
      <c r="E554" s="17">
        <f>IF(OR($A554="",$B554="",$C554=""),"",A554*'MPTO_working_3-way'!$I553)</f>
        <v>1.2220610894588959</v>
      </c>
      <c r="F554" s="21">
        <f>IF(OR($A554="",$B554="",$C554=""),"",B554*'MPTO_working_3-way'!$I553)</f>
        <v>8.0112893642305405</v>
      </c>
      <c r="G554" s="22">
        <f>IF(OR($A554="",$B554="",$C554=""),"",C554*'MPTO_working_3-way'!$I553)</f>
        <v>17.578878748370272</v>
      </c>
      <c r="H554" s="17">
        <f>IF(OR($A554="",$B554="",$C554=""),"",'MPTO_working_3-way'!E553)</f>
        <v>1.1906623937996488</v>
      </c>
      <c r="I554" s="21">
        <f>IF(OR($A554="",$B554="",$C554=""),"",'MPTO_working_3-way'!F553)</f>
        <v>8.6545710128927436</v>
      </c>
      <c r="J554" s="22">
        <f>IF(OR($A554="",$B554="",$C554=""),"",'MPTO_working_3-way'!G553)</f>
        <v>22.428822953649064</v>
      </c>
      <c r="K554" s="17">
        <f>IF(OR($A554="",$B554="",$C554=""),"",'OddsRatio_working_3-way'!H553)</f>
        <v>1.1981483044028565</v>
      </c>
      <c r="L554" s="21">
        <f>IF(OR($A554="",$B554="",$C554=""),"",'OddsRatio_working_3-way'!I553)</f>
        <v>8.7744070021591387</v>
      </c>
      <c r="M554" s="22">
        <f>IF(OR($A554="",$B554="",$C554=""),"",'OddsRatio_working_3-way'!J553)</f>
        <v>19.451103874689533</v>
      </c>
      <c r="N554" s="29">
        <f t="shared" si="165"/>
        <v>81.828969813839663</v>
      </c>
      <c r="O554" s="30">
        <f t="shared" si="166"/>
        <v>12.482385225839947</v>
      </c>
      <c r="P554" s="30">
        <f t="shared" si="167"/>
        <v>5.6886449603204037</v>
      </c>
      <c r="Q554" t="s">
        <v>382</v>
      </c>
      <c r="R554" t="s">
        <v>375</v>
      </c>
      <c r="S554" s="43">
        <v>44093</v>
      </c>
      <c r="T554" s="4">
        <v>100</v>
      </c>
      <c r="U554" s="4">
        <f t="shared" si="168"/>
        <v>14.529914529914532</v>
      </c>
      <c r="V554" s="4">
        <f t="shared" si="169"/>
        <v>86.962190352020869</v>
      </c>
      <c r="W554" s="4">
        <f t="shared" si="170"/>
        <v>94.058229352346999</v>
      </c>
      <c r="X554" s="4">
        <f t="shared" si="171"/>
        <v>18.979580295632143</v>
      </c>
      <c r="Y554" s="4">
        <f t="shared" si="172"/>
        <v>91.411856117738481</v>
      </c>
      <c r="Z554" s="4">
        <f t="shared" si="173"/>
        <v>98.50789511806461</v>
      </c>
      <c r="AA554" s="4">
        <f t="shared" si="174"/>
        <v>-4.4496657657176115</v>
      </c>
      <c r="AB554" s="4">
        <f t="shared" si="175"/>
        <v>-4.4496657657176115</v>
      </c>
      <c r="AC554" s="4">
        <f t="shared" si="176"/>
        <v>-4.4496657657176115</v>
      </c>
    </row>
    <row r="555" spans="1:29" ht="15" x14ac:dyDescent="0.25">
      <c r="A555">
        <v>3.37</v>
      </c>
      <c r="B555">
        <v>3.78</v>
      </c>
      <c r="C555">
        <v>2.09</v>
      </c>
      <c r="D555" s="20">
        <f t="shared" si="164"/>
        <v>3.9755069116305997E-2</v>
      </c>
      <c r="E555" s="17">
        <f>IF(OR($A555="",$B555="",$C555=""),"",A555*'MPTO_working_3-way'!$I554)</f>
        <v>3.5039745829219515</v>
      </c>
      <c r="F555" s="21">
        <f>IF(OR($A555="",$B555="",$C555=""),"",B555*'MPTO_working_3-way'!$I554)</f>
        <v>3.9302741612596366</v>
      </c>
      <c r="G555" s="22">
        <f>IF(OR($A555="",$B555="",$C555=""),"",C555*'MPTO_working_3-way'!$I554)</f>
        <v>2.1730880944530795</v>
      </c>
      <c r="H555" s="17">
        <f>IF(OR($A555="",$B555="",$C555=""),"",'MPTO_working_3-way'!E554)</f>
        <v>3.5275332660194203</v>
      </c>
      <c r="I555" s="21">
        <f>IF(OR($A555="",$B555="",$C555=""),"",'MPTO_working_3-way'!F554)</f>
        <v>3.9793301677794064</v>
      </c>
      <c r="J555" s="22">
        <f>IF(OR($A555="",$B555="",$C555=""),"",'MPTO_working_3-way'!G554)</f>
        <v>2.149533548845513</v>
      </c>
      <c r="K555" s="17">
        <f>IF(OR($A555="",$B555="",$C555=""),"",'OddsRatio_working_3-way'!H554)</f>
        <v>3.5202156511754059</v>
      </c>
      <c r="L555" s="21">
        <f>IF(OR($A555="",$B555="",$C555=""),"",'OddsRatio_working_3-way'!I554)</f>
        <v>3.9562023250074372</v>
      </c>
      <c r="M555" s="22">
        <f>IF(OR($A555="",$B555="",$C555=""),"",'OddsRatio_working_3-way'!J554)</f>
        <v>2.1590865231144267</v>
      </c>
      <c r="N555" s="29">
        <f t="shared" si="165"/>
        <v>28.539019799798425</v>
      </c>
      <c r="O555" s="30">
        <f t="shared" si="166"/>
        <v>25.443517652201241</v>
      </c>
      <c r="P555" s="30">
        <f t="shared" si="167"/>
        <v>46.017462548000339</v>
      </c>
      <c r="Q555" t="s">
        <v>367</v>
      </c>
      <c r="R555" t="s">
        <v>362</v>
      </c>
      <c r="S555" s="43">
        <v>44093</v>
      </c>
      <c r="T555" s="4">
        <v>100</v>
      </c>
      <c r="U555" s="4">
        <f t="shared" si="168"/>
        <v>70.326409495548958</v>
      </c>
      <c r="V555" s="4">
        <f t="shared" si="169"/>
        <v>73.544973544973558</v>
      </c>
      <c r="W555" s="4">
        <f t="shared" si="170"/>
        <v>52.153110047846894</v>
      </c>
      <c r="X555" s="4">
        <f t="shared" si="171"/>
        <v>74.301916407179576</v>
      </c>
      <c r="Y555" s="4">
        <f t="shared" si="172"/>
        <v>77.520480456604162</v>
      </c>
      <c r="Z555" s="4">
        <f t="shared" si="173"/>
        <v>56.128616959477498</v>
      </c>
      <c r="AA555" s="4">
        <f t="shared" si="174"/>
        <v>-3.9755069116306174</v>
      </c>
      <c r="AB555" s="4">
        <f t="shared" si="175"/>
        <v>-3.9755069116306032</v>
      </c>
      <c r="AC555" s="4">
        <f t="shared" si="176"/>
        <v>-3.9755069116306032</v>
      </c>
    </row>
    <row r="556" spans="1:29" ht="15" x14ac:dyDescent="0.25">
      <c r="A556">
        <v>2.6</v>
      </c>
      <c r="B556">
        <v>3.09</v>
      </c>
      <c r="C556">
        <v>3.02</v>
      </c>
      <c r="D556" s="20">
        <f t="shared" si="164"/>
        <v>3.9365807899209848E-2</v>
      </c>
      <c r="E556" s="17">
        <f>IF(OR($A556="",$B556="",$C556=""),"",A556*'MPTO_working_3-way'!$I555)</f>
        <v>2.7023511005379457</v>
      </c>
      <c r="F556" s="21">
        <f>IF(OR($A556="",$B556="",$C556=""),"",B556*'MPTO_working_3-way'!$I555)</f>
        <v>3.2116403464085583</v>
      </c>
      <c r="G556" s="22">
        <f>IF(OR($A556="",$B556="",$C556=""),"",C556*'MPTO_working_3-way'!$I555)</f>
        <v>3.1388847398556137</v>
      </c>
      <c r="H556" s="17">
        <f>IF(OR($A556="",$B556="",$C556=""),"",'MPTO_working_3-way'!E555)</f>
        <v>2.6918375105583228</v>
      </c>
      <c r="I556" s="21">
        <f>IF(OR($A556="",$B556="",$C556=""),"",'MPTO_working_3-way'!F555)</f>
        <v>3.2205843312295803</v>
      </c>
      <c r="J556" s="22">
        <f>IF(OR($A556="",$B556="",$C556=""),"",'MPTO_working_3-way'!G555)</f>
        <v>3.1446156026211742</v>
      </c>
      <c r="K556" s="17">
        <f>IF(OR($A556="",$B556="",$C556=""),"",'OddsRatio_working_3-way'!H555)</f>
        <v>2.6966964646600133</v>
      </c>
      <c r="L556" s="21">
        <f>IF(OR($A556="",$B556="",$C556=""),"",'OddsRatio_working_3-way'!I555)</f>
        <v>3.2163097569621426</v>
      </c>
      <c r="M556" s="22">
        <f>IF(OR($A556="",$B556="",$C556=""),"",'OddsRatio_working_3-way'!J555)</f>
        <v>3.1420792866332663</v>
      </c>
      <c r="N556" s="29">
        <f t="shared" si="165"/>
        <v>37.004814059910061</v>
      </c>
      <c r="O556" s="30">
        <f t="shared" si="166"/>
        <v>31.136736749438889</v>
      </c>
      <c r="P556" s="30">
        <f t="shared" si="167"/>
        <v>31.858449190651051</v>
      </c>
      <c r="Q556" t="s">
        <v>414</v>
      </c>
      <c r="R556" t="s">
        <v>106</v>
      </c>
      <c r="S556" s="43">
        <v>44093</v>
      </c>
      <c r="T556" s="4">
        <v>100</v>
      </c>
      <c r="U556" s="4">
        <f t="shared" si="168"/>
        <v>61.538461538461533</v>
      </c>
      <c r="V556" s="4">
        <f t="shared" si="169"/>
        <v>67.637540453074436</v>
      </c>
      <c r="W556" s="4">
        <f t="shared" si="170"/>
        <v>66.88741721854305</v>
      </c>
      <c r="X556" s="4">
        <f t="shared" si="171"/>
        <v>65.475042328382528</v>
      </c>
      <c r="Y556" s="4">
        <f t="shared" si="172"/>
        <v>71.574121242995417</v>
      </c>
      <c r="Z556" s="4">
        <f t="shared" si="173"/>
        <v>70.823998008464031</v>
      </c>
      <c r="AA556" s="4">
        <f t="shared" si="174"/>
        <v>-3.9365807899209955</v>
      </c>
      <c r="AB556" s="4">
        <f t="shared" si="175"/>
        <v>-3.9365807899209813</v>
      </c>
      <c r="AC556" s="4">
        <f t="shared" si="176"/>
        <v>-3.9365807899209813</v>
      </c>
    </row>
    <row r="557" spans="1:29" ht="15" x14ac:dyDescent="0.25">
      <c r="A557">
        <v>1.62</v>
      </c>
      <c r="B557">
        <v>3.95</v>
      </c>
      <c r="C557">
        <v>5.82</v>
      </c>
      <c r="D557" s="20">
        <f t="shared" si="164"/>
        <v>4.2269813421233593E-2</v>
      </c>
      <c r="E557" s="17">
        <f>IF(OR($A557="",$B557="",$C557=""),"",A557*'MPTO_working_3-way'!$I556)</f>
        <v>1.6884770977423986</v>
      </c>
      <c r="F557" s="21">
        <f>IF(OR($A557="",$B557="",$C557=""),"",B557*'MPTO_working_3-way'!$I556)</f>
        <v>4.116965763013873</v>
      </c>
      <c r="G557" s="22">
        <f>IF(OR($A557="",$B557="",$C557=""),"",C557*'MPTO_working_3-way'!$I556)</f>
        <v>6.0660103141115798</v>
      </c>
      <c r="H557" s="17">
        <f>IF(OR($A557="",$B557="",$C557=""),"",'MPTO_working_3-way'!E556)</f>
        <v>1.6578413889440382</v>
      </c>
      <c r="I557" s="21">
        <f>IF(OR($A557="",$B557="",$C557=""),"",'MPTO_working_3-way'!F556)</f>
        <v>4.1827944912541586</v>
      </c>
      <c r="J557" s="22">
        <f>IF(OR($A557="",$B557="",$C557=""),"",'MPTO_working_3-way'!G556)</f>
        <v>6.3398930248235512</v>
      </c>
      <c r="K557" s="17">
        <f>IF(OR($A557="",$B557="",$C557=""),"",'OddsRatio_working_3-way'!H556)</f>
        <v>1.6683782662410864</v>
      </c>
      <c r="L557" s="21">
        <f>IF(OR($A557="",$B557="",$C557=""),"",'OddsRatio_working_3-way'!I556)</f>
        <v>4.1801869119535553</v>
      </c>
      <c r="M557" s="22">
        <f>IF(OR($A557="",$B557="",$C557=""),"",'OddsRatio_working_3-way'!J556)</f>
        <v>6.1961020052936062</v>
      </c>
      <c r="N557" s="29">
        <f t="shared" si="165"/>
        <v>59.224966766624412</v>
      </c>
      <c r="O557" s="30">
        <f t="shared" si="166"/>
        <v>24.289733205552292</v>
      </c>
      <c r="P557" s="30">
        <f t="shared" si="167"/>
        <v>16.485300027823293</v>
      </c>
      <c r="Q557" t="s">
        <v>147</v>
      </c>
      <c r="R557" t="s">
        <v>175</v>
      </c>
      <c r="S557" s="43">
        <v>44093</v>
      </c>
      <c r="T557" s="4">
        <v>100</v>
      </c>
      <c r="U557" s="4">
        <f t="shared" si="168"/>
        <v>38.271604938271601</v>
      </c>
      <c r="V557" s="4">
        <f t="shared" si="169"/>
        <v>74.683544303797461</v>
      </c>
      <c r="W557" s="4">
        <f t="shared" si="170"/>
        <v>82.817869415807564</v>
      </c>
      <c r="X557" s="4">
        <f t="shared" si="171"/>
        <v>42.498586280394967</v>
      </c>
      <c r="Y557" s="4">
        <f t="shared" si="172"/>
        <v>78.910525645920828</v>
      </c>
      <c r="Z557" s="4">
        <f t="shared" si="173"/>
        <v>87.044850757930917</v>
      </c>
      <c r="AA557" s="4">
        <f t="shared" si="174"/>
        <v>-4.2269813421233664</v>
      </c>
      <c r="AB557" s="4">
        <f t="shared" si="175"/>
        <v>-4.2269813421233664</v>
      </c>
      <c r="AC557" s="4">
        <f t="shared" si="176"/>
        <v>-4.2269813421233522</v>
      </c>
    </row>
    <row r="558" spans="1:29" ht="15" x14ac:dyDescent="0.25">
      <c r="A558">
        <v>1.1100000000000001</v>
      </c>
      <c r="B558">
        <v>9.69</v>
      </c>
      <c r="C558">
        <v>27.79</v>
      </c>
      <c r="D558" s="20">
        <f t="shared" si="164"/>
        <v>4.0084242274040172E-2</v>
      </c>
      <c r="E558" s="17">
        <f>IF(OR($A558="",$B558="",$C558=""),"",A558*'MPTO_working_3-way'!$I557)</f>
        <v>1.1544935089241848</v>
      </c>
      <c r="F558" s="21">
        <f>IF(OR($A558="",$B558="",$C558=""),"",B558*'MPTO_working_3-way'!$I557)</f>
        <v>10.078416307635448</v>
      </c>
      <c r="G558" s="22">
        <f>IF(OR($A558="",$B558="",$C558=""),"",C558*'MPTO_working_3-way'!$I557)</f>
        <v>28.903941092795577</v>
      </c>
      <c r="H558" s="17">
        <f>IF(OR($A558="",$B558="",$C558=""),"",'MPTO_working_3-way'!E557)</f>
        <v>1.1267104335771119</v>
      </c>
      <c r="I558" s="21">
        <f>IF(OR($A558="",$B558="",$C558=""),"",'MPTO_working_3-way'!F557)</f>
        <v>11.131176873630945</v>
      </c>
      <c r="J558" s="22">
        <f>IF(OR($A558="",$B558="",$C558=""),"",'MPTO_working_3-way'!G557)</f>
        <v>44.203285317092067</v>
      </c>
      <c r="K558" s="17">
        <f>IF(OR($A558="",$B558="",$C558=""),"",'OddsRatio_working_3-way'!H557)</f>
        <v>1.1326641143230667</v>
      </c>
      <c r="L558" s="21">
        <f>IF(OR($A558="",$B558="",$C558=""),"",'OddsRatio_working_3-way'!I557)</f>
        <v>11.480465031522238</v>
      </c>
      <c r="M558" s="22">
        <f>IF(OR($A558="",$B558="",$C558=""),"",'OddsRatio_working_3-way'!J557)</f>
        <v>33.309742024681334</v>
      </c>
      <c r="N558" s="29">
        <f t="shared" si="165"/>
        <v>86.61807037198939</v>
      </c>
      <c r="O558" s="30">
        <f t="shared" si="166"/>
        <v>9.9221938197015724</v>
      </c>
      <c r="P558" s="30">
        <f t="shared" si="167"/>
        <v>3.4597358083090404</v>
      </c>
      <c r="Q558" t="s">
        <v>234</v>
      </c>
      <c r="R558" t="s">
        <v>233</v>
      </c>
      <c r="S558" s="43">
        <v>44093</v>
      </c>
      <c r="T558" s="4">
        <v>100</v>
      </c>
      <c r="U558" s="4">
        <f t="shared" si="168"/>
        <v>9.9099099099099224</v>
      </c>
      <c r="V558" s="4">
        <f t="shared" si="169"/>
        <v>89.680082559339525</v>
      </c>
      <c r="W558" s="4">
        <f t="shared" si="170"/>
        <v>96.401583303346527</v>
      </c>
      <c r="X558" s="4">
        <f t="shared" si="171"/>
        <v>13.918334137313948</v>
      </c>
      <c r="Y558" s="4">
        <f t="shared" si="172"/>
        <v>93.688506786743559</v>
      </c>
      <c r="Z558" s="4">
        <f t="shared" si="173"/>
        <v>100.41000753075056</v>
      </c>
      <c r="AA558" s="4">
        <f t="shared" si="174"/>
        <v>-4.008424227404026</v>
      </c>
      <c r="AB558" s="4">
        <f t="shared" si="175"/>
        <v>-4.0084242274040349</v>
      </c>
      <c r="AC558" s="4">
        <f t="shared" si="176"/>
        <v>-4.0084242274040349</v>
      </c>
    </row>
    <row r="559" spans="1:29" ht="15" x14ac:dyDescent="0.25">
      <c r="A559">
        <v>2.13</v>
      </c>
      <c r="B559">
        <v>3.53</v>
      </c>
      <c r="C559">
        <v>3.47</v>
      </c>
      <c r="D559" s="20">
        <f t="shared" si="164"/>
        <v>4.095412509563312E-2</v>
      </c>
      <c r="E559" s="17">
        <f>IF(OR($A559="",$B559="",$C559=""),"",A559*'MPTO_working_3-way'!$I558)</f>
        <v>2.2172322864536986</v>
      </c>
      <c r="F559" s="21">
        <f>IF(OR($A559="",$B559="",$C559=""),"",B559*'MPTO_working_3-way'!$I558)</f>
        <v>3.6745680615875846</v>
      </c>
      <c r="G559" s="22">
        <f>IF(OR($A559="",$B559="",$C559=""),"",C559*'MPTO_working_3-way'!$I558)</f>
        <v>3.6121108140818472</v>
      </c>
      <c r="H559" s="17">
        <f>IF(OR($A559="",$B559="",$C559=""),"",'MPTO_working_3-way'!E558)</f>
        <v>2.193789765755183</v>
      </c>
      <c r="I559" s="21">
        <f>IF(OR($A559="",$B559="",$C559=""),"",'MPTO_working_3-way'!F558)</f>
        <v>3.7087208619960697</v>
      </c>
      <c r="J559" s="22">
        <f>IF(OR($A559="",$B559="",$C559=""),"",'MPTO_working_3-way'!G558)</f>
        <v>3.6425485114306779</v>
      </c>
      <c r="K559" s="17">
        <f>IF(OR($A559="",$B559="",$C559=""),"",'OddsRatio_working_3-way'!H558)</f>
        <v>2.2033574496834358</v>
      </c>
      <c r="L559" s="21">
        <f>IF(OR($A559="",$B559="",$C559=""),"",'OddsRatio_working_3-way'!I558)</f>
        <v>3.6942427855744189</v>
      </c>
      <c r="M559" s="22">
        <f>IF(OR($A559="",$B559="",$C559=""),"",'OddsRatio_working_3-way'!J558)</f>
        <v>3.6303476997505202</v>
      </c>
      <c r="N559" s="29">
        <f t="shared" si="165"/>
        <v>45.101273606268251</v>
      </c>
      <c r="O559" s="30">
        <f t="shared" si="166"/>
        <v>27.214082940892741</v>
      </c>
      <c r="P559" s="30">
        <f t="shared" si="167"/>
        <v>27.684643452839008</v>
      </c>
      <c r="Q559" t="s">
        <v>228</v>
      </c>
      <c r="R559" t="s">
        <v>232</v>
      </c>
      <c r="S559" s="43">
        <v>44093</v>
      </c>
      <c r="T559" s="4">
        <v>100</v>
      </c>
      <c r="U559" s="4">
        <f t="shared" si="168"/>
        <v>53.051643192488264</v>
      </c>
      <c r="V559" s="4">
        <f t="shared" si="169"/>
        <v>71.671388101982998</v>
      </c>
      <c r="W559" s="4">
        <f t="shared" si="170"/>
        <v>71.181556195965413</v>
      </c>
      <c r="X559" s="4">
        <f t="shared" si="171"/>
        <v>57.147055702051588</v>
      </c>
      <c r="Y559" s="4">
        <f t="shared" si="172"/>
        <v>75.76680061154633</v>
      </c>
      <c r="Z559" s="4">
        <f t="shared" si="173"/>
        <v>75.276968705528731</v>
      </c>
      <c r="AA559" s="4">
        <f t="shared" si="174"/>
        <v>-4.0954125095633245</v>
      </c>
      <c r="AB559" s="4">
        <f t="shared" si="175"/>
        <v>-4.0954125095633316</v>
      </c>
      <c r="AC559" s="4">
        <f t="shared" si="176"/>
        <v>-4.0954125095633174</v>
      </c>
    </row>
    <row r="560" spans="1:29" ht="15" x14ac:dyDescent="0.25">
      <c r="A560">
        <v>1.64</v>
      </c>
      <c r="B560">
        <v>4.24</v>
      </c>
      <c r="C560">
        <v>5.12</v>
      </c>
      <c r="D560" s="20">
        <f t="shared" si="164"/>
        <v>4.0917654164749129E-2</v>
      </c>
      <c r="E560" s="17">
        <f>IF(OR($A560="",$B560="",$C560=""),"",A560*'MPTO_working_3-way'!$I559)</f>
        <v>1.7071049528301885</v>
      </c>
      <c r="F560" s="21">
        <f>IF(OR($A560="",$B560="",$C560=""),"",B560*'MPTO_working_3-way'!$I559)</f>
        <v>4.4134908536585362</v>
      </c>
      <c r="G560" s="22">
        <f>IF(OR($A560="",$B560="",$C560=""),"",C560*'MPTO_working_3-way'!$I559)</f>
        <v>5.3294983893235157</v>
      </c>
      <c r="H560" s="17">
        <f>IF(OR($A560="",$B560="",$C560=""),"",'MPTO_working_3-way'!E559)</f>
        <v>1.6775233756651835</v>
      </c>
      <c r="I560" s="21">
        <f>IF(OR($A560="",$B560="",$C560=""),"",'MPTO_working_3-way'!F559)</f>
        <v>4.5002507833609284</v>
      </c>
      <c r="J560" s="22">
        <f>IF(OR($A560="",$B560="",$C560=""),"",'MPTO_working_3-way'!G559)</f>
        <v>5.5043867171523928</v>
      </c>
      <c r="K560" s="17">
        <f>IF(OR($A560="",$B560="",$C560=""),"",'OddsRatio_working_3-way'!H559)</f>
        <v>1.687608013909752</v>
      </c>
      <c r="L560" s="21">
        <f>IF(OR($A560="",$B560="",$C560=""),"",'OddsRatio_working_3-way'!I559)</f>
        <v>4.4810155704181192</v>
      </c>
      <c r="M560" s="22">
        <f>IF(OR($A560="",$B560="",$C560=""),"",'OddsRatio_working_3-way'!J559)</f>
        <v>5.4264765895440252</v>
      </c>
      <c r="N560" s="29">
        <f t="shared" si="165"/>
        <v>58.578706502029185</v>
      </c>
      <c r="O560" s="30">
        <f t="shared" si="166"/>
        <v>22.657801571539594</v>
      </c>
      <c r="P560" s="30">
        <f t="shared" si="167"/>
        <v>18.763491926431225</v>
      </c>
      <c r="Q560" t="s">
        <v>231</v>
      </c>
      <c r="R560" t="s">
        <v>235</v>
      </c>
      <c r="S560" s="43">
        <v>44093</v>
      </c>
      <c r="T560" s="4">
        <v>100</v>
      </c>
      <c r="U560" s="4">
        <f t="shared" si="168"/>
        <v>39.024390243902438</v>
      </c>
      <c r="V560" s="4">
        <f t="shared" si="169"/>
        <v>76.415094339622627</v>
      </c>
      <c r="W560" s="4">
        <f t="shared" si="170"/>
        <v>80.46875</v>
      </c>
      <c r="X560" s="4">
        <f t="shared" si="171"/>
        <v>43.116155660377352</v>
      </c>
      <c r="Y560" s="4">
        <f t="shared" si="172"/>
        <v>80.506859756097555</v>
      </c>
      <c r="Z560" s="4">
        <f t="shared" si="173"/>
        <v>84.560515416474914</v>
      </c>
      <c r="AA560" s="4">
        <f t="shared" si="174"/>
        <v>-4.0917654164749138</v>
      </c>
      <c r="AB560" s="4">
        <f t="shared" si="175"/>
        <v>-4.091765416474928</v>
      </c>
      <c r="AC560" s="4">
        <f t="shared" si="176"/>
        <v>-4.0917654164749138</v>
      </c>
    </row>
    <row r="561" spans="1:29" ht="15" x14ac:dyDescent="0.25">
      <c r="A561">
        <v>2</v>
      </c>
      <c r="B561">
        <v>3.47</v>
      </c>
      <c r="C561">
        <v>4.0199999999999996</v>
      </c>
      <c r="D561" s="20">
        <f t="shared" si="164"/>
        <v>3.6940656945818384E-2</v>
      </c>
      <c r="E561" s="17">
        <f>IF(OR($A561="",$B561="",$C561=""),"",A561*'MPTO_working_3-way'!$I560)</f>
        <v>2.0738813138916368</v>
      </c>
      <c r="F561" s="21">
        <f>IF(OR($A561="",$B561="",$C561=""),"",B561*'MPTO_working_3-way'!$I560)</f>
        <v>3.5981840796019902</v>
      </c>
      <c r="G561" s="22">
        <f>IF(OR($A561="",$B561="",$C561=""),"",C561*'MPTO_working_3-way'!$I560)</f>
        <v>4.1685014409221894</v>
      </c>
      <c r="H561" s="17">
        <f>IF(OR($A561="",$B561="",$C561=""),"",'MPTO_working_3-way'!E560)</f>
        <v>2.0504978244678767</v>
      </c>
      <c r="I561" s="21">
        <f>IF(OR($A561="",$B561="",$C561=""),"",'MPTO_working_3-way'!F560)</f>
        <v>3.6248841459717447</v>
      </c>
      <c r="J561" s="22">
        <f>IF(OR($A561="",$B561="",$C561=""),"",'MPTO_working_3-way'!G560)</f>
        <v>4.2293551093009381</v>
      </c>
      <c r="K561" s="17">
        <f>IF(OR($A561="",$B561="",$C561=""),"",'OddsRatio_working_3-way'!H560)</f>
        <v>2.0597391269097702</v>
      </c>
      <c r="L561" s="21">
        <f>IF(OR($A561="",$B561="",$C561=""),"",'OddsRatio_working_3-way'!I560)</f>
        <v>3.6175556434671314</v>
      </c>
      <c r="M561" s="22">
        <f>IF(OR($A561="",$B561="",$C561=""),"",'OddsRatio_working_3-way'!J560)</f>
        <v>4.2004121632675053</v>
      </c>
      <c r="N561" s="29">
        <f t="shared" si="165"/>
        <v>48.218767067412394</v>
      </c>
      <c r="O561" s="30">
        <f t="shared" si="166"/>
        <v>27.791796580641147</v>
      </c>
      <c r="P561" s="30">
        <f t="shared" si="167"/>
        <v>23.989436351946466</v>
      </c>
      <c r="Q561" t="s">
        <v>229</v>
      </c>
      <c r="R561" t="s">
        <v>236</v>
      </c>
      <c r="S561" s="43">
        <v>44093</v>
      </c>
      <c r="T561" s="4">
        <v>100</v>
      </c>
      <c r="U561" s="4">
        <f t="shared" si="168"/>
        <v>50</v>
      </c>
      <c r="V561" s="4">
        <f t="shared" si="169"/>
        <v>71.181556195965413</v>
      </c>
      <c r="W561" s="4">
        <f t="shared" si="170"/>
        <v>75.124378109452735</v>
      </c>
      <c r="X561" s="4">
        <f t="shared" si="171"/>
        <v>53.694065694581852</v>
      </c>
      <c r="Y561" s="4">
        <f t="shared" si="172"/>
        <v>74.875621890547265</v>
      </c>
      <c r="Z561" s="4">
        <f t="shared" si="173"/>
        <v>78.818443804034573</v>
      </c>
      <c r="AA561" s="4">
        <f t="shared" si="174"/>
        <v>-3.6940656945818517</v>
      </c>
      <c r="AB561" s="4">
        <f t="shared" si="175"/>
        <v>-3.6940656945818517</v>
      </c>
      <c r="AC561" s="4">
        <f t="shared" si="176"/>
        <v>-3.6940656945818375</v>
      </c>
    </row>
    <row r="562" spans="1:29" ht="15" x14ac:dyDescent="0.25">
      <c r="A562">
        <v>1.61</v>
      </c>
      <c r="B562">
        <v>4.12</v>
      </c>
      <c r="C562">
        <v>5.93</v>
      </c>
      <c r="D562" s="20">
        <f t="shared" si="164"/>
        <v>3.247052310524623E-2</v>
      </c>
      <c r="E562" s="17">
        <f>IF(OR($A562="",$B562="",$C562=""),"",A562*'MPTO_working_3-way'!$I561)</f>
        <v>1.6622775421994465</v>
      </c>
      <c r="F562" s="21">
        <f>IF(OR($A562="",$B562="",$C562=""),"",B562*'MPTO_working_3-way'!$I561)</f>
        <v>4.2537785551936143</v>
      </c>
      <c r="G562" s="22">
        <f>IF(OR($A562="",$B562="",$C562=""),"",C562*'MPTO_working_3-way'!$I561)</f>
        <v>6.1225502020141098</v>
      </c>
      <c r="H562" s="17">
        <f>IF(OR($A562="",$B562="",$C562=""),"",'MPTO_working_3-way'!E561)</f>
        <v>1.6385531776298607</v>
      </c>
      <c r="I562" s="21">
        <f>IF(OR($A562="",$B562="",$C562=""),"",'MPTO_working_3-way'!F561)</f>
        <v>4.3122976497145435</v>
      </c>
      <c r="J562" s="22">
        <f>IF(OR($A562="",$B562="",$C562=""),"",'MPTO_working_3-way'!G561)</f>
        <v>6.3367117063902034</v>
      </c>
      <c r="K562" s="17">
        <f>IF(OR($A562="",$B562="",$C562=""),"",'OddsRatio_working_3-way'!H561)</f>
        <v>1.6467211763907308</v>
      </c>
      <c r="L562" s="21">
        <f>IF(OR($A562="",$B562="",$C562=""),"",'OddsRatio_working_3-way'!I561)</f>
        <v>4.3078197874411126</v>
      </c>
      <c r="M562" s="22">
        <f>IF(OR($A562="",$B562="",$C562=""),"",'OddsRatio_working_3-way'!J561)</f>
        <v>6.2267793436168857</v>
      </c>
      <c r="N562" s="29">
        <f t="shared" si="165"/>
        <v>60.158425690865535</v>
      </c>
      <c r="O562" s="30">
        <f t="shared" si="166"/>
        <v>23.508511010265419</v>
      </c>
      <c r="P562" s="30">
        <f t="shared" si="167"/>
        <v>16.333063298869057</v>
      </c>
      <c r="Q562" t="s">
        <v>113</v>
      </c>
      <c r="R562" t="s">
        <v>150</v>
      </c>
      <c r="S562" s="43">
        <v>44093</v>
      </c>
      <c r="T562" s="4">
        <v>100</v>
      </c>
      <c r="U562" s="4">
        <f t="shared" si="168"/>
        <v>37.888198757763973</v>
      </c>
      <c r="V562" s="4">
        <f t="shared" si="169"/>
        <v>75.728155339805824</v>
      </c>
      <c r="W562" s="4">
        <f t="shared" si="170"/>
        <v>83.136593591905566</v>
      </c>
      <c r="X562" s="4">
        <f t="shared" si="171"/>
        <v>41.135251068288611</v>
      </c>
      <c r="Y562" s="4">
        <f t="shared" si="172"/>
        <v>78.975207650330461</v>
      </c>
      <c r="Z562" s="4">
        <f t="shared" si="173"/>
        <v>86.383645902430189</v>
      </c>
      <c r="AA562" s="4">
        <f t="shared" si="174"/>
        <v>-3.2470523105246372</v>
      </c>
      <c r="AB562" s="4">
        <f t="shared" si="175"/>
        <v>-3.2470523105246372</v>
      </c>
      <c r="AC562" s="4">
        <f t="shared" si="176"/>
        <v>-3.247052310524623</v>
      </c>
    </row>
    <row r="563" spans="1:29" ht="15" x14ac:dyDescent="0.25">
      <c r="A563">
        <v>2.02</v>
      </c>
      <c r="B563">
        <v>3.24</v>
      </c>
      <c r="C563">
        <v>4.4000000000000004</v>
      </c>
      <c r="D563" s="20">
        <f t="shared" si="164"/>
        <v>3.0964207531864352E-2</v>
      </c>
      <c r="E563" s="17">
        <f>IF(OR($A563="",$B563="",$C563=""),"",A563*'MPTO_working_3-way'!$I562)</f>
        <v>2.0825476992143659</v>
      </c>
      <c r="F563" s="21">
        <f>IF(OR($A563="",$B563="",$C563=""),"",B563*'MPTO_working_3-way'!$I562)</f>
        <v>3.3403240324032408</v>
      </c>
      <c r="G563" s="22">
        <f>IF(OR($A563="",$B563="",$C563=""),"",C563*'MPTO_working_3-way'!$I562)</f>
        <v>4.5362425131402038</v>
      </c>
      <c r="H563" s="17">
        <f>IF(OR($A563="",$B563="",$C563=""),"",'MPTO_working_3-way'!E562)</f>
        <v>2.0630122226594887</v>
      </c>
      <c r="I563" s="21">
        <f>IF(OR($A563="",$B563="",$C563=""),"",'MPTO_working_3-way'!F562)</f>
        <v>3.3520986857217361</v>
      </c>
      <c r="J563" s="22">
        <f>IF(OR($A563="",$B563="",$C563=""),"",'MPTO_working_3-way'!G562)</f>
        <v>4.6093288487476745</v>
      </c>
      <c r="K563" s="17">
        <f>IF(OR($A563="",$B563="",$C563=""),"",'OddsRatio_working_3-way'!H562)</f>
        <v>2.0710106405106732</v>
      </c>
      <c r="L563" s="21">
        <f>IF(OR($A563="",$B563="",$C563=""),"",'OddsRatio_working_3-way'!I562)</f>
        <v>3.3520233673959896</v>
      </c>
      <c r="M563" s="22">
        <f>IF(OR($A563="",$B563="",$C563=""),"",'OddsRatio_working_3-way'!J562)</f>
        <v>4.5700354683689115</v>
      </c>
      <c r="N563" s="29">
        <f t="shared" si="165"/>
        <v>48.018107838646223</v>
      </c>
      <c r="O563" s="30">
        <f t="shared" si="166"/>
        <v>29.937215380884368</v>
      </c>
      <c r="P563" s="30">
        <f t="shared" si="167"/>
        <v>22.044676780469398</v>
      </c>
      <c r="Q563" t="s">
        <v>112</v>
      </c>
      <c r="R563" t="s">
        <v>111</v>
      </c>
      <c r="S563" s="43">
        <v>44093</v>
      </c>
      <c r="T563" s="4">
        <v>100</v>
      </c>
      <c r="U563" s="4">
        <f t="shared" si="168"/>
        <v>50.495049504950494</v>
      </c>
      <c r="V563" s="4">
        <f t="shared" si="169"/>
        <v>69.135802469135797</v>
      </c>
      <c r="W563" s="4">
        <f t="shared" si="170"/>
        <v>77.27272727272728</v>
      </c>
      <c r="X563" s="4">
        <f t="shared" si="171"/>
        <v>53.591470258136923</v>
      </c>
      <c r="Y563" s="4">
        <f t="shared" si="172"/>
        <v>72.232223222322233</v>
      </c>
      <c r="Z563" s="4">
        <f t="shared" si="173"/>
        <v>80.369148025913702</v>
      </c>
      <c r="AA563" s="4">
        <f t="shared" si="174"/>
        <v>-3.096420753186429</v>
      </c>
      <c r="AB563" s="4">
        <f t="shared" si="175"/>
        <v>-3.0964207531864361</v>
      </c>
      <c r="AC563" s="4">
        <f t="shared" si="176"/>
        <v>-3.0964207531864218</v>
      </c>
    </row>
    <row r="564" spans="1:29" ht="15" x14ac:dyDescent="0.25">
      <c r="A564">
        <v>2.25</v>
      </c>
      <c r="B564">
        <v>3.58</v>
      </c>
      <c r="C564">
        <v>3.22</v>
      </c>
      <c r="D564" s="20">
        <f t="shared" si="164"/>
        <v>3.4333059594171988E-2</v>
      </c>
      <c r="E564" s="17">
        <f>IF(OR($A564="",$B564="",$C564=""),"",A564*'MPTO_working_3-way'!$I563)</f>
        <v>2.3272493840868869</v>
      </c>
      <c r="F564" s="21">
        <f>IF(OR($A564="",$B564="",$C564=""),"",B564*'MPTO_working_3-way'!$I563)</f>
        <v>3.702912353347136</v>
      </c>
      <c r="G564" s="22">
        <f>IF(OR($A564="",$B564="",$C564=""),"",C564*'MPTO_working_3-way'!$I563)</f>
        <v>3.3305524518932339</v>
      </c>
      <c r="H564" s="17">
        <f>IF(OR($A564="",$B564="",$C564=""),"",'MPTO_working_3-way'!E563)</f>
        <v>2.3094683354950534</v>
      </c>
      <c r="I564" s="21">
        <f>IF(OR($A564="",$B564="",$C564=""),"",'MPTO_working_3-way'!F563)</f>
        <v>3.7329415433327737</v>
      </c>
      <c r="J564" s="22">
        <f>IF(OR($A564="",$B564="",$C564=""),"",'MPTO_working_3-way'!G563)</f>
        <v>3.343199639089991</v>
      </c>
      <c r="K564" s="17">
        <f>IF(OR($A564="",$B564="",$C564=""),"",'OddsRatio_working_3-way'!H563)</f>
        <v>2.3170507929578261</v>
      </c>
      <c r="L564" s="21">
        <f>IF(OR($A564="",$B564="",$C564=""),"",'OddsRatio_working_3-way'!I563)</f>
        <v>3.7183928366649539</v>
      </c>
      <c r="M564" s="22">
        <f>IF(OR($A564="",$B564="",$C564=""),"",'OddsRatio_working_3-way'!J563)</f>
        <v>3.3390822082930995</v>
      </c>
      <c r="N564" s="29">
        <f t="shared" si="165"/>
        <v>42.969180992709006</v>
      </c>
      <c r="O564" s="30">
        <f t="shared" si="166"/>
        <v>27.005770176981912</v>
      </c>
      <c r="P564" s="30">
        <f t="shared" si="167"/>
        <v>30.025048830309085</v>
      </c>
      <c r="Q564" t="s">
        <v>56</v>
      </c>
      <c r="R564" t="s">
        <v>54</v>
      </c>
      <c r="S564" s="43">
        <v>44093</v>
      </c>
      <c r="T564" s="4">
        <v>100</v>
      </c>
      <c r="U564" s="4">
        <f t="shared" si="168"/>
        <v>55.55555555555555</v>
      </c>
      <c r="V564" s="4">
        <f t="shared" si="169"/>
        <v>72.067039106145245</v>
      </c>
      <c r="W564" s="4">
        <f t="shared" si="170"/>
        <v>68.944099378881987</v>
      </c>
      <c r="X564" s="4">
        <f t="shared" si="171"/>
        <v>58.988861514972754</v>
      </c>
      <c r="Y564" s="4">
        <f t="shared" si="172"/>
        <v>75.500345065562442</v>
      </c>
      <c r="Z564" s="4">
        <f t="shared" si="173"/>
        <v>72.377405338299198</v>
      </c>
      <c r="AA564" s="4">
        <f t="shared" si="174"/>
        <v>-3.4333059594172042</v>
      </c>
      <c r="AB564" s="4">
        <f t="shared" si="175"/>
        <v>-3.4333059594171971</v>
      </c>
      <c r="AC564" s="4">
        <f t="shared" si="176"/>
        <v>-3.4333059594172113</v>
      </c>
    </row>
    <row r="565" spans="1:29" ht="15" x14ac:dyDescent="0.25">
      <c r="A565">
        <v>2.86</v>
      </c>
      <c r="B565">
        <v>2.84</v>
      </c>
      <c r="C565">
        <v>2.95</v>
      </c>
      <c r="D565" s="20">
        <f t="shared" si="164"/>
        <v>4.0746076554145416E-2</v>
      </c>
      <c r="E565" s="17">
        <f>IF(OR($A565="",$B565="",$C565=""),"",A565*'MPTO_working_3-way'!$I564)</f>
        <v>2.9765337789448556</v>
      </c>
      <c r="F565" s="21">
        <f>IF(OR($A565="",$B565="",$C565=""),"",B565*'MPTO_working_3-way'!$I564)</f>
        <v>2.9557188574137729</v>
      </c>
      <c r="G565" s="22">
        <f>IF(OR($A565="",$B565="",$C565=""),"",C565*'MPTO_working_3-way'!$I564)</f>
        <v>3.0702009258347291</v>
      </c>
      <c r="H565" s="17">
        <f>IF(OR($A565="",$B565="",$C565=""),"",'MPTO_working_3-way'!E564)</f>
        <v>2.9755854038964009</v>
      </c>
      <c r="I565" s="21">
        <f>IF(OR($A565="",$B565="",$C565=""),"",'MPTO_working_3-way'!F564)</f>
        <v>2.9539422749754674</v>
      </c>
      <c r="J565" s="22">
        <f>IF(OR($A565="",$B565="",$C565=""),"",'MPTO_working_3-way'!G564)</f>
        <v>3.0731310664669316</v>
      </c>
      <c r="K565" s="17">
        <f>IF(OR($A565="",$B565="",$C565=""),"",'OddsRatio_working_3-way'!H564)</f>
        <v>2.9760627347027619</v>
      </c>
      <c r="L565" s="21">
        <f>IF(OR($A565="",$B565="",$C565=""),"",'OddsRatio_working_3-way'!I564)</f>
        <v>2.9548147483081095</v>
      </c>
      <c r="M565" s="22">
        <f>IF(OR($A565="",$B565="",$C565=""),"",'OddsRatio_working_3-way'!J564)</f>
        <v>3.0716786734787034</v>
      </c>
      <c r="N565" s="29">
        <f t="shared" si="165"/>
        <v>33.596124696239386</v>
      </c>
      <c r="O565" s="30">
        <f t="shared" si="166"/>
        <v>33.832717123677689</v>
      </c>
      <c r="P565" s="30">
        <f t="shared" si="167"/>
        <v>32.571158180082918</v>
      </c>
      <c r="Q565" t="s">
        <v>58</v>
      </c>
      <c r="R565" t="s">
        <v>118</v>
      </c>
      <c r="S565" s="43">
        <v>44093</v>
      </c>
      <c r="T565" s="4">
        <v>100</v>
      </c>
      <c r="U565" s="4">
        <f t="shared" si="168"/>
        <v>65.03496503496504</v>
      </c>
      <c r="V565" s="4">
        <f t="shared" si="169"/>
        <v>64.788732394366207</v>
      </c>
      <c r="W565" s="4">
        <f t="shared" si="170"/>
        <v>66.101694915254228</v>
      </c>
      <c r="X565" s="4">
        <f t="shared" si="171"/>
        <v>69.109572690379565</v>
      </c>
      <c r="Y565" s="4">
        <f t="shared" si="172"/>
        <v>68.863340049780732</v>
      </c>
      <c r="Z565" s="4">
        <f t="shared" si="173"/>
        <v>70.176302570668781</v>
      </c>
      <c r="AA565" s="4">
        <f t="shared" si="174"/>
        <v>-4.0746076554145247</v>
      </c>
      <c r="AB565" s="4">
        <f t="shared" si="175"/>
        <v>-4.0746076554145247</v>
      </c>
      <c r="AC565" s="4">
        <f t="shared" si="176"/>
        <v>-4.0746076554145532</v>
      </c>
    </row>
    <row r="566" spans="1:29" ht="15" x14ac:dyDescent="0.25">
      <c r="A566">
        <v>2.73</v>
      </c>
      <c r="B566">
        <v>2.7</v>
      </c>
      <c r="C566">
        <v>3.31</v>
      </c>
      <c r="D566" s="20">
        <f t="shared" si="164"/>
        <v>3.878554029611414E-2</v>
      </c>
      <c r="E566" s="17">
        <f>IF(OR($A566="",$B566="",$C566=""),"",A566*'MPTO_working_3-way'!$I565)</f>
        <v>2.8358845250083915</v>
      </c>
      <c r="F566" s="21">
        <f>IF(OR($A566="",$B566="",$C566=""),"",B566*'MPTO_working_3-way'!$I565)</f>
        <v>2.8047209587995083</v>
      </c>
      <c r="G566" s="22">
        <f>IF(OR($A566="",$B566="",$C566=""),"",C566*'MPTO_working_3-way'!$I565)</f>
        <v>3.438380138380138</v>
      </c>
      <c r="H566" s="17">
        <f>IF(OR($A566="",$B566="",$C566=""),"",'MPTO_working_3-way'!E565)</f>
        <v>2.8298801726367695</v>
      </c>
      <c r="I566" s="21">
        <f>IF(OR($A566="",$B566="",$C566=""),"",'MPTO_working_3-way'!F565)</f>
        <v>2.7976578024898893</v>
      </c>
      <c r="J566" s="22">
        <f>IF(OR($A566="",$B566="",$C566=""),"",'MPTO_working_3-way'!G565)</f>
        <v>3.4579785899650908</v>
      </c>
      <c r="K566" s="17">
        <f>IF(OR($A566="",$B566="",$C566=""),"",'OddsRatio_working_3-way'!H565)</f>
        <v>2.8330921892463525</v>
      </c>
      <c r="L566" s="21">
        <f>IF(OR($A566="",$B566="",$C566=""),"",'OddsRatio_working_3-way'!I565)</f>
        <v>2.8013044634212712</v>
      </c>
      <c r="M566" s="22">
        <f>IF(OR($A566="",$B566="",$C566=""),"",'OddsRatio_working_3-way'!J565)</f>
        <v>3.447654888531257</v>
      </c>
      <c r="N566" s="29">
        <f t="shared" si="165"/>
        <v>35.262366686000405</v>
      </c>
      <c r="O566" s="30">
        <f t="shared" si="166"/>
        <v>35.654170760289297</v>
      </c>
      <c r="P566" s="30">
        <f t="shared" si="167"/>
        <v>29.083462553710305</v>
      </c>
      <c r="Q566" t="s">
        <v>121</v>
      </c>
      <c r="R566" t="s">
        <v>162</v>
      </c>
      <c r="S566" s="43">
        <v>44093</v>
      </c>
      <c r="T566" s="4">
        <v>100</v>
      </c>
      <c r="U566" s="4">
        <f t="shared" si="168"/>
        <v>63.369963369963365</v>
      </c>
      <c r="V566" s="4">
        <f t="shared" si="169"/>
        <v>62.962962962962962</v>
      </c>
      <c r="W566" s="4">
        <f t="shared" si="170"/>
        <v>69.78851963746223</v>
      </c>
      <c r="X566" s="4">
        <f t="shared" si="171"/>
        <v>67.248517399574808</v>
      </c>
      <c r="Y566" s="4">
        <f t="shared" si="172"/>
        <v>66.841516992574384</v>
      </c>
      <c r="Z566" s="4">
        <f t="shared" si="173"/>
        <v>73.667073667073652</v>
      </c>
      <c r="AA566" s="4">
        <f t="shared" si="174"/>
        <v>-3.8785540296114434</v>
      </c>
      <c r="AB566" s="4">
        <f t="shared" si="175"/>
        <v>-3.878554029611422</v>
      </c>
      <c r="AC566" s="4">
        <f t="shared" si="176"/>
        <v>-3.878554029611422</v>
      </c>
    </row>
    <row r="567" spans="1:29" ht="15" x14ac:dyDescent="0.25">
      <c r="A567">
        <v>2.37</v>
      </c>
      <c r="B567">
        <v>2.72</v>
      </c>
      <c r="C567">
        <v>4.01</v>
      </c>
      <c r="D567" s="20">
        <f t="shared" si="164"/>
        <v>3.8964545697062869E-2</v>
      </c>
      <c r="E567" s="17">
        <f>IF(OR($A567="",$B567="",$C567=""),"",A567*'MPTO_working_3-way'!$I566)</f>
        <v>2.462345973302039</v>
      </c>
      <c r="F567" s="21">
        <f>IF(OR($A567="",$B567="",$C567=""),"",B567*'MPTO_working_3-way'!$I566)</f>
        <v>2.8259835642960112</v>
      </c>
      <c r="G567" s="22">
        <f>IF(OR($A567="",$B567="",$C567=""),"",C567*'MPTO_working_3-way'!$I566)</f>
        <v>4.166247828245222</v>
      </c>
      <c r="H567" s="17">
        <f>IF(OR($A567="",$B567="",$C567=""),"",'MPTO_working_3-way'!E566)</f>
        <v>2.445270288251721</v>
      </c>
      <c r="I567" s="21">
        <f>IF(OR($A567="",$B567="",$C567=""),"",'MPTO_working_3-way'!F566)</f>
        <v>2.8196108008678342</v>
      </c>
      <c r="J567" s="22">
        <f>IF(OR($A567="",$B567="",$C567=""),"",'MPTO_working_3-way'!G566)</f>
        <v>4.2303264396548022</v>
      </c>
      <c r="K567" s="17">
        <f>IF(OR($A567="",$B567="",$C567=""),"",'OddsRatio_working_3-way'!H566)</f>
        <v>2.4536140247836684</v>
      </c>
      <c r="L567" s="21">
        <f>IF(OR($A567="",$B567="",$C567=""),"",'OddsRatio_working_3-way'!I566)</f>
        <v>2.8249752719911752</v>
      </c>
      <c r="M567" s="22">
        <f>IF(OR($A567="",$B567="",$C567=""),"",'OddsRatio_working_3-way'!J566)</f>
        <v>4.1937067259845557</v>
      </c>
      <c r="N567" s="29">
        <f t="shared" si="165"/>
        <v>40.611677272101069</v>
      </c>
      <c r="O567" s="30">
        <f t="shared" si="166"/>
        <v>35.385909976058649</v>
      </c>
      <c r="P567" s="30">
        <f t="shared" si="167"/>
        <v>24.002412751840282</v>
      </c>
      <c r="Q567" t="s">
        <v>368</v>
      </c>
      <c r="R567" t="s">
        <v>116</v>
      </c>
      <c r="S567" s="43">
        <v>44093</v>
      </c>
      <c r="T567" s="4">
        <v>100</v>
      </c>
      <c r="U567" s="4">
        <f t="shared" si="168"/>
        <v>57.805907172995774</v>
      </c>
      <c r="V567" s="4">
        <f t="shared" si="169"/>
        <v>63.235294117647051</v>
      </c>
      <c r="W567" s="4">
        <f t="shared" si="170"/>
        <v>75.062344139650875</v>
      </c>
      <c r="X567" s="4">
        <f t="shared" si="171"/>
        <v>61.702361742702074</v>
      </c>
      <c r="Y567" s="4">
        <f t="shared" si="172"/>
        <v>67.131748687353337</v>
      </c>
      <c r="Z567" s="4">
        <f t="shared" si="173"/>
        <v>78.958798709357154</v>
      </c>
      <c r="AA567" s="4">
        <f t="shared" si="174"/>
        <v>-3.8964545697063002</v>
      </c>
      <c r="AB567" s="4">
        <f t="shared" si="175"/>
        <v>-3.896454569706286</v>
      </c>
      <c r="AC567" s="4">
        <f t="shared" si="176"/>
        <v>-3.8964545697062789</v>
      </c>
    </row>
    <row r="568" spans="1:29" ht="15" x14ac:dyDescent="0.25">
      <c r="A568">
        <v>1.68</v>
      </c>
      <c r="B568">
        <v>3.66</v>
      </c>
      <c r="C568">
        <v>5.72</v>
      </c>
      <c r="D568" s="20">
        <f t="shared" si="164"/>
        <v>4.3287313779116987E-2</v>
      </c>
      <c r="E568" s="17">
        <f>IF(OR($A568="",$B568="",$C568=""),"",A568*'MPTO_working_3-way'!$I567)</f>
        <v>1.7527226871489165</v>
      </c>
      <c r="F568" s="21">
        <f>IF(OR($A568="",$B568="",$C568=""),"",B568*'MPTO_working_3-way'!$I567)</f>
        <v>3.8184315684315684</v>
      </c>
      <c r="G568" s="22">
        <f>IF(OR($A568="",$B568="",$C568=""),"",C568*'MPTO_working_3-way'!$I567)</f>
        <v>5.9676034348165485</v>
      </c>
      <c r="H568" s="17">
        <f>IF(OR($A568="",$B568="",$C568=""),"",'MPTO_working_3-way'!E567)</f>
        <v>1.7217364333313492</v>
      </c>
      <c r="I568" s="21">
        <f>IF(OR($A568="",$B568="",$C568=""),"",'MPTO_working_3-way'!F567)</f>
        <v>3.8640631976402839</v>
      </c>
      <c r="J568" s="22">
        <f>IF(OR($A568="",$B568="",$C568=""),"",'MPTO_working_3-way'!G567)</f>
        <v>6.2345667107226115</v>
      </c>
      <c r="K568" s="17">
        <f>IF(OR($A568="",$B568="",$C568=""),"",'OddsRatio_working_3-way'!H567)</f>
        <v>1.7328357077761876</v>
      </c>
      <c r="L568" s="21">
        <f>IF(OR($A568="",$B568="",$C568=""),"",'OddsRatio_working_3-way'!I567)</f>
        <v>3.8666808568892024</v>
      </c>
      <c r="M568" s="22">
        <f>IF(OR($A568="",$B568="",$C568=""),"",'OddsRatio_working_3-way'!J567)</f>
        <v>6.0867419716229438</v>
      </c>
      <c r="N568" s="29">
        <f t="shared" si="165"/>
        <v>57.054091176662972</v>
      </c>
      <c r="O568" s="30">
        <f t="shared" si="166"/>
        <v>26.188763163058411</v>
      </c>
      <c r="P568" s="30">
        <f t="shared" si="167"/>
        <v>16.757145660278635</v>
      </c>
      <c r="Q568" t="s">
        <v>158</v>
      </c>
      <c r="R568" t="s">
        <v>415</v>
      </c>
      <c r="S568" s="43">
        <v>44093</v>
      </c>
      <c r="T568" s="4">
        <v>100</v>
      </c>
      <c r="U568" s="4">
        <f t="shared" si="168"/>
        <v>40.476190476190474</v>
      </c>
      <c r="V568" s="4">
        <f t="shared" si="169"/>
        <v>72.67759562841529</v>
      </c>
      <c r="W568" s="4">
        <f t="shared" si="170"/>
        <v>82.51748251748252</v>
      </c>
      <c r="X568" s="4">
        <f t="shared" si="171"/>
        <v>44.804921854102183</v>
      </c>
      <c r="Y568" s="4">
        <f t="shared" si="172"/>
        <v>77.006327006327012</v>
      </c>
      <c r="Z568" s="4">
        <f t="shared" si="173"/>
        <v>86.846213895394214</v>
      </c>
      <c r="AA568" s="4">
        <f t="shared" si="174"/>
        <v>-4.3287313779117085</v>
      </c>
      <c r="AB568" s="4">
        <f t="shared" si="175"/>
        <v>-4.3287313779117227</v>
      </c>
      <c r="AC568" s="4">
        <f t="shared" si="176"/>
        <v>-4.3287313779116943</v>
      </c>
    </row>
    <row r="569" spans="1:29" ht="15" x14ac:dyDescent="0.25">
      <c r="A569">
        <v>2.38</v>
      </c>
      <c r="B569">
        <v>3.31</v>
      </c>
      <c r="C569">
        <v>3.16</v>
      </c>
      <c r="D569" s="20">
        <f t="shared" si="164"/>
        <v>3.8738567054799944E-2</v>
      </c>
      <c r="E569" s="17">
        <f>IF(OR($A569="",$B569="",$C569=""),"",A569*'MPTO_working_3-way'!$I568)</f>
        <v>2.4721977895904237</v>
      </c>
      <c r="F569" s="21">
        <f>IF(OR($A569="",$B569="",$C569=""),"",B569*'MPTO_working_3-way'!$I568)</f>
        <v>3.4382246569513879</v>
      </c>
      <c r="G569" s="22">
        <f>IF(OR($A569="",$B569="",$C569=""),"",C569*'MPTO_working_3-way'!$I568)</f>
        <v>3.2824138718931679</v>
      </c>
      <c r="H569" s="17">
        <f>IF(OR($A569="",$B569="",$C569=""),"",'MPTO_working_3-way'!E568)</f>
        <v>2.4554627458634131</v>
      </c>
      <c r="I569" s="21">
        <f>IF(OR($A569="",$B569="",$C569=""),"",'MPTO_working_3-way'!F568)</f>
        <v>3.4577913707757291</v>
      </c>
      <c r="J569" s="22">
        <f>IF(OR($A569="",$B569="",$C569=""),"",'MPTO_working_3-way'!G568)</f>
        <v>3.294427891281539</v>
      </c>
      <c r="K569" s="17">
        <f>IF(OR($A569="",$B569="",$C569=""),"",'OddsRatio_working_3-way'!H568)</f>
        <v>2.4628066027316247</v>
      </c>
      <c r="L569" s="21">
        <f>IF(OR($A569="",$B569="",$C569=""),"",'OddsRatio_working_3-way'!I568)</f>
        <v>3.4486110523985887</v>
      </c>
      <c r="M569" s="22">
        <f>IF(OR($A569="",$B569="",$C569=""),"",'OddsRatio_working_3-way'!J568)</f>
        <v>3.2896103347103685</v>
      </c>
      <c r="N569" s="29">
        <f t="shared" si="165"/>
        <v>40.449837962425846</v>
      </c>
      <c r="O569" s="30">
        <f t="shared" si="166"/>
        <v>29.084777749417984</v>
      </c>
      <c r="P569" s="30">
        <f t="shared" si="167"/>
        <v>30.465384288156176</v>
      </c>
      <c r="Q569" t="s">
        <v>64</v>
      </c>
      <c r="R569" t="s">
        <v>169</v>
      </c>
      <c r="S569" s="43">
        <v>44093</v>
      </c>
      <c r="T569" s="4">
        <v>100</v>
      </c>
      <c r="U569" s="4">
        <f t="shared" si="168"/>
        <v>57.983193277310924</v>
      </c>
      <c r="V569" s="4">
        <f t="shared" si="169"/>
        <v>69.78851963746223</v>
      </c>
      <c r="W569" s="4">
        <f t="shared" si="170"/>
        <v>68.35443037974683</v>
      </c>
      <c r="X569" s="4">
        <f t="shared" si="171"/>
        <v>61.857049982790926</v>
      </c>
      <c r="Y569" s="4">
        <f t="shared" si="172"/>
        <v>73.662376342942238</v>
      </c>
      <c r="Z569" s="4">
        <f t="shared" si="173"/>
        <v>72.228287085226839</v>
      </c>
      <c r="AA569" s="4">
        <f t="shared" si="174"/>
        <v>-3.8738567054800015</v>
      </c>
      <c r="AB569" s="4">
        <f t="shared" si="175"/>
        <v>-3.8738567054800086</v>
      </c>
      <c r="AC569" s="4">
        <f t="shared" si="176"/>
        <v>-3.8738567054800086</v>
      </c>
    </row>
    <row r="570" spans="1:29" ht="15" x14ac:dyDescent="0.25">
      <c r="A570">
        <v>3.69</v>
      </c>
      <c r="B570">
        <v>3.86</v>
      </c>
      <c r="C570">
        <v>1.97</v>
      </c>
      <c r="D570" s="20">
        <f t="shared" si="164"/>
        <v>3.7684280738023102E-2</v>
      </c>
      <c r="E570" s="17">
        <f>IF(OR($A570="",$B570="",$C570=""),"",A570*'MPTO_working_3-way'!$I569)</f>
        <v>3.8290549959233053</v>
      </c>
      <c r="F570" s="21">
        <f>IF(OR($A570="",$B570="",$C570=""),"",B570*'MPTO_working_3-way'!$I569)</f>
        <v>4.0054613236487686</v>
      </c>
      <c r="G570" s="22">
        <f>IF(OR($A570="",$B570="",$C570=""),"",C570*'MPTO_working_3-way'!$I569)</f>
        <v>2.0442380330539054</v>
      </c>
      <c r="H570" s="17">
        <f>IF(OR($A570="",$B570="",$C570=""),"",'MPTO_working_3-way'!E569)</f>
        <v>3.8693508558276508</v>
      </c>
      <c r="I570" s="21">
        <f>IF(OR($A570="",$B570="",$C570=""),"",'MPTO_working_3-way'!F569)</f>
        <v>4.0566975308255246</v>
      </c>
      <c r="J570" s="22">
        <f>IF(OR($A570="",$B570="",$C570=""),"",'MPTO_working_3-way'!G569)</f>
        <v>2.0199866109302285</v>
      </c>
      <c r="K570" s="17">
        <f>IF(OR($A570="",$B570="",$C570=""),"",'OddsRatio_working_3-way'!H569)</f>
        <v>3.8547330918431406</v>
      </c>
      <c r="L570" s="21">
        <f>IF(OR($A570="",$B570="",$C570=""),"",'OddsRatio_working_3-way'!I569)</f>
        <v>4.0351437333350857</v>
      </c>
      <c r="M570" s="22">
        <f>IF(OR($A570="",$B570="",$C570=""),"",'OddsRatio_working_3-way'!J569)</f>
        <v>2.0294018955716906</v>
      </c>
      <c r="N570" s="29">
        <f t="shared" si="165"/>
        <v>26.116104392981399</v>
      </c>
      <c r="O570" s="30">
        <f t="shared" si="166"/>
        <v>24.965913266865641</v>
      </c>
      <c r="P570" s="30">
        <f t="shared" si="167"/>
        <v>48.917982340152975</v>
      </c>
      <c r="Q570" t="s">
        <v>67</v>
      </c>
      <c r="R570" t="s">
        <v>126</v>
      </c>
      <c r="S570" s="43">
        <v>44093</v>
      </c>
      <c r="T570" s="4">
        <v>100</v>
      </c>
      <c r="U570" s="4">
        <f t="shared" si="168"/>
        <v>72.899728997289984</v>
      </c>
      <c r="V570" s="4">
        <f t="shared" si="169"/>
        <v>74.093264248704671</v>
      </c>
      <c r="W570" s="4">
        <f t="shared" si="170"/>
        <v>49.238578680203041</v>
      </c>
      <c r="X570" s="4">
        <f t="shared" si="171"/>
        <v>76.668157071092295</v>
      </c>
      <c r="Y570" s="4">
        <f t="shared" si="172"/>
        <v>77.861692322506983</v>
      </c>
      <c r="Z570" s="4">
        <f t="shared" si="173"/>
        <v>53.007006754005367</v>
      </c>
      <c r="AA570" s="4">
        <f t="shared" si="174"/>
        <v>-3.7684280738023119</v>
      </c>
      <c r="AB570" s="4">
        <f t="shared" si="175"/>
        <v>-3.7684280738023119</v>
      </c>
      <c r="AC570" s="4">
        <f t="shared" si="176"/>
        <v>-3.7684280738023261</v>
      </c>
    </row>
    <row r="571" spans="1:29" ht="15" x14ac:dyDescent="0.25">
      <c r="A571">
        <v>1.46</v>
      </c>
      <c r="B571">
        <v>4.58</v>
      </c>
      <c r="C571">
        <v>7.11</v>
      </c>
      <c r="D571" s="20">
        <f t="shared" si="164"/>
        <v>4.391909429304075E-2</v>
      </c>
      <c r="E571" s="17">
        <f>IF(OR($A571="",$B571="",$C571=""),"",A571*'MPTO_working_3-way'!$I570)</f>
        <v>1.5241218776678394</v>
      </c>
      <c r="F571" s="21">
        <f>IF(OR($A571="",$B571="",$C571=""),"",B571*'MPTO_working_3-way'!$I570)</f>
        <v>4.7811494518621265</v>
      </c>
      <c r="G571" s="22">
        <f>IF(OR($A571="",$B571="",$C571=""),"",C571*'MPTO_working_3-way'!$I570)</f>
        <v>7.4222647604235199</v>
      </c>
      <c r="H571" s="17">
        <f>IF(OR($A571="",$B571="",$C571=""),"",'MPTO_working_3-way'!E570)</f>
        <v>1.4918875435199193</v>
      </c>
      <c r="I571" s="21">
        <f>IF(OR($A571="",$B571="",$C571=""),"",'MPTO_working_3-way'!F570)</f>
        <v>4.9091581574948595</v>
      </c>
      <c r="J571" s="22">
        <f>IF(OR($A571="",$B571="",$C571=""),"",'MPTO_working_3-way'!G570)</f>
        <v>7.9360495356533232</v>
      </c>
      <c r="K571" s="17">
        <f>IF(OR($A571="",$B571="",$C571=""),"",'OddsRatio_working_3-way'!H570)</f>
        <v>1.501989120048508</v>
      </c>
      <c r="L571" s="21">
        <f>IF(OR($A571="",$B571="",$C571=""),"",'OddsRatio_working_3-way'!I570)</f>
        <v>4.9067848908122995</v>
      </c>
      <c r="M571" s="22">
        <f>IF(OR($A571="",$B571="",$C571=""),"",'OddsRatio_working_3-way'!J570)</f>
        <v>7.6677250510790929</v>
      </c>
      <c r="N571" s="29">
        <f t="shared" si="165"/>
        <v>65.611550798691169</v>
      </c>
      <c r="O571" s="30">
        <f t="shared" si="166"/>
        <v>20.915472525346964</v>
      </c>
      <c r="P571" s="30">
        <f t="shared" si="167"/>
        <v>13.472976675961897</v>
      </c>
      <c r="Q571" t="s">
        <v>128</v>
      </c>
      <c r="R571" t="s">
        <v>165</v>
      </c>
      <c r="S571" s="43">
        <v>44093</v>
      </c>
      <c r="T571" s="4">
        <v>100</v>
      </c>
      <c r="U571" s="4">
        <f t="shared" si="168"/>
        <v>31.506849315068493</v>
      </c>
      <c r="V571" s="4">
        <f t="shared" si="169"/>
        <v>78.165938864628828</v>
      </c>
      <c r="W571" s="4">
        <f t="shared" si="170"/>
        <v>85.935302390998586</v>
      </c>
      <c r="X571" s="4">
        <f t="shared" si="171"/>
        <v>35.898758744372586</v>
      </c>
      <c r="Y571" s="4">
        <f t="shared" si="172"/>
        <v>82.557848293932906</v>
      </c>
      <c r="Z571" s="4">
        <f t="shared" si="173"/>
        <v>90.327211820302679</v>
      </c>
      <c r="AA571" s="4">
        <f t="shared" si="174"/>
        <v>-4.3919094293040928</v>
      </c>
      <c r="AB571" s="4">
        <f t="shared" si="175"/>
        <v>-4.3919094293040786</v>
      </c>
      <c r="AC571" s="4">
        <f t="shared" si="176"/>
        <v>-4.3919094293040928</v>
      </c>
    </row>
    <row r="572" spans="1:29" ht="15" x14ac:dyDescent="0.25">
      <c r="A572">
        <v>1.63</v>
      </c>
      <c r="B572">
        <v>4.16</v>
      </c>
      <c r="C572">
        <v>5.35</v>
      </c>
      <c r="D572" s="20">
        <f t="shared" si="164"/>
        <v>4.0797435750420163E-2</v>
      </c>
      <c r="E572" s="17">
        <f>IF(OR($A572="",$B572="",$C572=""),"",A572*'MPTO_working_3-way'!$I571)</f>
        <v>1.6964998202731847</v>
      </c>
      <c r="F572" s="21">
        <f>IF(OR($A572="",$B572="",$C572=""),"",B572*'MPTO_working_3-way'!$I571)</f>
        <v>4.3297173327217484</v>
      </c>
      <c r="G572" s="22">
        <f>IF(OR($A572="",$B572="",$C572=""),"",C572*'MPTO_working_3-way'!$I571)</f>
        <v>5.5682662812647479</v>
      </c>
      <c r="H572" s="17">
        <f>IF(OR($A572="",$B572="",$C572=""),"",'MPTO_working_3-way'!E571)</f>
        <v>1.6669506393060407</v>
      </c>
      <c r="I572" s="21">
        <f>IF(OR($A572="",$B572="",$C572=""),"",'MPTO_working_3-way'!F571)</f>
        <v>4.409453565993612</v>
      </c>
      <c r="J572" s="22">
        <f>IF(OR($A572="",$B572="",$C572=""),"",'MPTO_working_3-way'!G571)</f>
        <v>5.7697830284407372</v>
      </c>
      <c r="K572" s="17">
        <f>IF(OR($A572="",$B572="",$C572=""),"",'OddsRatio_working_3-way'!H571)</f>
        <v>1.6770263176788618</v>
      </c>
      <c r="L572" s="21">
        <f>IF(OR($A572="",$B572="",$C572=""),"",'OddsRatio_working_3-way'!I571)</f>
        <v>4.3958780378812756</v>
      </c>
      <c r="M572" s="22">
        <f>IF(OR($A572="",$B572="",$C572=""),"",'OddsRatio_working_3-way'!J571)</f>
        <v>5.6747055268302358</v>
      </c>
      <c r="N572" s="29">
        <f t="shared" si="165"/>
        <v>58.944892775701653</v>
      </c>
      <c r="O572" s="30">
        <f t="shared" si="166"/>
        <v>23.096195967402323</v>
      </c>
      <c r="P572" s="30">
        <f t="shared" si="167"/>
        <v>17.958911256896016</v>
      </c>
      <c r="Q572" t="s">
        <v>166</v>
      </c>
      <c r="R572" t="s">
        <v>127</v>
      </c>
      <c r="S572" s="43">
        <v>44093</v>
      </c>
      <c r="T572" s="4">
        <v>100</v>
      </c>
      <c r="U572" s="4">
        <f t="shared" si="168"/>
        <v>38.650306748466257</v>
      </c>
      <c r="V572" s="4">
        <f t="shared" si="169"/>
        <v>75.961538461538453</v>
      </c>
      <c r="W572" s="4">
        <f t="shared" si="170"/>
        <v>81.308411214953281</v>
      </c>
      <c r="X572" s="4">
        <f t="shared" si="171"/>
        <v>42.730050323508266</v>
      </c>
      <c r="Y572" s="4">
        <f t="shared" si="172"/>
        <v>80.041282036580469</v>
      </c>
      <c r="Z572" s="4">
        <f t="shared" si="173"/>
        <v>85.388154789995284</v>
      </c>
      <c r="AA572" s="4">
        <f t="shared" si="174"/>
        <v>-4.0797435750420092</v>
      </c>
      <c r="AB572" s="4">
        <f t="shared" si="175"/>
        <v>-4.0797435750420163</v>
      </c>
      <c r="AC572" s="4">
        <f t="shared" si="176"/>
        <v>-4.0797435750420021</v>
      </c>
    </row>
    <row r="573" spans="1:29" ht="15" x14ac:dyDescent="0.25">
      <c r="A573">
        <v>6.21</v>
      </c>
      <c r="B573">
        <v>4.4400000000000004</v>
      </c>
      <c r="C573">
        <v>1.53</v>
      </c>
      <c r="D573" s="20">
        <f t="shared" si="164"/>
        <v>3.9850592280259889E-2</v>
      </c>
      <c r="E573" s="17">
        <f>IF(OR($A573="",$B573="",$C573=""),"",A573*'MPTO_working_3-way'!$I572)</f>
        <v>6.4574721780604136</v>
      </c>
      <c r="F573" s="21">
        <f>IF(OR($A573="",$B573="",$C573=""),"",B573*'MPTO_working_3-way'!$I572)</f>
        <v>4.6169366297243544</v>
      </c>
      <c r="G573" s="22">
        <f>IF(OR($A573="",$B573="",$C573=""),"",C573*'MPTO_working_3-way'!$I572)</f>
        <v>1.5909714061887976</v>
      </c>
      <c r="H573" s="17">
        <f>IF(OR($A573="",$B573="",$C573=""),"",'MPTO_working_3-way'!E572)</f>
        <v>6.7683239571661273</v>
      </c>
      <c r="I573" s="21">
        <f>IF(OR($A573="",$B573="",$C573=""),"",'MPTO_working_3-way'!F572)</f>
        <v>4.7182787819245533</v>
      </c>
      <c r="J573" s="22">
        <f>IF(OR($A573="",$B573="",$C573=""),"",'MPTO_working_3-way'!G572)</f>
        <v>1.5617405048951534</v>
      </c>
      <c r="K573" s="17">
        <f>IF(OR($A573="",$B573="",$C573=""),"",'OddsRatio_working_3-way'!H572)</f>
        <v>6.6156290852039179</v>
      </c>
      <c r="L573" s="21">
        <f>IF(OR($A573="",$B573="",$C573=""),"",'OddsRatio_working_3-way'!I572)</f>
        <v>4.7078241944532584</v>
      </c>
      <c r="M573" s="22">
        <f>IF(OR($A573="",$B573="",$C573=""),"",'OddsRatio_working_3-way'!J572)</f>
        <v>1.5712636113547165</v>
      </c>
      <c r="N573" s="29">
        <f t="shared" si="165"/>
        <v>15.485935865082784</v>
      </c>
      <c r="O573" s="30">
        <f t="shared" si="166"/>
        <v>21.659383270757672</v>
      </c>
      <c r="P573" s="30">
        <f t="shared" si="167"/>
        <v>62.854680864159526</v>
      </c>
      <c r="Q573" t="s">
        <v>257</v>
      </c>
      <c r="R573" t="s">
        <v>259</v>
      </c>
      <c r="S573" s="43">
        <v>44094</v>
      </c>
      <c r="T573" s="4">
        <v>100</v>
      </c>
      <c r="U573" s="4">
        <f t="shared" si="168"/>
        <v>83.896940418679549</v>
      </c>
      <c r="V573" s="4">
        <f t="shared" si="169"/>
        <v>77.477477477477478</v>
      </c>
      <c r="W573" s="4">
        <f t="shared" si="170"/>
        <v>34.640522875816991</v>
      </c>
      <c r="X573" s="4">
        <f t="shared" si="171"/>
        <v>87.881999646705538</v>
      </c>
      <c r="Y573" s="4">
        <f t="shared" si="172"/>
        <v>81.462536705503453</v>
      </c>
      <c r="Z573" s="4">
        <f t="shared" si="173"/>
        <v>38.625582103842973</v>
      </c>
      <c r="AA573" s="4">
        <f t="shared" si="174"/>
        <v>-3.9850592280259889</v>
      </c>
      <c r="AB573" s="4">
        <f t="shared" si="175"/>
        <v>-3.9850592280259747</v>
      </c>
      <c r="AC573" s="4">
        <f t="shared" si="176"/>
        <v>-3.9850592280259818</v>
      </c>
    </row>
    <row r="574" spans="1:29" ht="15" x14ac:dyDescent="0.25">
      <c r="A574">
        <v>1.58</v>
      </c>
      <c r="B574">
        <v>4.0199999999999996</v>
      </c>
      <c r="C574">
        <v>6.23</v>
      </c>
      <c r="D574" s="20">
        <f t="shared" si="164"/>
        <v>4.218125497024694E-2</v>
      </c>
      <c r="E574" s="17">
        <f>IF(OR($A574="",$B574="",$C574=""),"",A574*'MPTO_working_3-way'!$I573)</f>
        <v>1.6466463828529903</v>
      </c>
      <c r="F574" s="21">
        <f>IF(OR($A574="",$B574="",$C574=""),"",B574*'MPTO_working_3-way'!$I573)</f>
        <v>4.1895686449803922</v>
      </c>
      <c r="G574" s="22">
        <f>IF(OR($A574="",$B574="",$C574=""),"",C574*'MPTO_working_3-way'!$I573)</f>
        <v>6.4927892184646385</v>
      </c>
      <c r="H574" s="17">
        <f>IF(OR($A574="",$B574="",$C574=""),"",'MPTO_working_3-way'!E573)</f>
        <v>1.6158979170776353</v>
      </c>
      <c r="I574" s="21">
        <f>IF(OR($A574="",$B574="",$C574=""),"",'MPTO_working_3-way'!F573)</f>
        <v>4.2608346528568095</v>
      </c>
      <c r="J574" s="22">
        <f>IF(OR($A574="",$B574="",$C574=""),"",'MPTO_working_3-way'!G573)</f>
        <v>6.8281186549748902</v>
      </c>
      <c r="K574" s="17">
        <f>IF(OR($A574="",$B574="",$C574=""),"",'OddsRatio_working_3-way'!H573)</f>
        <v>1.6263086990393087</v>
      </c>
      <c r="L574" s="21">
        <f>IF(OR($A574="",$B574="",$C574=""),"",'OddsRatio_working_3-way'!I573)</f>
        <v>4.2611246053426077</v>
      </c>
      <c r="M574" s="22">
        <f>IF(OR($A574="",$B574="",$C574=""),"",'OddsRatio_working_3-way'!J573)</f>
        <v>6.6475767171992857</v>
      </c>
      <c r="N574" s="29">
        <f t="shared" si="165"/>
        <v>60.7294930115714</v>
      </c>
      <c r="O574" s="30">
        <f t="shared" si="166"/>
        <v>23.868805711015632</v>
      </c>
      <c r="P574" s="30">
        <f t="shared" si="167"/>
        <v>15.401701277412972</v>
      </c>
      <c r="Q574" t="s">
        <v>263</v>
      </c>
      <c r="R574" t="s">
        <v>253</v>
      </c>
      <c r="S574" s="43">
        <v>44094</v>
      </c>
      <c r="T574" s="4">
        <v>100</v>
      </c>
      <c r="U574" s="4">
        <f t="shared" si="168"/>
        <v>36.708860759493668</v>
      </c>
      <c r="V574" s="4">
        <f t="shared" si="169"/>
        <v>75.124378109452735</v>
      </c>
      <c r="W574" s="4">
        <f t="shared" si="170"/>
        <v>83.948635634028889</v>
      </c>
      <c r="X574" s="4">
        <f t="shared" si="171"/>
        <v>40.926986256518369</v>
      </c>
      <c r="Y574" s="4">
        <f t="shared" si="172"/>
        <v>79.342503606477436</v>
      </c>
      <c r="Z574" s="4">
        <f t="shared" si="173"/>
        <v>88.16676113105359</v>
      </c>
      <c r="AA574" s="4">
        <f t="shared" si="174"/>
        <v>-4.2181254970247011</v>
      </c>
      <c r="AB574" s="4">
        <f t="shared" si="175"/>
        <v>-4.2181254970247011</v>
      </c>
      <c r="AC574" s="4">
        <f t="shared" si="176"/>
        <v>-4.2181254970247011</v>
      </c>
    </row>
    <row r="575" spans="1:29" ht="15" x14ac:dyDescent="0.25">
      <c r="A575">
        <v>1.71</v>
      </c>
      <c r="B575">
        <v>4.08</v>
      </c>
      <c r="C575">
        <v>4.75</v>
      </c>
      <c r="D575" s="20">
        <f t="shared" si="164"/>
        <v>4.0419676642586833E-2</v>
      </c>
      <c r="E575" s="17">
        <f>IF(OR($A575="",$B575="",$C575=""),"",A575*'MPTO_working_3-way'!$I574)</f>
        <v>1.7791176470588235</v>
      </c>
      <c r="F575" s="21">
        <f>IF(OR($A575="",$B575="",$C575=""),"",B575*'MPTO_working_3-way'!$I574)</f>
        <v>4.2449122807017545</v>
      </c>
      <c r="G575" s="22">
        <f>IF(OR($A575="",$B575="",$C575=""),"",C575*'MPTO_working_3-way'!$I574)</f>
        <v>4.9419934640522873</v>
      </c>
      <c r="H575" s="17">
        <f>IF(OR($A575="",$B575="",$C575=""),"",'MPTO_working_3-way'!E574)</f>
        <v>1.7503261414952331</v>
      </c>
      <c r="I575" s="21">
        <f>IF(OR($A575="",$B575="",$C575=""),"",'MPTO_working_3-way'!F574)</f>
        <v>4.3173267326732674</v>
      </c>
      <c r="J575" s="22">
        <f>IF(OR($A575="",$B575="",$C575=""),"",'MPTO_working_3-way'!G574)</f>
        <v>5.0747745126563863</v>
      </c>
      <c r="K575" s="17">
        <f>IF(OR($A575="",$B575="",$C575=""),"",'OddsRatio_working_3-way'!H574)</f>
        <v>1.7604505903170926</v>
      </c>
      <c r="L575" s="21">
        <f>IF(OR($A575="",$B575="",$C575=""),"",'OddsRatio_working_3-way'!I574)</f>
        <v>4.2988560819389372</v>
      </c>
      <c r="M575" s="22">
        <f>IF(OR($A575="",$B575="",$C575=""),"",'OddsRatio_working_3-way'!J574)</f>
        <v>5.0164643854776019</v>
      </c>
      <c r="N575" s="29">
        <f t="shared" si="165"/>
        <v>56.207637626053895</v>
      </c>
      <c r="O575" s="30">
        <f t="shared" si="166"/>
        <v>23.557612828566704</v>
      </c>
      <c r="P575" s="30">
        <f t="shared" si="167"/>
        <v>20.234749545379401</v>
      </c>
      <c r="Q575" t="s">
        <v>248</v>
      </c>
      <c r="R575" t="s">
        <v>247</v>
      </c>
      <c r="S575" s="43">
        <v>44094</v>
      </c>
      <c r="T575" s="4">
        <v>100</v>
      </c>
      <c r="U575" s="4">
        <f t="shared" si="168"/>
        <v>41.520467836257311</v>
      </c>
      <c r="V575" s="4">
        <f t="shared" si="169"/>
        <v>75.490196078431367</v>
      </c>
      <c r="W575" s="4">
        <f t="shared" si="170"/>
        <v>78.94736842105263</v>
      </c>
      <c r="X575" s="4">
        <f t="shared" si="171"/>
        <v>45.562435500515996</v>
      </c>
      <c r="Y575" s="4">
        <f t="shared" si="172"/>
        <v>79.532163742690059</v>
      </c>
      <c r="Z575" s="4">
        <f t="shared" si="173"/>
        <v>82.989336085311322</v>
      </c>
      <c r="AA575" s="4">
        <f t="shared" si="174"/>
        <v>-4.041967664258685</v>
      </c>
      <c r="AB575" s="4">
        <f t="shared" si="175"/>
        <v>-4.0419676642586921</v>
      </c>
      <c r="AC575" s="4">
        <f t="shared" si="176"/>
        <v>-4.0419676642586921</v>
      </c>
    </row>
    <row r="576" spans="1:29" ht="15" x14ac:dyDescent="0.25">
      <c r="A576">
        <v>1.71</v>
      </c>
      <c r="B576">
        <v>3.67</v>
      </c>
      <c r="C576">
        <v>5.45</v>
      </c>
      <c r="D576" s="20">
        <f t="shared" si="164"/>
        <v>4.0761124202234544E-2</v>
      </c>
      <c r="E576" s="17">
        <f>IF(OR($A576="",$B576="",$C576=""),"",A576*'MPTO_working_3-way'!$I575)</f>
        <v>1.779701522385821</v>
      </c>
      <c r="F576" s="21">
        <f>IF(OR($A576="",$B576="",$C576=""),"",B576*'MPTO_working_3-way'!$I575)</f>
        <v>3.8195933258222006</v>
      </c>
      <c r="G576" s="22">
        <f>IF(OR($A576="",$B576="",$C576=""),"",C576*'MPTO_working_3-way'!$I575)</f>
        <v>5.6721481269021785</v>
      </c>
      <c r="H576" s="17">
        <f>IF(OR($A576="",$B576="",$C576=""),"",'MPTO_working_3-way'!E575)</f>
        <v>1.7506749019563348</v>
      </c>
      <c r="I576" s="21">
        <f>IF(OR($A576="",$B576="",$C576=""),"",'MPTO_working_3-way'!F575)</f>
        <v>3.8626067289769583</v>
      </c>
      <c r="J576" s="22">
        <f>IF(OR($A576="",$B576="",$C576=""),"",'MPTO_working_3-way'!G575)</f>
        <v>5.8858429991685304</v>
      </c>
      <c r="K576" s="17">
        <f>IF(OR($A576="",$B576="",$C576=""),"",'OddsRatio_working_3-way'!H575)</f>
        <v>1.7611669300126418</v>
      </c>
      <c r="L576" s="21">
        <f>IF(OR($A576="",$B576="",$C576=""),"",'OddsRatio_working_3-way'!I575)</f>
        <v>3.8624164832869776</v>
      </c>
      <c r="M576" s="22">
        <f>IF(OR($A576="",$B576="",$C576=""),"",'OddsRatio_working_3-way'!J575)</f>
        <v>5.7706941388116304</v>
      </c>
      <c r="N576" s="29">
        <f t="shared" si="165"/>
        <v>56.189197313234096</v>
      </c>
      <c r="O576" s="30">
        <f t="shared" si="166"/>
        <v>26.180797658209894</v>
      </c>
      <c r="P576" s="30">
        <f t="shared" si="167"/>
        <v>17.630005028556017</v>
      </c>
      <c r="Q576" t="s">
        <v>255</v>
      </c>
      <c r="R576" t="s">
        <v>258</v>
      </c>
      <c r="S576" s="43">
        <v>44094</v>
      </c>
      <c r="T576" s="4">
        <v>100</v>
      </c>
      <c r="U576" s="4">
        <f t="shared" si="168"/>
        <v>41.520467836257311</v>
      </c>
      <c r="V576" s="4">
        <f t="shared" si="169"/>
        <v>72.752043596730246</v>
      </c>
      <c r="W576" s="4">
        <f t="shared" si="170"/>
        <v>81.651376146788976</v>
      </c>
      <c r="X576" s="4">
        <f t="shared" si="171"/>
        <v>45.59658025648077</v>
      </c>
      <c r="Y576" s="4">
        <f t="shared" si="172"/>
        <v>76.828156016953699</v>
      </c>
      <c r="Z576" s="4">
        <f t="shared" si="173"/>
        <v>85.727488567012443</v>
      </c>
      <c r="AA576" s="4">
        <f t="shared" si="174"/>
        <v>-4.0761124202234598</v>
      </c>
      <c r="AB576" s="4">
        <f t="shared" si="175"/>
        <v>-4.0761124202234527</v>
      </c>
      <c r="AC576" s="4">
        <f t="shared" si="176"/>
        <v>-4.0761124202234669</v>
      </c>
    </row>
    <row r="577" spans="1:29" ht="15" x14ac:dyDescent="0.25">
      <c r="A577">
        <v>1.37</v>
      </c>
      <c r="B577">
        <v>5.49</v>
      </c>
      <c r="C577">
        <v>7.98</v>
      </c>
      <c r="D577" s="20">
        <f t="shared" si="164"/>
        <v>3.738965298452146E-2</v>
      </c>
      <c r="E577" s="17">
        <f>IF(OR($A577="",$B577="",$C577=""),"",A577*'MPTO_working_3-way'!$I576)</f>
        <v>1.4212238245887945</v>
      </c>
      <c r="F577" s="21">
        <f>IF(OR($A577="",$B577="",$C577=""),"",B577*'MPTO_working_3-way'!$I576)</f>
        <v>5.6952691948850234</v>
      </c>
      <c r="G577" s="22">
        <f>IF(OR($A577="",$B577="",$C577=""),"",C577*'MPTO_working_3-way'!$I576)</f>
        <v>8.2783694308164826</v>
      </c>
      <c r="H577" s="17">
        <f>IF(OR($A577="",$B577="",$C577=""),"",'MPTO_working_3-way'!E576)</f>
        <v>1.3937985643915014</v>
      </c>
      <c r="I577" s="21">
        <f>IF(OR($A577="",$B577="",$C577=""),"",'MPTO_working_3-way'!F576)</f>
        <v>5.8932330691228811</v>
      </c>
      <c r="J577" s="22">
        <f>IF(OR($A577="",$B577="",$C577=""),"",'MPTO_working_3-way'!G576)</f>
        <v>8.8613151898244542</v>
      </c>
      <c r="K577" s="17">
        <f>IF(OR($A577="",$B577="",$C577=""),"",'OddsRatio_working_3-way'!H576)</f>
        <v>1.4018956019846729</v>
      </c>
      <c r="L577" s="21">
        <f>IF(OR($A577="",$B577="",$C577=""),"",'OddsRatio_working_3-way'!I576)</f>
        <v>5.8770574403004909</v>
      </c>
      <c r="M577" s="22">
        <f>IF(OR($A577="",$B577="",$C577=""),"",'OddsRatio_working_3-way'!J576)</f>
        <v>8.5817062212243727</v>
      </c>
      <c r="N577" s="29">
        <f t="shared" si="165"/>
        <v>70.361893932458656</v>
      </c>
      <c r="O577" s="30">
        <f t="shared" si="166"/>
        <v>17.558432547808447</v>
      </c>
      <c r="P577" s="30">
        <f t="shared" si="167"/>
        <v>12.079673519732879</v>
      </c>
      <c r="Q577" t="s">
        <v>416</v>
      </c>
      <c r="R577" t="s">
        <v>417</v>
      </c>
      <c r="S577" s="43">
        <v>44094</v>
      </c>
      <c r="T577" s="4">
        <v>100</v>
      </c>
      <c r="U577" s="4">
        <f t="shared" si="168"/>
        <v>27.007299270072991</v>
      </c>
      <c r="V577" s="4">
        <f t="shared" si="169"/>
        <v>81.785063752276869</v>
      </c>
      <c r="W577" s="4">
        <f t="shared" si="170"/>
        <v>87.468671679197996</v>
      </c>
      <c r="X577" s="4">
        <f t="shared" si="171"/>
        <v>30.746264568525138</v>
      </c>
      <c r="Y577" s="4">
        <f t="shared" si="172"/>
        <v>85.524029050729013</v>
      </c>
      <c r="Z577" s="4">
        <f t="shared" si="173"/>
        <v>91.207636977650139</v>
      </c>
      <c r="AA577" s="4">
        <f t="shared" si="174"/>
        <v>-3.7389652984521469</v>
      </c>
      <c r="AB577" s="4">
        <f t="shared" si="175"/>
        <v>-3.7389652984521433</v>
      </c>
      <c r="AC577" s="4">
        <f t="shared" si="176"/>
        <v>-3.7389652984521433</v>
      </c>
    </row>
    <row r="578" spans="1:29" ht="15" x14ac:dyDescent="0.25">
      <c r="A578">
        <v>2.96</v>
      </c>
      <c r="B578">
        <v>3.42</v>
      </c>
      <c r="C578">
        <v>2.48</v>
      </c>
      <c r="D578" s="20">
        <f t="shared" si="164"/>
        <v>3.3461305108164252E-2</v>
      </c>
      <c r="E578" s="17">
        <f>IF(OR($A578="",$B578="",$C578=""),"",A578*'MPTO_working_3-way'!$I577)</f>
        <v>3.059045463120166</v>
      </c>
      <c r="F578" s="21">
        <f>IF(OR($A578="",$B578="",$C578=""),"",B578*'MPTO_working_3-way'!$I577)</f>
        <v>3.5344376634699217</v>
      </c>
      <c r="G578" s="22">
        <f>IF(OR($A578="",$B578="",$C578=""),"",C578*'MPTO_working_3-way'!$I577)</f>
        <v>2.5629840366682473</v>
      </c>
      <c r="H578" s="17">
        <f>IF(OR($A578="",$B578="",$C578=""),"",'MPTO_working_3-way'!E577)</f>
        <v>3.0610614151682016</v>
      </c>
      <c r="I578" s="21">
        <f>IF(OR($A578="",$B578="",$C578=""),"",'MPTO_working_3-way'!F577)</f>
        <v>3.5556327687371216</v>
      </c>
      <c r="J578" s="22">
        <f>IF(OR($A578="",$B578="",$C578=""),"",'MPTO_working_3-way'!G577)</f>
        <v>2.5505516917028426</v>
      </c>
      <c r="K578" s="17">
        <f>IF(OR($A578="",$B578="",$C578=""),"",'OddsRatio_working_3-way'!H577)</f>
        <v>3.0609916452734987</v>
      </c>
      <c r="L578" s="21">
        <f>IF(OR($A578="",$B578="",$C578=""),"",'OddsRatio_working_3-way'!I577)</f>
        <v>3.5446937661029931</v>
      </c>
      <c r="M578" s="22">
        <f>IF(OR($A578="",$B578="",$C578=""),"",'OddsRatio_working_3-way'!J577)</f>
        <v>2.5562589974514172</v>
      </c>
      <c r="N578" s="29">
        <f t="shared" si="165"/>
        <v>32.689935865811542</v>
      </c>
      <c r="O578" s="30">
        <f t="shared" si="166"/>
        <v>28.293043907252098</v>
      </c>
      <c r="P578" s="30">
        <f t="shared" si="167"/>
        <v>39.01702022693636</v>
      </c>
      <c r="Q578" t="s">
        <v>418</v>
      </c>
      <c r="R578" t="s">
        <v>419</v>
      </c>
      <c r="S578" s="43">
        <v>44094</v>
      </c>
      <c r="T578" s="4">
        <v>100</v>
      </c>
      <c r="U578" s="4">
        <f t="shared" si="168"/>
        <v>66.21621621621621</v>
      </c>
      <c r="V578" s="4">
        <f t="shared" si="169"/>
        <v>70.760233918128648</v>
      </c>
      <c r="W578" s="4">
        <f t="shared" si="170"/>
        <v>59.677419354838712</v>
      </c>
      <c r="X578" s="4">
        <f t="shared" si="171"/>
        <v>69.562346727032633</v>
      </c>
      <c r="Y578" s="4">
        <f t="shared" si="172"/>
        <v>74.106364428945071</v>
      </c>
      <c r="Z578" s="4">
        <f t="shared" si="173"/>
        <v>63.023549865655127</v>
      </c>
      <c r="AA578" s="4">
        <f t="shared" si="174"/>
        <v>-3.3461305108164225</v>
      </c>
      <c r="AB578" s="4">
        <f t="shared" si="175"/>
        <v>-3.3461305108164225</v>
      </c>
      <c r="AC578" s="4">
        <f t="shared" si="176"/>
        <v>-3.3461305108164154</v>
      </c>
    </row>
    <row r="579" spans="1:29" ht="15" x14ac:dyDescent="0.25">
      <c r="A579">
        <v>2.09</v>
      </c>
      <c r="B579">
        <v>3.45</v>
      </c>
      <c r="C579">
        <v>3.69</v>
      </c>
      <c r="D579" s="20">
        <f t="shared" si="164"/>
        <v>3.9326682012399417E-2</v>
      </c>
      <c r="E579" s="17">
        <f>IF(OR($A579="",$B579="",$C579=""),"",A579*'MPTO_working_3-way'!$I578)</f>
        <v>2.1721927654059145</v>
      </c>
      <c r="F579" s="21">
        <f>IF(OR($A579="",$B579="",$C579=""),"",B579*'MPTO_working_3-way'!$I578)</f>
        <v>3.5856770529427782</v>
      </c>
      <c r="G579" s="22">
        <f>IF(OR($A579="",$B579="",$C579=""),"",C579*'MPTO_working_3-way'!$I578)</f>
        <v>3.8351154566257537</v>
      </c>
      <c r="H579" s="17">
        <f>IF(OR($A579="",$B579="",$C579=""),"",'MPTO_working_3-way'!E578)</f>
        <v>2.1488739645517603</v>
      </c>
      <c r="I579" s="21">
        <f>IF(OR($A579="",$B579="",$C579=""),"",'MPTO_working_3-way'!F578)</f>
        <v>3.6134193634253053</v>
      </c>
      <c r="J579" s="22">
        <f>IF(OR($A579="",$B579="",$C579=""),"",'MPTO_working_3-way'!G578)</f>
        <v>3.8775648653434307</v>
      </c>
      <c r="K579" s="17">
        <f>IF(OR($A579="",$B579="",$C579=""),"",'OddsRatio_working_3-way'!H578)</f>
        <v>2.1582971713437948</v>
      </c>
      <c r="L579" s="21">
        <f>IF(OR($A579="",$B579="",$C579=""),"",'OddsRatio_working_3-way'!I578)</f>
        <v>3.6035119906351363</v>
      </c>
      <c r="M579" s="22">
        <f>IF(OR($A579="",$B579="",$C579=""),"",'OddsRatio_working_3-way'!J578)</f>
        <v>3.8585498999218428</v>
      </c>
      <c r="N579" s="29">
        <f t="shared" si="165"/>
        <v>46.036429912017105</v>
      </c>
      <c r="O579" s="30">
        <f t="shared" si="166"/>
        <v>27.888735801772679</v>
      </c>
      <c r="P579" s="30">
        <f t="shared" si="167"/>
        <v>26.07483428621023</v>
      </c>
      <c r="Q579" t="s">
        <v>420</v>
      </c>
      <c r="R579" t="s">
        <v>421</v>
      </c>
      <c r="S579" s="43">
        <v>44094</v>
      </c>
      <c r="T579" s="4">
        <v>100</v>
      </c>
      <c r="U579" s="4">
        <f t="shared" si="168"/>
        <v>52.153110047846894</v>
      </c>
      <c r="V579" s="4">
        <f t="shared" si="169"/>
        <v>71.014492753623188</v>
      </c>
      <c r="W579" s="4">
        <f t="shared" si="170"/>
        <v>72.899728997289984</v>
      </c>
      <c r="X579" s="4">
        <f t="shared" si="171"/>
        <v>56.08577824908685</v>
      </c>
      <c r="Y579" s="4">
        <f t="shared" si="172"/>
        <v>74.947160954863151</v>
      </c>
      <c r="Z579" s="4">
        <f t="shared" si="173"/>
        <v>76.832397198529918</v>
      </c>
      <c r="AA579" s="4">
        <f t="shared" si="174"/>
        <v>-3.9326682012399559</v>
      </c>
      <c r="AB579" s="4">
        <f t="shared" si="175"/>
        <v>-3.932668201239963</v>
      </c>
      <c r="AC579" s="4">
        <f t="shared" si="176"/>
        <v>-3.9326682012399345</v>
      </c>
    </row>
    <row r="580" spans="1:29" ht="15" x14ac:dyDescent="0.25">
      <c r="A580">
        <v>2.3199999999999998</v>
      </c>
      <c r="B580">
        <v>3.29</v>
      </c>
      <c r="C580">
        <v>3.28</v>
      </c>
      <c r="D580" s="20">
        <f t="shared" si="164"/>
        <v>3.9863899320263574E-2</v>
      </c>
      <c r="E580" s="17">
        <f>IF(OR($A580="",$B580="",$C580=""),"",A580*'MPTO_working_3-way'!$I579)</f>
        <v>2.4124842464230114</v>
      </c>
      <c r="F580" s="21">
        <f>IF(OR($A580="",$B580="",$C580=""),"",B580*'MPTO_working_3-way'!$I579)</f>
        <v>3.4211522287636673</v>
      </c>
      <c r="G580" s="22">
        <f>IF(OR($A580="",$B580="",$C580=""),"",C580*'MPTO_working_3-way'!$I579)</f>
        <v>3.4107535897704642</v>
      </c>
      <c r="H580" s="17">
        <f>IF(OR($A580="",$B580="",$C580=""),"",'MPTO_working_3-way'!E579)</f>
        <v>2.3937961441610138</v>
      </c>
      <c r="I580" s="21">
        <f>IF(OR($A580="",$B580="",$C580=""),"",'MPTO_working_3-way'!F579)</f>
        <v>3.4404056217128995</v>
      </c>
      <c r="J580" s="22">
        <f>IF(OR($A580="",$B580="",$C580=""),"",'MPTO_working_3-way'!G579)</f>
        <v>3.4294719215882243</v>
      </c>
      <c r="K580" s="17">
        <f>IF(OR($A580="",$B580="",$C580=""),"",'OddsRatio_working_3-way'!H579)</f>
        <v>2.4018525766477543</v>
      </c>
      <c r="L580" s="21">
        <f>IF(OR($A580="",$B580="",$C580=""),"",'OddsRatio_working_3-way'!I579)</f>
        <v>3.4320018185783017</v>
      </c>
      <c r="M580" s="22">
        <f>IF(OR($A580="",$B580="",$C580=""),"",'OddsRatio_working_3-way'!J579)</f>
        <v>3.4213817233006671</v>
      </c>
      <c r="N580" s="29">
        <f t="shared" si="165"/>
        <v>41.451047876590252</v>
      </c>
      <c r="O580" s="30">
        <f t="shared" si="166"/>
        <v>29.229918259480055</v>
      </c>
      <c r="P580" s="30">
        <f t="shared" si="167"/>
        <v>29.319033863929693</v>
      </c>
      <c r="Q580" t="s">
        <v>422</v>
      </c>
      <c r="R580" t="s">
        <v>423</v>
      </c>
      <c r="S580" s="43">
        <v>44094</v>
      </c>
      <c r="T580" s="4">
        <v>100</v>
      </c>
      <c r="U580" s="4">
        <f t="shared" si="168"/>
        <v>56.896551724137922</v>
      </c>
      <c r="V580" s="4">
        <f t="shared" si="169"/>
        <v>69.6048632218845</v>
      </c>
      <c r="W580" s="4">
        <f t="shared" si="170"/>
        <v>69.512195121951223</v>
      </c>
      <c r="X580" s="4">
        <f t="shared" si="171"/>
        <v>60.882941656164277</v>
      </c>
      <c r="Y580" s="4">
        <f t="shared" si="172"/>
        <v>73.591253153910856</v>
      </c>
      <c r="Z580" s="4">
        <f t="shared" si="173"/>
        <v>73.498585053977578</v>
      </c>
      <c r="AA580" s="4">
        <f t="shared" si="174"/>
        <v>-3.9863899320263556</v>
      </c>
      <c r="AB580" s="4">
        <f t="shared" si="175"/>
        <v>-3.9863899320263556</v>
      </c>
      <c r="AC580" s="4">
        <f t="shared" si="176"/>
        <v>-3.9863899320263556</v>
      </c>
    </row>
    <row r="581" spans="1:29" ht="15" x14ac:dyDescent="0.25">
      <c r="A581">
        <v>2.41</v>
      </c>
      <c r="B581">
        <v>3.57</v>
      </c>
      <c r="C581">
        <v>2.9</v>
      </c>
      <c r="D581" s="20">
        <f t="shared" ref="D581:D644" si="177">IF(OR($A581="",$B581="",$C581=""),"",(1/A581)+(1/B581)+(1/C581)-1)</f>
        <v>3.9877390360923304E-2</v>
      </c>
      <c r="E581" s="17">
        <f>IF(OR($A581="",$B581="",$C581=""),"",A581*'MPTO_working_3-way'!$I580)</f>
        <v>2.5061045107698252</v>
      </c>
      <c r="F581" s="21">
        <f>IF(OR($A581="",$B581="",$C581=""),"",B581*'MPTO_working_3-way'!$I580)</f>
        <v>3.712362283588496</v>
      </c>
      <c r="G581" s="22">
        <f>IF(OR($A581="",$B581="",$C581=""),"",C581*'MPTO_working_3-way'!$I580)</f>
        <v>3.0156444320466775</v>
      </c>
      <c r="H581" s="17">
        <f>IF(OR($A581="",$B581="",$C581=""),"",'MPTO_working_3-way'!E580)</f>
        <v>2.4897590243224212</v>
      </c>
      <c r="I581" s="21">
        <f>IF(OR($A581="",$B581="",$C581=""),"",'MPTO_working_3-way'!F580)</f>
        <v>3.7478508694409127</v>
      </c>
      <c r="J581" s="22">
        <f>IF(OR($A581="",$B581="",$C581=""),"",'MPTO_working_3-way'!G580)</f>
        <v>3.0162716749146621</v>
      </c>
      <c r="K581" s="17">
        <f>IF(OR($A581="",$B581="",$C581=""),"",'OddsRatio_working_3-way'!H580)</f>
        <v>2.4972479597444841</v>
      </c>
      <c r="L581" s="21">
        <f>IF(OR($A581="",$B581="",$C581=""),"",'OddsRatio_working_3-way'!I580)</f>
        <v>3.7290264230803722</v>
      </c>
      <c r="M581" s="22">
        <f>IF(OR($A581="",$B581="",$C581=""),"",'OddsRatio_working_3-way'!J580)</f>
        <v>3.0175681727053334</v>
      </c>
      <c r="N581" s="29">
        <f t="shared" si="165"/>
        <v>39.902565743071108</v>
      </c>
      <c r="O581" s="30">
        <f t="shared" si="166"/>
        <v>26.93702617389394</v>
      </c>
      <c r="P581" s="30">
        <f t="shared" si="167"/>
        <v>33.160408083034952</v>
      </c>
      <c r="Q581" t="s">
        <v>424</v>
      </c>
      <c r="R581" t="s">
        <v>425</v>
      </c>
      <c r="S581" s="43">
        <v>44094</v>
      </c>
      <c r="T581" s="4">
        <v>100</v>
      </c>
      <c r="U581" s="4">
        <f t="shared" si="168"/>
        <v>58.50622406639004</v>
      </c>
      <c r="V581" s="4">
        <f t="shared" si="169"/>
        <v>71.988795518207283</v>
      </c>
      <c r="W581" s="4">
        <f t="shared" si="170"/>
        <v>65.517241379310349</v>
      </c>
      <c r="X581" s="4">
        <f t="shared" si="171"/>
        <v>62.493963102482375</v>
      </c>
      <c r="Y581" s="4">
        <f t="shared" si="172"/>
        <v>75.976534554299619</v>
      </c>
      <c r="Z581" s="4">
        <f t="shared" si="173"/>
        <v>69.50498041540267</v>
      </c>
      <c r="AA581" s="4">
        <f t="shared" si="174"/>
        <v>-3.9877390360923357</v>
      </c>
      <c r="AB581" s="4">
        <f t="shared" si="175"/>
        <v>-3.9877390360923357</v>
      </c>
      <c r="AC581" s="4">
        <f t="shared" si="176"/>
        <v>-3.9877390360923215</v>
      </c>
    </row>
    <row r="582" spans="1:29" ht="15" x14ac:dyDescent="0.25">
      <c r="A582">
        <v>3.12</v>
      </c>
      <c r="B582">
        <v>3.39</v>
      </c>
      <c r="C582">
        <v>2.41</v>
      </c>
      <c r="D582" s="20">
        <f t="shared" si="177"/>
        <v>3.0435830586382995E-2</v>
      </c>
      <c r="E582" s="17">
        <f>IF(OR($A582="",$B582="",$C582=""),"",A582*'MPTO_working_3-way'!$I581)</f>
        <v>3.2149597914295152</v>
      </c>
      <c r="F582" s="21">
        <f>IF(OR($A582="",$B582="",$C582=""),"",B582*'MPTO_working_3-way'!$I581)</f>
        <v>3.4931774656878383</v>
      </c>
      <c r="G582" s="22">
        <f>IF(OR($A582="",$B582="",$C582=""),"",C582*'MPTO_working_3-way'!$I581)</f>
        <v>2.4833503517131832</v>
      </c>
      <c r="H582" s="17">
        <f>IF(OR($A582="",$B582="",$C582=""),"",'MPTO_working_3-way'!E581)</f>
        <v>3.2219863850372925</v>
      </c>
      <c r="I582" s="21">
        <f>IF(OR($A582="",$B582="",$C582=""),"",'MPTO_working_3-way'!F581)</f>
        <v>3.5107431951867301</v>
      </c>
      <c r="J582" s="22">
        <f>IF(OR($A582="",$B582="",$C582=""),"",'MPTO_working_3-way'!G581)</f>
        <v>2.4704016089634271</v>
      </c>
      <c r="K582" s="17">
        <f>IF(OR($A582="",$B582="",$C582=""),"",'OddsRatio_working_3-way'!H581)</f>
        <v>3.2194753526958935</v>
      </c>
      <c r="L582" s="21">
        <f>IF(OR($A582="",$B582="",$C582=""),"",'OddsRatio_working_3-way'!I581)</f>
        <v>3.5021443834637669</v>
      </c>
      <c r="M582" s="22">
        <f>IF(OR($A582="",$B582="",$C582=""),"",'OddsRatio_working_3-way'!J581)</f>
        <v>2.4761604940100046</v>
      </c>
      <c r="N582" s="29">
        <f t="shared" si="165"/>
        <v>31.104588078078425</v>
      </c>
      <c r="O582" s="30">
        <f t="shared" si="166"/>
        <v>28.627231505488108</v>
      </c>
      <c r="P582" s="30">
        <f t="shared" si="167"/>
        <v>40.268180416433481</v>
      </c>
      <c r="Q582" t="s">
        <v>135</v>
      </c>
      <c r="R582" t="s">
        <v>133</v>
      </c>
      <c r="S582" s="43">
        <v>44094</v>
      </c>
      <c r="T582" s="4">
        <v>100</v>
      </c>
      <c r="U582" s="4">
        <f t="shared" si="168"/>
        <v>67.948717948717942</v>
      </c>
      <c r="V582" s="4">
        <f t="shared" si="169"/>
        <v>70.501474926253692</v>
      </c>
      <c r="W582" s="4">
        <f t="shared" si="170"/>
        <v>58.50622406639004</v>
      </c>
      <c r="X582" s="4">
        <f t="shared" si="171"/>
        <v>70.992301007356275</v>
      </c>
      <c r="Y582" s="4">
        <f t="shared" si="172"/>
        <v>73.545057984891997</v>
      </c>
      <c r="Z582" s="4">
        <f t="shared" si="173"/>
        <v>61.549807125028352</v>
      </c>
      <c r="AA582" s="4">
        <f t="shared" si="174"/>
        <v>-3.0435830586383332</v>
      </c>
      <c r="AB582" s="4">
        <f t="shared" si="175"/>
        <v>-3.0435830586383048</v>
      </c>
      <c r="AC582" s="4">
        <f t="shared" si="176"/>
        <v>-3.0435830586383119</v>
      </c>
    </row>
    <row r="583" spans="1:29" ht="15" x14ac:dyDescent="0.25">
      <c r="A583">
        <v>2.66</v>
      </c>
      <c r="B583">
        <v>3.22</v>
      </c>
      <c r="C583">
        <v>2.91</v>
      </c>
      <c r="D583" s="20">
        <f t="shared" si="177"/>
        <v>3.0141467519089193E-2</v>
      </c>
      <c r="E583" s="17">
        <f>IF(OR($A583="",$B583="",$C583=""),"",A583*'MPTO_working_3-way'!$I582)</f>
        <v>2.7401763036007774</v>
      </c>
      <c r="F583" s="21">
        <f>IF(OR($A583="",$B583="",$C583=""),"",B583*'MPTO_working_3-way'!$I582)</f>
        <v>3.3170555254114675</v>
      </c>
      <c r="G583" s="22">
        <f>IF(OR($A583="",$B583="",$C583=""),"",C583*'MPTO_working_3-way'!$I582)</f>
        <v>2.9977116704805495</v>
      </c>
      <c r="H583" s="17">
        <f>IF(OR($A583="",$B583="",$C583=""),"",'MPTO_working_3-way'!E582)</f>
        <v>2.7330417277731787</v>
      </c>
      <c r="I583" s="21">
        <f>IF(OR($A583="",$B583="",$C583=""),"",'MPTO_working_3-way'!F582)</f>
        <v>3.3276557938192126</v>
      </c>
      <c r="J583" s="22">
        <f>IF(OR($A583="",$B583="",$C583=""),"",'MPTO_working_3-way'!G582)</f>
        <v>2.9976427510666555</v>
      </c>
      <c r="K583" s="17">
        <f>IF(OR($A583="",$B583="",$C583=""),"",'OddsRatio_working_3-way'!H582)</f>
        <v>2.7364459006816531</v>
      </c>
      <c r="L583" s="21">
        <f>IF(OR($A583="",$B583="",$C583=""),"",'OddsRatio_working_3-way'!I582)</f>
        <v>3.3222348792248604</v>
      </c>
      <c r="M583" s="22">
        <f>IF(OR($A583="",$B583="",$C583=""),"",'OddsRatio_working_3-way'!J582)</f>
        <v>2.9979588375312995</v>
      </c>
      <c r="N583" s="29">
        <f t="shared" si="165"/>
        <v>36.494002181025074</v>
      </c>
      <c r="O583" s="30">
        <f t="shared" si="166"/>
        <v>30.147219193020714</v>
      </c>
      <c r="P583" s="30">
        <f t="shared" si="167"/>
        <v>33.358778625954194</v>
      </c>
      <c r="Q583" t="s">
        <v>69</v>
      </c>
      <c r="R583" t="s">
        <v>74</v>
      </c>
      <c r="S583" s="43">
        <v>44094</v>
      </c>
      <c r="T583" s="4">
        <v>100</v>
      </c>
      <c r="U583" s="4">
        <f t="shared" si="168"/>
        <v>62.406015037593981</v>
      </c>
      <c r="V583" s="4">
        <f t="shared" si="169"/>
        <v>68.944099378881987</v>
      </c>
      <c r="W583" s="4">
        <f t="shared" si="170"/>
        <v>65.635738831615114</v>
      </c>
      <c r="X583" s="4">
        <f t="shared" si="171"/>
        <v>65.420161789502899</v>
      </c>
      <c r="Y583" s="4">
        <f t="shared" si="172"/>
        <v>71.958246130790897</v>
      </c>
      <c r="Z583" s="4">
        <f t="shared" si="173"/>
        <v>68.649885583524025</v>
      </c>
      <c r="AA583" s="4">
        <f t="shared" si="174"/>
        <v>-3.0141467519089176</v>
      </c>
      <c r="AB583" s="4">
        <f t="shared" si="175"/>
        <v>-3.0141467519089105</v>
      </c>
      <c r="AC583" s="4">
        <f t="shared" si="176"/>
        <v>-3.0141467519089105</v>
      </c>
    </row>
    <row r="584" spans="1:29" ht="15" x14ac:dyDescent="0.25">
      <c r="A584">
        <v>3.2</v>
      </c>
      <c r="B584">
        <v>3.85</v>
      </c>
      <c r="C584">
        <v>2.19</v>
      </c>
      <c r="D584" s="20">
        <f t="shared" si="177"/>
        <v>2.8861264306469847E-2</v>
      </c>
      <c r="E584" s="17">
        <f>IF(OR($A584="",$B584="",$C584=""),"",A584*'MPTO_working_3-way'!$I583)</f>
        <v>3.2923560457807035</v>
      </c>
      <c r="F584" s="21">
        <f>IF(OR($A584="",$B584="",$C584=""),"",B584*'MPTO_working_3-way'!$I583)</f>
        <v>3.9611158675799092</v>
      </c>
      <c r="G584" s="22">
        <f>IF(OR($A584="",$B584="",$C584=""),"",C584*'MPTO_working_3-way'!$I583)</f>
        <v>2.2532061688311691</v>
      </c>
      <c r="H584" s="17">
        <f>IF(OR($A584="",$B584="",$C584=""),"",'MPTO_working_3-way'!E583)</f>
        <v>3.3016422062506634</v>
      </c>
      <c r="I584" s="21">
        <f>IF(OR($A584="",$B584="",$C584=""),"",'MPTO_working_3-way'!F583)</f>
        <v>3.9980835058013473</v>
      </c>
      <c r="J584" s="22">
        <f>IF(OR($A584="",$B584="",$C584=""),"",'MPTO_working_3-way'!G583)</f>
        <v>2.2371335468874807</v>
      </c>
      <c r="K584" s="17">
        <f>IF(OR($A584="",$B584="",$C584=""),"",'OddsRatio_working_3-way'!H583)</f>
        <v>3.2997510431671966</v>
      </c>
      <c r="L584" s="21">
        <f>IF(OR($A584="",$B584="",$C584=""),"",'OddsRatio_working_3-way'!I583)</f>
        <v>3.9792229422847769</v>
      </c>
      <c r="M584" s="22">
        <f>IF(OR($A584="",$B584="",$C584=""),"",'OddsRatio_working_3-way'!J583)</f>
        <v>2.243956246076801</v>
      </c>
      <c r="N584" s="29">
        <f t="shared" si="165"/>
        <v>30.373385687782562</v>
      </c>
      <c r="O584" s="30">
        <f t="shared" si="166"/>
        <v>25.245411480754331</v>
      </c>
      <c r="P584" s="30">
        <f t="shared" si="167"/>
        <v>44.381202831463099</v>
      </c>
      <c r="Q584" t="s">
        <v>35</v>
      </c>
      <c r="R584" t="s">
        <v>75</v>
      </c>
      <c r="S584" s="43">
        <v>44094</v>
      </c>
      <c r="T584" s="4">
        <v>100</v>
      </c>
      <c r="U584" s="4">
        <f t="shared" si="168"/>
        <v>68.75</v>
      </c>
      <c r="V584" s="4">
        <f t="shared" si="169"/>
        <v>74.025974025974023</v>
      </c>
      <c r="W584" s="4">
        <f t="shared" si="170"/>
        <v>54.337899543379002</v>
      </c>
      <c r="X584" s="4">
        <f t="shared" si="171"/>
        <v>71.636126430646982</v>
      </c>
      <c r="Y584" s="4">
        <f t="shared" si="172"/>
        <v>76.912100456621005</v>
      </c>
      <c r="Z584" s="4">
        <f t="shared" si="173"/>
        <v>57.22402597402597</v>
      </c>
      <c r="AA584" s="4">
        <f t="shared" si="174"/>
        <v>-2.886126430646982</v>
      </c>
      <c r="AB584" s="4">
        <f t="shared" si="175"/>
        <v>-2.886126430646982</v>
      </c>
      <c r="AC584" s="4">
        <f t="shared" si="176"/>
        <v>-2.8861264306469678</v>
      </c>
    </row>
    <row r="585" spans="1:29" ht="15" x14ac:dyDescent="0.25">
      <c r="A585">
        <v>1.63</v>
      </c>
      <c r="B585">
        <v>4.13</v>
      </c>
      <c r="C585">
        <v>5.79</v>
      </c>
      <c r="D585" s="20">
        <f t="shared" si="177"/>
        <v>2.833925479596644E-2</v>
      </c>
      <c r="E585" s="17">
        <f>IF(OR($A585="",$B585="",$C585=""),"",A585*'MPTO_working_3-way'!$I584)</f>
        <v>1.6761929853174251</v>
      </c>
      <c r="F585" s="21">
        <f>IF(OR($A585="",$B585="",$C585=""),"",B585*'MPTO_working_3-way'!$I584)</f>
        <v>4.2470411223073414</v>
      </c>
      <c r="G585" s="22">
        <f>IF(OR($A585="",$B585="",$C585=""),"",C585*'MPTO_working_3-way'!$I584)</f>
        <v>5.954084285268646</v>
      </c>
      <c r="H585" s="17">
        <f>IF(OR($A585="",$B585="",$C585=""),"",'MPTO_working_3-way'!E584)</f>
        <v>1.6554906856450453</v>
      </c>
      <c r="I585" s="21">
        <f>IF(OR($A585="",$B585="",$C585=""),"",'MPTO_working_3-way'!F584)</f>
        <v>4.2976679604657377</v>
      </c>
      <c r="J585" s="22">
        <f>IF(OR($A585="",$B585="",$C585=""),"",'MPTO_working_3-way'!G584)</f>
        <v>6.1250057291090743</v>
      </c>
      <c r="K585" s="17">
        <f>IF(OR($A585="",$B585="",$C585=""),"",'OddsRatio_working_3-way'!H584)</f>
        <v>1.6626983242378999</v>
      </c>
      <c r="L585" s="21">
        <f>IF(OR($A585="",$B585="",$C585=""),"",'OddsRatio_working_3-way'!I584)</f>
        <v>4.2924535791502025</v>
      </c>
      <c r="M585" s="22">
        <f>IF(OR($A585="",$B585="",$C585=""),"",'OddsRatio_working_3-way'!J584)</f>
        <v>6.0386110684119716</v>
      </c>
      <c r="N585" s="29">
        <f t="shared" si="165"/>
        <v>59.659001604199368</v>
      </c>
      <c r="O585" s="30">
        <f t="shared" si="166"/>
        <v>23.545804507226382</v>
      </c>
      <c r="P585" s="30">
        <f t="shared" si="167"/>
        <v>16.795193888574257</v>
      </c>
      <c r="Q585" t="s">
        <v>39</v>
      </c>
      <c r="R585" t="s">
        <v>73</v>
      </c>
      <c r="S585" s="43">
        <v>44094</v>
      </c>
      <c r="T585" s="4">
        <v>100</v>
      </c>
      <c r="U585" s="4">
        <f t="shared" si="168"/>
        <v>38.650306748466257</v>
      </c>
      <c r="V585" s="4">
        <f t="shared" si="169"/>
        <v>75.786924939467312</v>
      </c>
      <c r="W585" s="4">
        <f t="shared" si="170"/>
        <v>82.728842832469766</v>
      </c>
      <c r="X585" s="4">
        <f t="shared" si="171"/>
        <v>41.484232228062915</v>
      </c>
      <c r="Y585" s="4">
        <f t="shared" si="172"/>
        <v>78.62085041906397</v>
      </c>
      <c r="Z585" s="4">
        <f t="shared" si="173"/>
        <v>85.562768312066424</v>
      </c>
      <c r="AA585" s="4">
        <f t="shared" si="174"/>
        <v>-2.8339254795966582</v>
      </c>
      <c r="AB585" s="4">
        <f t="shared" si="175"/>
        <v>-2.8339254795966582</v>
      </c>
      <c r="AC585" s="4">
        <f t="shared" si="176"/>
        <v>-2.8339254795966582</v>
      </c>
    </row>
    <row r="586" spans="1:29" ht="15" x14ac:dyDescent="0.25">
      <c r="A586">
        <v>1.97</v>
      </c>
      <c r="B586">
        <v>3.41</v>
      </c>
      <c r="C586">
        <v>4.22</v>
      </c>
      <c r="D586" s="20">
        <f t="shared" si="177"/>
        <v>3.7836169807328623E-2</v>
      </c>
      <c r="E586" s="17">
        <f>IF(OR($A586="",$B586="",$C586=""),"",A586*'MPTO_working_3-way'!$I585)</f>
        <v>2.0445372545204372</v>
      </c>
      <c r="F586" s="21">
        <f>IF(OR($A586="",$B586="",$C586=""),"",B586*'MPTO_working_3-way'!$I585)</f>
        <v>3.5390213390429905</v>
      </c>
      <c r="G586" s="22">
        <f>IF(OR($A586="",$B586="",$C586=""),"",C586*'MPTO_working_3-way'!$I585)</f>
        <v>4.3796686365869268</v>
      </c>
      <c r="H586" s="17">
        <f>IF(OR($A586="",$B586="",$C586=""),"",'MPTO_working_3-way'!E585)</f>
        <v>2.0201932187077607</v>
      </c>
      <c r="I586" s="21">
        <f>IF(OR($A586="",$B586="",$C586=""),"",'MPTO_working_3-way'!F585)</f>
        <v>3.5632448750385146</v>
      </c>
      <c r="J586" s="22">
        <f>IF(OR($A586="",$B586="",$C586=""),"",'MPTO_working_3-way'!G585)</f>
        <v>4.4572264219154905</v>
      </c>
      <c r="K586" s="17">
        <f>IF(OR($A586="",$B586="",$C586=""),"",'OddsRatio_working_3-way'!H585)</f>
        <v>2.0297856863019721</v>
      </c>
      <c r="L586" s="21">
        <f>IF(OR($A586="",$B586="",$C586=""),"",'OddsRatio_working_3-way'!I585)</f>
        <v>3.5585396948327341</v>
      </c>
      <c r="M586" s="22">
        <f>IF(OR($A586="",$B586="",$C586=""),"",'OddsRatio_working_3-way'!J585)</f>
        <v>4.4184638246312868</v>
      </c>
      <c r="N586" s="29">
        <f t="shared" si="165"/>
        <v>48.910823111147373</v>
      </c>
      <c r="O586" s="30">
        <f t="shared" si="166"/>
        <v>28.256399275354934</v>
      </c>
      <c r="P586" s="30">
        <f t="shared" si="167"/>
        <v>22.832777613497704</v>
      </c>
      <c r="Q586" t="s">
        <v>139</v>
      </c>
      <c r="R586" t="s">
        <v>82</v>
      </c>
      <c r="S586" s="43">
        <v>44094</v>
      </c>
      <c r="T586" s="4">
        <v>100</v>
      </c>
      <c r="U586" s="4">
        <f t="shared" si="168"/>
        <v>49.238578680203041</v>
      </c>
      <c r="V586" s="4">
        <f t="shared" si="169"/>
        <v>70.674486803519059</v>
      </c>
      <c r="W586" s="4">
        <f t="shared" si="170"/>
        <v>76.30331753554502</v>
      </c>
      <c r="X586" s="4">
        <f t="shared" si="171"/>
        <v>53.022195660935914</v>
      </c>
      <c r="Y586" s="4">
        <f t="shared" si="172"/>
        <v>74.458103784251932</v>
      </c>
      <c r="Z586" s="4">
        <f t="shared" si="173"/>
        <v>80.086934516277893</v>
      </c>
      <c r="AA586" s="4">
        <f t="shared" si="174"/>
        <v>-3.783616980732873</v>
      </c>
      <c r="AB586" s="4">
        <f t="shared" si="175"/>
        <v>-3.783616980732873</v>
      </c>
      <c r="AC586" s="4">
        <f t="shared" si="176"/>
        <v>-3.783616980732873</v>
      </c>
    </row>
    <row r="587" spans="1:29" ht="15" x14ac:dyDescent="0.25">
      <c r="A587">
        <v>5.19</v>
      </c>
      <c r="B587">
        <v>3.85</v>
      </c>
      <c r="C587">
        <v>1.73</v>
      </c>
      <c r="D587" s="20">
        <f t="shared" si="177"/>
        <v>3.0453169181492878E-2</v>
      </c>
      <c r="E587" s="17">
        <f>IF(OR($A587="",$B587="",$C587=""),"",A587*'MPTO_working_3-way'!$I586)</f>
        <v>5.3480519480519488</v>
      </c>
      <c r="F587" s="21">
        <f>IF(OR($A587="",$B587="",$C587=""),"",B587*'MPTO_working_3-way'!$I586)</f>
        <v>3.9672447013487475</v>
      </c>
      <c r="G587" s="22">
        <f>IF(OR($A587="",$B587="",$C587=""),"",C587*'MPTO_working_3-way'!$I586)</f>
        <v>1.7826839826839826</v>
      </c>
      <c r="H587" s="17">
        <f>IF(OR($A587="",$B587="",$C587=""),"",'MPTO_working_3-way'!E586)</f>
        <v>5.4786363844079879</v>
      </c>
      <c r="I587" s="21">
        <f>IF(OR($A587="",$B587="",$C587=""),"",'MPTO_working_3-way'!F586)</f>
        <v>4.0065835644821712</v>
      </c>
      <c r="J587" s="22">
        <f>IF(OR($A587="",$B587="",$C587=""),"",'MPTO_working_3-way'!G586)</f>
        <v>1.7609241660913884</v>
      </c>
      <c r="K587" s="17">
        <f>IF(OR($A587="",$B587="",$C587=""),"",'OddsRatio_working_3-way'!H586)</f>
        <v>5.4128014741257227</v>
      </c>
      <c r="L587" s="21">
        <f>IF(OR($A587="",$B587="",$C587=""),"",'OddsRatio_working_3-way'!I586)</f>
        <v>4.0015475420664224</v>
      </c>
      <c r="M587" s="22">
        <f>IF(OR($A587="",$B587="",$C587=""),"",'OddsRatio_working_3-way'!J586)</f>
        <v>1.7688174405994692</v>
      </c>
      <c r="N587" s="29">
        <f t="shared" si="165"/>
        <v>18.69839728023312</v>
      </c>
      <c r="O587" s="30">
        <f t="shared" si="166"/>
        <v>25.206410879067509</v>
      </c>
      <c r="P587" s="30">
        <f t="shared" si="167"/>
        <v>56.095191840699364</v>
      </c>
      <c r="Q587" t="s">
        <v>336</v>
      </c>
      <c r="R587" t="s">
        <v>331</v>
      </c>
      <c r="S587" s="43">
        <v>44094</v>
      </c>
      <c r="T587" s="4">
        <v>100</v>
      </c>
      <c r="U587" s="4">
        <f t="shared" si="168"/>
        <v>80.732177263969163</v>
      </c>
      <c r="V587" s="4">
        <f t="shared" si="169"/>
        <v>74.025974025974023</v>
      </c>
      <c r="W587" s="4">
        <f t="shared" si="170"/>
        <v>42.196531791907518</v>
      </c>
      <c r="X587" s="4">
        <f t="shared" si="171"/>
        <v>83.77749418211846</v>
      </c>
      <c r="Y587" s="4">
        <f t="shared" si="172"/>
        <v>77.071290944123319</v>
      </c>
      <c r="Z587" s="4">
        <f t="shared" si="173"/>
        <v>45.2418487100568</v>
      </c>
      <c r="AA587" s="4">
        <f t="shared" si="174"/>
        <v>-3.0453169181492967</v>
      </c>
      <c r="AB587" s="4">
        <f t="shared" si="175"/>
        <v>-3.0453169181492967</v>
      </c>
      <c r="AC587" s="4">
        <f t="shared" si="176"/>
        <v>-3.0453169181492825</v>
      </c>
    </row>
    <row r="588" spans="1:29" ht="15" x14ac:dyDescent="0.25">
      <c r="A588">
        <v>7.66</v>
      </c>
      <c r="B588">
        <v>4.8499999999999996</v>
      </c>
      <c r="C588">
        <v>1.43</v>
      </c>
      <c r="D588" s="20">
        <f t="shared" si="177"/>
        <v>3.6034569183071241E-2</v>
      </c>
      <c r="E588" s="17">
        <f>IF(OR($A588="",$B588="",$C588=""),"",A588*'MPTO_working_3-way'!$I587)</f>
        <v>7.9360247999423255</v>
      </c>
      <c r="F588" s="21">
        <f>IF(OR($A588="",$B588="",$C588=""),"",B588*'MPTO_working_3-way'!$I587)</f>
        <v>5.0247676605378953</v>
      </c>
      <c r="G588" s="22">
        <f>IF(OR($A588="",$B588="",$C588=""),"",C588*'MPTO_working_3-way'!$I587)</f>
        <v>1.4815294339317917</v>
      </c>
      <c r="H588" s="17">
        <f>IF(OR($A588="",$B588="",$C588=""),"",'MPTO_working_3-way'!E587)</f>
        <v>8.4362001531854798</v>
      </c>
      <c r="I588" s="21">
        <f>IF(OR($A588="",$B588="",$C588=""),"",'MPTO_working_3-way'!F587)</f>
        <v>5.1500189194245776</v>
      </c>
      <c r="J588" s="22">
        <f>IF(OR($A588="",$B588="",$C588=""),"",'MPTO_working_3-way'!G587)</f>
        <v>1.4549916317193303</v>
      </c>
      <c r="K588" s="17">
        <f>IF(OR($A588="",$B588="",$C588=""),"",'OddsRatio_working_3-way'!H587)</f>
        <v>8.1749276134705031</v>
      </c>
      <c r="L588" s="21">
        <f>IF(OR($A588="",$B588="",$C588=""),"",'OddsRatio_working_3-way'!I587)</f>
        <v>5.1476683651443578</v>
      </c>
      <c r="M588" s="22">
        <f>IF(OR($A588="",$B588="",$C588=""),"",'OddsRatio_working_3-way'!J587)</f>
        <v>1.4632460771459932</v>
      </c>
      <c r="N588" s="29">
        <f t="shared" si="165"/>
        <v>12.60076707430737</v>
      </c>
      <c r="O588" s="30">
        <f t="shared" si="166"/>
        <v>19.901417688493705</v>
      </c>
      <c r="P588" s="30">
        <f t="shared" si="167"/>
        <v>67.497815237198935</v>
      </c>
      <c r="Q588" t="s">
        <v>298</v>
      </c>
      <c r="R588" t="s">
        <v>311</v>
      </c>
      <c r="S588" s="43">
        <v>44094</v>
      </c>
      <c r="T588" s="4">
        <v>100</v>
      </c>
      <c r="U588" s="4">
        <f t="shared" si="168"/>
        <v>86.945169712793728</v>
      </c>
      <c r="V588" s="4">
        <f t="shared" si="169"/>
        <v>79.38144329896906</v>
      </c>
      <c r="W588" s="4">
        <f t="shared" si="170"/>
        <v>30.069930069930074</v>
      </c>
      <c r="X588" s="4">
        <f t="shared" si="171"/>
        <v>90.548626631100873</v>
      </c>
      <c r="Y588" s="4">
        <f t="shared" si="172"/>
        <v>82.984900217276206</v>
      </c>
      <c r="Z588" s="4">
        <f t="shared" si="173"/>
        <v>33.673386988237198</v>
      </c>
      <c r="AA588" s="4">
        <f t="shared" si="174"/>
        <v>-3.6034569183071454</v>
      </c>
      <c r="AB588" s="4">
        <f t="shared" si="175"/>
        <v>-3.6034569183071454</v>
      </c>
      <c r="AC588" s="4">
        <f t="shared" si="176"/>
        <v>-3.6034569183071241</v>
      </c>
    </row>
    <row r="589" spans="1:29" ht="15" x14ac:dyDescent="0.25">
      <c r="A589">
        <v>2.4</v>
      </c>
      <c r="B589">
        <v>3.26</v>
      </c>
      <c r="C589">
        <v>3.22</v>
      </c>
      <c r="D589" s="20">
        <f t="shared" si="177"/>
        <v>3.3974139135515502E-2</v>
      </c>
      <c r="E589" s="17">
        <f>IF(OR($A589="",$B589="",$C589=""),"",A589*'MPTO_working_3-way'!$I588)</f>
        <v>2.481537933925237</v>
      </c>
      <c r="F589" s="21">
        <f>IF(OR($A589="",$B589="",$C589=""),"",B589*'MPTO_working_3-way'!$I588)</f>
        <v>3.3707556935817804</v>
      </c>
      <c r="G589" s="22">
        <f>IF(OR($A589="",$B589="",$C589=""),"",C589*'MPTO_working_3-way'!$I588)</f>
        <v>3.3293967280163601</v>
      </c>
      <c r="H589" s="17">
        <f>IF(OR($A589="",$B589="",$C589=""),"",'MPTO_working_3-way'!E588)</f>
        <v>2.4670527959555653</v>
      </c>
      <c r="I589" s="21">
        <f>IF(OR($A589="",$B589="",$C589=""),"",'MPTO_working_3-way'!F588)</f>
        <v>3.3849681656461281</v>
      </c>
      <c r="J589" s="22">
        <f>IF(OR($A589="",$B589="",$C589=""),"",'MPTO_working_3-way'!G588)</f>
        <v>3.341862957683206</v>
      </c>
      <c r="K589" s="17">
        <f>IF(OR($A589="",$B589="",$C589=""),"",'OddsRatio_working_3-way'!H588)</f>
        <v>2.4734383163799336</v>
      </c>
      <c r="L589" s="21">
        <f>IF(OR($A589="",$B589="",$C589=""),"",'OddsRatio_working_3-way'!I588)</f>
        <v>3.3785504250133207</v>
      </c>
      <c r="M589" s="22">
        <f>IF(OR($A589="",$B589="",$C589=""),"",'OddsRatio_working_3-way'!J588)</f>
        <v>3.3364521874024655</v>
      </c>
      <c r="N589" s="29">
        <f t="shared" si="165"/>
        <v>40.297590712958559</v>
      </c>
      <c r="O589" s="30">
        <f t="shared" si="166"/>
        <v>29.666937948190348</v>
      </c>
      <c r="P589" s="30">
        <f t="shared" si="167"/>
        <v>30.035471338851096</v>
      </c>
      <c r="Q589" t="s">
        <v>297</v>
      </c>
      <c r="R589" t="s">
        <v>294</v>
      </c>
      <c r="S589" s="43">
        <v>44094</v>
      </c>
      <c r="T589" s="4">
        <v>100</v>
      </c>
      <c r="U589" s="4">
        <f t="shared" si="168"/>
        <v>58.333333333333336</v>
      </c>
      <c r="V589" s="4">
        <f t="shared" si="169"/>
        <v>69.325153374233125</v>
      </c>
      <c r="W589" s="4">
        <f t="shared" si="170"/>
        <v>68.944099378881987</v>
      </c>
      <c r="X589" s="4">
        <f t="shared" si="171"/>
        <v>61.730747246884874</v>
      </c>
      <c r="Y589" s="4">
        <f t="shared" si="172"/>
        <v>72.722567287784685</v>
      </c>
      <c r="Z589" s="4">
        <f t="shared" si="173"/>
        <v>72.341513292433547</v>
      </c>
      <c r="AA589" s="4">
        <f t="shared" si="174"/>
        <v>-3.3974139135515387</v>
      </c>
      <c r="AB589" s="4">
        <f t="shared" si="175"/>
        <v>-3.39741391355156</v>
      </c>
      <c r="AC589" s="4">
        <f t="shared" si="176"/>
        <v>-3.39741391355156</v>
      </c>
    </row>
    <row r="590" spans="1:29" ht="15" x14ac:dyDescent="0.25">
      <c r="A590">
        <v>2.69</v>
      </c>
      <c r="B590">
        <v>2.88</v>
      </c>
      <c r="C590">
        <v>3.17</v>
      </c>
      <c r="D590" s="20">
        <f t="shared" si="177"/>
        <v>3.442684736734436E-2</v>
      </c>
      <c r="E590" s="17">
        <f>IF(OR($A590="",$B590="",$C590=""),"",A590*'MPTO_working_3-way'!$I589)</f>
        <v>2.7826082194181563</v>
      </c>
      <c r="F590" s="21">
        <f>IF(OR($A590="",$B590="",$C590=""),"",B590*'MPTO_working_3-way'!$I589)</f>
        <v>2.9791493204179518</v>
      </c>
      <c r="G590" s="22">
        <f>IF(OR($A590="",$B590="",$C590=""),"",C590*'MPTO_working_3-way'!$I589)</f>
        <v>3.2791331061544815</v>
      </c>
      <c r="H590" s="17">
        <f>IF(OR($A590="",$B590="",$C590=""),"",'MPTO_working_3-way'!E589)</f>
        <v>2.7756837086417665</v>
      </c>
      <c r="I590" s="21">
        <f>IF(OR($A590="",$B590="",$C590=""),"",'MPTO_working_3-way'!F589)</f>
        <v>2.9784366568102167</v>
      </c>
      <c r="J590" s="22">
        <f>IF(OR($A590="",$B590="",$C590=""),"",'MPTO_working_3-way'!G589)</f>
        <v>3.2896706590836877</v>
      </c>
      <c r="K590" s="17">
        <f>IF(OR($A590="",$B590="",$C590=""),"",'OddsRatio_working_3-way'!H589)</f>
        <v>2.7790134593857103</v>
      </c>
      <c r="L590" s="21">
        <f>IF(OR($A590="",$B590="",$C590=""),"",'OddsRatio_working_3-way'!I589)</f>
        <v>2.9790208897308497</v>
      </c>
      <c r="M590" s="22">
        <f>IF(OR($A590="",$B590="",$C590=""),"",'OddsRatio_working_3-way'!J589)</f>
        <v>3.2842953886786943</v>
      </c>
      <c r="N590" s="29">
        <f t="shared" si="165"/>
        <v>35.937506150581996</v>
      </c>
      <c r="O590" s="30">
        <f t="shared" si="166"/>
        <v>33.566629008703316</v>
      </c>
      <c r="P590" s="30">
        <f t="shared" si="167"/>
        <v>30.495864840714688</v>
      </c>
      <c r="Q590" t="s">
        <v>308</v>
      </c>
      <c r="R590" t="s">
        <v>293</v>
      </c>
      <c r="S590" s="43">
        <v>44094</v>
      </c>
      <c r="T590" s="4">
        <v>100</v>
      </c>
      <c r="U590" s="4">
        <f t="shared" si="168"/>
        <v>62.825278810408925</v>
      </c>
      <c r="V590" s="4">
        <f t="shared" si="169"/>
        <v>65.277777777777771</v>
      </c>
      <c r="W590" s="4">
        <f t="shared" si="170"/>
        <v>68.454258675078862</v>
      </c>
      <c r="X590" s="4">
        <f t="shared" si="171"/>
        <v>66.267963547143353</v>
      </c>
      <c r="Y590" s="4">
        <f t="shared" si="172"/>
        <v>68.720462514512221</v>
      </c>
      <c r="Z590" s="4">
        <f t="shared" si="173"/>
        <v>71.896943411813297</v>
      </c>
      <c r="AA590" s="4">
        <f t="shared" si="174"/>
        <v>-3.442684736734428</v>
      </c>
      <c r="AB590" s="4">
        <f t="shared" si="175"/>
        <v>-3.4426847367344493</v>
      </c>
      <c r="AC590" s="4">
        <f t="shared" si="176"/>
        <v>-3.4426847367344351</v>
      </c>
    </row>
    <row r="591" spans="1:29" ht="15" x14ac:dyDescent="0.25">
      <c r="A591">
        <v>2.14</v>
      </c>
      <c r="B591">
        <v>3.38</v>
      </c>
      <c r="C591">
        <v>3.69</v>
      </c>
      <c r="D591" s="20">
        <f t="shared" si="177"/>
        <v>3.4150417818949119E-2</v>
      </c>
      <c r="E591" s="17">
        <f>IF(OR($A591="",$B591="",$C591=""),"",A591*'MPTO_working_3-way'!$I590)</f>
        <v>2.2130818941325514</v>
      </c>
      <c r="F591" s="21">
        <f>IF(OR($A591="",$B591="",$C591=""),"",B591*'MPTO_working_3-way'!$I590)</f>
        <v>3.4954284122280481</v>
      </c>
      <c r="G591" s="22">
        <f>IF(OR($A591="",$B591="",$C591=""),"",C591*'MPTO_working_3-way'!$I590)</f>
        <v>3.8160150417519221</v>
      </c>
      <c r="H591" s="17">
        <f>IF(OR($A591="",$B591="",$C591=""),"",'MPTO_working_3-way'!E590)</f>
        <v>2.1934334230705472</v>
      </c>
      <c r="I591" s="21">
        <f>IF(OR($A591="",$B591="",$C591=""),"",'MPTO_working_3-way'!F590)</f>
        <v>3.5152533717605374</v>
      </c>
      <c r="J591" s="22">
        <f>IF(OR($A591="",$B591="",$C591=""),"",'MPTO_working_3-way'!G590)</f>
        <v>3.8517946895407706</v>
      </c>
      <c r="K591" s="17">
        <f>IF(OR($A591="",$B591="",$C591=""),"",'OddsRatio_working_3-way'!H590)</f>
        <v>2.2015270906065645</v>
      </c>
      <c r="L591" s="21">
        <f>IF(OR($A591="",$B591="",$C591=""),"",'OddsRatio_working_3-way'!I590)</f>
        <v>3.5084512944242308</v>
      </c>
      <c r="M591" s="22">
        <f>IF(OR($A591="",$B591="",$C591=""),"",'OddsRatio_working_3-way'!J590)</f>
        <v>3.835182345378648</v>
      </c>
      <c r="N591" s="29">
        <f t="shared" si="165"/>
        <v>45.185856097384239</v>
      </c>
      <c r="O591" s="30">
        <f t="shared" si="166"/>
        <v>28.608796464024337</v>
      </c>
      <c r="P591" s="30">
        <f t="shared" si="167"/>
        <v>26.205347438591403</v>
      </c>
      <c r="Q591" t="s">
        <v>307</v>
      </c>
      <c r="R591" t="s">
        <v>271</v>
      </c>
      <c r="S591" s="43">
        <v>44094</v>
      </c>
      <c r="T591" s="4">
        <v>100</v>
      </c>
      <c r="U591" s="4">
        <f t="shared" si="168"/>
        <v>53.271028037383175</v>
      </c>
      <c r="V591" s="4">
        <f t="shared" si="169"/>
        <v>70.414201183431956</v>
      </c>
      <c r="W591" s="4">
        <f t="shared" si="170"/>
        <v>72.899728997289984</v>
      </c>
      <c r="X591" s="4">
        <f t="shared" si="171"/>
        <v>56.686069819278082</v>
      </c>
      <c r="Y591" s="4">
        <f t="shared" si="172"/>
        <v>73.829242965326841</v>
      </c>
      <c r="Z591" s="4">
        <f t="shared" si="173"/>
        <v>76.314770779184869</v>
      </c>
      <c r="AA591" s="4">
        <f t="shared" si="174"/>
        <v>-3.4150417818949066</v>
      </c>
      <c r="AB591" s="4">
        <f t="shared" si="175"/>
        <v>-3.4150417818948853</v>
      </c>
      <c r="AC591" s="4">
        <f t="shared" si="176"/>
        <v>-3.4150417818948853</v>
      </c>
    </row>
    <row r="592" spans="1:29" ht="15" x14ac:dyDescent="0.25">
      <c r="A592">
        <v>1.7</v>
      </c>
      <c r="B592">
        <v>3.87</v>
      </c>
      <c r="C592">
        <v>5.34</v>
      </c>
      <c r="D592" s="20">
        <f t="shared" si="177"/>
        <v>3.3899144537180792E-2</v>
      </c>
      <c r="E592" s="17">
        <f>IF(OR($A592="",$B592="",$C592=""),"",A592*'MPTO_working_3-way'!$I591)</f>
        <v>1.7576285457132073</v>
      </c>
      <c r="F592" s="21">
        <f>IF(OR($A592="",$B592="",$C592=""),"",B592*'MPTO_working_3-way'!$I591)</f>
        <v>4.0011896893588901</v>
      </c>
      <c r="G592" s="22">
        <f>IF(OR($A592="",$B592="",$C592=""),"",C592*'MPTO_working_3-way'!$I591)</f>
        <v>5.5210214318285455</v>
      </c>
      <c r="H592" s="17">
        <f>IF(OR($A592="",$B592="",$C592=""),"",'MPTO_working_3-way'!E591)</f>
        <v>1.7332957715348005</v>
      </c>
      <c r="I592" s="21">
        <f>IF(OR($A592="",$B592="",$C592=""),"",'MPTO_working_3-way'!F591)</f>
        <v>4.0469737427168697</v>
      </c>
      <c r="J592" s="22">
        <f>IF(OR($A592="",$B592="",$C592=""),"",'MPTO_working_3-way'!G591)</f>
        <v>5.6829094697202525</v>
      </c>
      <c r="K592" s="17">
        <f>IF(OR($A592="",$B592="",$C592=""),"",'OddsRatio_working_3-way'!H591)</f>
        <v>1.742001956423209</v>
      </c>
      <c r="L592" s="21">
        <f>IF(OR($A592="",$B592="",$C592=""),"",'OddsRatio_working_3-way'!I591)</f>
        <v>4.042208021335159</v>
      </c>
      <c r="M592" s="22">
        <f>IF(OR($A592="",$B592="",$C592=""),"",'OddsRatio_working_3-way'!J591)</f>
        <v>5.6004121298238969</v>
      </c>
      <c r="N592" s="29">
        <f t="shared" si="165"/>
        <v>56.894842908586341</v>
      </c>
      <c r="O592" s="30">
        <f t="shared" si="166"/>
        <v>24.992566652350586</v>
      </c>
      <c r="P592" s="30">
        <f t="shared" si="167"/>
        <v>18.112590439063066</v>
      </c>
      <c r="Q592" t="s">
        <v>295</v>
      </c>
      <c r="R592" t="s">
        <v>270</v>
      </c>
      <c r="S592" s="43">
        <v>44094</v>
      </c>
      <c r="T592" s="4">
        <v>100</v>
      </c>
      <c r="U592" s="4">
        <f t="shared" si="168"/>
        <v>41.176470588235297</v>
      </c>
      <c r="V592" s="4">
        <f t="shared" si="169"/>
        <v>74.160206718346245</v>
      </c>
      <c r="W592" s="4">
        <f t="shared" si="170"/>
        <v>81.273408239700387</v>
      </c>
      <c r="X592" s="4">
        <f t="shared" si="171"/>
        <v>44.566385041953374</v>
      </c>
      <c r="Y592" s="4">
        <f t="shared" si="172"/>
        <v>77.550121172064337</v>
      </c>
      <c r="Z592" s="4">
        <f t="shared" si="173"/>
        <v>84.663322693418451</v>
      </c>
      <c r="AA592" s="4">
        <f t="shared" si="174"/>
        <v>-3.3899144537180774</v>
      </c>
      <c r="AB592" s="4">
        <f t="shared" si="175"/>
        <v>-3.3899144537180916</v>
      </c>
      <c r="AC592" s="4">
        <f t="shared" si="176"/>
        <v>-3.3899144537180632</v>
      </c>
    </row>
    <row r="593" spans="1:29" ht="15" x14ac:dyDescent="0.25">
      <c r="A593">
        <v>2.34</v>
      </c>
      <c r="B593">
        <v>3.29</v>
      </c>
      <c r="C593">
        <v>3.3</v>
      </c>
      <c r="D593" s="20">
        <f t="shared" si="177"/>
        <v>3.4332098161885316E-2</v>
      </c>
      <c r="E593" s="17">
        <f>IF(OR($A593="",$B593="",$C593=""),"",A593*'MPTO_working_3-way'!$I592)</f>
        <v>2.4203371096988113</v>
      </c>
      <c r="F593" s="21">
        <f>IF(OR($A593="",$B593="",$C593=""),"",B593*'MPTO_working_3-way'!$I592)</f>
        <v>3.4029526029526029</v>
      </c>
      <c r="G593" s="22">
        <f>IF(OR($A593="",$B593="",$C593=""),"",C593*'MPTO_working_3-way'!$I592)</f>
        <v>3.4132959239342213</v>
      </c>
      <c r="H593" s="17">
        <f>IF(OR($A593="",$B593="",$C593=""),"",'MPTO_working_3-way'!E592)</f>
        <v>2.4043871719984171</v>
      </c>
      <c r="I593" s="21">
        <f>IF(OR($A593="",$B593="",$C593=""),"",'MPTO_working_3-way'!F592)</f>
        <v>3.4187176871755263</v>
      </c>
      <c r="J593" s="22">
        <f>IF(OR($A593="",$B593="",$C593=""),"",'MPTO_working_3-way'!G592)</f>
        <v>3.4295167565261755</v>
      </c>
      <c r="K593" s="17">
        <f>IF(OR($A593="",$B593="",$C593=""),"",'OddsRatio_working_3-way'!H592)</f>
        <v>2.4113098287546024</v>
      </c>
      <c r="L593" s="21">
        <f>IF(OR($A593="",$B593="",$C593=""),"",'OddsRatio_working_3-way'!I592)</f>
        <v>3.4118653043642095</v>
      </c>
      <c r="M593" s="22">
        <f>IF(OR($A593="",$B593="",$C593=""),"",'OddsRatio_working_3-way'!J592)</f>
        <v>3.422397467265363</v>
      </c>
      <c r="N593" s="29">
        <f t="shared" si="165"/>
        <v>41.316558589825561</v>
      </c>
      <c r="O593" s="30">
        <f t="shared" si="166"/>
        <v>29.386245319207234</v>
      </c>
      <c r="P593" s="30">
        <f t="shared" si="167"/>
        <v>29.297196090967216</v>
      </c>
      <c r="Q593" t="s">
        <v>269</v>
      </c>
      <c r="R593" t="s">
        <v>309</v>
      </c>
      <c r="S593" s="43">
        <v>44094</v>
      </c>
      <c r="T593" s="4">
        <v>100</v>
      </c>
      <c r="U593" s="4">
        <f t="shared" si="168"/>
        <v>57.264957264957268</v>
      </c>
      <c r="V593" s="4">
        <f t="shared" si="169"/>
        <v>69.6048632218845</v>
      </c>
      <c r="W593" s="4">
        <f t="shared" si="170"/>
        <v>69.696969696969703</v>
      </c>
      <c r="X593" s="4">
        <f t="shared" si="171"/>
        <v>60.698167081145805</v>
      </c>
      <c r="Y593" s="4">
        <f t="shared" si="172"/>
        <v>73.038073038073037</v>
      </c>
      <c r="Z593" s="4">
        <f t="shared" si="173"/>
        <v>73.13017951315824</v>
      </c>
      <c r="AA593" s="4">
        <f t="shared" si="174"/>
        <v>-3.4332098161885369</v>
      </c>
      <c r="AB593" s="4">
        <f t="shared" si="175"/>
        <v>-3.4332098161885369</v>
      </c>
      <c r="AC593" s="4">
        <f t="shared" si="176"/>
        <v>-3.4332098161885369</v>
      </c>
    </row>
    <row r="594" spans="1:29" ht="15" x14ac:dyDescent="0.25">
      <c r="A594">
        <v>2.39</v>
      </c>
      <c r="B594">
        <v>3.27</v>
      </c>
      <c r="C594">
        <v>3.25</v>
      </c>
      <c r="D594" s="20">
        <f t="shared" si="177"/>
        <v>3.1912747086828563E-2</v>
      </c>
      <c r="E594" s="17">
        <f>IF(OR($A594="",$B594="",$C594=""),"",A594*'MPTO_working_3-way'!$I593)</f>
        <v>2.4662714655375204</v>
      </c>
      <c r="F594" s="21">
        <f>IF(OR($A594="",$B594="",$C594=""),"",B594*'MPTO_working_3-way'!$I593)</f>
        <v>3.3743546829739293</v>
      </c>
      <c r="G594" s="22">
        <f>IF(OR($A594="",$B594="",$C594=""),"",C594*'MPTO_working_3-way'!$I593)</f>
        <v>3.3537164280321927</v>
      </c>
      <c r="H594" s="17">
        <f>IF(OR($A594="",$B594="",$C594=""),"",'MPTO_working_3-way'!E593)</f>
        <v>2.4523480601861647</v>
      </c>
      <c r="I594" s="21">
        <f>IF(OR($A594="",$B594="",$C594=""),"",'MPTO_working_3-way'!F593)</f>
        <v>3.3878458602365065</v>
      </c>
      <c r="J594" s="22">
        <f>IF(OR($A594="",$B594="",$C594=""),"",'MPTO_working_3-way'!G593)</f>
        <v>3.3663830760106155</v>
      </c>
      <c r="K594" s="17">
        <f>IF(OR($A594="",$B594="",$C594=""),"",'OddsRatio_working_3-way'!H593)</f>
        <v>2.4584728811864354</v>
      </c>
      <c r="L594" s="21">
        <f>IF(OR($A594="",$B594="",$C594=""),"",'OddsRatio_working_3-way'!I593)</f>
        <v>3.3818226189159777</v>
      </c>
      <c r="M594" s="22">
        <f>IF(OR($A594="",$B594="",$C594=""),"",'OddsRatio_working_3-way'!J593)</f>
        <v>3.3608373976039423</v>
      </c>
      <c r="N594" s="29">
        <f t="shared" si="165"/>
        <v>40.547036851924631</v>
      </c>
      <c r="O594" s="30">
        <f t="shared" si="166"/>
        <v>29.635296047736965</v>
      </c>
      <c r="P594" s="30">
        <f t="shared" si="167"/>
        <v>29.817667100338426</v>
      </c>
      <c r="Q594" t="s">
        <v>310</v>
      </c>
      <c r="R594" t="s">
        <v>272</v>
      </c>
      <c r="S594" s="43">
        <v>44094</v>
      </c>
      <c r="T594" s="4">
        <v>100</v>
      </c>
      <c r="U594" s="4">
        <f t="shared" si="168"/>
        <v>58.15899581589958</v>
      </c>
      <c r="V594" s="4">
        <f t="shared" si="169"/>
        <v>69.418960244648318</v>
      </c>
      <c r="W594" s="4">
        <f t="shared" si="170"/>
        <v>69.230769230769241</v>
      </c>
      <c r="X594" s="4">
        <f t="shared" si="171"/>
        <v>61.350270524582449</v>
      </c>
      <c r="Y594" s="4">
        <f t="shared" si="172"/>
        <v>72.610234953331187</v>
      </c>
      <c r="Z594" s="4">
        <f t="shared" si="173"/>
        <v>72.422043939452095</v>
      </c>
      <c r="AA594" s="4">
        <f t="shared" si="174"/>
        <v>-3.1912747086828688</v>
      </c>
      <c r="AB594" s="4">
        <f t="shared" si="175"/>
        <v>-3.1912747086828688</v>
      </c>
      <c r="AC594" s="4">
        <f t="shared" si="176"/>
        <v>-3.1912747086828546</v>
      </c>
    </row>
    <row r="595" spans="1:29" ht="15" x14ac:dyDescent="0.25">
      <c r="A595">
        <v>2.95</v>
      </c>
      <c r="B595">
        <v>2.97</v>
      </c>
      <c r="C595">
        <v>2.72</v>
      </c>
      <c r="D595" s="20">
        <f t="shared" si="177"/>
        <v>4.3330446371323772E-2</v>
      </c>
      <c r="E595" s="17">
        <f>IF(OR($A595="",$B595="",$C595=""),"",A595*'MPTO_working_3-way'!$I594)</f>
        <v>3.0778248167954052</v>
      </c>
      <c r="F595" s="21">
        <f>IF(OR($A595="",$B595="",$C595=""),"",B595*'MPTO_working_3-way'!$I594)</f>
        <v>3.0986914257228317</v>
      </c>
      <c r="G595" s="22">
        <f>IF(OR($A595="",$B595="",$C595=""),"",C595*'MPTO_working_3-way'!$I594)</f>
        <v>2.837858814130001</v>
      </c>
      <c r="H595" s="17">
        <f>IF(OR($A595="",$B595="",$C595=""),"",'MPTO_working_3-way'!E594)</f>
        <v>3.0812883739653096</v>
      </c>
      <c r="I595" s="21">
        <f>IF(OR($A595="",$B595="",$C595=""),"",'MPTO_working_3-way'!F594)</f>
        <v>3.1031147539560529</v>
      </c>
      <c r="J595" s="22">
        <f>IF(OR($A595="",$B595="",$C595=""),"",'MPTO_working_3-way'!G594)</f>
        <v>2.8312284075482701</v>
      </c>
      <c r="K595" s="17">
        <f>IF(OR($A595="",$B595="",$C595=""),"",'OddsRatio_working_3-way'!H594)</f>
        <v>3.0796641733470613</v>
      </c>
      <c r="L595" s="21">
        <f>IF(OR($A595="",$B595="",$C595=""),"",'OddsRatio_working_3-way'!I594)</f>
        <v>3.1009940623044674</v>
      </c>
      <c r="M595" s="22">
        <f>IF(OR($A595="",$B595="",$C595=""),"",'OddsRatio_working_3-way'!J594)</f>
        <v>2.8343704503368952</v>
      </c>
      <c r="N595" s="29">
        <f t="shared" si="165"/>
        <v>32.490478163120024</v>
      </c>
      <c r="O595" s="30">
        <f t="shared" si="166"/>
        <v>32.271687064378476</v>
      </c>
      <c r="P595" s="30">
        <f t="shared" si="167"/>
        <v>35.237834772501493</v>
      </c>
      <c r="Q595" t="s">
        <v>312</v>
      </c>
      <c r="R595" t="s">
        <v>93</v>
      </c>
      <c r="S595" s="43">
        <v>44094</v>
      </c>
      <c r="T595" s="4">
        <v>100</v>
      </c>
      <c r="U595" s="4">
        <f t="shared" si="168"/>
        <v>66.101694915254228</v>
      </c>
      <c r="V595" s="4">
        <f t="shared" si="169"/>
        <v>66.329966329966325</v>
      </c>
      <c r="W595" s="4">
        <f t="shared" si="170"/>
        <v>63.235294117647051</v>
      </c>
      <c r="X595" s="4">
        <f t="shared" si="171"/>
        <v>70.434739552386603</v>
      </c>
      <c r="Y595" s="4">
        <f t="shared" si="172"/>
        <v>70.6630109670987</v>
      </c>
      <c r="Z595" s="4">
        <f t="shared" si="173"/>
        <v>67.568338754779433</v>
      </c>
      <c r="AA595" s="4">
        <f t="shared" si="174"/>
        <v>-4.3330446371323745</v>
      </c>
      <c r="AB595" s="4">
        <f t="shared" si="175"/>
        <v>-4.3330446371323745</v>
      </c>
      <c r="AC595" s="4">
        <f t="shared" si="176"/>
        <v>-4.3330446371323816</v>
      </c>
    </row>
    <row r="596" spans="1:29" ht="15" x14ac:dyDescent="0.25">
      <c r="A596">
        <v>3.74</v>
      </c>
      <c r="B596">
        <v>3</v>
      </c>
      <c r="C596">
        <v>2.25</v>
      </c>
      <c r="D596" s="20">
        <f t="shared" si="177"/>
        <v>4.5157456922162664E-2</v>
      </c>
      <c r="E596" s="17">
        <f>IF(OR($A596="",$B596="",$C596=""),"",A596*'MPTO_working_3-way'!$I595)</f>
        <v>3.9088888888888884</v>
      </c>
      <c r="F596" s="21">
        <f>IF(OR($A596="",$B596="",$C596=""),"",B596*'MPTO_working_3-way'!$I595)</f>
        <v>3.1354723707664878</v>
      </c>
      <c r="G596" s="22">
        <f>IF(OR($A596="",$B596="",$C596=""),"",C596*'MPTO_working_3-way'!$I595)</f>
        <v>2.3516042780748658</v>
      </c>
      <c r="H596" s="17">
        <f>IF(OR($A596="",$B596="",$C596=""),"",'MPTO_working_3-way'!E595)</f>
        <v>3.9631083202511768</v>
      </c>
      <c r="I596" s="21">
        <f>IF(OR($A596="",$B596="",$C596=""),"",'MPTO_working_3-way'!F595)</f>
        <v>3.1418792781580578</v>
      </c>
      <c r="J596" s="22">
        <f>IF(OR($A596="",$B596="",$C596=""),"",'MPTO_working_3-way'!G595)</f>
        <v>2.3288745387453869</v>
      </c>
      <c r="K596" s="17">
        <f>IF(OR($A596="",$B596="",$C596=""),"",'OddsRatio_working_3-way'!H595)</f>
        <v>3.9345705075272779</v>
      </c>
      <c r="L596" s="21">
        <f>IF(OR($A596="",$B596="",$C596=""),"",'OddsRatio_working_3-way'!I595)</f>
        <v>3.1420222682680854</v>
      </c>
      <c r="M596" s="22">
        <f>IF(OR($A596="",$B596="",$C596=""),"",'OddsRatio_working_3-way'!J595)</f>
        <v>2.3387639176675532</v>
      </c>
      <c r="N596" s="29">
        <f t="shared" si="165"/>
        <v>25.582717453098354</v>
      </c>
      <c r="O596" s="30">
        <f t="shared" si="166"/>
        <v>31.893121091529288</v>
      </c>
      <c r="P596" s="30">
        <f t="shared" si="167"/>
        <v>42.524161455372379</v>
      </c>
      <c r="Q596" t="s">
        <v>373</v>
      </c>
      <c r="R596" t="s">
        <v>88</v>
      </c>
      <c r="S596" s="43">
        <v>44094</v>
      </c>
      <c r="T596" s="4">
        <v>100</v>
      </c>
      <c r="U596" s="4">
        <f t="shared" si="168"/>
        <v>73.262032085561486</v>
      </c>
      <c r="V596" s="4">
        <f t="shared" si="169"/>
        <v>66.666666666666657</v>
      </c>
      <c r="W596" s="4">
        <f t="shared" si="170"/>
        <v>55.55555555555555</v>
      </c>
      <c r="X596" s="4">
        <f t="shared" si="171"/>
        <v>77.777777777777771</v>
      </c>
      <c r="Y596" s="4">
        <f t="shared" si="172"/>
        <v>71.182412358882942</v>
      </c>
      <c r="Z596" s="4">
        <f t="shared" si="173"/>
        <v>60.071301247771828</v>
      </c>
      <c r="AA596" s="4">
        <f t="shared" si="174"/>
        <v>-4.5157456922162851</v>
      </c>
      <c r="AB596" s="4">
        <f t="shared" si="175"/>
        <v>-4.5157456922162851</v>
      </c>
      <c r="AC596" s="4">
        <f t="shared" si="176"/>
        <v>-4.515745692216278</v>
      </c>
    </row>
    <row r="597" spans="1:29" ht="15" x14ac:dyDescent="0.25">
      <c r="A597">
        <v>5.22</v>
      </c>
      <c r="B597">
        <v>4.29</v>
      </c>
      <c r="C597">
        <v>1.64</v>
      </c>
      <c r="D597" s="20">
        <f t="shared" si="177"/>
        <v>3.4427211887262388E-2</v>
      </c>
      <c r="E597" s="17">
        <f>IF(OR($A597="",$B597="",$C597=""),"",A597*'MPTO_working_3-way'!$I596)</f>
        <v>5.3997100460515091</v>
      </c>
      <c r="F597" s="21">
        <f>IF(OR($A597="",$B597="",$C597=""),"",B597*'MPTO_working_3-way'!$I596)</f>
        <v>4.4376927389963559</v>
      </c>
      <c r="G597" s="22">
        <f>IF(OR($A597="",$B597="",$C597=""),"",C597*'MPTO_working_3-way'!$I596)</f>
        <v>1.6964606274951102</v>
      </c>
      <c r="H597" s="17">
        <f>IF(OR($A597="",$B597="",$C597=""),"",'MPTO_working_3-way'!E596)</f>
        <v>5.5526205658661203</v>
      </c>
      <c r="I597" s="21">
        <f>IF(OR($A597="",$B597="",$C597=""),"",'MPTO_working_3-way'!F596)</f>
        <v>4.512136604620717</v>
      </c>
      <c r="J597" s="22">
        <f>IF(OR($A597="",$B597="",$C597=""),"",'MPTO_working_3-way'!G596)</f>
        <v>1.67145717361789</v>
      </c>
      <c r="K597" s="17">
        <f>IF(OR($A597="",$B597="",$C597=""),"",'OddsRatio_working_3-way'!H596)</f>
        <v>5.4840171341182886</v>
      </c>
      <c r="L597" s="21">
        <f>IF(OR($A597="",$B597="",$C597=""),"",'OddsRatio_working_3-way'!I596)</f>
        <v>4.495833263329188</v>
      </c>
      <c r="M597" s="22">
        <f>IF(OR($A597="",$B597="",$C597=""),"",'OddsRatio_working_3-way'!J596)</f>
        <v>1.68004051323121</v>
      </c>
      <c r="N597" s="29">
        <f t="shared" si="165"/>
        <v>18.519512927018024</v>
      </c>
      <c r="O597" s="30">
        <f t="shared" si="166"/>
        <v>22.534232512595352</v>
      </c>
      <c r="P597" s="30">
        <f t="shared" si="167"/>
        <v>58.94625456038662</v>
      </c>
      <c r="Q597" t="s">
        <v>103</v>
      </c>
      <c r="R597" t="s">
        <v>97</v>
      </c>
      <c r="S597" s="43">
        <v>44094</v>
      </c>
      <c r="T597" s="4">
        <v>100</v>
      </c>
      <c r="U597" s="4">
        <f t="shared" si="168"/>
        <v>80.842911877394641</v>
      </c>
      <c r="V597" s="4">
        <f t="shared" si="169"/>
        <v>76.689976689976689</v>
      </c>
      <c r="W597" s="4">
        <f t="shared" si="170"/>
        <v>39.024390243902438</v>
      </c>
      <c r="X597" s="4">
        <f t="shared" si="171"/>
        <v>84.285633066120866</v>
      </c>
      <c r="Y597" s="4">
        <f t="shared" si="172"/>
        <v>80.132697878702913</v>
      </c>
      <c r="Z597" s="4">
        <f t="shared" si="173"/>
        <v>42.467111432628677</v>
      </c>
      <c r="AA597" s="4">
        <f t="shared" si="174"/>
        <v>-3.4427211887262246</v>
      </c>
      <c r="AB597" s="4">
        <f t="shared" si="175"/>
        <v>-3.4427211887262246</v>
      </c>
      <c r="AC597" s="4">
        <f t="shared" si="176"/>
        <v>-3.4427211887262388</v>
      </c>
    </row>
    <row r="598" spans="1:29" ht="15" x14ac:dyDescent="0.25">
      <c r="A598">
        <v>1.93</v>
      </c>
      <c r="B598">
        <v>3.69</v>
      </c>
      <c r="C598">
        <v>4.1500000000000004</v>
      </c>
      <c r="D598" s="20">
        <f t="shared" si="177"/>
        <v>3.0101280474693848E-2</v>
      </c>
      <c r="E598" s="17">
        <f>IF(OR($A598="",$B598="",$C598=""),"",A598*'MPTO_working_3-way'!$I597)</f>
        <v>1.9880954713161592</v>
      </c>
      <c r="F598" s="21">
        <f>IF(OR($A598="",$B598="",$C598=""),"",B598*'MPTO_working_3-way'!$I597)</f>
        <v>3.8010737249516202</v>
      </c>
      <c r="G598" s="22">
        <f>IF(OR($A598="",$B598="",$C598=""),"",C598*'MPTO_working_3-way'!$I597)</f>
        <v>4.2749203139699796</v>
      </c>
      <c r="H598" s="17">
        <f>IF(OR($A598="",$B598="",$C598=""),"",'MPTO_working_3-way'!E597)</f>
        <v>1.9681128138411581</v>
      </c>
      <c r="I598" s="21">
        <f>IF(OR($A598="",$B598="",$C598=""),"",'MPTO_working_3-way'!F597)</f>
        <v>3.8318734872576887</v>
      </c>
      <c r="J598" s="22">
        <f>IF(OR($A598="",$B598="",$C598=""),"",'MPTO_working_3-way'!G597)</f>
        <v>4.3303147597941054</v>
      </c>
      <c r="K598" s="17">
        <f>IF(OR($A598="",$B598="",$C598=""),"",'OddsRatio_working_3-way'!H597)</f>
        <v>1.9758247526587891</v>
      </c>
      <c r="L598" s="21">
        <f>IF(OR($A598="",$B598="",$C598=""),"",'OddsRatio_working_3-way'!I597)</f>
        <v>3.8225468652173586</v>
      </c>
      <c r="M598" s="22">
        <f>IF(OR($A598="",$B598="",$C598=""),"",'OddsRatio_working_3-way'!J597)</f>
        <v>4.305212871908803</v>
      </c>
      <c r="N598" s="29">
        <f t="shared" si="165"/>
        <v>50.299395297046765</v>
      </c>
      <c r="O598" s="30">
        <f t="shared" si="166"/>
        <v>26.308355805772432</v>
      </c>
      <c r="P598" s="30">
        <f t="shared" si="167"/>
        <v>23.392248897180785</v>
      </c>
      <c r="Q598" t="s">
        <v>96</v>
      </c>
      <c r="R598" t="s">
        <v>214</v>
      </c>
      <c r="S598" s="43">
        <v>44094</v>
      </c>
      <c r="T598" s="4">
        <v>100</v>
      </c>
      <c r="U598" s="4">
        <f t="shared" si="168"/>
        <v>48.186528497409334</v>
      </c>
      <c r="V598" s="4">
        <f t="shared" si="169"/>
        <v>72.899728997289984</v>
      </c>
      <c r="W598" s="4">
        <f t="shared" si="170"/>
        <v>75.903614457831324</v>
      </c>
      <c r="X598" s="4">
        <f t="shared" si="171"/>
        <v>51.196656544878707</v>
      </c>
      <c r="Y598" s="4">
        <f t="shared" si="172"/>
        <v>75.909857044759349</v>
      </c>
      <c r="Z598" s="4">
        <f t="shared" si="173"/>
        <v>78.913742505300704</v>
      </c>
      <c r="AA598" s="4">
        <f t="shared" si="174"/>
        <v>-3.0101280474693723</v>
      </c>
      <c r="AB598" s="4">
        <f t="shared" si="175"/>
        <v>-3.0101280474693652</v>
      </c>
      <c r="AC598" s="4">
        <f t="shared" si="176"/>
        <v>-3.0101280474693795</v>
      </c>
    </row>
    <row r="599" spans="1:29" ht="15" x14ac:dyDescent="0.25">
      <c r="A599">
        <v>1.95</v>
      </c>
      <c r="B599">
        <v>3.92</v>
      </c>
      <c r="C599">
        <v>3.81</v>
      </c>
      <c r="D599" s="20">
        <f t="shared" si="177"/>
        <v>3.0389745237889398E-2</v>
      </c>
      <c r="E599" s="17">
        <f>IF(OR($A599="",$B599="",$C599=""),"",A599*'MPTO_working_3-way'!$I598)</f>
        <v>2.0092600032138841</v>
      </c>
      <c r="F599" s="21">
        <f>IF(OR($A599="",$B599="",$C599=""),"",B599*'MPTO_working_3-way'!$I598)</f>
        <v>4.0391278013325262</v>
      </c>
      <c r="G599" s="22">
        <f>IF(OR($A599="",$B599="",$C599=""),"",C599*'MPTO_working_3-way'!$I598)</f>
        <v>3.9257849293563587</v>
      </c>
      <c r="H599" s="17">
        <f>IF(OR($A599="",$B599="",$C599=""),"",'MPTO_working_3-way'!E598)</f>
        <v>1.9892952135834396</v>
      </c>
      <c r="I599" s="21">
        <f>IF(OR($A599="",$B599="",$C599=""),"",'MPTO_working_3-way'!F598)</f>
        <v>4.0820970834594821</v>
      </c>
      <c r="J599" s="22">
        <f>IF(OR($A599="",$B599="",$C599=""),"",'MPTO_working_3-way'!G598)</f>
        <v>3.962949960402669</v>
      </c>
      <c r="K599" s="17">
        <f>IF(OR($A599="",$B599="",$C599=""),"",'OddsRatio_working_3-way'!H598)</f>
        <v>1.9970213810388253</v>
      </c>
      <c r="L599" s="21">
        <f>IF(OR($A599="",$B599="",$C599=""),"",'OddsRatio_working_3-way'!I598)</f>
        <v>4.0645288764561789</v>
      </c>
      <c r="M599" s="22">
        <f>IF(OR($A599="",$B599="",$C599=""),"",'OddsRatio_working_3-way'!J598)</f>
        <v>3.9490842954937895</v>
      </c>
      <c r="N599" s="29">
        <f t="shared" si="165"/>
        <v>49.769566825620565</v>
      </c>
      <c r="O599" s="30">
        <f t="shared" si="166"/>
        <v>24.75782023213268</v>
      </c>
      <c r="P599" s="30">
        <f t="shared" si="167"/>
        <v>25.472612942246741</v>
      </c>
      <c r="Q599" t="s">
        <v>101</v>
      </c>
      <c r="R599" t="s">
        <v>95</v>
      </c>
      <c r="S599" s="43">
        <v>44094</v>
      </c>
      <c r="T599" s="4">
        <v>100</v>
      </c>
      <c r="U599" s="4">
        <f t="shared" si="168"/>
        <v>48.717948717948723</v>
      </c>
      <c r="V599" s="4">
        <f t="shared" si="169"/>
        <v>74.489795918367349</v>
      </c>
      <c r="W599" s="4">
        <f t="shared" si="170"/>
        <v>73.753280839895012</v>
      </c>
      <c r="X599" s="4">
        <f t="shared" si="171"/>
        <v>51.756923241737638</v>
      </c>
      <c r="Y599" s="4">
        <f t="shared" si="172"/>
        <v>77.528770442156272</v>
      </c>
      <c r="Z599" s="4">
        <f t="shared" si="173"/>
        <v>76.79225536368395</v>
      </c>
      <c r="AA599" s="4">
        <f t="shared" si="174"/>
        <v>-3.0389745237889159</v>
      </c>
      <c r="AB599" s="4">
        <f t="shared" si="175"/>
        <v>-3.038974523788923</v>
      </c>
      <c r="AC599" s="4">
        <f t="shared" si="176"/>
        <v>-3.0389745237889372</v>
      </c>
    </row>
    <row r="600" spans="1:29" ht="15" x14ac:dyDescent="0.25">
      <c r="A600">
        <v>1.28</v>
      </c>
      <c r="B600">
        <v>6.09</v>
      </c>
      <c r="C600">
        <v>11.4</v>
      </c>
      <c r="D600" s="20">
        <f t="shared" si="177"/>
        <v>3.3172910725088656E-2</v>
      </c>
      <c r="E600" s="17">
        <f>IF(OR($A600="",$B600="",$C600=""),"",A600*'MPTO_working_3-way'!$I599)</f>
        <v>1.3224613257281135</v>
      </c>
      <c r="F600" s="21">
        <f>IF(OR($A600="",$B600="",$C600=""),"",B600*'MPTO_working_3-way'!$I599)</f>
        <v>6.2920230263157899</v>
      </c>
      <c r="G600" s="22">
        <f>IF(OR($A600="",$B600="",$C600=""),"",C600*'MPTO_working_3-way'!$I599)</f>
        <v>11.778171182266011</v>
      </c>
      <c r="H600" s="17">
        <f>IF(OR($A600="",$B600="",$C600=""),"",'MPTO_working_3-way'!E599)</f>
        <v>1.2983769353228714</v>
      </c>
      <c r="I600" s="21">
        <f>IF(OR($A600="",$B600="",$C600=""),"",'MPTO_working_3-way'!F599)</f>
        <v>6.5297177824673618</v>
      </c>
      <c r="J600" s="22">
        <f>IF(OR($A600="",$B600="",$C600=""),"",'MPTO_working_3-way'!G599)</f>
        <v>13.044329884801019</v>
      </c>
      <c r="K600" s="17">
        <f>IF(OR($A600="",$B600="",$C600=""),"",'OddsRatio_working_3-way'!H599)</f>
        <v>1.3051567492610119</v>
      </c>
      <c r="L600" s="21">
        <f>IF(OR($A600="",$B600="",$C600=""),"",'OddsRatio_working_3-way'!I599)</f>
        <v>6.5473137633519656</v>
      </c>
      <c r="M600" s="22">
        <f>IF(OR($A600="",$B600="",$C600=""),"",'OddsRatio_working_3-way'!J599)</f>
        <v>12.334393543980442</v>
      </c>
      <c r="N600" s="29">
        <f t="shared" si="165"/>
        <v>75.616578008390945</v>
      </c>
      <c r="O600" s="30">
        <f t="shared" si="166"/>
        <v>15.893139548561644</v>
      </c>
      <c r="P600" s="30">
        <f t="shared" si="167"/>
        <v>8.4902824430474055</v>
      </c>
      <c r="Q600" t="s">
        <v>53</v>
      </c>
      <c r="R600" t="s">
        <v>99</v>
      </c>
      <c r="S600" s="43">
        <v>44094</v>
      </c>
      <c r="T600" s="4">
        <v>100</v>
      </c>
      <c r="U600" s="4">
        <f t="shared" si="168"/>
        <v>21.875</v>
      </c>
      <c r="V600" s="4">
        <f t="shared" si="169"/>
        <v>83.579638752052546</v>
      </c>
      <c r="W600" s="4">
        <f t="shared" si="170"/>
        <v>91.228070175438589</v>
      </c>
      <c r="X600" s="4">
        <f t="shared" si="171"/>
        <v>25.192291072508855</v>
      </c>
      <c r="Y600" s="4">
        <f t="shared" si="172"/>
        <v>86.896929824561411</v>
      </c>
      <c r="Z600" s="4">
        <f t="shared" si="173"/>
        <v>94.545361247947454</v>
      </c>
      <c r="AA600" s="4">
        <f t="shared" si="174"/>
        <v>-3.3172910725088549</v>
      </c>
      <c r="AB600" s="4">
        <f t="shared" si="175"/>
        <v>-3.3172910725088656</v>
      </c>
      <c r="AC600" s="4">
        <f t="shared" si="176"/>
        <v>-3.3172910725088656</v>
      </c>
    </row>
    <row r="601" spans="1:29" ht="15" x14ac:dyDescent="0.25">
      <c r="A601">
        <v>3.56</v>
      </c>
      <c r="B601">
        <v>3.5</v>
      </c>
      <c r="C601">
        <v>2.11</v>
      </c>
      <c r="D601" s="20">
        <f t="shared" si="177"/>
        <v>4.0546811407879524E-2</v>
      </c>
      <c r="E601" s="17">
        <f>IF(OR($A601="",$B601="",$C601=""),"",A601*'MPTO_working_3-way'!$I600)</f>
        <v>3.7043466486120513</v>
      </c>
      <c r="F601" s="21">
        <f>IF(OR($A601="",$B601="",$C601=""),"",B601*'MPTO_working_3-way'!$I600)</f>
        <v>3.6419138399275783</v>
      </c>
      <c r="G601" s="22">
        <f>IF(OR($A601="",$B601="",$C601=""),"",C601*'MPTO_working_3-way'!$I600)</f>
        <v>2.1955537720706255</v>
      </c>
      <c r="H601" s="17">
        <f>IF(OR($A601="",$B601="",$C601=""),"",'MPTO_working_3-way'!E600)</f>
        <v>3.7399497368296264</v>
      </c>
      <c r="I601" s="21">
        <f>IF(OR($A601="",$B601="",$C601=""),"",'MPTO_working_3-way'!F600)</f>
        <v>3.6737870770606644</v>
      </c>
      <c r="J601" s="22">
        <f>IF(OR($A601="",$B601="",$C601=""),"",'MPTO_working_3-way'!G600)</f>
        <v>2.1719391970039101</v>
      </c>
      <c r="K601" s="17">
        <f>IF(OR($A601="",$B601="",$C601=""),"",'OddsRatio_working_3-way'!H600)</f>
        <v>3.724945068589848</v>
      </c>
      <c r="L601" s="21">
        <f>IF(OR($A601="",$B601="",$C601=""),"",'OddsRatio_working_3-way'!I600)</f>
        <v>3.6610791685447728</v>
      </c>
      <c r="M601" s="22">
        <f>IF(OR($A601="",$B601="",$C601=""),"",'OddsRatio_working_3-way'!J600)</f>
        <v>2.1815191508338794</v>
      </c>
      <c r="N601" s="29">
        <f t="shared" si="165"/>
        <v>26.995313745129145</v>
      </c>
      <c r="O601" s="30">
        <f t="shared" si="166"/>
        <v>27.458090552188509</v>
      </c>
      <c r="P601" s="30">
        <f t="shared" si="167"/>
        <v>45.54659570268236</v>
      </c>
      <c r="Q601" t="s">
        <v>378</v>
      </c>
      <c r="R601" t="s">
        <v>381</v>
      </c>
      <c r="S601" s="43">
        <v>44094</v>
      </c>
      <c r="T601" s="4">
        <v>100</v>
      </c>
      <c r="U601" s="4">
        <f t="shared" si="168"/>
        <v>71.910112359550567</v>
      </c>
      <c r="V601" s="4">
        <f t="shared" si="169"/>
        <v>71.428571428571431</v>
      </c>
      <c r="W601" s="4">
        <f t="shared" si="170"/>
        <v>52.606635071090047</v>
      </c>
      <c r="X601" s="4">
        <f t="shared" si="171"/>
        <v>75.96479350033853</v>
      </c>
      <c r="Y601" s="4">
        <f t="shared" si="172"/>
        <v>75.483252569359394</v>
      </c>
      <c r="Z601" s="4">
        <f t="shared" si="173"/>
        <v>56.66131621187801</v>
      </c>
      <c r="AA601" s="4">
        <f t="shared" si="174"/>
        <v>-4.054681140787963</v>
      </c>
      <c r="AB601" s="4">
        <f t="shared" si="175"/>
        <v>-4.054681140787963</v>
      </c>
      <c r="AC601" s="4">
        <f t="shared" si="176"/>
        <v>-4.054681140787963</v>
      </c>
    </row>
    <row r="602" spans="1:29" ht="15" x14ac:dyDescent="0.25">
      <c r="A602">
        <v>1.43</v>
      </c>
      <c r="B602">
        <v>4.93</v>
      </c>
      <c r="C602">
        <v>7.17</v>
      </c>
      <c r="D602" s="20">
        <f t="shared" si="177"/>
        <v>4.1610469839992836E-2</v>
      </c>
      <c r="E602" s="17">
        <f>IF(OR($A602="",$B602="",$C602=""),"",A602*'MPTO_working_3-way'!$I601)</f>
        <v>1.4895029718711896</v>
      </c>
      <c r="F602" s="21">
        <f>IF(OR($A602="",$B602="",$C602=""),"",B602*'MPTO_working_3-way'!$I601)</f>
        <v>5.1351396163111644</v>
      </c>
      <c r="G602" s="22">
        <f>IF(OR($A602="",$B602="",$C602=""),"",C602*'MPTO_working_3-way'!$I601)</f>
        <v>7.4683470687527489</v>
      </c>
      <c r="H602" s="17">
        <f>IF(OR($A602="",$B602="",$C602=""),"",'MPTO_working_3-way'!E601)</f>
        <v>1.4589370296796214</v>
      </c>
      <c r="I602" s="21">
        <f>IF(OR($A602="",$B602="",$C602=""),"",'MPTO_working_3-way'!F601)</f>
        <v>5.2918564685078158</v>
      </c>
      <c r="J602" s="22">
        <f>IF(OR($A602="",$B602="",$C602=""),"",'MPTO_working_3-way'!G601)</f>
        <v>7.9617924831187112</v>
      </c>
      <c r="K602" s="17">
        <f>IF(OR($A602="",$B602="",$C602=""),"",'OddsRatio_working_3-way'!H601)</f>
        <v>1.4682933533118625</v>
      </c>
      <c r="L602" s="21">
        <f>IF(OR($A602="",$B602="",$C602=""),"",'OddsRatio_working_3-way'!I601)</f>
        <v>5.2799834384084194</v>
      </c>
      <c r="M602" s="22">
        <f>IF(OR($A602="",$B602="",$C602=""),"",'OddsRatio_working_3-way'!J601)</f>
        <v>7.719465092870216</v>
      </c>
      <c r="N602" s="29">
        <f t="shared" si="165"/>
        <v>67.136489076201642</v>
      </c>
      <c r="O602" s="30">
        <f t="shared" si="166"/>
        <v>19.473667216829277</v>
      </c>
      <c r="P602" s="30">
        <f t="shared" si="167"/>
        <v>13.389843706969085</v>
      </c>
      <c r="Q602" t="s">
        <v>365</v>
      </c>
      <c r="R602" t="s">
        <v>366</v>
      </c>
      <c r="S602" s="43">
        <v>44094</v>
      </c>
      <c r="T602" s="4">
        <v>100</v>
      </c>
      <c r="U602" s="4">
        <f t="shared" si="168"/>
        <v>30.069930069930074</v>
      </c>
      <c r="V602" s="4">
        <f t="shared" si="169"/>
        <v>79.716024340770801</v>
      </c>
      <c r="W602" s="4">
        <f t="shared" si="170"/>
        <v>86.052998605299862</v>
      </c>
      <c r="X602" s="4">
        <f t="shared" si="171"/>
        <v>34.230977053929351</v>
      </c>
      <c r="Y602" s="4">
        <f t="shared" si="172"/>
        <v>83.877071324770085</v>
      </c>
      <c r="Z602" s="4">
        <f t="shared" si="173"/>
        <v>90.214045589299147</v>
      </c>
      <c r="AA602" s="4">
        <f t="shared" si="174"/>
        <v>-4.1610469839992774</v>
      </c>
      <c r="AB602" s="4">
        <f t="shared" si="175"/>
        <v>-4.1610469839992845</v>
      </c>
      <c r="AC602" s="4">
        <f t="shared" si="176"/>
        <v>-4.1610469839992845</v>
      </c>
    </row>
    <row r="603" spans="1:29" ht="15" x14ac:dyDescent="0.25">
      <c r="A603">
        <v>2.2000000000000002</v>
      </c>
      <c r="B603">
        <v>3.53</v>
      </c>
      <c r="C603">
        <v>3.3</v>
      </c>
      <c r="D603" s="20">
        <f t="shared" si="177"/>
        <v>4.0861876555927434E-2</v>
      </c>
      <c r="E603" s="17">
        <f>IF(OR($A603="",$B603="",$C603=""),"",A603*'MPTO_working_3-way'!$I602)</f>
        <v>2.2898961284230404</v>
      </c>
      <c r="F603" s="21">
        <f>IF(OR($A603="",$B603="",$C603=""),"",B603*'MPTO_working_3-way'!$I602)</f>
        <v>3.6742424242424234</v>
      </c>
      <c r="G603" s="22">
        <f>IF(OR($A603="",$B603="",$C603=""),"",C603*'MPTO_working_3-way'!$I602)</f>
        <v>3.4348441926345603</v>
      </c>
      <c r="H603" s="17">
        <f>IF(OR($A603="",$B603="",$C603=""),"",'MPTO_working_3-way'!E602)</f>
        <v>2.2679602829515217</v>
      </c>
      <c r="I603" s="21">
        <f>IF(OR($A603="",$B603="",$C603=""),"",'MPTO_working_3-way'!F602)</f>
        <v>3.7082979626485559</v>
      </c>
      <c r="J603" s="22">
        <f>IF(OR($A603="",$B603="",$C603=""),"",'MPTO_working_3-way'!G602)</f>
        <v>3.4553094720189828</v>
      </c>
      <c r="K603" s="17">
        <f>IF(OR($A603="",$B603="",$C603=""),"",'OddsRatio_working_3-way'!H602)</f>
        <v>2.2771247131458816</v>
      </c>
      <c r="L603" s="21">
        <f>IF(OR($A603="",$B603="",$C603=""),"",'OddsRatio_working_3-way'!I602)</f>
        <v>3.6926046035492321</v>
      </c>
      <c r="M603" s="22">
        <f>IF(OR($A603="",$B603="",$C603=""),"",'OddsRatio_working_3-way'!J602)</f>
        <v>3.4478223668629386</v>
      </c>
      <c r="N603" s="29">
        <f t="shared" si="165"/>
        <v>43.670103092783506</v>
      </c>
      <c r="O603" s="30">
        <f t="shared" si="166"/>
        <v>27.216494845360835</v>
      </c>
      <c r="P603" s="30">
        <f t="shared" si="167"/>
        <v>29.113402061855677</v>
      </c>
      <c r="Q603" t="s">
        <v>363</v>
      </c>
      <c r="R603" t="s">
        <v>377</v>
      </c>
      <c r="S603" s="43">
        <v>44094</v>
      </c>
      <c r="T603" s="4">
        <v>100</v>
      </c>
      <c r="U603" s="4">
        <f t="shared" si="168"/>
        <v>54.545454545454554</v>
      </c>
      <c r="V603" s="4">
        <f t="shared" si="169"/>
        <v>71.671388101982998</v>
      </c>
      <c r="W603" s="4">
        <f t="shared" si="170"/>
        <v>69.696969696969703</v>
      </c>
      <c r="X603" s="4">
        <f t="shared" si="171"/>
        <v>58.631642201047306</v>
      </c>
      <c r="Y603" s="4">
        <f t="shared" si="172"/>
        <v>75.757575757575751</v>
      </c>
      <c r="Z603" s="4">
        <f t="shared" si="173"/>
        <v>73.783157352562441</v>
      </c>
      <c r="AA603" s="4">
        <f t="shared" si="174"/>
        <v>-4.0861876555927523</v>
      </c>
      <c r="AB603" s="4">
        <f t="shared" si="175"/>
        <v>-4.0861876555927523</v>
      </c>
      <c r="AC603" s="4">
        <f t="shared" si="176"/>
        <v>-4.0861876555927381</v>
      </c>
    </row>
    <row r="604" spans="1:29" ht="15" x14ac:dyDescent="0.25">
      <c r="A604">
        <v>1.06</v>
      </c>
      <c r="B604">
        <v>14.98</v>
      </c>
      <c r="C604">
        <v>42.06</v>
      </c>
      <c r="D604" s="20">
        <f t="shared" si="177"/>
        <v>3.3927459373034097E-2</v>
      </c>
      <c r="E604" s="17">
        <f>IF(OR($A604="",$B604="",$C604=""),"",A604*'MPTO_working_3-way'!$I603)</f>
        <v>1.0959631069354161</v>
      </c>
      <c r="F604" s="21">
        <f>IF(OR($A604="",$B604="",$C604=""),"",B604*'MPTO_working_3-way'!$I603)</f>
        <v>15.488233341408051</v>
      </c>
      <c r="G604" s="22">
        <f>IF(OR($A604="",$B604="",$C604=""),"",C604*'MPTO_working_3-way'!$I603)</f>
        <v>43.486988941229818</v>
      </c>
      <c r="H604" s="17">
        <f>IF(OR($A604="",$B604="",$C604=""),"",'MPTO_working_3-way'!E603)</f>
        <v>1.0728611399678387</v>
      </c>
      <c r="I604" s="21">
        <f>IF(OR($A604="",$B604="",$C604=""),"",'MPTO_working_3-way'!F603)</f>
        <v>18.035396631157571</v>
      </c>
      <c r="J604" s="22">
        <f>IF(OR($A604="",$B604="",$C604=""),"",'MPTO_working_3-way'!G603)</f>
        <v>80.215583543735718</v>
      </c>
      <c r="K604" s="17">
        <f>IF(OR($A604="",$B604="",$C604=""),"",'OddsRatio_working_3-way'!H603)</f>
        <v>1.076957015257346</v>
      </c>
      <c r="L604" s="21">
        <f>IF(OR($A604="",$B604="",$C604=""),"",'OddsRatio_working_3-way'!I603)</f>
        <v>18.930984554961586</v>
      </c>
      <c r="M604" s="22">
        <f>IF(OR($A604="",$B604="",$C604=""),"",'OddsRatio_working_3-way'!J603)</f>
        <v>53.664250774443694</v>
      </c>
      <c r="N604" s="29">
        <f t="shared" si="165"/>
        <v>91.243947325585367</v>
      </c>
      <c r="O604" s="30">
        <f t="shared" si="166"/>
        <v>6.4565142967370148</v>
      </c>
      <c r="P604" s="30">
        <f t="shared" si="167"/>
        <v>2.299538377677615</v>
      </c>
      <c r="Q604" t="s">
        <v>380</v>
      </c>
      <c r="R604" t="s">
        <v>383</v>
      </c>
      <c r="S604" s="43">
        <v>44094</v>
      </c>
      <c r="T604" s="4">
        <v>100</v>
      </c>
      <c r="U604" s="4">
        <f t="shared" si="168"/>
        <v>5.6603773584905657</v>
      </c>
      <c r="V604" s="4">
        <f t="shared" si="169"/>
        <v>93.324432576769013</v>
      </c>
      <c r="W604" s="4">
        <f t="shared" si="170"/>
        <v>97.622444127436992</v>
      </c>
      <c r="X604" s="4">
        <f t="shared" si="171"/>
        <v>9.0531232957939807</v>
      </c>
      <c r="Y604" s="4">
        <f t="shared" si="172"/>
        <v>96.71717851407243</v>
      </c>
      <c r="Z604" s="4">
        <f t="shared" si="173"/>
        <v>101.01519006474039</v>
      </c>
      <c r="AA604" s="4">
        <f t="shared" si="174"/>
        <v>-3.392745937303415</v>
      </c>
      <c r="AB604" s="4">
        <f t="shared" si="175"/>
        <v>-3.3927459373034168</v>
      </c>
      <c r="AC604" s="4">
        <f t="shared" si="176"/>
        <v>-3.3927459373034026</v>
      </c>
    </row>
    <row r="605" spans="1:29" ht="15" x14ac:dyDescent="0.25">
      <c r="A605">
        <v>2.29</v>
      </c>
      <c r="B605">
        <v>3.01</v>
      </c>
      <c r="C605">
        <v>3.71</v>
      </c>
      <c r="D605" s="20">
        <f t="shared" si="177"/>
        <v>3.84489153044274E-2</v>
      </c>
      <c r="E605" s="17">
        <f>IF(OR($A605="",$B605="",$C605=""),"",A605*'MPTO_working_3-way'!$I604)</f>
        <v>2.3780480160471389</v>
      </c>
      <c r="F605" s="21">
        <f>IF(OR($A605="",$B605="",$C605=""),"",B605*'MPTO_working_3-way'!$I604)</f>
        <v>3.1257312350663264</v>
      </c>
      <c r="G605" s="22">
        <f>IF(OR($A605="",$B605="",$C605=""),"",C605*'MPTO_working_3-way'!$I604)</f>
        <v>3.8526454757794255</v>
      </c>
      <c r="H605" s="17">
        <f>IF(OR($A605="",$B605="",$C605=""),"",'MPTO_working_3-way'!E604)</f>
        <v>2.3592421983120215</v>
      </c>
      <c r="I605" s="21">
        <f>IF(OR($A605="",$B605="",$C605=""),"",'MPTO_working_3-way'!F604)</f>
        <v>3.130776198731831</v>
      </c>
      <c r="J605" s="22">
        <f>IF(OR($A605="",$B605="",$C605=""),"",'MPTO_working_3-way'!G604)</f>
        <v>3.8952114291928917</v>
      </c>
      <c r="K605" s="17">
        <f>IF(OR($A605="",$B605="",$C605=""),"",'OddsRatio_working_3-way'!H604)</f>
        <v>2.3675180408474805</v>
      </c>
      <c r="L605" s="21">
        <f>IF(OR($A605="",$B605="",$C605=""),"",'OddsRatio_working_3-way'!I604)</f>
        <v>3.1307839241111894</v>
      </c>
      <c r="M605" s="22">
        <f>IF(OR($A605="",$B605="",$C605=""),"",'OddsRatio_working_3-way'!J604)</f>
        <v>3.8728479772842421</v>
      </c>
      <c r="N605" s="29">
        <f t="shared" ref="N605:N630" si="178">(1/E605)* 100</f>
        <v>42.0512955689696</v>
      </c>
      <c r="O605" s="30">
        <f t="shared" ref="O605:O630" si="179">(1/F605)* 100</f>
        <v>31.992513904631359</v>
      </c>
      <c r="P605" s="30">
        <f t="shared" ref="P605:P630" si="180">(1/G605)* 100</f>
        <v>25.956190526399027</v>
      </c>
      <c r="Q605" t="s">
        <v>173</v>
      </c>
      <c r="R605" t="s">
        <v>107</v>
      </c>
      <c r="S605" s="43">
        <v>44094</v>
      </c>
      <c r="T605" s="4">
        <v>100</v>
      </c>
      <c r="U605" s="4">
        <f t="shared" si="168"/>
        <v>56.331877729257641</v>
      </c>
      <c r="V605" s="4">
        <f t="shared" si="169"/>
        <v>66.777408637873762</v>
      </c>
      <c r="W605" s="4">
        <f t="shared" si="170"/>
        <v>73.045822102425873</v>
      </c>
      <c r="X605" s="4">
        <f t="shared" si="171"/>
        <v>60.176769259700372</v>
      </c>
      <c r="Y605" s="4">
        <f t="shared" si="172"/>
        <v>70.622300168316471</v>
      </c>
      <c r="Z605" s="4">
        <f t="shared" si="173"/>
        <v>76.890713632868611</v>
      </c>
      <c r="AA605" s="4">
        <f t="shared" si="174"/>
        <v>-3.8448915304427302</v>
      </c>
      <c r="AB605" s="4">
        <f t="shared" si="175"/>
        <v>-3.8448915304427089</v>
      </c>
      <c r="AC605" s="4">
        <f t="shared" si="176"/>
        <v>-3.8448915304427373</v>
      </c>
    </row>
    <row r="606" spans="1:29" ht="15" x14ac:dyDescent="0.25">
      <c r="A606">
        <v>2.31</v>
      </c>
      <c r="B606">
        <v>3.14</v>
      </c>
      <c r="C606">
        <v>3.48</v>
      </c>
      <c r="D606" s="20">
        <f t="shared" si="177"/>
        <v>3.8728092319131102E-2</v>
      </c>
      <c r="E606" s="17">
        <f>IF(OR($A606="",$B606="",$C606=""),"",A606*'MPTO_working_3-way'!$I605)</f>
        <v>2.3994618932571927</v>
      </c>
      <c r="F606" s="21">
        <f>IF(OR($A606="",$B606="",$C606=""),"",B606*'MPTO_working_3-way'!$I605)</f>
        <v>3.2616062098820717</v>
      </c>
      <c r="G606" s="22">
        <f>IF(OR($A606="",$B606="",$C606=""),"",C606*'MPTO_working_3-way'!$I605)</f>
        <v>3.6147737612705764</v>
      </c>
      <c r="H606" s="17">
        <f>IF(OR($A606="",$B606="",$C606=""),"",'MPTO_working_3-way'!E605)</f>
        <v>2.3810030124482324</v>
      </c>
      <c r="I606" s="21">
        <f>IF(OR($A606="",$B606="",$C606=""),"",'MPTO_working_3-way'!F605)</f>
        <v>3.272658533499011</v>
      </c>
      <c r="J606" s="22">
        <f>IF(OR($A606="",$B606="",$C606=""),"",'MPTO_working_3-way'!G605)</f>
        <v>3.6436913284130705</v>
      </c>
      <c r="K606" s="17">
        <f>IF(OR($A606="",$B606="",$C606=""),"",'OddsRatio_working_3-way'!H605)</f>
        <v>2.3889996314023687</v>
      </c>
      <c r="L606" s="21">
        <f>IF(OR($A606="",$B606="",$C606=""),"",'OddsRatio_working_3-way'!I605)</f>
        <v>3.2690528329779149</v>
      </c>
      <c r="M606" s="22">
        <f>IF(OR($A606="",$B606="",$C606=""),"",'OddsRatio_working_3-way'!J605)</f>
        <v>3.6295565541052479</v>
      </c>
      <c r="N606" s="29">
        <f t="shared" si="178"/>
        <v>41.676010892697782</v>
      </c>
      <c r="O606" s="30">
        <f t="shared" si="179"/>
        <v>30.659740497494226</v>
      </c>
      <c r="P606" s="30">
        <f t="shared" si="180"/>
        <v>27.664248609808006</v>
      </c>
      <c r="Q606" t="s">
        <v>182</v>
      </c>
      <c r="R606" t="s">
        <v>426</v>
      </c>
      <c r="S606" s="43">
        <v>44094</v>
      </c>
      <c r="T606" s="4">
        <v>100</v>
      </c>
      <c r="U606" s="4">
        <f t="shared" si="168"/>
        <v>56.709956709956707</v>
      </c>
      <c r="V606" s="4">
        <f t="shared" si="169"/>
        <v>68.152866242038215</v>
      </c>
      <c r="W606" s="4">
        <f t="shared" si="170"/>
        <v>71.264367816091948</v>
      </c>
      <c r="X606" s="4">
        <f t="shared" si="171"/>
        <v>60.582765941869823</v>
      </c>
      <c r="Y606" s="4">
        <f t="shared" si="172"/>
        <v>72.025675473951338</v>
      </c>
      <c r="Z606" s="4">
        <f t="shared" si="173"/>
        <v>75.137177048005071</v>
      </c>
      <c r="AA606" s="4">
        <f t="shared" si="174"/>
        <v>-3.8728092319131164</v>
      </c>
      <c r="AB606" s="4">
        <f t="shared" si="175"/>
        <v>-3.8728092319131235</v>
      </c>
      <c r="AC606" s="4">
        <f t="shared" si="176"/>
        <v>-3.8728092319131235</v>
      </c>
    </row>
    <row r="607" spans="1:29" ht="15" x14ac:dyDescent="0.25">
      <c r="A607">
        <v>3.94</v>
      </c>
      <c r="B607">
        <v>3.25</v>
      </c>
      <c r="C607">
        <v>2.09</v>
      </c>
      <c r="D607" s="20">
        <f t="shared" si="177"/>
        <v>3.996831381282373E-2</v>
      </c>
      <c r="E607" s="17">
        <f>IF(OR($A607="",$B607="",$C607=""),"",A607*'MPTO_working_3-way'!$I606)</f>
        <v>4.0974751564225258</v>
      </c>
      <c r="F607" s="21">
        <f>IF(OR($A607="",$B607="",$C607=""),"",B607*'MPTO_working_3-way'!$I606)</f>
        <v>3.3798970198916773</v>
      </c>
      <c r="G607" s="22">
        <f>IF(OR($A607="",$B607="",$C607=""),"",C607*'MPTO_working_3-way'!$I606)</f>
        <v>2.1735337758688016</v>
      </c>
      <c r="H607" s="17">
        <f>IF(OR($A607="",$B607="",$C607=""),"",'MPTO_working_3-way'!E606)</f>
        <v>4.1582750021364374</v>
      </c>
      <c r="I607" s="21">
        <f>IF(OR($A607="",$B607="",$C607=""),"",'MPTO_working_3-way'!F606)</f>
        <v>3.3970906506051635</v>
      </c>
      <c r="J607" s="22">
        <f>IF(OR($A607="",$B607="",$C607=""),"",'MPTO_working_3-way'!G606)</f>
        <v>2.14986203101591</v>
      </c>
      <c r="K607" s="17">
        <f>IF(OR($A607="",$B607="",$C607=""),"",'OddsRatio_working_3-way'!H606)</f>
        <v>4.1276257341954423</v>
      </c>
      <c r="L607" s="21">
        <f>IF(OR($A607="",$B607="",$C607=""),"",'OddsRatio_working_3-way'!I606)</f>
        <v>3.3935911231087572</v>
      </c>
      <c r="M607" s="22">
        <f>IF(OR($A607="",$B607="",$C607=""),"",'OddsRatio_working_3-way'!J606)</f>
        <v>2.1595619218615751</v>
      </c>
      <c r="N607" s="29">
        <f t="shared" si="178"/>
        <v>24.405273048027272</v>
      </c>
      <c r="O607" s="30">
        <f t="shared" si="179"/>
        <v>29.586700248993065</v>
      </c>
      <c r="P607" s="30">
        <f t="shared" si="180"/>
        <v>46.008026702979649</v>
      </c>
      <c r="Q607" t="s">
        <v>146</v>
      </c>
      <c r="R607" t="s">
        <v>144</v>
      </c>
      <c r="S607" s="43">
        <v>44094</v>
      </c>
      <c r="T607" s="4">
        <v>100</v>
      </c>
      <c r="U607" s="4">
        <f t="shared" si="168"/>
        <v>74.619289340101517</v>
      </c>
      <c r="V607" s="4">
        <f t="shared" si="169"/>
        <v>69.230769230769241</v>
      </c>
      <c r="W607" s="4">
        <f t="shared" si="170"/>
        <v>52.153110047846894</v>
      </c>
      <c r="X607" s="4">
        <f t="shared" si="171"/>
        <v>78.616120721383879</v>
      </c>
      <c r="Y607" s="4">
        <f t="shared" si="172"/>
        <v>73.227600612051589</v>
      </c>
      <c r="Z607" s="4">
        <f t="shared" si="173"/>
        <v>56.14994142912925</v>
      </c>
      <c r="AA607" s="4">
        <f t="shared" si="174"/>
        <v>-3.9968313812823624</v>
      </c>
      <c r="AB607" s="4">
        <f t="shared" si="175"/>
        <v>-3.9968313812823482</v>
      </c>
      <c r="AC607" s="4">
        <f t="shared" si="176"/>
        <v>-3.9968313812823553</v>
      </c>
    </row>
    <row r="608" spans="1:29" ht="15" x14ac:dyDescent="0.25">
      <c r="A608">
        <v>7.06</v>
      </c>
      <c r="B608">
        <v>4.2699999999999996</v>
      </c>
      <c r="C608">
        <v>1.5</v>
      </c>
      <c r="D608" s="20">
        <f t="shared" si="177"/>
        <v>4.2501763627477596E-2</v>
      </c>
      <c r="E608" s="17">
        <f>IF(OR($A608="",$B608="",$C608=""),"",A608*'MPTO_working_3-way'!$I607)</f>
        <v>7.3600624512099913</v>
      </c>
      <c r="F608" s="21">
        <f>IF(OR($A608="",$B608="",$C608=""),"",B608*'MPTO_working_3-way'!$I607)</f>
        <v>4.4514825306893293</v>
      </c>
      <c r="G608" s="22">
        <f>IF(OR($A608="",$B608="",$C608=""),"",C608*'MPTO_working_3-way'!$I607)</f>
        <v>1.5637526454412165</v>
      </c>
      <c r="H608" s="17">
        <f>IF(OR($A608="",$B608="",$C608=""),"",'MPTO_working_3-way'!E607)</f>
        <v>7.8446258912514226</v>
      </c>
      <c r="I608" s="21">
        <f>IF(OR($A608="",$B608="",$C608=""),"",'MPTO_working_3-way'!F607)</f>
        <v>4.5449425591578683</v>
      </c>
      <c r="J608" s="22">
        <f>IF(OR($A608="",$B608="",$C608=""),"",'MPTO_working_3-way'!G607)</f>
        <v>1.5325684305899339</v>
      </c>
      <c r="K608" s="17">
        <f>IF(OR($A608="",$B608="",$C608=""),"",'OddsRatio_working_3-way'!H607)</f>
        <v>7.5775171634068732</v>
      </c>
      <c r="L608" s="21">
        <f>IF(OR($A608="",$B608="",$C608=""),"",'OddsRatio_working_3-way'!I607)</f>
        <v>4.5492543109472727</v>
      </c>
      <c r="M608" s="22">
        <f>IF(OR($A608="",$B608="",$C608=""),"",'OddsRatio_working_3-way'!J607)</f>
        <v>1.5426994359246595</v>
      </c>
      <c r="N608" s="29">
        <f t="shared" si="178"/>
        <v>13.58684123441915</v>
      </c>
      <c r="O608" s="30">
        <f t="shared" si="179"/>
        <v>22.464426022248059</v>
      </c>
      <c r="P608" s="30">
        <f t="shared" si="180"/>
        <v>63.948732743332791</v>
      </c>
      <c r="Q608" t="s">
        <v>230</v>
      </c>
      <c r="R608" t="s">
        <v>227</v>
      </c>
      <c r="S608" s="43">
        <v>44094</v>
      </c>
      <c r="T608" s="4">
        <v>100</v>
      </c>
      <c r="U608" s="4">
        <f t="shared" si="168"/>
        <v>85.835694050991506</v>
      </c>
      <c r="V608" s="4">
        <f t="shared" si="169"/>
        <v>76.580796252927385</v>
      </c>
      <c r="W608" s="4">
        <f t="shared" si="170"/>
        <v>33.333333333333329</v>
      </c>
      <c r="X608" s="4">
        <f t="shared" si="171"/>
        <v>90.085870413739272</v>
      </c>
      <c r="Y608" s="4">
        <f t="shared" si="172"/>
        <v>80.830972615675151</v>
      </c>
      <c r="Z608" s="4">
        <f t="shared" si="173"/>
        <v>37.583509696081094</v>
      </c>
      <c r="AA608" s="4">
        <f t="shared" si="174"/>
        <v>-4.2501763627477658</v>
      </c>
      <c r="AB608" s="4">
        <f t="shared" si="175"/>
        <v>-4.2501763627477658</v>
      </c>
      <c r="AC608" s="4">
        <f t="shared" si="176"/>
        <v>-4.2501763627477658</v>
      </c>
    </row>
    <row r="609" spans="1:29" ht="15" x14ac:dyDescent="0.25">
      <c r="A609">
        <v>1.85</v>
      </c>
      <c r="B609">
        <v>3.64</v>
      </c>
      <c r="C609">
        <v>4.47</v>
      </c>
      <c r="D609" s="20">
        <f t="shared" si="177"/>
        <v>3.8979461798253734E-2</v>
      </c>
      <c r="E609" s="17">
        <f>IF(OR($A609="",$B609="",$C609=""),"",A609*'MPTO_working_3-way'!$I608)</f>
        <v>1.9221120043267694</v>
      </c>
      <c r="F609" s="21">
        <f>IF(OR($A609="",$B609="",$C609=""),"",B609*'MPTO_working_3-way'!$I608)</f>
        <v>3.7818852409456438</v>
      </c>
      <c r="G609" s="22">
        <f>IF(OR($A609="",$B609="",$C609=""),"",C609*'MPTO_working_3-way'!$I608)</f>
        <v>4.6442381942381941</v>
      </c>
      <c r="H609" s="17">
        <f>IF(OR($A609="",$B609="",$C609=""),"",'MPTO_working_3-way'!E608)</f>
        <v>1.8955643140043847</v>
      </c>
      <c r="I609" s="21">
        <f>IF(OR($A609="",$B609="",$C609=""),"",'MPTO_working_3-way'!F608)</f>
        <v>3.8207003289164714</v>
      </c>
      <c r="J609" s="22">
        <f>IF(OR($A609="",$B609="",$C609=""),"",'MPTO_working_3-way'!G608)</f>
        <v>4.7456229228722124</v>
      </c>
      <c r="K609" s="17">
        <f>IF(OR($A609="",$B609="",$C609=""),"",'OddsRatio_working_3-way'!H608)</f>
        <v>1.9055319509733222</v>
      </c>
      <c r="L609" s="21">
        <f>IF(OR($A609="",$B609="",$C609=""),"",'OddsRatio_working_3-way'!I608)</f>
        <v>3.8124757065524366</v>
      </c>
      <c r="M609" s="22">
        <f>IF(OR($A609="",$B609="",$C609=""),"",'OddsRatio_working_3-way'!J608)</f>
        <v>4.6967010233852093</v>
      </c>
      <c r="N609" s="29">
        <f t="shared" si="178"/>
        <v>52.026104501139912</v>
      </c>
      <c r="O609" s="30">
        <f t="shared" si="179"/>
        <v>26.441838826128798</v>
      </c>
      <c r="P609" s="30">
        <f t="shared" si="180"/>
        <v>21.532056672731283</v>
      </c>
      <c r="Q609" t="s">
        <v>226</v>
      </c>
      <c r="R609" t="s">
        <v>237</v>
      </c>
      <c r="S609" s="43">
        <v>44094</v>
      </c>
      <c r="T609" s="4">
        <v>100</v>
      </c>
      <c r="U609" s="4">
        <f t="shared" si="168"/>
        <v>45.945945945945937</v>
      </c>
      <c r="V609" s="4">
        <f t="shared" si="169"/>
        <v>72.527472527472526</v>
      </c>
      <c r="W609" s="4">
        <f t="shared" si="170"/>
        <v>77.628635346756155</v>
      </c>
      <c r="X609" s="4">
        <f t="shared" si="171"/>
        <v>49.843892125771319</v>
      </c>
      <c r="Y609" s="4">
        <f t="shared" si="172"/>
        <v>76.425418707297894</v>
      </c>
      <c r="Z609" s="4">
        <f t="shared" si="173"/>
        <v>81.526581526581523</v>
      </c>
      <c r="AA609" s="4">
        <f t="shared" si="174"/>
        <v>-3.8979461798253823</v>
      </c>
      <c r="AB609" s="4">
        <f t="shared" si="175"/>
        <v>-3.8979461798253681</v>
      </c>
      <c r="AC609" s="4">
        <f t="shared" si="176"/>
        <v>-3.8979461798253681</v>
      </c>
    </row>
    <row r="610" spans="1:29" ht="15" x14ac:dyDescent="0.25">
      <c r="A610">
        <v>2.21</v>
      </c>
      <c r="B610">
        <v>2.99</v>
      </c>
      <c r="C610">
        <v>4.07</v>
      </c>
      <c r="D610" s="20">
        <f t="shared" si="177"/>
        <v>3.2637094018168167E-2</v>
      </c>
      <c r="E610" s="17">
        <f>IF(OR($A610="",$B610="",$C610=""),"",A610*'MPTO_working_3-way'!$I609)</f>
        <v>2.2821279777801515</v>
      </c>
      <c r="F610" s="21">
        <f>IF(OR($A610="",$B610="",$C610=""),"",B610*'MPTO_working_3-way'!$I609)</f>
        <v>3.0875849111143232</v>
      </c>
      <c r="G610" s="22">
        <f>IF(OR($A610="",$B610="",$C610=""),"",C610*'MPTO_working_3-way'!$I609)</f>
        <v>4.2028329726539448</v>
      </c>
      <c r="H610" s="17">
        <f>IF(OR($A610="",$B610="",$C610=""),"",'MPTO_working_3-way'!E609)</f>
        <v>2.2644432371648811</v>
      </c>
      <c r="I610" s="21">
        <f>IF(OR($A610="",$B610="",$C610=""),"",'MPTO_working_3-way'!F609)</f>
        <v>3.0905296883099682</v>
      </c>
      <c r="J610" s="22">
        <f>IF(OR($A610="",$B610="",$C610=""),"",'MPTO_working_3-way'!G609)</f>
        <v>4.2585590178546315</v>
      </c>
      <c r="K610" s="17">
        <f>IF(OR($A610="",$B610="",$C610=""),"",'OddsRatio_working_3-way'!H609)</f>
        <v>2.27223018452877</v>
      </c>
      <c r="L610" s="21">
        <f>IF(OR($A610="",$B610="",$C610=""),"",'OddsRatio_working_3-way'!I609)</f>
        <v>3.092345510092771</v>
      </c>
      <c r="M610" s="22">
        <f>IF(OR($A610="",$B610="",$C610=""),"",'OddsRatio_working_3-way'!J609)</f>
        <v>4.2278898070275419</v>
      </c>
      <c r="N610" s="29">
        <f t="shared" si="178"/>
        <v>43.818752047933344</v>
      </c>
      <c r="O610" s="30">
        <f t="shared" si="179"/>
        <v>32.387773252820296</v>
      </c>
      <c r="P610" s="30">
        <f t="shared" si="180"/>
        <v>23.79347469924636</v>
      </c>
      <c r="Q610" t="s">
        <v>120</v>
      </c>
      <c r="R610" t="s">
        <v>63</v>
      </c>
      <c r="S610" s="43">
        <v>44094</v>
      </c>
      <c r="T610" s="4">
        <v>100</v>
      </c>
      <c r="U610" s="4">
        <f t="shared" ref="U610:U630" si="181">(1/A610)*((T610*A610)-T610)</f>
        <v>54.751131221719454</v>
      </c>
      <c r="V610" s="4">
        <f t="shared" ref="V610:V630" si="182">(1/B610)*((T610*B610)-T610)</f>
        <v>66.555183946488299</v>
      </c>
      <c r="W610" s="4">
        <f t="shared" ref="W610:W630" si="183">(1/C610)*((T610*C610)-T610)</f>
        <v>75.429975429975428</v>
      </c>
      <c r="X610" s="4">
        <f t="shared" ref="X610:X630" si="184">((1/B610)+(1/C610))*T610</f>
        <v>58.01484062353628</v>
      </c>
      <c r="Y610" s="4">
        <f t="shared" ref="Y610:Y630" si="185">((1/A610)+(1/C610))*T610</f>
        <v>69.81889334830511</v>
      </c>
      <c r="Z610" s="4">
        <f t="shared" ref="Z610:Z630" si="186">((1/A610)+(1/B610))*T610</f>
        <v>78.69368483179224</v>
      </c>
      <c r="AA610" s="4">
        <f t="shared" ref="AA610:AA630" si="187">U610-X610</f>
        <v>-3.2637094018168256</v>
      </c>
      <c r="AB610" s="4">
        <f t="shared" ref="AB610:AB630" si="188">V610-Y610</f>
        <v>-3.2637094018168114</v>
      </c>
      <c r="AC610" s="4">
        <f t="shared" ref="AC610:AC630" si="189">W610-Z610</f>
        <v>-3.2637094018168114</v>
      </c>
    </row>
    <row r="611" spans="1:29" ht="15" x14ac:dyDescent="0.25">
      <c r="A611">
        <v>1.87</v>
      </c>
      <c r="B611">
        <v>3.63</v>
      </c>
      <c r="C611">
        <v>4.5199999999999996</v>
      </c>
      <c r="D611" s="20">
        <f t="shared" si="177"/>
        <v>3.148039000577918E-2</v>
      </c>
      <c r="E611" s="17">
        <f>IF(OR($A611="",$B611="",$C611=""),"",A611*'MPTO_working_3-way'!$I610)</f>
        <v>1.9288683293108071</v>
      </c>
      <c r="F611" s="21">
        <f>IF(OR($A611="",$B611="",$C611=""),"",B611*'MPTO_working_3-way'!$I610)</f>
        <v>3.7442738157209785</v>
      </c>
      <c r="G611" s="22">
        <f>IF(OR($A611="",$B611="",$C611=""),"",C611*'MPTO_working_3-way'!$I610)</f>
        <v>4.6622913628261218</v>
      </c>
      <c r="H611" s="17">
        <f>IF(OR($A611="",$B611="",$C611=""),"",'MPTO_working_3-way'!E610)</f>
        <v>1.9074290538938754</v>
      </c>
      <c r="I611" s="21">
        <f>IF(OR($A611="",$B611="",$C611=""),"",'MPTO_working_3-way'!F610)</f>
        <v>3.7737468160794303</v>
      </c>
      <c r="J611" s="22">
        <f>IF(OR($A611="",$B611="",$C611=""),"",'MPTO_working_3-way'!G610)</f>
        <v>4.7450603688590585</v>
      </c>
      <c r="K611" s="17">
        <f>IF(OR($A611="",$B611="",$C611=""),"",'OddsRatio_working_3-way'!H610)</f>
        <v>1.9155935885825779</v>
      </c>
      <c r="L611" s="21">
        <f>IF(OR($A611="",$B611="",$C611=""),"",'OddsRatio_working_3-way'!I610)</f>
        <v>3.7678288942208962</v>
      </c>
      <c r="M611" s="22">
        <f>IF(OR($A611="",$B611="",$C611=""),"",'OddsRatio_working_3-way'!J610)</f>
        <v>4.7044706112766352</v>
      </c>
      <c r="N611" s="29">
        <f t="shared" si="178"/>
        <v>51.843870564109693</v>
      </c>
      <c r="O611" s="30">
        <f t="shared" si="179"/>
        <v>26.707448472420147</v>
      </c>
      <c r="P611" s="30">
        <f t="shared" si="180"/>
        <v>21.448680963470164</v>
      </c>
      <c r="Q611" t="s">
        <v>110</v>
      </c>
      <c r="R611" t="s">
        <v>55</v>
      </c>
      <c r="S611" s="43">
        <v>44094</v>
      </c>
      <c r="T611" s="4">
        <v>100</v>
      </c>
      <c r="U611" s="4">
        <f t="shared" si="181"/>
        <v>46.524064171122987</v>
      </c>
      <c r="V611" s="4">
        <f t="shared" si="182"/>
        <v>72.451790633608823</v>
      </c>
      <c r="W611" s="4">
        <f t="shared" si="183"/>
        <v>77.876106194690252</v>
      </c>
      <c r="X611" s="4">
        <f t="shared" si="184"/>
        <v>49.672103171700918</v>
      </c>
      <c r="Y611" s="4">
        <f t="shared" si="185"/>
        <v>75.599829634186733</v>
      </c>
      <c r="Z611" s="4">
        <f t="shared" si="186"/>
        <v>81.024145195268176</v>
      </c>
      <c r="AA611" s="4">
        <f t="shared" si="187"/>
        <v>-3.1480390005779313</v>
      </c>
      <c r="AB611" s="4">
        <f t="shared" si="188"/>
        <v>-3.14803900057791</v>
      </c>
      <c r="AC611" s="4">
        <f t="shared" si="189"/>
        <v>-3.1480390005779242</v>
      </c>
    </row>
    <row r="612" spans="1:29" ht="15" x14ac:dyDescent="0.25">
      <c r="A612">
        <v>2.1</v>
      </c>
      <c r="B612">
        <v>3.08</v>
      </c>
      <c r="C612">
        <v>4.3</v>
      </c>
      <c r="D612" s="20">
        <f t="shared" si="177"/>
        <v>3.3423940400684637E-2</v>
      </c>
      <c r="E612" s="17">
        <f>IF(OR($A612="",$B612="",$C612=""),"",A612*'MPTO_working_3-way'!$I611)</f>
        <v>2.1701902748414379</v>
      </c>
      <c r="F612" s="21">
        <f>IF(OR($A612="",$B612="",$C612=""),"",B612*'MPTO_working_3-way'!$I611)</f>
        <v>3.1829457364341089</v>
      </c>
      <c r="G612" s="22">
        <f>IF(OR($A612="",$B612="",$C612=""),"",C612*'MPTO_working_3-way'!$I611)</f>
        <v>4.4437229437229435</v>
      </c>
      <c r="H612" s="17">
        <f>IF(OR($A612="",$B612="",$C612=""),"",'MPTO_working_3-way'!E611)</f>
        <v>2.1503102900851498</v>
      </c>
      <c r="I612" s="21">
        <f>IF(OR($A612="",$B612="",$C612=""),"",'MPTO_working_3-way'!F611)</f>
        <v>3.1894466445467198</v>
      </c>
      <c r="J612" s="22">
        <f>IF(OR($A612="",$B612="",$C612=""),"",'MPTO_working_3-way'!G611)</f>
        <v>4.5163685965444076</v>
      </c>
      <c r="K612" s="17">
        <f>IF(OR($A612="",$B612="",$C612=""),"",'OddsRatio_working_3-way'!H611)</f>
        <v>2.1587586881429788</v>
      </c>
      <c r="L612" s="21">
        <f>IF(OR($A612="",$B612="",$C612=""),"",'OddsRatio_working_3-way'!I611)</f>
        <v>3.1911073375794503</v>
      </c>
      <c r="M612" s="22">
        <f>IF(OR($A612="",$B612="",$C612=""),"",'OddsRatio_working_3-way'!J611)</f>
        <v>4.4762760644289363</v>
      </c>
      <c r="N612" s="29">
        <f t="shared" si="178"/>
        <v>46.078908913784701</v>
      </c>
      <c r="O612" s="30">
        <f t="shared" si="179"/>
        <v>31.417437895762294</v>
      </c>
      <c r="P612" s="30">
        <f t="shared" si="180"/>
        <v>22.503653190452997</v>
      </c>
      <c r="Q612" t="s">
        <v>177</v>
      </c>
      <c r="R612" t="s">
        <v>179</v>
      </c>
      <c r="S612" s="43">
        <v>44094</v>
      </c>
      <c r="T612" s="4">
        <v>100</v>
      </c>
      <c r="U612" s="4">
        <f t="shared" si="181"/>
        <v>52.38095238095238</v>
      </c>
      <c r="V612" s="4">
        <f t="shared" si="182"/>
        <v>67.532467532467535</v>
      </c>
      <c r="W612" s="4">
        <f t="shared" si="183"/>
        <v>76.744186046511629</v>
      </c>
      <c r="X612" s="4">
        <f t="shared" si="184"/>
        <v>55.723346421020835</v>
      </c>
      <c r="Y612" s="4">
        <f t="shared" si="185"/>
        <v>70.874861572535991</v>
      </c>
      <c r="Z612" s="4">
        <f t="shared" si="186"/>
        <v>80.086580086580085</v>
      </c>
      <c r="AA612" s="4">
        <f t="shared" si="187"/>
        <v>-3.3423940400684558</v>
      </c>
      <c r="AB612" s="4">
        <f t="shared" si="188"/>
        <v>-3.3423940400684558</v>
      </c>
      <c r="AC612" s="4">
        <f t="shared" si="189"/>
        <v>-3.3423940400684558</v>
      </c>
    </row>
    <row r="613" spans="1:29" ht="15" x14ac:dyDescent="0.25">
      <c r="A613">
        <v>4.83</v>
      </c>
      <c r="B613">
        <v>3.85</v>
      </c>
      <c r="C613">
        <v>1.76</v>
      </c>
      <c r="D613" s="20">
        <f t="shared" si="177"/>
        <v>3.4961415396197904E-2</v>
      </c>
      <c r="E613" s="17">
        <f>IF(OR($A613="",$B613="",$C613=""),"",A613*'MPTO_working_3-way'!$I612)</f>
        <v>4.9988636363636356</v>
      </c>
      <c r="F613" s="21">
        <f>IF(OR($A613="",$B613="",$C613=""),"",B613*'MPTO_working_3-way'!$I612)</f>
        <v>3.9846014492753619</v>
      </c>
      <c r="G613" s="22">
        <f>IF(OR($A613="",$B613="",$C613=""),"",C613*'MPTO_working_3-way'!$I612)</f>
        <v>1.8215320910973083</v>
      </c>
      <c r="H613" s="17">
        <f>IF(OR($A613="",$B613="",$C613=""),"",'MPTO_working_3-way'!E612)</f>
        <v>5.118086216585052</v>
      </c>
      <c r="I613" s="21">
        <f>IF(OR($A613="",$B613="",$C613=""),"",'MPTO_working_3-way'!F612)</f>
        <v>4.0308528798128593</v>
      </c>
      <c r="J613" s="22">
        <f>IF(OR($A613="",$B613="",$C613=""),"",'MPTO_working_3-way'!G612)</f>
        <v>1.7968547432500988</v>
      </c>
      <c r="K613" s="17">
        <f>IF(OR($A613="",$B613="",$C613=""),"",'OddsRatio_working_3-way'!H612)</f>
        <v>5.0609180244836063</v>
      </c>
      <c r="L613" s="21">
        <f>IF(OR($A613="",$B613="",$C613=""),"",'OddsRatio_working_3-way'!I612)</f>
        <v>4.0218319503337545</v>
      </c>
      <c r="M613" s="22">
        <f>IF(OR($A613="",$B613="",$C613=""),"",'OddsRatio_working_3-way'!J612)</f>
        <v>1.805821853422334</v>
      </c>
      <c r="N613" s="29">
        <f t="shared" si="178"/>
        <v>20.004546487838148</v>
      </c>
      <c r="O613" s="30">
        <f t="shared" si="179"/>
        <v>25.096612866560587</v>
      </c>
      <c r="P613" s="30">
        <f t="shared" si="180"/>
        <v>54.898840645601275</v>
      </c>
      <c r="Q613" t="s">
        <v>176</v>
      </c>
      <c r="R613" t="s">
        <v>178</v>
      </c>
      <c r="S613" s="43">
        <v>44094</v>
      </c>
      <c r="T613" s="4">
        <v>100</v>
      </c>
      <c r="U613" s="4">
        <f t="shared" si="181"/>
        <v>79.296066252587991</v>
      </c>
      <c r="V613" s="4">
        <f t="shared" si="182"/>
        <v>74.025974025974023</v>
      </c>
      <c r="W613" s="4">
        <f t="shared" si="183"/>
        <v>43.181818181818187</v>
      </c>
      <c r="X613" s="4">
        <f t="shared" si="184"/>
        <v>82.79220779220779</v>
      </c>
      <c r="Y613" s="4">
        <f t="shared" si="185"/>
        <v>77.522115565593836</v>
      </c>
      <c r="Z613" s="4">
        <f t="shared" si="186"/>
        <v>46.677959721437979</v>
      </c>
      <c r="AA613" s="4">
        <f t="shared" si="187"/>
        <v>-3.4961415396197992</v>
      </c>
      <c r="AB613" s="4">
        <f t="shared" si="188"/>
        <v>-3.4961415396198134</v>
      </c>
      <c r="AC613" s="4">
        <f t="shared" si="189"/>
        <v>-3.4961415396197921</v>
      </c>
    </row>
    <row r="614" spans="1:29" ht="15" x14ac:dyDescent="0.25">
      <c r="A614">
        <v>4.25</v>
      </c>
      <c r="B614">
        <v>3</v>
      </c>
      <c r="C614">
        <v>2.12</v>
      </c>
      <c r="D614" s="20">
        <f t="shared" si="177"/>
        <v>4.03255641879392E-2</v>
      </c>
      <c r="E614" s="17">
        <f>IF(OR($A614="",$B614="",$C614=""),"",A614*'MPTO_working_3-way'!$I613)</f>
        <v>4.4213836477987414</v>
      </c>
      <c r="F614" s="21">
        <f>IF(OR($A614="",$B614="",$C614=""),"",B614*'MPTO_working_3-way'!$I613)</f>
        <v>3.1209766925638176</v>
      </c>
      <c r="G614" s="22">
        <f>IF(OR($A614="",$B614="",$C614=""),"",C614*'MPTO_working_3-way'!$I613)</f>
        <v>2.205490196078431</v>
      </c>
      <c r="H614" s="17">
        <f>IF(OR($A614="",$B614="",$C614=""),"",'MPTO_working_3-way'!E613)</f>
        <v>4.5075041689827673</v>
      </c>
      <c r="I614" s="21">
        <f>IF(OR($A614="",$B614="",$C614=""),"",'MPTO_working_3-way'!F613)</f>
        <v>3.1260601387818037</v>
      </c>
      <c r="J614" s="22">
        <f>IF(OR($A614="",$B614="",$C614=""),"",'MPTO_working_3-way'!G613)</f>
        <v>2.1821851453175456</v>
      </c>
      <c r="K614" s="17">
        <f>IF(OR($A614="",$B614="",$C614=""),"",'OddsRatio_working_3-way'!H613)</f>
        <v>4.4595138784625084</v>
      </c>
      <c r="L614" s="21">
        <f>IF(OR($A614="",$B614="",$C614=""),"",'OddsRatio_working_3-way'!I613)</f>
        <v>3.1289316175153896</v>
      </c>
      <c r="M614" s="22">
        <f>IF(OR($A614="",$B614="",$C614=""),"",'OddsRatio_working_3-way'!J613)</f>
        <v>2.1922017058086185</v>
      </c>
      <c r="N614" s="29">
        <f t="shared" si="178"/>
        <v>22.617354196301566</v>
      </c>
      <c r="O614" s="30">
        <f t="shared" si="179"/>
        <v>32.041251778093887</v>
      </c>
      <c r="P614" s="30">
        <f t="shared" si="180"/>
        <v>45.341394025604558</v>
      </c>
      <c r="Q614" t="s">
        <v>123</v>
      </c>
      <c r="R614" t="s">
        <v>151</v>
      </c>
      <c r="S614" s="43">
        <v>44094</v>
      </c>
      <c r="T614" s="4">
        <v>100</v>
      </c>
      <c r="U614" s="4">
        <f t="shared" si="181"/>
        <v>76.470588235294116</v>
      </c>
      <c r="V614" s="4">
        <f t="shared" si="182"/>
        <v>66.666666666666657</v>
      </c>
      <c r="W614" s="4">
        <f t="shared" si="183"/>
        <v>52.830188679245275</v>
      </c>
      <c r="X614" s="4">
        <f t="shared" si="184"/>
        <v>80.503144654088047</v>
      </c>
      <c r="Y614" s="4">
        <f t="shared" si="185"/>
        <v>70.699223085460588</v>
      </c>
      <c r="Z614" s="4">
        <f t="shared" si="186"/>
        <v>56.862745098039213</v>
      </c>
      <c r="AA614" s="4">
        <f t="shared" si="187"/>
        <v>-4.0325564187939307</v>
      </c>
      <c r="AB614" s="4">
        <f t="shared" si="188"/>
        <v>-4.0325564187939307</v>
      </c>
      <c r="AC614" s="4">
        <f t="shared" si="189"/>
        <v>-4.0325564187939378</v>
      </c>
    </row>
    <row r="615" spans="1:29" ht="15" x14ac:dyDescent="0.25">
      <c r="A615">
        <v>1.75</v>
      </c>
      <c r="B615">
        <v>3.34</v>
      </c>
      <c r="C615">
        <v>5.88</v>
      </c>
      <c r="D615" s="20">
        <f t="shared" si="177"/>
        <v>4.0897796244246276E-2</v>
      </c>
      <c r="E615" s="17">
        <f>IF(OR($A615="",$B615="",$C615=""),"",A615*'MPTO_working_3-way'!$I614)</f>
        <v>1.8215711434274309</v>
      </c>
      <c r="F615" s="21">
        <f>IF(OR($A615="",$B615="",$C615=""),"",B615*'MPTO_working_3-way'!$I614)</f>
        <v>3.4765986394557826</v>
      </c>
      <c r="G615" s="22">
        <f>IF(OR($A615="",$B615="",$C615=""),"",C615*'MPTO_working_3-way'!$I614)</f>
        <v>6.1204790419161679</v>
      </c>
      <c r="H615" s="17">
        <f>IF(OR($A615="",$B615="",$C615=""),"",'MPTO_working_3-way'!E614)</f>
        <v>1.7927702044790652</v>
      </c>
      <c r="I615" s="21">
        <f>IF(OR($A615="",$B615="",$C615=""),"",'MPTO_working_3-way'!F614)</f>
        <v>3.4993347904589949</v>
      </c>
      <c r="J615" s="22">
        <f>IF(OR($A615="",$B615="",$C615=""),"",'MPTO_working_3-way'!G614)</f>
        <v>6.392413852964153</v>
      </c>
      <c r="K615" s="17">
        <f>IF(OR($A615="",$B615="",$C615=""),"",'OddsRatio_working_3-way'!H614)</f>
        <v>1.8037612039233972</v>
      </c>
      <c r="L615" s="21">
        <f>IF(OR($A615="",$B615="",$C615=""),"",'OddsRatio_working_3-way'!I614)</f>
        <v>3.5077349562409985</v>
      </c>
      <c r="M615" s="22">
        <f>IF(OR($A615="",$B615="",$C615=""),"",'OddsRatio_working_3-way'!J614)</f>
        <v>6.2298062335282376</v>
      </c>
      <c r="N615" s="29">
        <f t="shared" si="178"/>
        <v>54.897663679411423</v>
      </c>
      <c r="O615" s="30">
        <f t="shared" si="179"/>
        <v>28.763745939811368</v>
      </c>
      <c r="P615" s="30">
        <f t="shared" si="180"/>
        <v>16.338590380777205</v>
      </c>
      <c r="Q615" t="s">
        <v>115</v>
      </c>
      <c r="R615" t="s">
        <v>152</v>
      </c>
      <c r="S615" s="43">
        <v>44094</v>
      </c>
      <c r="T615" s="4">
        <v>100</v>
      </c>
      <c r="U615" s="4">
        <f t="shared" si="181"/>
        <v>42.857142857142854</v>
      </c>
      <c r="V615" s="4">
        <f t="shared" si="182"/>
        <v>70.059880239520965</v>
      </c>
      <c r="W615" s="4">
        <f t="shared" si="183"/>
        <v>82.993197278911566</v>
      </c>
      <c r="X615" s="4">
        <f t="shared" si="184"/>
        <v>46.946922481567476</v>
      </c>
      <c r="Y615" s="4">
        <f t="shared" si="185"/>
        <v>74.149659863945573</v>
      </c>
      <c r="Z615" s="4">
        <f t="shared" si="186"/>
        <v>87.082976903336188</v>
      </c>
      <c r="AA615" s="4">
        <f t="shared" si="187"/>
        <v>-4.0897796244246223</v>
      </c>
      <c r="AB615" s="4">
        <f t="shared" si="188"/>
        <v>-4.0897796244246081</v>
      </c>
      <c r="AC615" s="4">
        <f t="shared" si="189"/>
        <v>-4.0897796244246223</v>
      </c>
    </row>
    <row r="616" spans="1:29" ht="15" x14ac:dyDescent="0.25">
      <c r="A616">
        <v>2.37</v>
      </c>
      <c r="B616">
        <v>2.97</v>
      </c>
      <c r="C616">
        <v>3.57</v>
      </c>
      <c r="D616" s="20">
        <f t="shared" si="177"/>
        <v>3.8753309788305934E-2</v>
      </c>
      <c r="E616" s="17">
        <f>IF(OR($A616="",$B616="",$C616=""),"",A616*'MPTO_working_3-way'!$I615)</f>
        <v>2.4618453441982853</v>
      </c>
      <c r="F616" s="21">
        <f>IF(OR($A616="",$B616="",$C616=""),"",B616*'MPTO_working_3-way'!$I615)</f>
        <v>3.0850973300712687</v>
      </c>
      <c r="G616" s="22">
        <f>IF(OR($A616="",$B616="",$C616=""),"",C616*'MPTO_working_3-way'!$I615)</f>
        <v>3.7083493159442522</v>
      </c>
      <c r="H616" s="17">
        <f>IF(OR($A616="",$B616="",$C616=""),"",'MPTO_working_3-way'!E615)</f>
        <v>2.4448493431446918</v>
      </c>
      <c r="I616" s="21">
        <f>IF(OR($A616="",$B616="",$C616=""),"",'MPTO_working_3-way'!F615)</f>
        <v>3.0884924101165994</v>
      </c>
      <c r="J616" s="22">
        <f>IF(OR($A616="",$B616="",$C616=""),"",'MPTO_working_3-way'!G615)</f>
        <v>3.7425951600846603</v>
      </c>
      <c r="K616" s="17">
        <f>IF(OR($A616="",$B616="",$C616=""),"",'OddsRatio_working_3-way'!H615)</f>
        <v>2.4524749409731172</v>
      </c>
      <c r="L616" s="21">
        <f>IF(OR($A616="",$B616="",$C616=""),"",'OddsRatio_working_3-way'!I615)</f>
        <v>3.0885953530781318</v>
      </c>
      <c r="M616" s="22">
        <f>IF(OR($A616="",$B616="",$C616=""),"",'OddsRatio_working_3-way'!J615)</f>
        <v>3.7247157651831455</v>
      </c>
      <c r="N616" s="29">
        <f t="shared" si="178"/>
        <v>40.619935868703237</v>
      </c>
      <c r="O616" s="30">
        <f t="shared" si="179"/>
        <v>32.413888218460166</v>
      </c>
      <c r="P616" s="30">
        <f t="shared" si="180"/>
        <v>26.966175912836604</v>
      </c>
      <c r="Q616" t="s">
        <v>156</v>
      </c>
      <c r="R616" t="s">
        <v>122</v>
      </c>
      <c r="S616" s="43">
        <v>44094</v>
      </c>
      <c r="T616" s="4">
        <v>100</v>
      </c>
      <c r="U616" s="4">
        <f t="shared" si="181"/>
        <v>57.805907172995774</v>
      </c>
      <c r="V616" s="4">
        <f t="shared" si="182"/>
        <v>66.329966329966325</v>
      </c>
      <c r="W616" s="4">
        <f t="shared" si="183"/>
        <v>71.988795518207283</v>
      </c>
      <c r="X616" s="4">
        <f t="shared" si="184"/>
        <v>61.681238151826378</v>
      </c>
      <c r="Y616" s="4">
        <f t="shared" si="185"/>
        <v>70.205297308796929</v>
      </c>
      <c r="Z616" s="4">
        <f t="shared" si="186"/>
        <v>75.864126497037887</v>
      </c>
      <c r="AA616" s="4">
        <f t="shared" si="187"/>
        <v>-3.8753309788306041</v>
      </c>
      <c r="AB616" s="4">
        <f t="shared" si="188"/>
        <v>-3.8753309788306041</v>
      </c>
      <c r="AC616" s="4">
        <f t="shared" si="189"/>
        <v>-3.8753309788306041</v>
      </c>
    </row>
    <row r="617" spans="1:29" ht="15" x14ac:dyDescent="0.25">
      <c r="A617">
        <v>3.19</v>
      </c>
      <c r="B617">
        <v>2.65</v>
      </c>
      <c r="C617">
        <v>2.86</v>
      </c>
      <c r="D617" s="20">
        <f t="shared" si="177"/>
        <v>4.0488464040838945E-2</v>
      </c>
      <c r="E617" s="17">
        <f>IF(OR($A617="",$B617="",$C617=""),"",A617*'MPTO_working_3-way'!$I616)</f>
        <v>3.3191582002902762</v>
      </c>
      <c r="F617" s="21">
        <f>IF(OR($A617="",$B617="",$C617=""),"",B617*'MPTO_working_3-way'!$I616)</f>
        <v>2.7572944297082231</v>
      </c>
      <c r="G617" s="22">
        <f>IF(OR($A617="",$B617="",$C617=""),"",C617*'MPTO_working_3-way'!$I616)</f>
        <v>2.9757970071567992</v>
      </c>
      <c r="H617" s="17">
        <f>IF(OR($A617="",$B617="",$C617=""),"",'MPTO_working_3-way'!E616)</f>
        <v>3.3335170196308419</v>
      </c>
      <c r="I617" s="21">
        <f>IF(OR($A617="",$B617="",$C617=""),"",'MPTO_working_3-way'!F616)</f>
        <v>2.7482921461647796</v>
      </c>
      <c r="J617" s="22">
        <f>IF(OR($A617="",$B617="",$C617=""),"",'MPTO_working_3-way'!G616)</f>
        <v>2.9748252884038426</v>
      </c>
      <c r="K617" s="17">
        <f>IF(OR($A617="",$B617="",$C617=""),"",'OddsRatio_working_3-way'!H616)</f>
        <v>3.3261723734485868</v>
      </c>
      <c r="L617" s="21">
        <f>IF(OR($A617="",$B617="",$C617=""),"",'OddsRatio_working_3-way'!I616)</f>
        <v>2.7525956238311262</v>
      </c>
      <c r="M617" s="22">
        <f>IF(OR($A617="",$B617="",$C617=""),"",'OddsRatio_working_3-way'!J616)</f>
        <v>2.9756532486823604</v>
      </c>
      <c r="N617" s="29">
        <f t="shared" si="178"/>
        <v>30.12812103721194</v>
      </c>
      <c r="O617" s="30">
        <f t="shared" si="179"/>
        <v>36.267436267436267</v>
      </c>
      <c r="P617" s="30">
        <f t="shared" si="180"/>
        <v>33.604442695351786</v>
      </c>
      <c r="Q617" t="s">
        <v>385</v>
      </c>
      <c r="R617" t="s">
        <v>157</v>
      </c>
      <c r="S617" s="43">
        <v>44094</v>
      </c>
      <c r="T617" s="4">
        <v>100</v>
      </c>
      <c r="U617" s="4">
        <f t="shared" si="181"/>
        <v>68.652037617554868</v>
      </c>
      <c r="V617" s="4">
        <f t="shared" si="182"/>
        <v>62.264150943396231</v>
      </c>
      <c r="W617" s="4">
        <f t="shared" si="183"/>
        <v>65.03496503496504</v>
      </c>
      <c r="X617" s="4">
        <f t="shared" si="184"/>
        <v>72.700884021638743</v>
      </c>
      <c r="Y617" s="4">
        <f t="shared" si="185"/>
        <v>66.312997347480106</v>
      </c>
      <c r="Z617" s="4">
        <f t="shared" si="186"/>
        <v>69.083811439048915</v>
      </c>
      <c r="AA617" s="4">
        <f t="shared" si="187"/>
        <v>-4.048846404083875</v>
      </c>
      <c r="AB617" s="4">
        <f t="shared" si="188"/>
        <v>-4.048846404083875</v>
      </c>
      <c r="AC617" s="4">
        <f t="shared" si="189"/>
        <v>-4.048846404083875</v>
      </c>
    </row>
    <row r="618" spans="1:29" ht="15" x14ac:dyDescent="0.25">
      <c r="A618">
        <v>2.57</v>
      </c>
      <c r="B618">
        <v>2.96</v>
      </c>
      <c r="C618">
        <v>3.2</v>
      </c>
      <c r="D618" s="20">
        <f t="shared" si="177"/>
        <v>3.9442896203596645E-2</v>
      </c>
      <c r="E618" s="17">
        <f>IF(OR($A618="",$B618="",$C618=""),"",A618*'MPTO_working_3-way'!$I617)</f>
        <v>2.6713682432432431</v>
      </c>
      <c r="F618" s="21">
        <f>IF(OR($A618="",$B618="",$C618=""),"",B618*'MPTO_working_3-way'!$I617)</f>
        <v>3.0767509727626461</v>
      </c>
      <c r="G618" s="22">
        <f>IF(OR($A618="",$B618="",$C618=""),"",C618*'MPTO_working_3-way'!$I617)</f>
        <v>3.3262172678515096</v>
      </c>
      <c r="H618" s="17">
        <f>IF(OR($A618="",$B618="",$C618=""),"",'MPTO_working_3-way'!E617)</f>
        <v>2.659875640300934</v>
      </c>
      <c r="I618" s="21">
        <f>IF(OR($A618="",$B618="",$C618=""),"",'MPTO_working_3-way'!F617)</f>
        <v>3.0798588384537005</v>
      </c>
      <c r="J618" s="22">
        <f>IF(OR($A618="",$B618="",$C618=""),"",'MPTO_working_3-way'!G617)</f>
        <v>3.3405448131504611</v>
      </c>
      <c r="K618" s="17">
        <f>IF(OR($A618="",$B618="",$C618=""),"",'OddsRatio_working_3-way'!H617)</f>
        <v>2.6651925062825339</v>
      </c>
      <c r="L618" s="21">
        <f>IF(OR($A618="",$B618="",$C618=""),"",'OddsRatio_working_3-way'!I617)</f>
        <v>3.0788390524291525</v>
      </c>
      <c r="M618" s="22">
        <f>IF(OR($A618="",$B618="",$C618=""),"",'OddsRatio_working_3-way'!J617)</f>
        <v>3.3333907731347616</v>
      </c>
      <c r="N618" s="29">
        <f t="shared" si="178"/>
        <v>37.434000442631763</v>
      </c>
      <c r="O618" s="30">
        <f t="shared" si="179"/>
        <v>32.501817951879602</v>
      </c>
      <c r="P618" s="30">
        <f t="shared" si="180"/>
        <v>30.064181605488628</v>
      </c>
      <c r="Q618" t="s">
        <v>119</v>
      </c>
      <c r="R618" t="s">
        <v>60</v>
      </c>
      <c r="S618" s="43">
        <v>44094</v>
      </c>
      <c r="T618" s="4">
        <v>100</v>
      </c>
      <c r="U618" s="4">
        <f t="shared" si="181"/>
        <v>61.089494163424128</v>
      </c>
      <c r="V618" s="4">
        <f t="shared" si="182"/>
        <v>66.21621621621621</v>
      </c>
      <c r="W618" s="4">
        <f t="shared" si="183"/>
        <v>68.75</v>
      </c>
      <c r="X618" s="4">
        <f t="shared" si="184"/>
        <v>65.03378378378379</v>
      </c>
      <c r="Y618" s="4">
        <f t="shared" si="185"/>
        <v>70.160505836575865</v>
      </c>
      <c r="Z618" s="4">
        <f t="shared" si="186"/>
        <v>72.694289620359669</v>
      </c>
      <c r="AA618" s="4">
        <f t="shared" si="187"/>
        <v>-3.9442896203596618</v>
      </c>
      <c r="AB618" s="4">
        <f t="shared" si="188"/>
        <v>-3.9442896203596547</v>
      </c>
      <c r="AC618" s="4">
        <f t="shared" si="189"/>
        <v>-3.9442896203596689</v>
      </c>
    </row>
    <row r="619" spans="1:29" ht="15" x14ac:dyDescent="0.25">
      <c r="A619">
        <v>3.05</v>
      </c>
      <c r="B619">
        <v>3.19</v>
      </c>
      <c r="C619">
        <v>2.5099999999999998</v>
      </c>
      <c r="D619" s="20">
        <f t="shared" si="177"/>
        <v>3.9754850785459928E-2</v>
      </c>
      <c r="E619" s="17">
        <f>IF(OR($A619="",$B619="",$C619=""),"",A619*'MPTO_working_3-way'!$I618)</f>
        <v>3.1712522948956527</v>
      </c>
      <c r="F619" s="21">
        <f>IF(OR($A619="",$B619="",$C619=""),"",B619*'MPTO_working_3-way'!$I618)</f>
        <v>3.316817974005617</v>
      </c>
      <c r="G619" s="22">
        <f>IF(OR($A619="",$B619="",$C619=""),"",C619*'MPTO_working_3-way'!$I618)</f>
        <v>2.6097846754715044</v>
      </c>
      <c r="H619" s="17">
        <f>IF(OR($A619="",$B619="",$C619=""),"",'MPTO_working_3-way'!E618)</f>
        <v>3.1784654083357178</v>
      </c>
      <c r="I619" s="21">
        <f>IF(OR($A619="",$B619="",$C619=""),"",'MPTO_working_3-way'!F618)</f>
        <v>3.3308018473656946</v>
      </c>
      <c r="J619" s="22">
        <f>IF(OR($A619="",$B619="",$C619=""),"",'MPTO_working_3-way'!G618)</f>
        <v>2.5963589449084075</v>
      </c>
      <c r="K619" s="17">
        <f>IF(OR($A619="",$B619="",$C619=""),"",'OddsRatio_working_3-way'!H618)</f>
        <v>3.1755051046711258</v>
      </c>
      <c r="L619" s="21">
        <f>IF(OR($A619="",$B619="",$C619=""),"",'OddsRatio_working_3-way'!I618)</f>
        <v>3.3240761849901292</v>
      </c>
      <c r="M619" s="22">
        <f>IF(OR($A619="",$B619="",$C619=""),"",'OddsRatio_working_3-way'!J618)</f>
        <v>2.6024452234406827</v>
      </c>
      <c r="N619" s="29">
        <f t="shared" si="178"/>
        <v>31.533284236311577</v>
      </c>
      <c r="O619" s="30">
        <f t="shared" si="179"/>
        <v>30.149378345062793</v>
      </c>
      <c r="P619" s="30">
        <f t="shared" si="180"/>
        <v>38.317337418625627</v>
      </c>
      <c r="Q619" t="s">
        <v>386</v>
      </c>
      <c r="R619" t="s">
        <v>124</v>
      </c>
      <c r="S619" s="43">
        <v>44094</v>
      </c>
      <c r="T619" s="4">
        <v>100</v>
      </c>
      <c r="U619" s="4">
        <f t="shared" si="181"/>
        <v>67.21311475409837</v>
      </c>
      <c r="V619" s="4">
        <f t="shared" si="182"/>
        <v>68.652037617554868</v>
      </c>
      <c r="W619" s="4">
        <f t="shared" si="183"/>
        <v>60.15936254980079</v>
      </c>
      <c r="X619" s="4">
        <f t="shared" si="184"/>
        <v>71.188599832644357</v>
      </c>
      <c r="Y619" s="4">
        <f t="shared" si="185"/>
        <v>72.62752269610084</v>
      </c>
      <c r="Z619" s="4">
        <f t="shared" si="186"/>
        <v>64.134847628346776</v>
      </c>
      <c r="AA619" s="4">
        <f t="shared" si="187"/>
        <v>-3.9754850785459865</v>
      </c>
      <c r="AB619" s="4">
        <f t="shared" si="188"/>
        <v>-3.9754850785459723</v>
      </c>
      <c r="AC619" s="4">
        <f t="shared" si="189"/>
        <v>-3.9754850785459865</v>
      </c>
    </row>
    <row r="620" spans="1:29" ht="15" x14ac:dyDescent="0.25">
      <c r="A620">
        <v>1.94</v>
      </c>
      <c r="B620">
        <v>3.81</v>
      </c>
      <c r="C620">
        <v>3.84</v>
      </c>
      <c r="D620" s="20">
        <f t="shared" si="177"/>
        <v>3.8347775793489802E-2</v>
      </c>
      <c r="E620" s="17">
        <f>IF(OR($A620="",$B620="",$C620=""),"",A620*'MPTO_working_3-way'!$I619)</f>
        <v>2.0143946850393704</v>
      </c>
      <c r="F620" s="21">
        <f>IF(OR($A620="",$B620="",$C620=""),"",B620*'MPTO_working_3-way'!$I619)</f>
        <v>3.956105025773196</v>
      </c>
      <c r="G620" s="22">
        <f>IF(OR($A620="",$B620="",$C620=""),"",C620*'MPTO_working_3-way'!$I619)</f>
        <v>3.9872554590470006</v>
      </c>
      <c r="H620" s="17">
        <f>IF(OR($A620="",$B620="",$C620=""),"",'MPTO_working_3-way'!E619)</f>
        <v>1.9893319068837969</v>
      </c>
      <c r="I620" s="21">
        <f>IF(OR($A620="",$B620="",$C620=""),"",'MPTO_working_3-way'!F619)</f>
        <v>4.0050527798755766</v>
      </c>
      <c r="J620" s="22">
        <f>IF(OR($A620="",$B620="",$C620=""),"",'MPTO_working_3-way'!G619)</f>
        <v>4.0382164735127608</v>
      </c>
      <c r="K620" s="17">
        <f>IF(OR($A620="",$B620="",$C620=""),"",'OddsRatio_working_3-way'!H619)</f>
        <v>1.9989504263060469</v>
      </c>
      <c r="L620" s="21">
        <f>IF(OR($A620="",$B620="",$C620=""),"",'OddsRatio_working_3-way'!I619)</f>
        <v>3.9862241467233974</v>
      </c>
      <c r="M620" s="22">
        <f>IF(OR($A620="",$B620="",$C620=""),"",'OddsRatio_working_3-way'!J619)</f>
        <v>4.018105543307632</v>
      </c>
      <c r="N620" s="29">
        <f t="shared" si="178"/>
        <v>49.6427044524522</v>
      </c>
      <c r="O620" s="30">
        <f t="shared" si="179"/>
        <v>25.277387568965164</v>
      </c>
      <c r="P620" s="30">
        <f t="shared" si="180"/>
        <v>25.079907978582629</v>
      </c>
      <c r="Q620" t="s">
        <v>167</v>
      </c>
      <c r="R620" t="s">
        <v>164</v>
      </c>
      <c r="S620" s="43">
        <v>44094</v>
      </c>
      <c r="T620" s="4">
        <v>100</v>
      </c>
      <c r="U620" s="4">
        <f t="shared" si="181"/>
        <v>48.453608247422686</v>
      </c>
      <c r="V620" s="4">
        <f t="shared" si="182"/>
        <v>73.753280839895012</v>
      </c>
      <c r="W620" s="4">
        <f t="shared" si="183"/>
        <v>73.958333333333343</v>
      </c>
      <c r="X620" s="4">
        <f t="shared" si="184"/>
        <v>52.288385826771652</v>
      </c>
      <c r="Y620" s="4">
        <f t="shared" si="185"/>
        <v>77.588058419243993</v>
      </c>
      <c r="Z620" s="4">
        <f t="shared" si="186"/>
        <v>77.793110912682309</v>
      </c>
      <c r="AA620" s="4">
        <f t="shared" si="187"/>
        <v>-3.834777579348966</v>
      </c>
      <c r="AB620" s="4">
        <f t="shared" si="188"/>
        <v>-3.8347775793489802</v>
      </c>
      <c r="AC620" s="4">
        <f t="shared" si="189"/>
        <v>-3.834777579348966</v>
      </c>
    </row>
    <row r="621" spans="1:29" ht="15" x14ac:dyDescent="0.25">
      <c r="A621">
        <v>2.35</v>
      </c>
      <c r="B621">
        <v>3.52</v>
      </c>
      <c r="C621">
        <v>3.02</v>
      </c>
      <c r="D621" s="20">
        <f t="shared" si="177"/>
        <v>4.0748651799095814E-2</v>
      </c>
      <c r="E621" s="17">
        <f>IF(OR($A621="",$B621="",$C621=""),"",A621*'MPTO_working_3-way'!$I620)</f>
        <v>2.4457593317278752</v>
      </c>
      <c r="F621" s="21">
        <f>IF(OR($A621="",$B621="",$C621=""),"",B621*'MPTO_working_3-way'!$I620)</f>
        <v>3.6634352543328172</v>
      </c>
      <c r="G621" s="22">
        <f>IF(OR($A621="",$B621="",$C621=""),"",C621*'MPTO_working_3-way'!$I620)</f>
        <v>3.1430609284332696</v>
      </c>
      <c r="H621" s="17">
        <f>IF(OR($A621="",$B621="",$C621=""),"",'MPTO_working_3-way'!E620)</f>
        <v>2.4274847732210811</v>
      </c>
      <c r="I621" s="21">
        <f>IF(OR($A621="",$B621="",$C621=""),"",'MPTO_working_3-way'!F620)</f>
        <v>3.6967479963537793</v>
      </c>
      <c r="J621" s="22">
        <f>IF(OR($A621="",$B621="",$C621=""),"",'MPTO_working_3-way'!G620)</f>
        <v>3.1491803526676998</v>
      </c>
      <c r="K621" s="17">
        <f>IF(OR($A621="",$B621="",$C621=""),"",'OddsRatio_working_3-way'!H620)</f>
        <v>2.4355671411140443</v>
      </c>
      <c r="L621" s="21">
        <f>IF(OR($A621="",$B621="",$C621=""),"",'OddsRatio_working_3-way'!I620)</f>
        <v>3.6797253300795498</v>
      </c>
      <c r="M621" s="22">
        <f>IF(OR($A621="",$B621="",$C621=""),"",'OddsRatio_working_3-way'!J620)</f>
        <v>3.1480337963336069</v>
      </c>
      <c r="N621" s="29">
        <f t="shared" si="178"/>
        <v>40.887097394555248</v>
      </c>
      <c r="O621" s="30">
        <f t="shared" si="179"/>
        <v>27.296783771933192</v>
      </c>
      <c r="P621" s="30">
        <f t="shared" si="180"/>
        <v>31.816118833511535</v>
      </c>
      <c r="Q621" t="s">
        <v>66</v>
      </c>
      <c r="R621" t="s">
        <v>129</v>
      </c>
      <c r="S621" s="43">
        <v>44094</v>
      </c>
      <c r="T621" s="4">
        <v>100</v>
      </c>
      <c r="U621" s="4">
        <f t="shared" si="181"/>
        <v>57.446808510638299</v>
      </c>
      <c r="V621" s="4">
        <f t="shared" si="182"/>
        <v>71.590909090909093</v>
      </c>
      <c r="W621" s="4">
        <f t="shared" si="183"/>
        <v>66.88741721854305</v>
      </c>
      <c r="X621" s="4">
        <f t="shared" si="184"/>
        <v>61.521673690547864</v>
      </c>
      <c r="Y621" s="4">
        <f t="shared" si="185"/>
        <v>75.665774270818659</v>
      </c>
      <c r="Z621" s="4">
        <f t="shared" si="186"/>
        <v>70.962282398452615</v>
      </c>
      <c r="AA621" s="4">
        <f t="shared" si="187"/>
        <v>-4.0748651799095654</v>
      </c>
      <c r="AB621" s="4">
        <f t="shared" si="188"/>
        <v>-4.0748651799095654</v>
      </c>
      <c r="AC621" s="4">
        <f t="shared" si="189"/>
        <v>-4.0748651799095654</v>
      </c>
    </row>
    <row r="622" spans="1:29" ht="15" x14ac:dyDescent="0.25">
      <c r="A622">
        <v>2.13</v>
      </c>
      <c r="B622">
        <v>3.26</v>
      </c>
      <c r="C622">
        <v>3.78</v>
      </c>
      <c r="D622" s="20">
        <f t="shared" si="177"/>
        <v>4.0782298883050627E-2</v>
      </c>
      <c r="E622" s="17">
        <f>IF(OR($A622="",$B622="",$C622=""),"",A622*'MPTO_working_3-way'!$I621)</f>
        <v>2.2168662966208976</v>
      </c>
      <c r="F622" s="21">
        <f>IF(OR($A622="",$B622="",$C622=""),"",B622*'MPTO_working_3-way'!$I621)</f>
        <v>3.3929502943587448</v>
      </c>
      <c r="G622" s="22">
        <f>IF(OR($A622="",$B622="",$C622=""),"",C622*'MPTO_working_3-way'!$I621)</f>
        <v>3.9341570897779312</v>
      </c>
      <c r="H622" s="17">
        <f>IF(OR($A622="",$B622="",$C622=""),"",'MPTO_working_3-way'!E621)</f>
        <v>2.1935141502732578</v>
      </c>
      <c r="I622" s="21">
        <f>IF(OR($A622="",$B622="",$C622=""),"",'MPTO_working_3-way'!F621)</f>
        <v>3.4111721121390772</v>
      </c>
      <c r="J622" s="22">
        <f>IF(OR($A622="",$B622="",$C622=""),"",'MPTO_working_3-way'!G621)</f>
        <v>3.9847596503895253</v>
      </c>
      <c r="K622" s="17">
        <f>IF(OR($A622="",$B622="",$C622=""),"",'OddsRatio_working_3-way'!H621)</f>
        <v>2.2031442275093394</v>
      </c>
      <c r="L622" s="21">
        <f>IF(OR($A622="",$B622="",$C622=""),"",'OddsRatio_working_3-way'!I621)</f>
        <v>3.4062884550186796</v>
      </c>
      <c r="M622" s="22">
        <f>IF(OR($A622="",$B622="",$C622=""),"",'OddsRatio_working_3-way'!J621)</f>
        <v>3.9599477455539493</v>
      </c>
      <c r="N622" s="29">
        <f t="shared" si="178"/>
        <v>45.108719525587532</v>
      </c>
      <c r="O622" s="30">
        <f t="shared" si="179"/>
        <v>29.472875027454425</v>
      </c>
      <c r="P622" s="30">
        <f t="shared" si="180"/>
        <v>25.418405446958054</v>
      </c>
      <c r="Q622" t="s">
        <v>168</v>
      </c>
      <c r="R622" t="s">
        <v>370</v>
      </c>
      <c r="S622" s="43">
        <v>44094</v>
      </c>
      <c r="T622" s="4">
        <v>100</v>
      </c>
      <c r="U622" s="4">
        <f t="shared" si="181"/>
        <v>53.051643192488264</v>
      </c>
      <c r="V622" s="4">
        <f t="shared" si="182"/>
        <v>69.325153374233125</v>
      </c>
      <c r="W622" s="4">
        <f t="shared" si="183"/>
        <v>73.544973544973558</v>
      </c>
      <c r="X622" s="4">
        <f t="shared" si="184"/>
        <v>57.129873080793338</v>
      </c>
      <c r="Y622" s="4">
        <f t="shared" si="185"/>
        <v>73.403383262538185</v>
      </c>
      <c r="Z622" s="4">
        <f t="shared" si="186"/>
        <v>77.623203433278604</v>
      </c>
      <c r="AA622" s="4">
        <f t="shared" si="187"/>
        <v>-4.0782298883050743</v>
      </c>
      <c r="AB622" s="4">
        <f t="shared" si="188"/>
        <v>-4.0782298883050601</v>
      </c>
      <c r="AC622" s="4">
        <f t="shared" si="189"/>
        <v>-4.0782298883050458</v>
      </c>
    </row>
    <row r="623" spans="1:29" ht="15" x14ac:dyDescent="0.25">
      <c r="A623">
        <v>2.2000000000000002</v>
      </c>
      <c r="B623">
        <v>3.45</v>
      </c>
      <c r="C623">
        <v>3.39</v>
      </c>
      <c r="D623" s="20">
        <f t="shared" si="177"/>
        <v>3.9385777746685724E-2</v>
      </c>
      <c r="E623" s="17">
        <f>IF(OR($A623="",$B623="",$C623=""),"",A623*'MPTO_working_3-way'!$I622)</f>
        <v>2.2866487110427087</v>
      </c>
      <c r="F623" s="21">
        <f>IF(OR($A623="",$B623="",$C623=""),"",B623*'MPTO_working_3-way'!$I622)</f>
        <v>3.5858809332260657</v>
      </c>
      <c r="G623" s="22">
        <f>IF(OR($A623="",$B623="",$C623=""),"",C623*'MPTO_working_3-way'!$I622)</f>
        <v>3.5235177865612646</v>
      </c>
      <c r="H623" s="17">
        <f>IF(OR($A623="",$B623="",$C623=""),"",'MPTO_working_3-way'!E622)</f>
        <v>2.2654322618135714</v>
      </c>
      <c r="I623" s="21">
        <f>IF(OR($A623="",$B623="",$C623=""),"",'MPTO_working_3-way'!F622)</f>
        <v>3.61367658211848</v>
      </c>
      <c r="J623" s="22">
        <f>IF(OR($A623="",$B623="",$C623=""),"",'MPTO_working_3-way'!G622)</f>
        <v>3.5479027053859515</v>
      </c>
      <c r="K623" s="17">
        <f>IF(OR($A623="",$B623="",$C623=""),"",'OddsRatio_working_3-way'!H622)</f>
        <v>2.2742800177330755</v>
      </c>
      <c r="L623" s="21">
        <f>IF(OR($A623="",$B623="",$C623=""),"",'OddsRatio_working_3-way'!I622)</f>
        <v>3.6016550362050284</v>
      </c>
      <c r="M623" s="22">
        <f>IF(OR($A623="",$B623="",$C623=""),"",'OddsRatio_working_3-way'!J622)</f>
        <v>3.5379410353183753</v>
      </c>
      <c r="N623" s="29">
        <f t="shared" si="178"/>
        <v>43.732121823994611</v>
      </c>
      <c r="O623" s="30">
        <f t="shared" si="179"/>
        <v>27.887150148634248</v>
      </c>
      <c r="P623" s="30">
        <f t="shared" si="180"/>
        <v>28.380728027371138</v>
      </c>
      <c r="Q623" t="s">
        <v>254</v>
      </c>
      <c r="R623" t="s">
        <v>261</v>
      </c>
      <c r="S623" s="43">
        <v>44095</v>
      </c>
      <c r="T623" s="4">
        <v>100</v>
      </c>
      <c r="U623" s="4">
        <f t="shared" si="181"/>
        <v>54.545454545454554</v>
      </c>
      <c r="V623" s="4">
        <f t="shared" si="182"/>
        <v>71.014492753623188</v>
      </c>
      <c r="W623" s="4">
        <f t="shared" si="183"/>
        <v>70.501474926253692</v>
      </c>
      <c r="X623" s="4">
        <f t="shared" si="184"/>
        <v>58.484032320123127</v>
      </c>
      <c r="Y623" s="4">
        <f t="shared" si="185"/>
        <v>74.953070528291761</v>
      </c>
      <c r="Z623" s="4">
        <f t="shared" si="186"/>
        <v>74.440052700922266</v>
      </c>
      <c r="AA623" s="4">
        <f t="shared" si="187"/>
        <v>-3.9385777746685733</v>
      </c>
      <c r="AB623" s="4">
        <f t="shared" si="188"/>
        <v>-3.9385777746685733</v>
      </c>
      <c r="AC623" s="4">
        <f t="shared" si="189"/>
        <v>-3.9385777746685733</v>
      </c>
    </row>
    <row r="624" spans="1:29" ht="15" x14ac:dyDescent="0.25">
      <c r="A624">
        <v>1.91</v>
      </c>
      <c r="B624">
        <v>3.7</v>
      </c>
      <c r="C624">
        <v>4.09</v>
      </c>
      <c r="D624" s="20">
        <f t="shared" si="177"/>
        <v>3.8329257200466538E-2</v>
      </c>
      <c r="E624" s="17">
        <f>IF(OR($A624="",$B624="",$C624=""),"",A624*'MPTO_working_3-way'!$I623)</f>
        <v>1.983208881252891</v>
      </c>
      <c r="F624" s="21">
        <f>IF(OR($A624="",$B624="",$C624=""),"",B624*'MPTO_working_3-way'!$I623)</f>
        <v>3.8418182516417265</v>
      </c>
      <c r="G624" s="22">
        <f>IF(OR($A624="",$B624="",$C624=""),"",C624*'MPTO_working_3-way'!$I623)</f>
        <v>4.2467666619499083</v>
      </c>
      <c r="H624" s="17">
        <f>IF(OR($A624="",$B624="",$C624=""),"",'MPTO_working_3-way'!E623)</f>
        <v>1.957775518484175</v>
      </c>
      <c r="I624" s="21">
        <f>IF(OR($A624="",$B624="",$C624=""),"",'MPTO_working_3-way'!F623)</f>
        <v>3.8835878811330979</v>
      </c>
      <c r="J624" s="22">
        <f>IF(OR($A624="",$B624="",$C624=""),"",'MPTO_working_3-way'!G623)</f>
        <v>4.3155093308011248</v>
      </c>
      <c r="K624" s="17">
        <f>IF(OR($A624="",$B624="",$C624=""),"",'OddsRatio_working_3-way'!H623)</f>
        <v>1.9674618893404114</v>
      </c>
      <c r="L624" s="21">
        <f>IF(OR($A624="",$B624="",$C624=""),"",'OddsRatio_working_3-way'!I623)</f>
        <v>3.8704913200210029</v>
      </c>
      <c r="M624" s="22">
        <f>IF(OR($A624="",$B624="",$C624=""),"",'OddsRatio_working_3-way'!J623)</f>
        <v>4.2851178440240352</v>
      </c>
      <c r="N624" s="29">
        <f t="shared" si="178"/>
        <v>50.423332078275621</v>
      </c>
      <c r="O624" s="30">
        <f t="shared" si="179"/>
        <v>26.029341694461195</v>
      </c>
      <c r="P624" s="30">
        <f t="shared" si="180"/>
        <v>23.547326227263184</v>
      </c>
      <c r="Q624" t="s">
        <v>427</v>
      </c>
      <c r="R624" t="s">
        <v>428</v>
      </c>
      <c r="S624" s="43">
        <v>44095</v>
      </c>
      <c r="T624" s="4">
        <v>100</v>
      </c>
      <c r="U624" s="4">
        <f t="shared" si="181"/>
        <v>47.643979057591622</v>
      </c>
      <c r="V624" s="4">
        <f t="shared" si="182"/>
        <v>72.972972972972968</v>
      </c>
      <c r="W624" s="4">
        <f t="shared" si="183"/>
        <v>75.550122249388764</v>
      </c>
      <c r="X624" s="4">
        <f t="shared" si="184"/>
        <v>51.476904777638268</v>
      </c>
      <c r="Y624" s="4">
        <f t="shared" si="185"/>
        <v>76.805898693019628</v>
      </c>
      <c r="Z624" s="4">
        <f t="shared" si="186"/>
        <v>79.38304796943541</v>
      </c>
      <c r="AA624" s="4">
        <f t="shared" si="187"/>
        <v>-3.8329257200466458</v>
      </c>
      <c r="AB624" s="4">
        <f t="shared" si="188"/>
        <v>-3.83292572004666</v>
      </c>
      <c r="AC624" s="4">
        <f t="shared" si="189"/>
        <v>-3.8329257200466458</v>
      </c>
    </row>
    <row r="625" spans="1:29" ht="15" x14ac:dyDescent="0.25">
      <c r="A625">
        <v>2.77</v>
      </c>
      <c r="B625">
        <v>3.22</v>
      </c>
      <c r="C625">
        <v>2.78</v>
      </c>
      <c r="D625" s="20">
        <f t="shared" si="177"/>
        <v>3.1282066751917137E-2</v>
      </c>
      <c r="E625" s="17">
        <f>IF(OR($A625="",$B625="",$C625=""),"",A625*'MPTO_working_3-way'!$I624)</f>
        <v>2.8566513249028107</v>
      </c>
      <c r="F625" s="21">
        <f>IF(OR($A625="",$B625="",$C625=""),"",B625*'MPTO_working_3-way'!$I624)</f>
        <v>3.3207282549411734</v>
      </c>
      <c r="G625" s="22">
        <f>IF(OR($A625="",$B625="",$C625=""),"",C625*'MPTO_working_3-way'!$I624)</f>
        <v>2.8669641455703294</v>
      </c>
      <c r="H625" s="17">
        <f>IF(OR($A625="",$B625="",$C625=""),"",'MPTO_working_3-way'!E624)</f>
        <v>2.8523877251742884</v>
      </c>
      <c r="I625" s="21">
        <f>IF(OR($A625="",$B625="",$C625=""),"",'MPTO_working_3-way'!F624)</f>
        <v>3.3318711902267708</v>
      </c>
      <c r="J625" s="22">
        <f>IF(OR($A625="",$B625="",$C625=""),"",'MPTO_working_3-way'!G624)</f>
        <v>2.8629925674680203</v>
      </c>
      <c r="K625" s="17">
        <f>IF(OR($A625="",$B625="",$C625=""),"",'OddsRatio_working_3-way'!H624)</f>
        <v>2.8545834595381572</v>
      </c>
      <c r="L625" s="21">
        <f>IF(OR($A625="",$B625="",$C625=""),"",'OddsRatio_working_3-way'!I624)</f>
        <v>3.3260877289122659</v>
      </c>
      <c r="M625" s="22">
        <f>IF(OR($A625="",$B625="",$C625=""),"",'OddsRatio_working_3-way'!J624)</f>
        <v>2.8650613321909151</v>
      </c>
      <c r="N625" s="29">
        <f t="shared" si="178"/>
        <v>35.006022305995714</v>
      </c>
      <c r="O625" s="30">
        <f t="shared" si="179"/>
        <v>30.113876331555318</v>
      </c>
      <c r="P625" s="30">
        <f t="shared" si="180"/>
        <v>34.880101362448976</v>
      </c>
      <c r="Q625" t="s">
        <v>136</v>
      </c>
      <c r="R625" t="s">
        <v>70</v>
      </c>
      <c r="S625" s="43">
        <v>44095</v>
      </c>
      <c r="T625" s="4">
        <v>100</v>
      </c>
      <c r="U625" s="4">
        <f t="shared" si="181"/>
        <v>63.898916967509031</v>
      </c>
      <c r="V625" s="4">
        <f t="shared" si="182"/>
        <v>68.944099378881987</v>
      </c>
      <c r="W625" s="4">
        <f t="shared" si="183"/>
        <v>64.02877697841727</v>
      </c>
      <c r="X625" s="4">
        <f t="shared" si="184"/>
        <v>67.027123642700744</v>
      </c>
      <c r="Y625" s="4">
        <f t="shared" si="185"/>
        <v>72.072306054073707</v>
      </c>
      <c r="Z625" s="4">
        <f t="shared" si="186"/>
        <v>67.156983653608975</v>
      </c>
      <c r="AA625" s="4">
        <f t="shared" si="187"/>
        <v>-3.1282066751917128</v>
      </c>
      <c r="AB625" s="4">
        <f t="shared" si="188"/>
        <v>-3.1282066751917199</v>
      </c>
      <c r="AC625" s="4">
        <f t="shared" si="189"/>
        <v>-3.1282066751917057</v>
      </c>
    </row>
    <row r="626" spans="1:29" ht="15" x14ac:dyDescent="0.25">
      <c r="A626">
        <v>6.27</v>
      </c>
      <c r="B626">
        <v>4.3499999999999996</v>
      </c>
      <c r="C626">
        <v>1.56</v>
      </c>
      <c r="D626" s="20">
        <f t="shared" si="177"/>
        <v>3.040033167074907E-2</v>
      </c>
      <c r="E626" s="17">
        <f>IF(OR($A626="",$B626="",$C626=""),"",A626*'MPTO_working_3-way'!$I625)</f>
        <v>6.4606100795755959</v>
      </c>
      <c r="F626" s="21">
        <f>IF(OR($A626="",$B626="",$C626=""),"",B626*'MPTO_working_3-way'!$I625)</f>
        <v>4.4822414427677577</v>
      </c>
      <c r="G626" s="22">
        <f>IF(OR($A626="",$B626="",$C626=""),"",C626*'MPTO_working_3-way'!$I625)</f>
        <v>1.6074245174063686</v>
      </c>
      <c r="H626" s="17">
        <f>IF(OR($A626="",$B626="",$C626=""),"",'MPTO_working_3-way'!E625)</f>
        <v>6.6954038181921174</v>
      </c>
      <c r="I626" s="21">
        <f>IF(OR($A626="",$B626="",$C626=""),"",'MPTO_working_3-way'!F625)</f>
        <v>4.5505922969313497</v>
      </c>
      <c r="J626" s="22">
        <f>IF(OR($A626="",$B626="",$C626=""),"",'MPTO_working_3-way'!G625)</f>
        <v>1.5850568520906863</v>
      </c>
      <c r="K626" s="17">
        <f>IF(OR($A626="",$B626="",$C626=""),"",'OddsRatio_working_3-way'!H625)</f>
        <v>6.5765290352627499</v>
      </c>
      <c r="L626" s="21">
        <f>IF(OR($A626="",$B626="",$C626=""),"",'OddsRatio_working_3-way'!I625)</f>
        <v>4.5448524227951062</v>
      </c>
      <c r="M626" s="22">
        <f>IF(OR($A626="",$B626="",$C626=""),"",'OddsRatio_working_3-way'!J625)</f>
        <v>1.5925723453030627</v>
      </c>
      <c r="N626" s="29">
        <f t="shared" si="178"/>
        <v>15.478414386303452</v>
      </c>
      <c r="O626" s="30">
        <f t="shared" si="179"/>
        <v>22.310266253361529</v>
      </c>
      <c r="P626" s="30">
        <f t="shared" si="180"/>
        <v>62.211319360335025</v>
      </c>
      <c r="Q626" t="s">
        <v>71</v>
      </c>
      <c r="R626" t="s">
        <v>68</v>
      </c>
      <c r="S626" s="43">
        <v>44095</v>
      </c>
      <c r="T626" s="4">
        <v>100</v>
      </c>
      <c r="U626" s="4">
        <f t="shared" si="181"/>
        <v>84.051036682615631</v>
      </c>
      <c r="V626" s="4">
        <f t="shared" si="182"/>
        <v>77.011494252873561</v>
      </c>
      <c r="W626" s="4">
        <f t="shared" si="183"/>
        <v>35.897435897435898</v>
      </c>
      <c r="X626" s="4">
        <f t="shared" si="184"/>
        <v>87.091069849690541</v>
      </c>
      <c r="Y626" s="4">
        <f t="shared" si="185"/>
        <v>80.051527419948471</v>
      </c>
      <c r="Z626" s="4">
        <f t="shared" si="186"/>
        <v>38.937469064510807</v>
      </c>
      <c r="AA626" s="4">
        <f t="shared" si="187"/>
        <v>-3.0400331670749097</v>
      </c>
      <c r="AB626" s="4">
        <f t="shared" si="188"/>
        <v>-3.0400331670749097</v>
      </c>
      <c r="AC626" s="4">
        <f t="shared" si="189"/>
        <v>-3.0400331670749097</v>
      </c>
    </row>
    <row r="627" spans="1:29" ht="15" x14ac:dyDescent="0.25">
      <c r="A627">
        <v>2.85</v>
      </c>
      <c r="B627">
        <v>2.92</v>
      </c>
      <c r="C627">
        <v>2.83</v>
      </c>
      <c r="D627" s="20">
        <f t="shared" si="177"/>
        <v>4.6699836866477717E-2</v>
      </c>
      <c r="E627" s="17">
        <f>IF(OR($A627="",$B627="",$C627=""),"",A627*'MPTO_working_3-way'!$I626)</f>
        <v>2.9830945350694615</v>
      </c>
      <c r="F627" s="21">
        <f>IF(OR($A627="",$B627="",$C627=""),"",B627*'MPTO_working_3-way'!$I626)</f>
        <v>3.056363523650115</v>
      </c>
      <c r="G627" s="22">
        <f>IF(OR($A627="",$B627="",$C627=""),"",C627*'MPTO_working_3-way'!$I626)</f>
        <v>2.9621605383321321</v>
      </c>
      <c r="H627" s="17">
        <f>IF(OR($A627="",$B627="",$C627=""),"",'MPTO_working_3-way'!E626)</f>
        <v>2.9823097080067678</v>
      </c>
      <c r="I627" s="21">
        <f>IF(OR($A627="",$B627="",$C627=""),"",'MPTO_working_3-way'!F626)</f>
        <v>3.059047498642661</v>
      </c>
      <c r="J627" s="22">
        <f>IF(OR($A627="",$B627="",$C627=""),"",'MPTO_working_3-way'!G626)</f>
        <v>2.9604167574507172</v>
      </c>
      <c r="K627" s="17">
        <f>IF(OR($A627="",$B627="",$C627=""),"",'OddsRatio_working_3-way'!H626)</f>
        <v>2.9827033478250122</v>
      </c>
      <c r="L627" s="21">
        <f>IF(OR($A627="",$B627="",$C627=""),"",'OddsRatio_working_3-way'!I626)</f>
        <v>3.057724555580553</v>
      </c>
      <c r="M627" s="22">
        <f>IF(OR($A627="",$B627="",$C627=""),"",'OddsRatio_working_3-way'!J626)</f>
        <v>2.9612687170377145</v>
      </c>
      <c r="N627" s="29">
        <f t="shared" si="178"/>
        <v>33.522236330224615</v>
      </c>
      <c r="O627" s="30">
        <f t="shared" si="179"/>
        <v>32.718621075732926</v>
      </c>
      <c r="P627" s="30">
        <f t="shared" si="180"/>
        <v>33.759142594042451</v>
      </c>
      <c r="Q627" t="s">
        <v>280</v>
      </c>
      <c r="R627" t="s">
        <v>300</v>
      </c>
      <c r="S627" s="43">
        <v>44095</v>
      </c>
      <c r="T627" s="4">
        <v>100</v>
      </c>
      <c r="U627" s="4">
        <f t="shared" si="181"/>
        <v>64.912280701754383</v>
      </c>
      <c r="V627" s="4">
        <f t="shared" si="182"/>
        <v>65.753424657534239</v>
      </c>
      <c r="W627" s="4">
        <f t="shared" si="183"/>
        <v>64.664310954063609</v>
      </c>
      <c r="X627" s="4">
        <f t="shared" si="184"/>
        <v>69.582264388402152</v>
      </c>
      <c r="Y627" s="4">
        <f t="shared" si="185"/>
        <v>70.423408344182008</v>
      </c>
      <c r="Z627" s="4">
        <f t="shared" si="186"/>
        <v>69.334294640711363</v>
      </c>
      <c r="AA627" s="4">
        <f t="shared" si="187"/>
        <v>-4.6699836866477682</v>
      </c>
      <c r="AB627" s="4">
        <f t="shared" si="188"/>
        <v>-4.6699836866477682</v>
      </c>
      <c r="AC627" s="4">
        <f t="shared" si="189"/>
        <v>-4.669983686647754</v>
      </c>
    </row>
    <row r="628" spans="1:29" ht="15" x14ac:dyDescent="0.25">
      <c r="A628">
        <v>1.6</v>
      </c>
      <c r="B628">
        <v>4.32</v>
      </c>
      <c r="C628">
        <v>5.68</v>
      </c>
      <c r="D628" s="20">
        <f t="shared" si="177"/>
        <v>3.2537819509650401E-2</v>
      </c>
      <c r="E628" s="17">
        <f>IF(OR($A628="",$B628="",$C628=""),"",A628*'MPTO_working_3-way'!$I627)</f>
        <v>1.6520605112154407</v>
      </c>
      <c r="F628" s="21">
        <f>IF(OR($A628="",$B628="",$C628=""),"",B628*'MPTO_working_3-way'!$I627)</f>
        <v>4.4605633802816902</v>
      </c>
      <c r="G628" s="22">
        <f>IF(OR($A628="",$B628="",$C628=""),"",C628*'MPTO_working_3-way'!$I627)</f>
        <v>5.8648148148148138</v>
      </c>
      <c r="H628" s="17">
        <f>IF(OR($A628="",$B628="",$C628=""),"",'MPTO_working_3-way'!E627)</f>
        <v>1.6282559456398642</v>
      </c>
      <c r="I628" s="21">
        <f>IF(OR($A628="",$B628="",$C628=""),"",'MPTO_working_3-way'!F627)</f>
        <v>4.5323613437099795</v>
      </c>
      <c r="J628" s="22">
        <f>IF(OR($A628="",$B628="",$C628=""),"",'MPTO_working_3-way'!G627)</f>
        <v>6.0528877779239556</v>
      </c>
      <c r="K628" s="17">
        <f>IF(OR($A628="",$B628="",$C628=""),"",'OddsRatio_working_3-way'!H627)</f>
        <v>1.6363331353566721</v>
      </c>
      <c r="L628" s="21">
        <f>IF(OR($A628="",$B628="",$C628=""),"",'OddsRatio_working_3-way'!I627)</f>
        <v>4.5210433489735866</v>
      </c>
      <c r="M628" s="22">
        <f>IF(OR($A628="",$B628="",$C628=""),"",'OddsRatio_working_3-way'!J627)</f>
        <v>5.963398455782043</v>
      </c>
      <c r="N628" s="29">
        <f t="shared" si="178"/>
        <v>60.530470476791919</v>
      </c>
      <c r="O628" s="30">
        <f t="shared" si="179"/>
        <v>22.41869276918219</v>
      </c>
      <c r="P628" s="30">
        <f t="shared" si="180"/>
        <v>17.050836754025894</v>
      </c>
      <c r="Q628" t="s">
        <v>52</v>
      </c>
      <c r="R628" t="s">
        <v>100</v>
      </c>
      <c r="S628" s="43">
        <v>44095</v>
      </c>
      <c r="T628" s="4">
        <v>100</v>
      </c>
      <c r="U628" s="4">
        <f t="shared" si="181"/>
        <v>37.5</v>
      </c>
      <c r="V628" s="4">
        <f t="shared" si="182"/>
        <v>76.851851851851848</v>
      </c>
      <c r="W628" s="4">
        <f t="shared" si="183"/>
        <v>82.394366197183103</v>
      </c>
      <c r="X628" s="4">
        <f t="shared" si="184"/>
        <v>40.753781950965049</v>
      </c>
      <c r="Y628" s="4">
        <f t="shared" si="185"/>
        <v>80.105633802816897</v>
      </c>
      <c r="Z628" s="4">
        <f t="shared" si="186"/>
        <v>85.648148148148138</v>
      </c>
      <c r="AA628" s="4">
        <f t="shared" si="187"/>
        <v>-3.253781950965049</v>
      </c>
      <c r="AB628" s="4">
        <f t="shared" si="188"/>
        <v>-3.253781950965049</v>
      </c>
      <c r="AC628" s="4">
        <f t="shared" si="189"/>
        <v>-3.2537819509650348</v>
      </c>
    </row>
    <row r="629" spans="1:29" ht="15" x14ac:dyDescent="0.25">
      <c r="A629">
        <v>2.25</v>
      </c>
      <c r="B629">
        <v>3.24</v>
      </c>
      <c r="C629">
        <v>3.5</v>
      </c>
      <c r="D629" s="20">
        <f t="shared" si="177"/>
        <v>3.8800705467372243E-2</v>
      </c>
      <c r="E629" s="17">
        <f>IF(OR($A629="",$B629="",$C629=""),"",A629*'MPTO_working_3-way'!$I628)</f>
        <v>2.3373015873015874</v>
      </c>
      <c r="F629" s="21">
        <f>IF(OR($A629="",$B629="",$C629=""),"",B629*'MPTO_working_3-way'!$I628)</f>
        <v>3.3657142857142861</v>
      </c>
      <c r="G629" s="22">
        <f>IF(OR($A629="",$B629="",$C629=""),"",C629*'MPTO_working_3-way'!$I628)</f>
        <v>3.6358024691358031</v>
      </c>
      <c r="H629" s="17">
        <f>IF(OR($A629="",$B629="",$C629=""),"",'MPTO_working_3-way'!E628)</f>
        <v>2.3174386920980927</v>
      </c>
      <c r="I629" s="21">
        <f>IF(OR($A629="",$B629="",$C629=""),"",'MPTO_working_3-way'!F628)</f>
        <v>3.3817097415506963</v>
      </c>
      <c r="J629" s="22">
        <f>IF(OR($A629="",$B629="",$C629=""),"",'MPTO_working_3-way'!G628)</f>
        <v>3.6659482758620698</v>
      </c>
      <c r="K629" s="17">
        <f>IF(OR($A629="",$B629="",$C629=""),"",'OddsRatio_working_3-way'!H628)</f>
        <v>2.325871680943659</v>
      </c>
      <c r="L629" s="21">
        <f>IF(OR($A629="",$B629="",$C629=""),"",'OddsRatio_working_3-way'!I628)</f>
        <v>3.3759620522510367</v>
      </c>
      <c r="M629" s="22">
        <f>IF(OR($A629="",$B629="",$C629=""),"",'OddsRatio_working_3-way'!J628)</f>
        <v>3.6517433618873172</v>
      </c>
      <c r="N629" s="29">
        <f t="shared" si="178"/>
        <v>42.784380305602717</v>
      </c>
      <c r="O629" s="30">
        <f t="shared" si="179"/>
        <v>29.711375212224105</v>
      </c>
      <c r="P629" s="30">
        <f t="shared" si="180"/>
        <v>27.504244482173167</v>
      </c>
      <c r="Q629" t="s">
        <v>145</v>
      </c>
      <c r="R629" t="s">
        <v>174</v>
      </c>
      <c r="S629" s="43">
        <v>44095</v>
      </c>
      <c r="T629" s="4">
        <v>100</v>
      </c>
      <c r="U629" s="4">
        <f t="shared" si="181"/>
        <v>55.55555555555555</v>
      </c>
      <c r="V629" s="4">
        <f t="shared" si="182"/>
        <v>69.135802469135797</v>
      </c>
      <c r="W629" s="4">
        <f t="shared" si="183"/>
        <v>71.428571428571431</v>
      </c>
      <c r="X629" s="4">
        <f t="shared" si="184"/>
        <v>59.435626102292758</v>
      </c>
      <c r="Y629" s="4">
        <f t="shared" si="185"/>
        <v>73.015873015873012</v>
      </c>
      <c r="Z629" s="4">
        <f t="shared" si="186"/>
        <v>75.308641975308646</v>
      </c>
      <c r="AA629" s="4">
        <f t="shared" si="187"/>
        <v>-3.8800705467372083</v>
      </c>
      <c r="AB629" s="4">
        <f t="shared" si="188"/>
        <v>-3.8800705467372154</v>
      </c>
      <c r="AC629" s="4">
        <f t="shared" si="189"/>
        <v>-3.8800705467372154</v>
      </c>
    </row>
    <row r="630" spans="1:29" ht="15" x14ac:dyDescent="0.25">
      <c r="A630">
        <v>1.5</v>
      </c>
      <c r="B630">
        <v>4.3499999999999996</v>
      </c>
      <c r="C630">
        <v>6.88</v>
      </c>
      <c r="D630" s="20">
        <f t="shared" si="177"/>
        <v>4.1900561347233412E-2</v>
      </c>
      <c r="E630" s="17">
        <f>IF(OR($A630="",$B630="",$C630=""),"",A630*'MPTO_working_3-way'!$I629)</f>
        <v>1.56285084202085</v>
      </c>
      <c r="F630" s="21">
        <f>IF(OR($A630="",$B630="",$C630=""),"",B630*'MPTO_working_3-way'!$I629)</f>
        <v>4.5322674418604647</v>
      </c>
      <c r="G630" s="22">
        <f>IF(OR($A630="",$B630="",$C630=""),"",C630*'MPTO_working_3-way'!$I629)</f>
        <v>7.1682758620689659</v>
      </c>
      <c r="H630" s="17">
        <f>IF(OR($A630="",$B630="",$C630=""),"",'MPTO_working_3-way'!E629)</f>
        <v>1.5320978806184089</v>
      </c>
      <c r="I630" s="21">
        <f>IF(OR($A630="",$B630="",$C630=""),"",'MPTO_working_3-way'!F629)</f>
        <v>4.6313834726090999</v>
      </c>
      <c r="J630" s="22">
        <f>IF(OR($A630="",$B630="",$C630=""),"",'MPTO_working_3-way'!G629)</f>
        <v>7.6113936927772139</v>
      </c>
      <c r="K630" s="17">
        <f>IF(OR($A630="",$B630="",$C630=""),"",'OddsRatio_working_3-way'!H629)</f>
        <v>1.542041029642484</v>
      </c>
      <c r="L630" s="21">
        <f>IF(OR($A630="",$B630="",$C630=""),"",'OddsRatio_working_3-way'!I629)</f>
        <v>4.6316748986046417</v>
      </c>
      <c r="M630" s="22">
        <f>IF(OR($A630="",$B630="",$C630=""),"",'OddsRatio_working_3-way'!J629)</f>
        <v>7.3744025085956117</v>
      </c>
      <c r="N630" s="29">
        <f t="shared" si="178"/>
        <v>63.985632736835349</v>
      </c>
      <c r="O630" s="30">
        <f t="shared" si="179"/>
        <v>22.064011288563918</v>
      </c>
      <c r="P630" s="30">
        <f t="shared" si="180"/>
        <v>13.950355974600731</v>
      </c>
      <c r="Q630" t="s">
        <v>65</v>
      </c>
      <c r="R630" t="s">
        <v>387</v>
      </c>
      <c r="S630" s="43">
        <v>44095</v>
      </c>
      <c r="T630" s="4">
        <v>100</v>
      </c>
      <c r="U630" s="4">
        <f t="shared" si="181"/>
        <v>33.333333333333329</v>
      </c>
      <c r="V630" s="4">
        <f t="shared" si="182"/>
        <v>77.011494252873561</v>
      </c>
      <c r="W630" s="4">
        <f t="shared" si="183"/>
        <v>85.465116279069775</v>
      </c>
      <c r="X630" s="4">
        <f t="shared" si="184"/>
        <v>37.523389468056671</v>
      </c>
      <c r="Y630" s="4">
        <f t="shared" si="185"/>
        <v>81.201550387596896</v>
      </c>
      <c r="Z630" s="4">
        <f t="shared" si="186"/>
        <v>89.65517241379311</v>
      </c>
      <c r="AA630" s="4">
        <f t="shared" si="187"/>
        <v>-4.190056134723342</v>
      </c>
      <c r="AB630" s="4">
        <f t="shared" si="188"/>
        <v>-4.1900561347233349</v>
      </c>
      <c r="AC630" s="4">
        <f t="shared" si="189"/>
        <v>-4.1900561347233349</v>
      </c>
    </row>
    <row r="631" spans="1:29" x14ac:dyDescent="0.2">
      <c r="D631" s="20" t="str">
        <f t="shared" si="177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1:29" x14ac:dyDescent="0.2">
      <c r="D632" s="20" t="str">
        <f t="shared" si="177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1:29" x14ac:dyDescent="0.2">
      <c r="D633" s="20" t="str">
        <f t="shared" si="177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1:29" x14ac:dyDescent="0.2">
      <c r="D634" s="20" t="str">
        <f t="shared" si="177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1:29" x14ac:dyDescent="0.2">
      <c r="D635" s="20" t="str">
        <f t="shared" si="177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1:29" x14ac:dyDescent="0.2">
      <c r="D636" s="20" t="str">
        <f t="shared" si="177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1:29" x14ac:dyDescent="0.2">
      <c r="D637" s="20" t="str">
        <f t="shared" si="177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1:29" x14ac:dyDescent="0.2">
      <c r="D638" s="20" t="str">
        <f t="shared" si="177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1:29" x14ac:dyDescent="0.2">
      <c r="D639" s="20" t="str">
        <f t="shared" si="177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1:29" x14ac:dyDescent="0.2">
      <c r="D640" s="20" t="str">
        <f t="shared" si="177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177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177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177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177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190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190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190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190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190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190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190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190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190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190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190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190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190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190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190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190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190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190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190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190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190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190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190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190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190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190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190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190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190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190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190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190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190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190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190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190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190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190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190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190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190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190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190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190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190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190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190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190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190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190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190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190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190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190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190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190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190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190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190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190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190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190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190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190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191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191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191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191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191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191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191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191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191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191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191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191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191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191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191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191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191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191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191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191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191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191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191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191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191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191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191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191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191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191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191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191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191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191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191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191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191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191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191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191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191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191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191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191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191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191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191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191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191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191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191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191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191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191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191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191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191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191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191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191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191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191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191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191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192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192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192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192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192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192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192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192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192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192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192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192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192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192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192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192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192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192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192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192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192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192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192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192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192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192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192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192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192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192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192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192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192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192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192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192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192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192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192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192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192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192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192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192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192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192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192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192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192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192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192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192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192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192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192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192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192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192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192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192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192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192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192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192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193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193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193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193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193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193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193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193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193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193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193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193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193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193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193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193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193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193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193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193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193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193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193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193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193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193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193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193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193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193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193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193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193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193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193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193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193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193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193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193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193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193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193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193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193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193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193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193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193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193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193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193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193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193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193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193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193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193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193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193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193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193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193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193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194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194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194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194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194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194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194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194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194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194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194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194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194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194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194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194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194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194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194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194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194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194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194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194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194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194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194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194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194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194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194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194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194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194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194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194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194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194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194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194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194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194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194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194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194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194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194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194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194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194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194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194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194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194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194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194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194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194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194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194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194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194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194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194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195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195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195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195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195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195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195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195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195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195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195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195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195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195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195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195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195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195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195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195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195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195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195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195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195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195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195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195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195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195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195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195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195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195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195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195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195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195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2020-09-18T15:00:19Z</dcterms:modified>
</cp:coreProperties>
</file>