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77FC131C-71D5-4DCA-945B-E8717BCE9104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4" i="2" l="1"/>
  <c r="N134" i="2" s="1"/>
  <c r="F134" i="2"/>
  <c r="G134" i="2"/>
  <c r="O134" i="2"/>
  <c r="P134" i="2"/>
  <c r="E135" i="2"/>
  <c r="F135" i="2"/>
  <c r="G135" i="2"/>
  <c r="P135" i="2" s="1"/>
  <c r="N135" i="2"/>
  <c r="O135" i="2"/>
  <c r="E136" i="2"/>
  <c r="N136" i="2" s="1"/>
  <c r="F136" i="2"/>
  <c r="G136" i="2"/>
  <c r="O136" i="2"/>
  <c r="P136" i="2"/>
  <c r="E137" i="2"/>
  <c r="N137" i="2" s="1"/>
  <c r="F137" i="2"/>
  <c r="G137" i="2"/>
  <c r="P137" i="2" s="1"/>
  <c r="O137" i="2"/>
  <c r="E138" i="2"/>
  <c r="N138" i="2" s="1"/>
  <c r="F138" i="2"/>
  <c r="G138" i="2"/>
  <c r="O138" i="2"/>
  <c r="P138" i="2"/>
  <c r="E139" i="2"/>
  <c r="N139" i="2" s="1"/>
  <c r="F139" i="2"/>
  <c r="G139" i="2"/>
  <c r="P139" i="2" s="1"/>
  <c r="O139" i="2"/>
  <c r="E140" i="2"/>
  <c r="N140" i="2" s="1"/>
  <c r="F140" i="2"/>
  <c r="G140" i="2"/>
  <c r="P140" i="2" s="1"/>
  <c r="O140" i="2"/>
  <c r="E141" i="2"/>
  <c r="N141" i="2" s="1"/>
  <c r="F141" i="2"/>
  <c r="G141" i="2"/>
  <c r="P141" i="2" s="1"/>
  <c r="O141" i="2"/>
  <c r="E142" i="2"/>
  <c r="N142" i="2" s="1"/>
  <c r="F142" i="2"/>
  <c r="G142" i="2"/>
  <c r="P142" i="2" s="1"/>
  <c r="O142" i="2"/>
  <c r="E143" i="2"/>
  <c r="N143" i="2" s="1"/>
  <c r="F143" i="2"/>
  <c r="G143" i="2"/>
  <c r="P143" i="2" s="1"/>
  <c r="O143" i="2"/>
  <c r="E144" i="2"/>
  <c r="N144" i="2" s="1"/>
  <c r="F144" i="2"/>
  <c r="G144" i="2"/>
  <c r="P144" i="2" s="1"/>
  <c r="O144" i="2"/>
  <c r="E145" i="2"/>
  <c r="N145" i="2" s="1"/>
  <c r="F145" i="2"/>
  <c r="G145" i="2"/>
  <c r="P145" i="2" s="1"/>
  <c r="O145" i="2"/>
  <c r="E146" i="2"/>
  <c r="N146" i="2" s="1"/>
  <c r="F146" i="2"/>
  <c r="G146" i="2"/>
  <c r="P146" i="2" s="1"/>
  <c r="O146" i="2"/>
  <c r="E147" i="2"/>
  <c r="N147" i="2" s="1"/>
  <c r="F147" i="2"/>
  <c r="G147" i="2"/>
  <c r="P147" i="2" s="1"/>
  <c r="O147" i="2"/>
  <c r="E148" i="2"/>
  <c r="N148" i="2" s="1"/>
  <c r="F148" i="2"/>
  <c r="G148" i="2"/>
  <c r="P148" i="2" s="1"/>
  <c r="O148" i="2"/>
  <c r="E149" i="2"/>
  <c r="N149" i="2" s="1"/>
  <c r="F149" i="2"/>
  <c r="G149" i="2"/>
  <c r="P149" i="2" s="1"/>
  <c r="O149" i="2"/>
  <c r="E150" i="2"/>
  <c r="N150" i="2" s="1"/>
  <c r="F150" i="2"/>
  <c r="G150" i="2"/>
  <c r="P150" i="2" s="1"/>
  <c r="O150" i="2"/>
  <c r="E151" i="2"/>
  <c r="N151" i="2" s="1"/>
  <c r="F151" i="2"/>
  <c r="G151" i="2"/>
  <c r="P151" i="2" s="1"/>
  <c r="O151" i="2"/>
  <c r="E152" i="2"/>
  <c r="N152" i="2" s="1"/>
  <c r="F152" i="2"/>
  <c r="G152" i="2"/>
  <c r="P152" i="2" s="1"/>
  <c r="O152" i="2"/>
  <c r="E153" i="2"/>
  <c r="N153" i="2" s="1"/>
  <c r="F153" i="2"/>
  <c r="G153" i="2"/>
  <c r="P153" i="2" s="1"/>
  <c r="O153" i="2"/>
  <c r="E154" i="2"/>
  <c r="N154" i="2" s="1"/>
  <c r="F154" i="2"/>
  <c r="G154" i="2"/>
  <c r="P154" i="2" s="1"/>
  <c r="O154" i="2"/>
  <c r="E155" i="2"/>
  <c r="N155" i="2" s="1"/>
  <c r="F155" i="2"/>
  <c r="G155" i="2"/>
  <c r="P155" i="2" s="1"/>
  <c r="O155" i="2"/>
  <c r="E156" i="2"/>
  <c r="N156" i="2" s="1"/>
  <c r="F156" i="2"/>
  <c r="G156" i="2"/>
  <c r="P156" i="2" s="1"/>
  <c r="O156" i="2"/>
  <c r="E157" i="2"/>
  <c r="N157" i="2" s="1"/>
  <c r="F157" i="2"/>
  <c r="G157" i="2"/>
  <c r="P157" i="2" s="1"/>
  <c r="O157" i="2"/>
  <c r="E158" i="2"/>
  <c r="N158" i="2" s="1"/>
  <c r="F158" i="2"/>
  <c r="G158" i="2"/>
  <c r="P158" i="2" s="1"/>
  <c r="O158" i="2"/>
  <c r="E159" i="2"/>
  <c r="N159" i="2" s="1"/>
  <c r="F159" i="2"/>
  <c r="G159" i="2"/>
  <c r="P159" i="2" s="1"/>
  <c r="O159" i="2"/>
  <c r="E160" i="2"/>
  <c r="N160" i="2" s="1"/>
  <c r="F160" i="2"/>
  <c r="G160" i="2"/>
  <c r="P160" i="2" s="1"/>
  <c r="O160" i="2"/>
  <c r="E161" i="2"/>
  <c r="N161" i="2" s="1"/>
  <c r="F161" i="2"/>
  <c r="G161" i="2"/>
  <c r="P161" i="2" s="1"/>
  <c r="O161" i="2"/>
  <c r="E162" i="2"/>
  <c r="N162" i="2" s="1"/>
  <c r="F162" i="2"/>
  <c r="G162" i="2"/>
  <c r="P162" i="2" s="1"/>
  <c r="O162" i="2"/>
  <c r="E163" i="2"/>
  <c r="N163" i="2" s="1"/>
  <c r="F163" i="2"/>
  <c r="G163" i="2"/>
  <c r="P163" i="2" s="1"/>
  <c r="O163" i="2"/>
  <c r="E164" i="2"/>
  <c r="N164" i="2" s="1"/>
  <c r="F164" i="2"/>
  <c r="G164" i="2"/>
  <c r="P164" i="2" s="1"/>
  <c r="O164" i="2"/>
  <c r="E165" i="2"/>
  <c r="N165" i="2" s="1"/>
  <c r="F165" i="2"/>
  <c r="G165" i="2"/>
  <c r="P165" i="2" s="1"/>
  <c r="O165" i="2"/>
  <c r="E166" i="2"/>
  <c r="N166" i="2" s="1"/>
  <c r="F166" i="2"/>
  <c r="G166" i="2"/>
  <c r="P166" i="2" s="1"/>
  <c r="O166" i="2"/>
  <c r="E167" i="2"/>
  <c r="N167" i="2" s="1"/>
  <c r="F167" i="2"/>
  <c r="G167" i="2"/>
  <c r="P167" i="2" s="1"/>
  <c r="O167" i="2"/>
  <c r="E168" i="2"/>
  <c r="N168" i="2" s="1"/>
  <c r="F168" i="2"/>
  <c r="G168" i="2"/>
  <c r="P168" i="2" s="1"/>
  <c r="O168" i="2"/>
  <c r="E169" i="2"/>
  <c r="N169" i="2" s="1"/>
  <c r="F169" i="2"/>
  <c r="G169" i="2"/>
  <c r="P169" i="2" s="1"/>
  <c r="O169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25" i="2" l="1"/>
  <c r="D126" i="2"/>
  <c r="D127" i="2"/>
  <c r="D128" i="2"/>
  <c r="D129" i="2"/>
  <c r="D130" i="2"/>
  <c r="D131" i="2"/>
  <c r="D132" i="2"/>
  <c r="D133" i="2"/>
  <c r="D95" i="2" l="1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81" i="2" l="1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65" i="2" l="1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57" i="2" l="1"/>
  <c r="D58" i="2"/>
  <c r="D59" i="2"/>
  <c r="D60" i="2"/>
  <c r="D61" i="2"/>
  <c r="D62" i="2"/>
  <c r="D63" i="2"/>
  <c r="D64" i="2"/>
  <c r="D51" i="2" l="1"/>
  <c r="D52" i="2"/>
  <c r="D53" i="2"/>
  <c r="D54" i="2"/>
  <c r="D55" i="2"/>
  <c r="D56" i="2"/>
  <c r="D25" i="2" l="1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C2" i="12"/>
  <c r="F2" i="12" l="1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N857" i="11" s="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K976" i="11"/>
  <c r="L968" i="11"/>
  <c r="K965" i="11"/>
  <c r="L946" i="11"/>
  <c r="N942" i="11"/>
  <c r="N936" i="11"/>
  <c r="L932" i="11"/>
  <c r="L930" i="11"/>
  <c r="N920" i="11"/>
  <c r="L916" i="11"/>
  <c r="L914" i="11"/>
  <c r="M911" i="11"/>
  <c r="K911" i="11"/>
  <c r="N910" i="11"/>
  <c r="L910" i="11"/>
  <c r="N909" i="11"/>
  <c r="M907" i="11"/>
  <c r="N905" i="11"/>
  <c r="L905" i="11"/>
  <c r="M902" i="11"/>
  <c r="N899" i="11"/>
  <c r="M896" i="11"/>
  <c r="K896" i="11"/>
  <c r="N893" i="11"/>
  <c r="M892" i="11"/>
  <c r="M890" i="11"/>
  <c r="M886" i="11"/>
  <c r="K886" i="11"/>
  <c r="L882" i="11"/>
  <c r="M880" i="11"/>
  <c r="M876" i="11"/>
  <c r="N871" i="11"/>
  <c r="L861" i="11"/>
  <c r="M860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8" i="11"/>
  <c r="M988" i="11"/>
  <c r="M986" i="11"/>
  <c r="L983" i="11"/>
  <c r="K982" i="11"/>
  <c r="M978" i="11"/>
  <c r="K978" i="11"/>
  <c r="L977" i="11"/>
  <c r="N976" i="11"/>
  <c r="L976" i="11"/>
  <c r="L972" i="11"/>
  <c r="M967" i="11"/>
  <c r="N960" i="11"/>
  <c r="N956" i="11"/>
  <c r="L956" i="11"/>
  <c r="L954" i="11"/>
  <c r="L950" i="11"/>
  <c r="L944" i="11"/>
  <c r="N940" i="11"/>
  <c r="L940" i="11"/>
  <c r="N938" i="11"/>
  <c r="L934" i="11"/>
  <c r="L928" i="11"/>
  <c r="N924" i="11"/>
  <c r="N923" i="11"/>
  <c r="N922" i="11"/>
  <c r="L922" i="11"/>
  <c r="L918" i="11"/>
  <c r="N912" i="11"/>
  <c r="M909" i="11"/>
  <c r="N907" i="11"/>
  <c r="M904" i="11"/>
  <c r="K904" i="11"/>
  <c r="M900" i="11"/>
  <c r="K900" i="11"/>
  <c r="M898" i="11"/>
  <c r="N895" i="11"/>
  <c r="L895" i="11"/>
  <c r="K894" i="11"/>
  <c r="N891" i="11"/>
  <c r="L891" i="11"/>
  <c r="M888" i="11"/>
  <c r="K888" i="11"/>
  <c r="N885" i="11"/>
  <c r="M884" i="11"/>
  <c r="K884" i="11"/>
  <c r="M882" i="11"/>
  <c r="K882" i="11"/>
  <c r="K871" i="11"/>
  <c r="N869" i="11"/>
  <c r="N865" i="11"/>
  <c r="L865" i="11"/>
  <c r="L863" i="11"/>
  <c r="M862" i="11"/>
  <c r="K862" i="11"/>
  <c r="L859" i="11"/>
  <c r="M856" i="11"/>
  <c r="K856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F801" i="11"/>
  <c r="E777" i="11"/>
  <c r="E769" i="11"/>
  <c r="E729" i="11"/>
  <c r="F723" i="11"/>
  <c r="E709" i="11"/>
  <c r="E693" i="11"/>
  <c r="F614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M867" i="11" l="1"/>
  <c r="M985" i="11"/>
  <c r="C989" i="11"/>
  <c r="M950" i="11"/>
  <c r="H976" i="11"/>
  <c r="C909" i="11"/>
  <c r="F909" i="11" s="1"/>
  <c r="F684" i="11"/>
  <c r="I684" i="11" s="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J691" i="11" s="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H955" i="11" s="1"/>
  <c r="L955" i="11"/>
  <c r="D939" i="11"/>
  <c r="L939" i="11"/>
  <c r="D935" i="11"/>
  <c r="N935" i="11"/>
  <c r="D931" i="11"/>
  <c r="N931" i="11"/>
  <c r="D923" i="11"/>
  <c r="H923" i="11" s="1"/>
  <c r="L923" i="11"/>
  <c r="D921" i="11"/>
  <c r="N921" i="11"/>
  <c r="D919" i="11"/>
  <c r="L919" i="11"/>
  <c r="D917" i="11"/>
  <c r="L917" i="11"/>
  <c r="D915" i="11"/>
  <c r="F915" i="11" s="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H930" i="11" s="1"/>
  <c r="N930" i="11"/>
  <c r="D928" i="11"/>
  <c r="F928" i="11" s="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H901" i="11" s="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E902" i="11" s="1"/>
  <c r="K902" i="11"/>
  <c r="C892" i="11"/>
  <c r="K892" i="11"/>
  <c r="C890" i="11"/>
  <c r="H890" i="11" s="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I575" i="11" s="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E945" i="11" s="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E960" i="11" s="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H937" i="11" s="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J679" i="11" s="1"/>
  <c r="L892" i="11"/>
  <c r="F987" i="11"/>
  <c r="H987" i="11"/>
  <c r="I987" i="11" s="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I749" i="11" s="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H947" i="11" s="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34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1" i="11"/>
  <c r="H915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Q975" i="4" s="1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I583" i="11" s="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J613" i="11" s="1"/>
  <c r="H609" i="11"/>
  <c r="E603" i="11"/>
  <c r="H566" i="11"/>
  <c r="E564" i="11"/>
  <c r="H562" i="11"/>
  <c r="E538" i="11"/>
  <c r="M999" i="4"/>
  <c r="M812" i="4"/>
  <c r="F812" i="4" s="1"/>
  <c r="J991" i="4"/>
  <c r="J888" i="4"/>
  <c r="M915" i="4"/>
  <c r="J930" i="4"/>
  <c r="M815" i="4"/>
  <c r="I958" i="4"/>
  <c r="L986" i="4"/>
  <c r="M878" i="4"/>
  <c r="F878" i="4" s="1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N912" i="4" s="1"/>
  <c r="R912" i="4" s="1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Q893" i="4" s="1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D891" i="4" s="1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F908" i="4" s="1"/>
  <c r="J908" i="4"/>
  <c r="M897" i="4"/>
  <c r="J897" i="4"/>
  <c r="M896" i="4"/>
  <c r="J896" i="4"/>
  <c r="M887" i="4"/>
  <c r="J887" i="4"/>
  <c r="J886" i="4"/>
  <c r="M886" i="4"/>
  <c r="J883" i="4"/>
  <c r="M883" i="4"/>
  <c r="F883" i="4" s="1"/>
  <c r="M875" i="4"/>
  <c r="J875" i="4"/>
  <c r="M872" i="4"/>
  <c r="J872" i="4"/>
  <c r="F993" i="4"/>
  <c r="P148" i="4"/>
  <c r="E986" i="4"/>
  <c r="P174" i="4"/>
  <c r="K991" i="4"/>
  <c r="AR991" i="4"/>
  <c r="AR978" i="4"/>
  <c r="K978" i="4"/>
  <c r="N978" i="4" s="1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F945" i="11"/>
  <c r="H945" i="11"/>
  <c r="E937" i="11"/>
  <c r="E935" i="11"/>
  <c r="F925" i="11"/>
  <c r="E925" i="11"/>
  <c r="H922" i="11"/>
  <c r="E922" i="11"/>
  <c r="F922" i="11"/>
  <c r="H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F819" i="11" s="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F955" i="11"/>
  <c r="E955" i="11"/>
  <c r="F952" i="11"/>
  <c r="E952" i="11"/>
  <c r="H952" i="11"/>
  <c r="E946" i="11"/>
  <c r="H946" i="11"/>
  <c r="F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959" i="11"/>
  <c r="F688" i="11"/>
  <c r="C970" i="11"/>
  <c r="E970" i="11" s="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E873" i="11" s="1"/>
  <c r="M873" i="11"/>
  <c r="K873" i="11"/>
  <c r="C859" i="11"/>
  <c r="F859" i="11" s="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J811" i="11" s="1"/>
  <c r="K811" i="11" s="1"/>
  <c r="M811" i="11" s="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F873" i="11"/>
  <c r="N971" i="11"/>
  <c r="L980" i="11"/>
  <c r="N968" i="11"/>
  <c r="N974" i="11"/>
  <c r="L987" i="11"/>
  <c r="C982" i="11"/>
  <c r="D973" i="11"/>
  <c r="E973" i="11" s="1"/>
  <c r="D972" i="11"/>
  <c r="E972" i="11" s="1"/>
  <c r="D970" i="11"/>
  <c r="D969" i="11"/>
  <c r="H969" i="11" s="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37" i="11"/>
  <c r="F921" i="11"/>
  <c r="H918" i="11"/>
  <c r="E908" i="11"/>
  <c r="H902" i="11"/>
  <c r="E900" i="11"/>
  <c r="F897" i="11"/>
  <c r="L909" i="11"/>
  <c r="N967" i="11"/>
  <c r="D985" i="11"/>
  <c r="L989" i="11"/>
  <c r="F847" i="11"/>
  <c r="F845" i="11"/>
  <c r="F829" i="11"/>
  <c r="F823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E969" i="11"/>
  <c r="H968" i="11"/>
  <c r="E967" i="11"/>
  <c r="H967" i="11"/>
  <c r="F967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E877" i="11"/>
  <c r="H877" i="11"/>
  <c r="F876" i="11"/>
  <c r="H876" i="11"/>
  <c r="E876" i="11"/>
  <c r="E875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I715" i="11" s="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I692" i="11" s="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H731" i="11"/>
  <c r="I731" i="11" s="1"/>
  <c r="I708" i="11"/>
  <c r="F726" i="11"/>
  <c r="F738" i="11"/>
  <c r="I963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J779" i="11"/>
  <c r="I779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E910" i="11"/>
  <c r="H910" i="11"/>
  <c r="F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J716" i="11"/>
  <c r="J664" i="11"/>
  <c r="I585" i="11"/>
  <c r="E1001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7" i="11"/>
  <c r="F947" i="11"/>
  <c r="E942" i="11"/>
  <c r="F942" i="11"/>
  <c r="F940" i="11"/>
  <c r="H940" i="11"/>
  <c r="H938" i="11"/>
  <c r="F938" i="11"/>
  <c r="F934" i="11"/>
  <c r="H934" i="11"/>
  <c r="E930" i="11"/>
  <c r="F930" i="11"/>
  <c r="E928" i="11"/>
  <c r="H928" i="11"/>
  <c r="J928" i="11" s="1"/>
  <c r="E924" i="11"/>
  <c r="F924" i="11"/>
  <c r="H924" i="11"/>
  <c r="F919" i="11"/>
  <c r="F917" i="11"/>
  <c r="E915" i="11"/>
  <c r="E912" i="11"/>
  <c r="F908" i="11"/>
  <c r="H908" i="11"/>
  <c r="E898" i="11"/>
  <c r="F898" i="11"/>
  <c r="E894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53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E876" i="4" s="1"/>
  <c r="I876" i="4"/>
  <c r="L872" i="4"/>
  <c r="I872" i="4"/>
  <c r="L812" i="4"/>
  <c r="N812" i="4" s="1"/>
  <c r="R812" i="4" s="1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D940" i="4" s="1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F992" i="4" s="1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F972" i="4" s="1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Q914" i="4" s="1"/>
  <c r="AR914" i="4"/>
  <c r="G914" i="4" s="1"/>
  <c r="H914" i="4"/>
  <c r="K913" i="4"/>
  <c r="H913" i="4"/>
  <c r="K911" i="4"/>
  <c r="AR911" i="4"/>
  <c r="H911" i="4"/>
  <c r="K936" i="4"/>
  <c r="D936" i="4" s="1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Q994" i="4" s="1"/>
  <c r="I994" i="4"/>
  <c r="I992" i="4"/>
  <c r="L992" i="4"/>
  <c r="N992" i="4" s="1"/>
  <c r="R992" i="4" s="1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F879" i="4" s="1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Q871" i="4" s="1"/>
  <c r="AR871" i="4"/>
  <c r="F991" i="4"/>
  <c r="F985" i="4"/>
  <c r="K986" i="4"/>
  <c r="D986" i="4" s="1"/>
  <c r="H986" i="4"/>
  <c r="L982" i="4"/>
  <c r="Q982" i="4" s="1"/>
  <c r="I982" i="4"/>
  <c r="L981" i="4"/>
  <c r="E981" i="4" s="1"/>
  <c r="I981" i="4"/>
  <c r="L977" i="4"/>
  <c r="I977" i="4"/>
  <c r="L964" i="4"/>
  <c r="E964" i="4" s="1"/>
  <c r="I964" i="4"/>
  <c r="M960" i="4"/>
  <c r="J960" i="4"/>
  <c r="M958" i="4"/>
  <c r="P958" i="4" s="1"/>
  <c r="J958" i="4"/>
  <c r="M952" i="4"/>
  <c r="F952" i="4" s="1"/>
  <c r="J952" i="4"/>
  <c r="M951" i="4"/>
  <c r="N951" i="4" s="1"/>
  <c r="R951" i="4" s="1"/>
  <c r="J951" i="4"/>
  <c r="M947" i="4"/>
  <c r="J947" i="4"/>
  <c r="M936" i="4"/>
  <c r="F936" i="4" s="1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P972" i="4" s="1"/>
  <c r="AR972" i="4"/>
  <c r="G972" i="4" s="1"/>
  <c r="K971" i="4"/>
  <c r="H971" i="4"/>
  <c r="L959" i="4"/>
  <c r="Q959" i="4" s="1"/>
  <c r="I959" i="4"/>
  <c r="L957" i="4"/>
  <c r="I957" i="4"/>
  <c r="L956" i="4"/>
  <c r="E956" i="4" s="1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N938" i="4"/>
  <c r="R938" i="4" s="1"/>
  <c r="E932" i="4"/>
  <c r="Q155" i="4"/>
  <c r="N108" i="4"/>
  <c r="R108" i="4" s="1"/>
  <c r="P35" i="4"/>
  <c r="Q141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P879" i="4"/>
  <c r="G919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S912" i="4" s="1"/>
  <c r="U912" i="4" s="1"/>
  <c r="N970" i="4"/>
  <c r="Q78" i="4"/>
  <c r="P104" i="4"/>
  <c r="Q998" i="4"/>
  <c r="N993" i="4"/>
  <c r="R993" i="4" s="1"/>
  <c r="Q953" i="4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91" i="11"/>
  <c r="J695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J651" i="11"/>
  <c r="K651" i="11" s="1"/>
  <c r="M651" i="11" s="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809" i="11"/>
  <c r="J707" i="11"/>
  <c r="J747" i="11"/>
  <c r="I728" i="11"/>
  <c r="J604" i="11"/>
  <c r="I736" i="11"/>
  <c r="I712" i="11"/>
  <c r="I756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P944" i="4"/>
  <c r="I999" i="4"/>
  <c r="I995" i="4"/>
  <c r="I970" i="4"/>
  <c r="D908" i="4"/>
  <c r="E908" i="4"/>
  <c r="E928" i="4"/>
  <c r="F928" i="4"/>
  <c r="D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S904" i="4" s="1"/>
  <c r="Q59" i="4"/>
  <c r="Q142" i="4"/>
  <c r="Q549" i="4"/>
  <c r="P549" i="4"/>
  <c r="F986" i="4"/>
  <c r="E985" i="4"/>
  <c r="N935" i="4"/>
  <c r="R935" i="4" s="1"/>
  <c r="P914" i="4"/>
  <c r="N913" i="4"/>
  <c r="R913" i="4" s="1"/>
  <c r="Q911" i="4"/>
  <c r="P911" i="4"/>
  <c r="N910" i="4"/>
  <c r="R910" i="4" s="1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F910" i="4"/>
  <c r="D872" i="4"/>
  <c r="F872" i="4"/>
  <c r="E872" i="4"/>
  <c r="F888" i="4"/>
  <c r="E979" i="4"/>
  <c r="F979" i="4"/>
  <c r="D959" i="4"/>
  <c r="R772" i="4"/>
  <c r="R928" i="4"/>
  <c r="S928" i="4"/>
  <c r="F975" i="4"/>
  <c r="E975" i="4"/>
  <c r="G975" i="4"/>
  <c r="G880" i="4"/>
  <c r="F940" i="4"/>
  <c r="G961" i="4"/>
  <c r="F961" i="4"/>
  <c r="D961" i="4"/>
  <c r="D995" i="4"/>
  <c r="F995" i="4"/>
  <c r="D812" i="4"/>
  <c r="G939" i="4"/>
  <c r="D939" i="4"/>
  <c r="F939" i="4"/>
  <c r="G878" i="4"/>
  <c r="D878" i="4"/>
  <c r="G886" i="4"/>
  <c r="D886" i="4"/>
  <c r="F886" i="4"/>
  <c r="G894" i="4"/>
  <c r="D930" i="4"/>
  <c r="E967" i="4"/>
  <c r="G909" i="4"/>
  <c r="E909" i="4"/>
  <c r="D909" i="4"/>
  <c r="F917" i="4"/>
  <c r="G917" i="4"/>
  <c r="G1001" i="4"/>
  <c r="G980" i="4"/>
  <c r="D980" i="4"/>
  <c r="F980" i="4"/>
  <c r="E980" i="4"/>
  <c r="G958" i="4"/>
  <c r="F958" i="4"/>
  <c r="E958" i="4"/>
  <c r="D984" i="4"/>
  <c r="F984" i="4"/>
  <c r="R789" i="4"/>
  <c r="S789" i="4"/>
  <c r="N736" i="4"/>
  <c r="R736" i="4" s="1"/>
  <c r="P736" i="4"/>
  <c r="N870" i="4"/>
  <c r="S870" i="4" s="1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N1000" i="4" s="1"/>
  <c r="R1000" i="4" s="1"/>
  <c r="J1000" i="4"/>
  <c r="N998" i="4"/>
  <c r="R998" i="4" s="1"/>
  <c r="P998" i="4"/>
  <c r="P997" i="4"/>
  <c r="E997" i="4"/>
  <c r="K988" i="4"/>
  <c r="AR988" i="4"/>
  <c r="G988" i="4" s="1"/>
  <c r="K987" i="4"/>
  <c r="N987" i="4" s="1"/>
  <c r="R987" i="4" s="1"/>
  <c r="H987" i="4"/>
  <c r="Q985" i="4"/>
  <c r="T985" i="4" s="1"/>
  <c r="P985" i="4"/>
  <c r="S985" i="4" s="1"/>
  <c r="U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D958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E917" i="4"/>
  <c r="L915" i="4"/>
  <c r="I915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N890" i="4"/>
  <c r="R890" i="4" s="1"/>
  <c r="L889" i="4"/>
  <c r="I889" i="4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D903" i="4"/>
  <c r="G941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36" i="4"/>
  <c r="D898" i="4"/>
  <c r="F948" i="4"/>
  <c r="E948" i="4"/>
  <c r="F938" i="4"/>
  <c r="G938" i="4"/>
  <c r="E875" i="4"/>
  <c r="F920" i="4"/>
  <c r="E920" i="4"/>
  <c r="D920" i="4"/>
  <c r="D996" i="4"/>
  <c r="F996" i="4"/>
  <c r="E996" i="4"/>
  <c r="D924" i="4"/>
  <c r="F924" i="4"/>
  <c r="E924" i="4"/>
  <c r="D992" i="4"/>
  <c r="D981" i="4"/>
  <c r="F981" i="4"/>
  <c r="G981" i="4"/>
  <c r="D977" i="4"/>
  <c r="E977" i="4"/>
  <c r="G977" i="4"/>
  <c r="F914" i="4"/>
  <c r="E914" i="4"/>
  <c r="E913" i="4"/>
  <c r="D913" i="4"/>
  <c r="G913" i="4"/>
  <c r="D881" i="4"/>
  <c r="G881" i="4"/>
  <c r="E987" i="4"/>
  <c r="M3" i="4"/>
  <c r="N3" i="4" s="1"/>
  <c r="R3" i="4" s="1"/>
  <c r="D815" i="4"/>
  <c r="G879" i="4"/>
  <c r="D879" i="4"/>
  <c r="E879" i="4"/>
  <c r="E999" i="4"/>
  <c r="F987" i="4"/>
  <c r="F871" i="4"/>
  <c r="E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F890" i="4"/>
  <c r="E890" i="4"/>
  <c r="F881" i="4"/>
  <c r="E897" i="4"/>
  <c r="F913" i="4"/>
  <c r="E960" i="4"/>
  <c r="G996" i="4"/>
  <c r="F977" i="4"/>
  <c r="D988" i="4"/>
  <c r="E989" i="4"/>
  <c r="D950" i="4"/>
  <c r="E950" i="4"/>
  <c r="E963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0" i="5"/>
  <c r="G120" i="5"/>
  <c r="F128" i="5"/>
  <c r="G128" i="5"/>
  <c r="F136" i="5"/>
  <c r="Q698" i="4"/>
  <c r="Q714" i="4"/>
  <c r="P714" i="4"/>
  <c r="S714" i="4" s="1"/>
  <c r="U714" i="4" s="1"/>
  <c r="G17" i="5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46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R970" i="4"/>
  <c r="T970" i="4"/>
  <c r="P954" i="4"/>
  <c r="S954" i="4" s="1"/>
  <c r="N934" i="4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T794" i="4" s="1"/>
  <c r="P794" i="4"/>
  <c r="S794" i="4" s="1"/>
  <c r="Q798" i="4"/>
  <c r="P798" i="4"/>
  <c r="Q806" i="4"/>
  <c r="P806" i="4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P1000" i="4"/>
  <c r="P999" i="4"/>
  <c r="N999" i="4"/>
  <c r="R999" i="4" s="1"/>
  <c r="N996" i="4"/>
  <c r="R996" i="4" s="1"/>
  <c r="P996" i="4"/>
  <c r="N994" i="4"/>
  <c r="P994" i="4"/>
  <c r="N991" i="4"/>
  <c r="R991" i="4" s="1"/>
  <c r="N989" i="4"/>
  <c r="R989" i="4" s="1"/>
  <c r="Q989" i="4"/>
  <c r="P989" i="4"/>
  <c r="Q987" i="4"/>
  <c r="T987" i="4" s="1"/>
  <c r="N984" i="4"/>
  <c r="R984" i="4" s="1"/>
  <c r="P984" i="4"/>
  <c r="N982" i="4"/>
  <c r="P982" i="4"/>
  <c r="Q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P873" i="4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39" i="5" l="1"/>
  <c r="E156" i="5"/>
  <c r="I160" i="5"/>
  <c r="E28" i="2"/>
  <c r="N28" i="2" s="1"/>
  <c r="F28" i="2"/>
  <c r="O28" i="2" s="1"/>
  <c r="G28" i="2"/>
  <c r="P28" i="2" s="1"/>
  <c r="F20" i="2"/>
  <c r="O20" i="2" s="1"/>
  <c r="G20" i="2"/>
  <c r="P20" i="2" s="1"/>
  <c r="E20" i="2"/>
  <c r="N20" i="2" s="1"/>
  <c r="G46" i="2"/>
  <c r="P46" i="2" s="1"/>
  <c r="E46" i="2"/>
  <c r="N46" i="2" s="1"/>
  <c r="F46" i="2"/>
  <c r="O46" i="2" s="1"/>
  <c r="G66" i="2"/>
  <c r="P66" i="2" s="1"/>
  <c r="E66" i="2"/>
  <c r="N66" i="2" s="1"/>
  <c r="F66" i="2"/>
  <c r="O66" i="2" s="1"/>
  <c r="S997" i="4"/>
  <c r="P888" i="4"/>
  <c r="Q888" i="4"/>
  <c r="E30" i="2"/>
  <c r="N30" i="2" s="1"/>
  <c r="F30" i="2"/>
  <c r="O30" i="2" s="1"/>
  <c r="G30" i="2"/>
  <c r="P30" i="2" s="1"/>
  <c r="J718" i="11"/>
  <c r="I718" i="11"/>
  <c r="F41" i="2"/>
  <c r="O41" i="2" s="1"/>
  <c r="G41" i="2"/>
  <c r="P41" i="2" s="1"/>
  <c r="E41" i="2"/>
  <c r="N41" i="2" s="1"/>
  <c r="F15" i="2"/>
  <c r="O15" i="2" s="1"/>
  <c r="G15" i="2"/>
  <c r="P15" i="2" s="1"/>
  <c r="E15" i="2"/>
  <c r="N15" i="2" s="1"/>
  <c r="I846" i="11"/>
  <c r="J846" i="11"/>
  <c r="G67" i="2"/>
  <c r="P67" i="2" s="1"/>
  <c r="E67" i="2"/>
  <c r="N67" i="2" s="1"/>
  <c r="F67" i="2"/>
  <c r="O67" i="2" s="1"/>
  <c r="F91" i="2"/>
  <c r="O91" i="2" s="1"/>
  <c r="G91" i="2"/>
  <c r="P91" i="2" s="1"/>
  <c r="E91" i="2"/>
  <c r="N91" i="2" s="1"/>
  <c r="E122" i="2"/>
  <c r="N122" i="2" s="1"/>
  <c r="F122" i="2"/>
  <c r="O122" i="2" s="1"/>
  <c r="G122" i="2"/>
  <c r="P122" i="2" s="1"/>
  <c r="T946" i="4"/>
  <c r="F39" i="2"/>
  <c r="O39" i="2" s="1"/>
  <c r="G39" i="2"/>
  <c r="P39" i="2" s="1"/>
  <c r="E39" i="2"/>
  <c r="N39" i="2" s="1"/>
  <c r="F63" i="2"/>
  <c r="O63" i="2" s="1"/>
  <c r="G63" i="2"/>
  <c r="P63" i="2" s="1"/>
  <c r="E63" i="2"/>
  <c r="N63" i="2" s="1"/>
  <c r="G83" i="2"/>
  <c r="P83" i="2" s="1"/>
  <c r="E83" i="2"/>
  <c r="N83" i="2" s="1"/>
  <c r="F83" i="2"/>
  <c r="O83" i="2" s="1"/>
  <c r="T829" i="4"/>
  <c r="P931" i="4"/>
  <c r="E102" i="2"/>
  <c r="N102" i="2" s="1"/>
  <c r="F102" i="2"/>
  <c r="O102" i="2" s="1"/>
  <c r="G102" i="2"/>
  <c r="P102" i="2" s="1"/>
  <c r="E75" i="5"/>
  <c r="S421" i="4"/>
  <c r="N875" i="4"/>
  <c r="P939" i="4"/>
  <c r="Q948" i="4"/>
  <c r="Q951" i="4"/>
  <c r="T951" i="4" s="1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E40" i="2"/>
  <c r="N40" i="2" s="1"/>
  <c r="F40" i="2"/>
  <c r="O40" i="2" s="1"/>
  <c r="G40" i="2"/>
  <c r="P40" i="2" s="1"/>
  <c r="F98" i="2"/>
  <c r="O98" i="2" s="1"/>
  <c r="G98" i="2"/>
  <c r="P98" i="2" s="1"/>
  <c r="E98" i="2"/>
  <c r="N98" i="2" s="1"/>
  <c r="F122" i="5"/>
  <c r="T658" i="4"/>
  <c r="Q812" i="4"/>
  <c r="N894" i="4"/>
  <c r="R894" i="4" s="1"/>
  <c r="N896" i="4"/>
  <c r="R896" i="4" s="1"/>
  <c r="Q955" i="4"/>
  <c r="F37" i="2"/>
  <c r="O37" i="2" s="1"/>
  <c r="G37" i="2"/>
  <c r="P37" i="2" s="1"/>
  <c r="E37" i="2"/>
  <c r="N37" i="2" s="1"/>
  <c r="N878" i="4"/>
  <c r="D904" i="4"/>
  <c r="F930" i="4"/>
  <c r="D910" i="4"/>
  <c r="E125" i="2"/>
  <c r="N125" i="2" s="1"/>
  <c r="G125" i="2"/>
  <c r="P125" i="2" s="1"/>
  <c r="F125" i="2"/>
  <c r="O125" i="2" s="1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113" i="2"/>
  <c r="N113" i="2" s="1"/>
  <c r="F113" i="2"/>
  <c r="O113" i="2" s="1"/>
  <c r="G113" i="2"/>
  <c r="P113" i="2" s="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E55" i="2"/>
  <c r="N55" i="2" s="1"/>
  <c r="F55" i="2"/>
  <c r="O55" i="2" s="1"/>
  <c r="G55" i="2"/>
  <c r="P55" i="2" s="1"/>
  <c r="F99" i="2"/>
  <c r="O99" i="2" s="1"/>
  <c r="G99" i="2"/>
  <c r="P99" i="2" s="1"/>
  <c r="E99" i="2"/>
  <c r="N99" i="2" s="1"/>
  <c r="G51" i="2"/>
  <c r="P51" i="2" s="1"/>
  <c r="E51" i="2"/>
  <c r="N51" i="2" s="1"/>
  <c r="F51" i="2"/>
  <c r="O51" i="2" s="1"/>
  <c r="E59" i="2"/>
  <c r="N59" i="2" s="1"/>
  <c r="F59" i="2"/>
  <c r="O59" i="2" s="1"/>
  <c r="G59" i="2"/>
  <c r="P59" i="2" s="1"/>
  <c r="E95" i="2"/>
  <c r="N95" i="2" s="1"/>
  <c r="F95" i="2"/>
  <c r="O95" i="2" s="1"/>
  <c r="G95" i="2"/>
  <c r="P95" i="2" s="1"/>
  <c r="N931" i="4"/>
  <c r="R931" i="4" s="1"/>
  <c r="N939" i="4"/>
  <c r="R939" i="4" s="1"/>
  <c r="E54" i="2"/>
  <c r="N54" i="2" s="1"/>
  <c r="F54" i="2"/>
  <c r="O54" i="2" s="1"/>
  <c r="G54" i="2"/>
  <c r="P54" i="2" s="1"/>
  <c r="N871" i="4"/>
  <c r="R871" i="4" s="1"/>
  <c r="N941" i="4"/>
  <c r="R941" i="4" s="1"/>
  <c r="P951" i="4"/>
  <c r="Q956" i="4"/>
  <c r="P959" i="4"/>
  <c r="S959" i="4" s="1"/>
  <c r="P986" i="4"/>
  <c r="P992" i="4"/>
  <c r="Q995" i="4"/>
  <c r="Q912" i="4"/>
  <c r="T912" i="4" s="1"/>
  <c r="V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E948" i="11"/>
  <c r="E958" i="11"/>
  <c r="F958" i="11"/>
  <c r="F872" i="11"/>
  <c r="H872" i="11"/>
  <c r="E78" i="2"/>
  <c r="N78" i="2" s="1"/>
  <c r="F78" i="2"/>
  <c r="O78" i="2" s="1"/>
  <c r="G78" i="2"/>
  <c r="P78" i="2" s="1"/>
  <c r="T878" i="4"/>
  <c r="F12" i="2"/>
  <c r="O12" i="2" s="1"/>
  <c r="G12" i="2"/>
  <c r="P12" i="2" s="1"/>
  <c r="E12" i="2"/>
  <c r="N12" i="2" s="1"/>
  <c r="E47" i="2"/>
  <c r="N47" i="2" s="1"/>
  <c r="F47" i="2"/>
  <c r="O47" i="2" s="1"/>
  <c r="G47" i="2"/>
  <c r="P47" i="2" s="1"/>
  <c r="G79" i="2"/>
  <c r="P79" i="2" s="1"/>
  <c r="E79" i="2"/>
  <c r="N79" i="2" s="1"/>
  <c r="F79" i="2"/>
  <c r="O79" i="2" s="1"/>
  <c r="T147" i="4"/>
  <c r="P923" i="4"/>
  <c r="E84" i="2"/>
  <c r="N84" i="2" s="1"/>
  <c r="F84" i="2"/>
  <c r="O84" i="2" s="1"/>
  <c r="G84" i="2"/>
  <c r="P84" i="2" s="1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E16" i="2"/>
  <c r="N16" i="2" s="1"/>
  <c r="F16" i="2"/>
  <c r="O16" i="2" s="1"/>
  <c r="G16" i="2"/>
  <c r="P16" i="2" s="1"/>
  <c r="I55" i="5"/>
  <c r="G91" i="5"/>
  <c r="Q891" i="4"/>
  <c r="P956" i="4"/>
  <c r="E943" i="4"/>
  <c r="F967" i="4"/>
  <c r="F904" i="4"/>
  <c r="D964" i="4"/>
  <c r="D888" i="4"/>
  <c r="E117" i="2"/>
  <c r="N117" i="2" s="1"/>
  <c r="F117" i="2"/>
  <c r="O117" i="2" s="1"/>
  <c r="G117" i="2"/>
  <c r="P117" i="2" s="1"/>
  <c r="G133" i="2"/>
  <c r="P133" i="2" s="1"/>
  <c r="E133" i="2"/>
  <c r="N133" i="2" s="1"/>
  <c r="F133" i="2"/>
  <c r="O133" i="2" s="1"/>
  <c r="J742" i="11"/>
  <c r="J749" i="11"/>
  <c r="I608" i="11"/>
  <c r="I587" i="11"/>
  <c r="J587" i="11"/>
  <c r="K587" i="11" s="1"/>
  <c r="M587" i="11" s="1"/>
  <c r="N997" i="4"/>
  <c r="R997" i="4" s="1"/>
  <c r="P893" i="4"/>
  <c r="D893" i="4"/>
  <c r="E18" i="2"/>
  <c r="N18" i="2" s="1"/>
  <c r="F18" i="2"/>
  <c r="O18" i="2" s="1"/>
  <c r="G18" i="2"/>
  <c r="P18" i="2" s="1"/>
  <c r="F946" i="4"/>
  <c r="P943" i="4"/>
  <c r="F943" i="4"/>
  <c r="I638" i="11"/>
  <c r="F949" i="11"/>
  <c r="H957" i="11"/>
  <c r="J963" i="11"/>
  <c r="H935" i="11"/>
  <c r="F968" i="1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G60" i="2"/>
  <c r="P60" i="2" s="1"/>
  <c r="E60" i="2"/>
  <c r="N60" i="2" s="1"/>
  <c r="F60" i="2"/>
  <c r="O60" i="2" s="1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E121" i="2"/>
  <c r="N121" i="2" s="1"/>
  <c r="F121" i="2"/>
  <c r="O121" i="2" s="1"/>
  <c r="G121" i="2"/>
  <c r="P121" i="2" s="1"/>
  <c r="F999" i="4"/>
  <c r="I676" i="11"/>
  <c r="I679" i="11"/>
  <c r="T599" i="4"/>
  <c r="J609" i="11"/>
  <c r="J419" i="11"/>
  <c r="K419" i="11" s="1"/>
  <c r="M419" i="11" s="1"/>
  <c r="F935" i="4"/>
  <c r="P960" i="4"/>
  <c r="E64" i="2"/>
  <c r="N64" i="2" s="1"/>
  <c r="F64" i="2"/>
  <c r="O64" i="2" s="1"/>
  <c r="G64" i="2"/>
  <c r="P64" i="2" s="1"/>
  <c r="H836" i="1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E129" i="2"/>
  <c r="N129" i="2" s="1"/>
  <c r="F129" i="2"/>
  <c r="O129" i="2" s="1"/>
  <c r="G129" i="2"/>
  <c r="P129" i="2" s="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V170" i="4" s="1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V953" i="4"/>
  <c r="U953" i="4"/>
  <c r="Q957" i="4"/>
  <c r="N957" i="4"/>
  <c r="R957" i="4" s="1"/>
  <c r="D957" i="4"/>
  <c r="P957" i="4"/>
  <c r="U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896" i="4"/>
  <c r="V896" i="4"/>
  <c r="V650" i="4"/>
  <c r="U630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68" i="4" l="1"/>
  <c r="E109" i="2"/>
  <c r="N109" i="2" s="1"/>
  <c r="F109" i="2"/>
  <c r="O109" i="2" s="1"/>
  <c r="G109" i="2"/>
  <c r="P109" i="2" s="1"/>
  <c r="F73" i="2"/>
  <c r="O73" i="2" s="1"/>
  <c r="G73" i="2"/>
  <c r="P73" i="2" s="1"/>
  <c r="E73" i="2"/>
  <c r="N73" i="2" s="1"/>
  <c r="G57" i="2"/>
  <c r="P57" i="2" s="1"/>
  <c r="E57" i="2"/>
  <c r="N57" i="2" s="1"/>
  <c r="F57" i="2"/>
  <c r="O57" i="2" s="1"/>
  <c r="E38" i="2"/>
  <c r="N38" i="2" s="1"/>
  <c r="F38" i="2"/>
  <c r="O38" i="2" s="1"/>
  <c r="G38" i="2"/>
  <c r="P38" i="2" s="1"/>
  <c r="E19" i="2"/>
  <c r="N19" i="2" s="1"/>
  <c r="F19" i="2"/>
  <c r="O19" i="2" s="1"/>
  <c r="G19" i="2"/>
  <c r="P19" i="2" s="1"/>
  <c r="E11" i="2"/>
  <c r="N11" i="2" s="1"/>
  <c r="F11" i="2"/>
  <c r="O11" i="2" s="1"/>
  <c r="G11" i="2"/>
  <c r="P11" i="2" s="1"/>
  <c r="E85" i="2"/>
  <c r="N85" i="2" s="1"/>
  <c r="G85" i="2"/>
  <c r="P85" i="2" s="1"/>
  <c r="F85" i="2"/>
  <c r="O85" i="2" s="1"/>
  <c r="E53" i="2"/>
  <c r="N53" i="2" s="1"/>
  <c r="F53" i="2"/>
  <c r="O53" i="2" s="1"/>
  <c r="G53" i="2"/>
  <c r="P53" i="2" s="1"/>
  <c r="F29" i="2"/>
  <c r="O29" i="2" s="1"/>
  <c r="G29" i="2"/>
  <c r="P29" i="2" s="1"/>
  <c r="E29" i="2"/>
  <c r="N29" i="2" s="1"/>
  <c r="G22" i="2"/>
  <c r="P22" i="2" s="1"/>
  <c r="E22" i="2"/>
  <c r="N22" i="2" s="1"/>
  <c r="F22" i="2"/>
  <c r="O22" i="2" s="1"/>
  <c r="W1000" i="4"/>
  <c r="E26" i="2"/>
  <c r="N26" i="2" s="1"/>
  <c r="F26" i="2"/>
  <c r="O26" i="2" s="1"/>
  <c r="G26" i="2"/>
  <c r="P26" i="2" s="1"/>
  <c r="E8" i="2"/>
  <c r="N8" i="2" s="1"/>
  <c r="F8" i="2"/>
  <c r="O8" i="2" s="1"/>
  <c r="G8" i="2"/>
  <c r="P8" i="2" s="1"/>
  <c r="E106" i="2"/>
  <c r="N106" i="2" s="1"/>
  <c r="F106" i="2"/>
  <c r="O106" i="2" s="1"/>
  <c r="G106" i="2"/>
  <c r="P106" i="2" s="1"/>
  <c r="G50" i="2"/>
  <c r="P50" i="2" s="1"/>
  <c r="E50" i="2"/>
  <c r="N50" i="2" s="1"/>
  <c r="F50" i="2"/>
  <c r="O50" i="2" s="1"/>
  <c r="F132" i="2"/>
  <c r="O132" i="2" s="1"/>
  <c r="E132" i="2"/>
  <c r="N132" i="2" s="1"/>
  <c r="G132" i="2"/>
  <c r="P132" i="2" s="1"/>
  <c r="E116" i="2"/>
  <c r="N116" i="2" s="1"/>
  <c r="F116" i="2"/>
  <c r="O116" i="2" s="1"/>
  <c r="G116" i="2"/>
  <c r="P116" i="2" s="1"/>
  <c r="E25" i="2"/>
  <c r="N25" i="2" s="1"/>
  <c r="G25" i="2"/>
  <c r="P25" i="2" s="1"/>
  <c r="F25" i="2"/>
  <c r="O25" i="2" s="1"/>
  <c r="E114" i="2"/>
  <c r="N114" i="2" s="1"/>
  <c r="F114" i="2"/>
  <c r="O114" i="2" s="1"/>
  <c r="G114" i="2"/>
  <c r="P114" i="2" s="1"/>
  <c r="F131" i="2"/>
  <c r="O131" i="2" s="1"/>
  <c r="G131" i="2"/>
  <c r="P131" i="2" s="1"/>
  <c r="E131" i="2"/>
  <c r="N131" i="2" s="1"/>
  <c r="E43" i="2"/>
  <c r="N43" i="2" s="1"/>
  <c r="F43" i="2"/>
  <c r="O43" i="2" s="1"/>
  <c r="G43" i="2"/>
  <c r="P43" i="2" s="1"/>
  <c r="F62" i="2"/>
  <c r="O62" i="2" s="1"/>
  <c r="G62" i="2"/>
  <c r="P62" i="2" s="1"/>
  <c r="E62" i="2"/>
  <c r="N62" i="2" s="1"/>
  <c r="G9" i="2"/>
  <c r="P9" i="2" s="1"/>
  <c r="E9" i="2"/>
  <c r="N9" i="2" s="1"/>
  <c r="F9" i="2"/>
  <c r="O9" i="2" s="1"/>
  <c r="E118" i="2"/>
  <c r="N118" i="2" s="1"/>
  <c r="F118" i="2"/>
  <c r="O118" i="2" s="1"/>
  <c r="G118" i="2"/>
  <c r="P118" i="2" s="1"/>
  <c r="E111" i="2"/>
  <c r="N111" i="2" s="1"/>
  <c r="F111" i="2"/>
  <c r="O111" i="2" s="1"/>
  <c r="G111" i="2"/>
  <c r="P111" i="2" s="1"/>
  <c r="E80" i="2"/>
  <c r="N80" i="2" s="1"/>
  <c r="F80" i="2"/>
  <c r="O80" i="2" s="1"/>
  <c r="G80" i="2"/>
  <c r="P80" i="2" s="1"/>
  <c r="J903" i="11"/>
  <c r="I903" i="11"/>
  <c r="S968" i="4"/>
  <c r="U997" i="4"/>
  <c r="E107" i="2"/>
  <c r="N107" i="2" s="1"/>
  <c r="F107" i="2"/>
  <c r="O107" i="2" s="1"/>
  <c r="G107" i="2"/>
  <c r="P107" i="2" s="1"/>
  <c r="E103" i="2"/>
  <c r="N103" i="2" s="1"/>
  <c r="F103" i="2"/>
  <c r="O103" i="2" s="1"/>
  <c r="G103" i="2"/>
  <c r="P103" i="2" s="1"/>
  <c r="E45" i="2"/>
  <c r="N45" i="2" s="1"/>
  <c r="F45" i="2"/>
  <c r="O45" i="2" s="1"/>
  <c r="G45" i="2"/>
  <c r="P45" i="2" s="1"/>
  <c r="E21" i="2"/>
  <c r="N21" i="2" s="1"/>
  <c r="F21" i="2"/>
  <c r="O21" i="2" s="1"/>
  <c r="G21" i="2"/>
  <c r="P21" i="2" s="1"/>
  <c r="E81" i="2"/>
  <c r="N81" i="2" s="1"/>
  <c r="G81" i="2"/>
  <c r="P81" i="2" s="1"/>
  <c r="F81" i="2"/>
  <c r="O81" i="2" s="1"/>
  <c r="E49" i="2"/>
  <c r="N49" i="2" s="1"/>
  <c r="F49" i="2"/>
  <c r="O49" i="2" s="1"/>
  <c r="G49" i="2"/>
  <c r="P49" i="2" s="1"/>
  <c r="E36" i="2"/>
  <c r="N36" i="2" s="1"/>
  <c r="F36" i="2"/>
  <c r="O36" i="2" s="1"/>
  <c r="G36" i="2"/>
  <c r="P36" i="2" s="1"/>
  <c r="G82" i="2"/>
  <c r="P82" i="2" s="1"/>
  <c r="E82" i="2"/>
  <c r="N82" i="2" s="1"/>
  <c r="F82" i="2"/>
  <c r="O82" i="2" s="1"/>
  <c r="G14" i="2"/>
  <c r="P14" i="2" s="1"/>
  <c r="E14" i="2"/>
  <c r="N14" i="2" s="1"/>
  <c r="F14" i="2"/>
  <c r="O14" i="2" s="1"/>
  <c r="G17" i="2"/>
  <c r="P17" i="2" s="1"/>
  <c r="E17" i="2"/>
  <c r="N17" i="2" s="1"/>
  <c r="F17" i="2"/>
  <c r="O17" i="2" s="1"/>
  <c r="F128" i="2"/>
  <c r="O128" i="2" s="1"/>
  <c r="G128" i="2"/>
  <c r="P128" i="2" s="1"/>
  <c r="E128" i="2"/>
  <c r="N128" i="2" s="1"/>
  <c r="E112" i="2"/>
  <c r="N112" i="2" s="1"/>
  <c r="F112" i="2"/>
  <c r="O112" i="2" s="1"/>
  <c r="G112" i="2"/>
  <c r="P112" i="2" s="1"/>
  <c r="G6" i="2"/>
  <c r="P6" i="2" s="1"/>
  <c r="E6" i="2"/>
  <c r="N6" i="2" s="1"/>
  <c r="F6" i="2"/>
  <c r="O6" i="2" s="1"/>
  <c r="F23" i="2"/>
  <c r="O23" i="2" s="1"/>
  <c r="G23" i="2"/>
  <c r="P23" i="2" s="1"/>
  <c r="E23" i="2"/>
  <c r="N23" i="2" s="1"/>
  <c r="E119" i="2"/>
  <c r="N119" i="2" s="1"/>
  <c r="F119" i="2"/>
  <c r="O119" i="2" s="1"/>
  <c r="G119" i="2"/>
  <c r="P119" i="2" s="1"/>
  <c r="E52" i="2"/>
  <c r="N52" i="2" s="1"/>
  <c r="F52" i="2"/>
  <c r="O52" i="2" s="1"/>
  <c r="G52" i="2"/>
  <c r="P52" i="2" s="1"/>
  <c r="E34" i="2"/>
  <c r="N34" i="2" s="1"/>
  <c r="F34" i="2"/>
  <c r="O34" i="2" s="1"/>
  <c r="G34" i="2"/>
  <c r="P34" i="2" s="1"/>
  <c r="E108" i="2"/>
  <c r="N108" i="2" s="1"/>
  <c r="F108" i="2"/>
  <c r="O108" i="2" s="1"/>
  <c r="G108" i="2"/>
  <c r="P108" i="2" s="1"/>
  <c r="F76" i="2"/>
  <c r="O76" i="2" s="1"/>
  <c r="G76" i="2"/>
  <c r="P76" i="2" s="1"/>
  <c r="E76" i="2"/>
  <c r="N76" i="2" s="1"/>
  <c r="F7" i="2"/>
  <c r="O7" i="2" s="1"/>
  <c r="G7" i="2"/>
  <c r="P7" i="2" s="1"/>
  <c r="E7" i="2"/>
  <c r="N7" i="2" s="1"/>
  <c r="F27" i="2"/>
  <c r="O27" i="2" s="1"/>
  <c r="G27" i="2"/>
  <c r="P27" i="2" s="1"/>
  <c r="E27" i="2"/>
  <c r="N27" i="2" s="1"/>
  <c r="F127" i="2"/>
  <c r="O127" i="2" s="1"/>
  <c r="G127" i="2"/>
  <c r="P127" i="2" s="1"/>
  <c r="E127" i="2"/>
  <c r="N127" i="2" s="1"/>
  <c r="J884" i="11"/>
  <c r="E5" i="2"/>
  <c r="N5" i="2" s="1"/>
  <c r="F5" i="2"/>
  <c r="O5" i="2" s="1"/>
  <c r="G5" i="2"/>
  <c r="P5" i="2" s="1"/>
  <c r="R908" i="4"/>
  <c r="T908" i="4"/>
  <c r="S908" i="4"/>
  <c r="G56" i="2"/>
  <c r="P56" i="2" s="1"/>
  <c r="E56" i="2"/>
  <c r="N56" i="2" s="1"/>
  <c r="F56" i="2"/>
  <c r="O56" i="2" s="1"/>
  <c r="J978" i="11"/>
  <c r="I978" i="11"/>
  <c r="T959" i="4"/>
  <c r="V959" i="4" s="1"/>
  <c r="E105" i="2"/>
  <c r="N105" i="2" s="1"/>
  <c r="F105" i="2"/>
  <c r="O105" i="2" s="1"/>
  <c r="G105" i="2"/>
  <c r="P105" i="2" s="1"/>
  <c r="E93" i="2"/>
  <c r="N93" i="2" s="1"/>
  <c r="F93" i="2"/>
  <c r="O93" i="2" s="1"/>
  <c r="G93" i="2"/>
  <c r="P93" i="2" s="1"/>
  <c r="F87" i="2"/>
  <c r="O87" i="2" s="1"/>
  <c r="E87" i="2"/>
  <c r="N87" i="2" s="1"/>
  <c r="G87" i="2"/>
  <c r="P87" i="2" s="1"/>
  <c r="F77" i="2"/>
  <c r="O77" i="2" s="1"/>
  <c r="G77" i="2"/>
  <c r="P77" i="2" s="1"/>
  <c r="E77" i="2"/>
  <c r="N77" i="2" s="1"/>
  <c r="F35" i="2"/>
  <c r="O35" i="2" s="1"/>
  <c r="G35" i="2"/>
  <c r="P35" i="2" s="1"/>
  <c r="E35" i="2"/>
  <c r="N35" i="2" s="1"/>
  <c r="F31" i="2"/>
  <c r="O31" i="2" s="1"/>
  <c r="G31" i="2"/>
  <c r="P31" i="2" s="1"/>
  <c r="E31" i="2"/>
  <c r="N31" i="2" s="1"/>
  <c r="E101" i="2"/>
  <c r="N101" i="2" s="1"/>
  <c r="F101" i="2"/>
  <c r="O101" i="2" s="1"/>
  <c r="G101" i="2"/>
  <c r="P101" i="2" s="1"/>
  <c r="E69" i="2"/>
  <c r="N69" i="2" s="1"/>
  <c r="F69" i="2"/>
  <c r="O69" i="2" s="1"/>
  <c r="G69" i="2"/>
  <c r="P69" i="2" s="1"/>
  <c r="E58" i="2"/>
  <c r="N58" i="2" s="1"/>
  <c r="F58" i="2"/>
  <c r="O58" i="2" s="1"/>
  <c r="G58" i="2"/>
  <c r="P58" i="2" s="1"/>
  <c r="V945" i="4"/>
  <c r="E124" i="2"/>
  <c r="N124" i="2" s="1"/>
  <c r="F124" i="2"/>
  <c r="O124" i="2" s="1"/>
  <c r="G124" i="2"/>
  <c r="P124" i="2" s="1"/>
  <c r="E100" i="2"/>
  <c r="N100" i="2" s="1"/>
  <c r="F100" i="2"/>
  <c r="O100" i="2" s="1"/>
  <c r="G100" i="2"/>
  <c r="P100" i="2" s="1"/>
  <c r="E92" i="2"/>
  <c r="N92" i="2" s="1"/>
  <c r="G92" i="2"/>
  <c r="P92" i="2" s="1"/>
  <c r="F92" i="2"/>
  <c r="O92" i="2" s="1"/>
  <c r="E13" i="2"/>
  <c r="N13" i="2" s="1"/>
  <c r="F13" i="2"/>
  <c r="O13" i="2" s="1"/>
  <c r="G13" i="2"/>
  <c r="P13" i="2" s="1"/>
  <c r="E32" i="2"/>
  <c r="N32" i="2" s="1"/>
  <c r="F32" i="2"/>
  <c r="O32" i="2" s="1"/>
  <c r="G32" i="2"/>
  <c r="P32" i="2" s="1"/>
  <c r="E70" i="2"/>
  <c r="N70" i="2" s="1"/>
  <c r="F70" i="2"/>
  <c r="O70" i="2" s="1"/>
  <c r="G70" i="2"/>
  <c r="P70" i="2" s="1"/>
  <c r="G88" i="2"/>
  <c r="P88" i="2" s="1"/>
  <c r="F88" i="2"/>
  <c r="O88" i="2" s="1"/>
  <c r="E88" i="2"/>
  <c r="N88" i="2" s="1"/>
  <c r="E68" i="2"/>
  <c r="N68" i="2" s="1"/>
  <c r="F68" i="2"/>
  <c r="O68" i="2" s="1"/>
  <c r="G68" i="2"/>
  <c r="P68" i="2" s="1"/>
  <c r="G44" i="2"/>
  <c r="P44" i="2" s="1"/>
  <c r="E44" i="2"/>
  <c r="N44" i="2" s="1"/>
  <c r="F44" i="2"/>
  <c r="O44" i="2" s="1"/>
  <c r="G72" i="2"/>
  <c r="P72" i="2" s="1"/>
  <c r="E72" i="2"/>
  <c r="N72" i="2" s="1"/>
  <c r="F72" i="2"/>
  <c r="O72" i="2" s="1"/>
  <c r="G48" i="2"/>
  <c r="P48" i="2" s="1"/>
  <c r="E48" i="2"/>
  <c r="N48" i="2" s="1"/>
  <c r="F48" i="2"/>
  <c r="O48" i="2" s="1"/>
  <c r="T997" i="4"/>
  <c r="V997" i="4" s="1"/>
  <c r="W997" i="4" s="1"/>
  <c r="T888" i="4"/>
  <c r="V888" i="4" s="1"/>
  <c r="W888" i="4" s="1"/>
  <c r="S948" i="4"/>
  <c r="U948" i="4" s="1"/>
  <c r="G89" i="2"/>
  <c r="P89" i="2" s="1"/>
  <c r="E89" i="2"/>
  <c r="N89" i="2" s="1"/>
  <c r="F89" i="2"/>
  <c r="O89" i="2" s="1"/>
  <c r="E75" i="2"/>
  <c r="N75" i="2" s="1"/>
  <c r="F75" i="2"/>
  <c r="O75" i="2" s="1"/>
  <c r="G75" i="2"/>
  <c r="P75" i="2" s="1"/>
  <c r="E71" i="2"/>
  <c r="N71" i="2" s="1"/>
  <c r="F71" i="2"/>
  <c r="O71" i="2" s="1"/>
  <c r="G71" i="2"/>
  <c r="P71" i="2" s="1"/>
  <c r="G61" i="2"/>
  <c r="P61" i="2" s="1"/>
  <c r="E61" i="2"/>
  <c r="N61" i="2" s="1"/>
  <c r="F61" i="2"/>
  <c r="O61" i="2" s="1"/>
  <c r="F33" i="2"/>
  <c r="O33" i="2" s="1"/>
  <c r="G33" i="2"/>
  <c r="P33" i="2" s="1"/>
  <c r="E33" i="2"/>
  <c r="N33" i="2" s="1"/>
  <c r="G97" i="2"/>
  <c r="P97" i="2" s="1"/>
  <c r="E97" i="2"/>
  <c r="N97" i="2" s="1"/>
  <c r="F97" i="2"/>
  <c r="O97" i="2" s="1"/>
  <c r="E65" i="2"/>
  <c r="N65" i="2" s="1"/>
  <c r="F65" i="2"/>
  <c r="O65" i="2" s="1"/>
  <c r="G65" i="2"/>
  <c r="P65" i="2" s="1"/>
  <c r="E42" i="2"/>
  <c r="N42" i="2" s="1"/>
  <c r="F42" i="2"/>
  <c r="O42" i="2" s="1"/>
  <c r="G42" i="2"/>
  <c r="P42" i="2" s="1"/>
  <c r="E24" i="2"/>
  <c r="N24" i="2" s="1"/>
  <c r="F24" i="2"/>
  <c r="O24" i="2" s="1"/>
  <c r="G24" i="2"/>
  <c r="P24" i="2" s="1"/>
  <c r="F90" i="2"/>
  <c r="O90" i="2" s="1"/>
  <c r="E90" i="2"/>
  <c r="N90" i="2" s="1"/>
  <c r="G90" i="2"/>
  <c r="P90" i="2" s="1"/>
  <c r="E10" i="2"/>
  <c r="N10" i="2" s="1"/>
  <c r="F10" i="2"/>
  <c r="O10" i="2" s="1"/>
  <c r="G10" i="2"/>
  <c r="P10" i="2" s="1"/>
  <c r="E74" i="2"/>
  <c r="N74" i="2" s="1"/>
  <c r="F74" i="2"/>
  <c r="O74" i="2" s="1"/>
  <c r="G74" i="2"/>
  <c r="P74" i="2" s="1"/>
  <c r="E120" i="2"/>
  <c r="N120" i="2" s="1"/>
  <c r="F120" i="2"/>
  <c r="O120" i="2" s="1"/>
  <c r="G120" i="2"/>
  <c r="P120" i="2" s="1"/>
  <c r="E96" i="2"/>
  <c r="N96" i="2" s="1"/>
  <c r="F96" i="2"/>
  <c r="O96" i="2" s="1"/>
  <c r="G96" i="2"/>
  <c r="P96" i="2" s="1"/>
  <c r="V30" i="4"/>
  <c r="F94" i="2"/>
  <c r="O94" i="2" s="1"/>
  <c r="E94" i="2"/>
  <c r="N94" i="2" s="1"/>
  <c r="G94" i="2"/>
  <c r="P94" i="2" s="1"/>
  <c r="G126" i="2"/>
  <c r="P126" i="2" s="1"/>
  <c r="F126" i="2"/>
  <c r="O126" i="2" s="1"/>
  <c r="E126" i="2"/>
  <c r="N126" i="2" s="1"/>
  <c r="F130" i="2"/>
  <c r="O130" i="2" s="1"/>
  <c r="E130" i="2"/>
  <c r="N130" i="2" s="1"/>
  <c r="G130" i="2"/>
  <c r="P130" i="2" s="1"/>
  <c r="E104" i="2"/>
  <c r="N104" i="2" s="1"/>
  <c r="F104" i="2"/>
  <c r="O104" i="2" s="1"/>
  <c r="G104" i="2"/>
  <c r="P104" i="2" s="1"/>
  <c r="G86" i="2"/>
  <c r="P86" i="2" s="1"/>
  <c r="E86" i="2"/>
  <c r="N86" i="2" s="1"/>
  <c r="F86" i="2"/>
  <c r="O86" i="2" s="1"/>
  <c r="E110" i="2"/>
  <c r="N110" i="2" s="1"/>
  <c r="F110" i="2"/>
  <c r="O110" i="2" s="1"/>
  <c r="G110" i="2"/>
  <c r="P110" i="2" s="1"/>
  <c r="E115" i="2"/>
  <c r="N115" i="2" s="1"/>
  <c r="F115" i="2"/>
  <c r="O115" i="2" s="1"/>
  <c r="G115" i="2"/>
  <c r="P115" i="2" s="1"/>
  <c r="E123" i="2"/>
  <c r="N123" i="2" s="1"/>
  <c r="F123" i="2"/>
  <c r="O123" i="2" s="1"/>
  <c r="G123" i="2"/>
  <c r="P123" i="2" s="1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140" i="4" l="1"/>
  <c r="AD140" i="4" s="1"/>
  <c r="Y888" i="4"/>
  <c r="X888" i="4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C888" i="4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F148" i="4" l="1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128" i="10"/>
  <c r="D656" i="3"/>
  <c r="D653" i="3"/>
  <c r="D661" i="3"/>
  <c r="D735" i="3"/>
  <c r="D405" i="3"/>
  <c r="D909" i="3"/>
  <c r="D913" i="3"/>
  <c r="D282" i="3"/>
  <c r="D250" i="3"/>
  <c r="D15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63" i="10"/>
  <c r="D76" i="10"/>
  <c r="D699" i="3"/>
  <c r="D943" i="10"/>
  <c r="D536" i="3"/>
  <c r="D933" i="3"/>
  <c r="D590" i="3"/>
  <c r="D297" i="3"/>
  <c r="D45" i="10"/>
  <c r="D860" i="3"/>
  <c r="D873" i="3"/>
  <c r="D506" i="3"/>
  <c r="D700" i="3"/>
  <c r="D339" i="3"/>
  <c r="D371" i="3"/>
  <c r="D440" i="3"/>
  <c r="D188" i="3"/>
  <c r="D207" i="3"/>
  <c r="D277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266" i="10"/>
  <c r="D339" i="10"/>
  <c r="D42" i="10"/>
  <c r="D546" i="3"/>
  <c r="D356" i="10"/>
  <c r="D937" i="3"/>
  <c r="D309" i="3"/>
  <c r="D425" i="3"/>
  <c r="D265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798" i="10"/>
  <c r="D785" i="3"/>
  <c r="D550" i="3"/>
  <c r="D928" i="3"/>
  <c r="D758" i="3"/>
  <c r="D800" i="3"/>
  <c r="D349" i="3"/>
  <c r="D380" i="3"/>
  <c r="D221" i="3"/>
  <c r="D206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165" i="10"/>
  <c r="D943" i="3"/>
  <c r="D816" i="3"/>
  <c r="D581" i="3"/>
  <c r="D794" i="3"/>
  <c r="D366" i="3"/>
  <c r="D416" i="3"/>
  <c r="D496" i="3"/>
  <c r="D175" i="3"/>
  <c r="D233" i="3"/>
  <c r="D29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680" i="10"/>
  <c r="D225" i="10"/>
  <c r="D565" i="3"/>
  <c r="D761" i="10"/>
  <c r="D859" i="3"/>
  <c r="D452" i="3"/>
  <c r="D323" i="3"/>
  <c r="D213" i="3"/>
  <c r="D255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663" i="3"/>
  <c r="D336" i="3"/>
  <c r="D142" i="3"/>
  <c r="D56" i="10"/>
  <c r="D669" i="3"/>
  <c r="D237" i="3"/>
  <c r="D7" i="10"/>
  <c r="D878" i="3"/>
  <c r="D291" i="3"/>
  <c r="D623" i="10"/>
  <c r="D530" i="3"/>
  <c r="D236" i="3"/>
  <c r="D708" i="3"/>
  <c r="D824" i="3"/>
  <c r="D757" i="10"/>
  <c r="D561" i="3"/>
  <c r="D879" i="3"/>
  <c r="D430" i="3"/>
  <c r="D216" i="3"/>
  <c r="D143" i="3"/>
  <c r="D184" i="10"/>
  <c r="D841" i="3"/>
  <c r="D372" i="3"/>
  <c r="D263" i="10"/>
  <c r="D743" i="3"/>
  <c r="D429" i="3"/>
  <c r="D618" i="10"/>
  <c r="D854" i="3"/>
  <c r="D426" i="3"/>
  <c r="D285" i="10"/>
  <c r="D55" i="10"/>
  <c r="D620" i="3"/>
  <c r="D2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398" i="10"/>
  <c r="D603" i="3"/>
  <c r="D435" i="3"/>
  <c r="D296" i="3"/>
  <c r="D563" i="10"/>
  <c r="D616" i="3"/>
  <c r="D384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984" i="3"/>
  <c r="D242" i="3"/>
  <c r="D161" i="3"/>
  <c r="D740" i="3"/>
  <c r="D902" i="3"/>
  <c r="D154" i="3"/>
  <c r="D990" i="10"/>
  <c r="D594" i="3"/>
  <c r="D730" i="3"/>
  <c r="D994" i="3"/>
  <c r="D512" i="3"/>
  <c r="D129" i="10"/>
  <c r="D897" i="3"/>
  <c r="D392" i="3"/>
  <c r="D189" i="10"/>
  <c r="D770" i="3"/>
  <c r="D182" i="3"/>
  <c r="D899" i="10"/>
  <c r="D966" i="3"/>
  <c r="D267" i="3"/>
  <c r="D664" i="3"/>
  <c r="D702" i="3"/>
  <c r="D554" i="10"/>
  <c r="D898" i="3"/>
  <c r="D613" i="3"/>
  <c r="D388" i="3"/>
  <c r="D211" i="3"/>
  <c r="D79" i="10"/>
  <c r="D868" i="3"/>
  <c r="D30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223" i="10"/>
  <c r="D314" i="3"/>
  <c r="D313" i="3"/>
  <c r="D585" i="10"/>
  <c r="D300" i="3"/>
  <c r="D727" i="10"/>
  <c r="D491" i="3"/>
  <c r="D714" i="3"/>
  <c r="D386" i="3"/>
  <c r="D174" i="3"/>
  <c r="D212" i="10"/>
  <c r="D553" i="3"/>
  <c r="D438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221" i="10"/>
  <c r="D722" i="3"/>
  <c r="D931" i="3"/>
  <c r="D983" i="10"/>
  <c r="D626" i="3"/>
  <c r="D167" i="3"/>
  <c r="D564" i="10"/>
  <c r="D917" i="3"/>
  <c r="D393" i="3"/>
  <c r="D972" i="10"/>
  <c r="D209" i="10"/>
  <c r="D600" i="3"/>
  <c r="D223" i="3"/>
  <c r="D188" i="10"/>
  <c r="D845" i="3"/>
  <c r="D976" i="10"/>
  <c r="D470" i="3"/>
  <c r="D145" i="3"/>
  <c r="D374" i="3"/>
  <c r="D840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64" i="10"/>
  <c r="D302" i="3"/>
  <c r="D131" i="10"/>
  <c r="D925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203" i="10"/>
  <c r="D338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95" i="10"/>
  <c r="D414" i="3"/>
  <c r="D847" i="3"/>
  <c r="D32" i="10"/>
  <c r="D172" i="3"/>
  <c r="D136" i="10"/>
  <c r="D831" i="3"/>
  <c r="D733" i="3"/>
  <c r="D346" i="3"/>
  <c r="D218" i="3"/>
  <c r="D357" i="10"/>
  <c r="D541" i="3"/>
  <c r="D659" i="3"/>
  <c r="D187" i="3"/>
  <c r="D565" i="10"/>
  <c r="D572" i="3"/>
  <c r="D697" i="3"/>
  <c r="D163" i="10"/>
  <c r="D417" i="3"/>
  <c r="D31" i="10"/>
  <c r="D675" i="3"/>
  <c r="D406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423" i="10"/>
  <c r="D568" i="3"/>
  <c r="D322" i="3"/>
  <c r="D243" i="3"/>
  <c r="D347" i="10"/>
  <c r="D448" i="3"/>
  <c r="D328" i="3"/>
  <c r="D28" i="10"/>
  <c r="D378" i="3"/>
  <c r="D4" i="10"/>
  <c r="D450" i="3"/>
  <c r="D684" i="3"/>
  <c r="D292" i="10"/>
  <c r="D912" i="3"/>
  <c r="D191" i="3"/>
  <c r="D836" i="10"/>
  <c r="D474" i="3"/>
  <c r="D245" i="3"/>
  <c r="D566" i="3"/>
  <c r="D157" i="3"/>
  <c r="D596" i="3"/>
  <c r="D193" i="3"/>
  <c r="D162" i="10"/>
  <c r="D583" i="3"/>
  <c r="D437" i="3"/>
  <c r="D647" i="3"/>
  <c r="D160" i="3"/>
  <c r="D303" i="10"/>
  <c r="D607" i="3"/>
  <c r="D315" i="3"/>
  <c r="D181" i="3"/>
  <c r="D975" i="10"/>
  <c r="D207" i="10"/>
  <c r="D637" i="3"/>
  <c r="D17" i="10"/>
  <c r="D822" i="3"/>
  <c r="D419" i="10"/>
  <c r="D763" i="3"/>
  <c r="D871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8" i="3"/>
  <c r="D7" i="3"/>
  <c r="D20" i="3"/>
  <c r="D4" i="3"/>
  <c r="D12" i="3"/>
  <c r="D18" i="3"/>
  <c r="D6" i="3"/>
  <c r="D17" i="3"/>
  <c r="D10" i="3"/>
  <c r="D23" i="3"/>
  <c r="D16" i="3"/>
  <c r="D14" i="3"/>
  <c r="D19" i="3"/>
  <c r="D11" i="3"/>
  <c r="D13" i="3"/>
  <c r="D9" i="3"/>
  <c r="D21" i="3"/>
  <c r="D5" i="3"/>
  <c r="D15" i="3"/>
  <c r="D22" i="3"/>
  <c r="D29" i="3"/>
  <c r="D32" i="3"/>
  <c r="D27" i="3"/>
  <c r="D28" i="3"/>
  <c r="D48" i="3"/>
  <c r="D44" i="3"/>
  <c r="D40" i="3"/>
  <c r="D43" i="3"/>
  <c r="D42" i="3"/>
  <c r="D35" i="3"/>
  <c r="D41" i="3"/>
  <c r="D34" i="3"/>
  <c r="D46" i="3"/>
  <c r="D31" i="3"/>
  <c r="D47" i="3"/>
  <c r="D49" i="3"/>
  <c r="D37" i="3"/>
  <c r="D36" i="3"/>
  <c r="D33" i="3"/>
  <c r="D25" i="3"/>
  <c r="D24" i="3"/>
  <c r="D50" i="3"/>
  <c r="D45" i="3"/>
  <c r="D51" i="3"/>
  <c r="D30" i="3"/>
  <c r="D26" i="3"/>
  <c r="D52" i="3"/>
  <c r="D57" i="3"/>
  <c r="D53" i="3"/>
  <c r="D54" i="3"/>
  <c r="D55" i="3"/>
  <c r="D56" i="3"/>
  <c r="D64" i="3"/>
  <c r="D59" i="3"/>
  <c r="D63" i="3"/>
  <c r="D65" i="3"/>
  <c r="D61" i="3"/>
  <c r="D60" i="3"/>
  <c r="D58" i="3"/>
  <c r="D62" i="3"/>
  <c r="D79" i="3"/>
  <c r="D78" i="3"/>
  <c r="D66" i="3"/>
  <c r="D71" i="3"/>
  <c r="D81" i="3"/>
  <c r="D77" i="3"/>
  <c r="D69" i="3"/>
  <c r="D73" i="3"/>
  <c r="D67" i="3"/>
  <c r="D70" i="3"/>
  <c r="D68" i="3"/>
  <c r="D72" i="3"/>
  <c r="D74" i="3"/>
  <c r="D80" i="3"/>
  <c r="D75" i="3"/>
  <c r="D76" i="3"/>
  <c r="D92" i="3"/>
  <c r="D91" i="3"/>
  <c r="D89" i="3"/>
  <c r="D86" i="3"/>
  <c r="D84" i="3"/>
  <c r="D90" i="3"/>
  <c r="D95" i="3"/>
  <c r="D85" i="3"/>
  <c r="D82" i="3"/>
  <c r="D94" i="3"/>
  <c r="D93" i="3"/>
  <c r="D83" i="3"/>
  <c r="D88" i="3"/>
  <c r="D87" i="3"/>
  <c r="D109" i="3"/>
  <c r="D102" i="3"/>
  <c r="D110" i="3"/>
  <c r="D108" i="3"/>
  <c r="D113" i="3"/>
  <c r="D121" i="3"/>
  <c r="D101" i="3"/>
  <c r="D120" i="3"/>
  <c r="D96" i="3"/>
  <c r="D116" i="3"/>
  <c r="D125" i="3"/>
  <c r="D122" i="3"/>
  <c r="D112" i="3"/>
  <c r="D115" i="3"/>
  <c r="D124" i="3"/>
  <c r="D104" i="3"/>
  <c r="D111" i="3"/>
  <c r="D123" i="3"/>
  <c r="D98" i="3"/>
  <c r="D106" i="3"/>
  <c r="D103" i="3"/>
  <c r="D117" i="3"/>
  <c r="D119" i="3"/>
  <c r="D118" i="3"/>
  <c r="D105" i="3"/>
  <c r="D100" i="3"/>
  <c r="D107" i="3"/>
  <c r="D99" i="3"/>
  <c r="D114" i="3"/>
  <c r="D97" i="3"/>
  <c r="D133" i="3"/>
  <c r="D129" i="3"/>
  <c r="D127" i="3"/>
  <c r="D132" i="3"/>
  <c r="D128" i="3"/>
  <c r="D130" i="3"/>
  <c r="D126" i="3"/>
  <c r="D134" i="3"/>
  <c r="D131" i="3"/>
  <c r="AP152" i="4" l="1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Q295" i="4" s="1"/>
  <c r="AW295" i="4" s="1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31" i="4" s="1"/>
  <c r="AS731" i="4" s="1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O809" i="4" s="1"/>
  <c r="AU809" i="4" s="1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AM459" i="4" s="1"/>
  <c r="AS459" i="4" s="1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O210" i="4" s="1"/>
  <c r="AU210" i="4" s="1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N239" i="4" s="1"/>
  <c r="AT239" i="4" s="1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L849" i="4" s="1"/>
  <c r="AR849" i="4" s="1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Q749" i="4" s="1"/>
  <c r="AW749" i="4" s="1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M390" i="4" s="1"/>
  <c r="AS390" i="4" s="1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P233" i="4" s="1"/>
  <c r="AV233" i="4" s="1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M370" i="4" s="1"/>
  <c r="AS370" i="4" s="1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712" i="4" l="1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AL146" i="4"/>
  <c r="AR146" i="4" s="1"/>
  <c r="AO822" i="4"/>
  <c r="AU822" i="4" s="1"/>
  <c r="G174" i="4"/>
  <c r="E149" i="4"/>
  <c r="I149" i="4" s="1"/>
  <c r="AL58" i="4"/>
  <c r="AR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L505" i="4"/>
  <c r="AR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AL863" i="4"/>
  <c r="AR863" i="4" s="1"/>
  <c r="AQ411" i="4"/>
  <c r="AW411" i="4" s="1"/>
  <c r="AS906" i="4"/>
  <c r="AE906" i="4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AM906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876" i="4"/>
  <c r="AQ674" i="4"/>
  <c r="AW674" i="4" s="1"/>
  <c r="AL919" i="4"/>
  <c r="AL126" i="4"/>
  <c r="AR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L952" i="4" s="1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824" i="4" l="1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<sst xmlns="http://schemas.openxmlformats.org/spreadsheetml/2006/main" count="802" uniqueCount="206">
  <si>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</si>
  <si>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</si>
  <si>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</si>
  <si>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</si>
  <si>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</si>
  <si>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</si>
  <si>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</si>
  <si>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</si>
  <si>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</si>
  <si>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</si>
  <si>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</si>
  <si>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</si>
  <si>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</si>
  <si>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</si>
  <si>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</si>
  <si>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</si>
  <si>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</si>
  <si>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</si>
  <si>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</si>
  <si>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</si>
  <si>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</si>
  <si>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</si>
  <si>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</si>
  <si>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</si>
  <si>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</si>
  <si>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</si>
  <si>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</si>
  <si>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</si>
  <si>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</si>
  <si>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</si>
  <si>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</si>
  <si>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</si>
  <si>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</si>
  <si>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</si>
  <si>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</si>
  <si>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</si>
  <si>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</si>
  <si>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</si>
  <si>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</si>
  <si>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</si>
  <si>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</si>
  <si>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</si>
  <si>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</si>
  <si>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</si>
  <si>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</si>
  <si>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</si>
  <si>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</si>
  <si>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</si>
  <si>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</si>
  <si>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</si>
  <si>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</si>
  <si>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</si>
  <si>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</si>
  <si>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</si>
  <si>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</si>
  <si>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</si>
  <si>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</si>
  <si>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</si>
  <si>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</si>
  <si>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</si>
  <si>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</si>
  <si>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</si>
  <si>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</si>
  <si>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</si>
  <si>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</si>
  <si>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</si>
  <si>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</si>
  <si>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</si>
  <si>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</si>
  <si>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</si>
  <si>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</si>
  <si>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</si>
  <si>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</si>
  <si>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</si>
  <si>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</si>
  <si>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</si>
  <si>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</si>
  <si>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</si>
  <si>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</si>
  <si>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</si>
  <si>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</si>
  <si>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</si>
  <si>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</si>
  <si>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</si>
  <si>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</si>
  <si>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</si>
  <si>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</si>
  <si>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</si>
  <si>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</si>
  <si>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</si>
  <si>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</si>
  <si>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</si>
  <si>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</si>
  <si>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</si>
  <si>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</si>
  <si>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</si>
  <si>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</si>
  <si>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</si>
  <si>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</si>
  <si>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</si>
  <si>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</si>
  <si>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</si>
  <si>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</si>
  <si>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</si>
  <si>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</si>
  <si>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</si>
  <si>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</si>
  <si>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</si>
  <si>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</si>
  <si>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</si>
  <si>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</si>
  <si>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</si>
  <si>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</si>
  <si>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</si>
  <si>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</si>
  <si>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</si>
  <si>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</si>
  <si>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</si>
  <si>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</si>
  <si>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</si>
  <si>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</si>
  <si>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</si>
  <si>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</si>
  <si>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</si>
  <si>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</si>
  <si>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</si>
  <si>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</si>
  <si>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</si>
  <si>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</si>
  <si>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</si>
  <si>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</si>
  <si>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</si>
  <si>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</si>
  <si>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</si>
  <si>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</si>
  <si>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</si>
  <si>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</si>
  <si>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</si>
  <si>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</si>
  <si>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</si>
  <si>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</si>
  <si>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</si>
  <si>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</si>
  <si>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</si>
  <si>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</si>
  <si>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</si>
  <si>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</si>
  <si>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</si>
  <si>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</si>
  <si>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</si>
  <si>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</si>
  <si>
    <t>25/12/2021</t>
  </si>
  <si>
    <t>26/12/2021</t>
  </si>
  <si>
    <t>Atl. San Luis</t>
  </si>
  <si>
    <t>Juarez</t>
  </si>
  <si>
    <t>Mazatlan FC</t>
  </si>
  <si>
    <t>Toluca</t>
  </si>
  <si>
    <t>Guadalajara Chivas</t>
  </si>
  <si>
    <t>Queretaro</t>
  </si>
  <si>
    <t>Club Leon</t>
  </si>
  <si>
    <t>Pachuca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</si>
  <si>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</si>
  <si>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</si>
  <si>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</si>
  <si>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</si>
  <si>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</si>
  <si>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</si>
  <si>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</si>
  <si>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</si>
  <si>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21/01/2022</t>
  </si>
  <si>
    <t>22/01/2022</t>
  </si>
  <si>
    <t>23/01/2022</t>
  </si>
  <si>
    <t>24/01/2022</t>
  </si>
  <si>
    <t>Liga MX</t>
  </si>
  <si>
    <t>Puebla</t>
  </si>
  <si>
    <t>Club Tijuana</t>
  </si>
  <si>
    <t>FCSB</t>
  </si>
  <si>
    <t>28/01/2022</t>
  </si>
  <si>
    <t>29/01/2022</t>
  </si>
  <si>
    <t>30/01/2022</t>
  </si>
  <si>
    <t>31/01/2022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</si>
  <si>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</si>
  <si>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</si>
  <si>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</si>
  <si>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</si>
  <si>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</si>
  <si>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</si>
  <si>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</si>
  <si>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Rapid Vienna</t>
  </si>
  <si>
    <t>Salzburg</t>
  </si>
  <si>
    <t>Altach</t>
  </si>
  <si>
    <t>Austria Vienna</t>
  </si>
  <si>
    <t>Tirol</t>
  </si>
  <si>
    <t>Sturm Graz</t>
  </si>
  <si>
    <t>Wolfsberger AC</t>
  </si>
  <si>
    <t>Ried</t>
  </si>
  <si>
    <t>Hartberg</t>
  </si>
  <si>
    <t>Admira</t>
  </si>
  <si>
    <t>LASK</t>
  </si>
  <si>
    <t>A. Klagenfurt</t>
  </si>
  <si>
    <t>11/02/2022</t>
  </si>
  <si>
    <t>12/02/2022</t>
  </si>
  <si>
    <t>13/02/2022</t>
  </si>
  <si>
    <t>14/02/2022</t>
  </si>
  <si>
    <t>15/02/2022</t>
  </si>
  <si>
    <t>Admiral Bundesliga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</si>
</sst>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9">
        <f t="shared" si="13"/>
        <v>0.40050063805144742</v>
      </c>
      <c r="E58" s="9">
        <f t="shared" si="14"/>
        <v>0.30119065502097853</v>
      </c>
      <c r="F58" s="9">
        <f t="shared" si="15"/>
        <v>0.298308706927574</v>
      </c>
      <c r="G58" s="9">
        <f t="shared" si="16"/>
        <v>1.0691963739349761</v>
      </c>
      <c r="H58" s="9">
        <f t="shared" si="17"/>
        <v>2.4968749235089662</v>
      </c>
      <c r="I58" s="9">
        <f t="shared" si="18"/>
        <v>3.3201561314388988</v>
      </c>
      <c r="J58" s="9">
        <f t="shared" si="19"/>
        <v>3.3522320226569478</v>
      </c>
      <c r="K58" s="11">
        <f t="shared" si="20"/>
        <v>0.41666666666666669</v>
      </c>
      <c r="L58" s="11">
        <f t="shared" si="21"/>
        <v>0.31545741324921134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-0.27453009989484745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0.23700381177707674</v>
      </c>
      <c r="Q58" s="11">
        <f>2*'OddsRatio_working_3-way'!K58*'OddsRatio_working_3-way'!L58*'OddsRatio_working_3-way'!M58</f>
        <v>8.215036803364878E-2</v>
      </c>
      <c r="R58" s="11">
        <f t="shared" si="23"/>
        <v>0</v>
      </c>
      <c r="S58" s="11">
        <f t="shared" si="24"/>
        <v>-0.86330719971272984</v>
      </c>
      <c r="T58" s="11">
        <f t="shared" si="25"/>
        <v>-0.29923993057633613</v>
      </c>
      <c r="U58" s="11">
        <f>'OddsRatio_working_3-way'!S58-'OddsRatio_working_3-way'!R58^2/3</f>
        <v>-0.86330719971272984</v>
      </c>
      <c r="V58" s="11">
        <f>'OddsRatio_working_3-way'!S58*'OddsRatio_working_3-way'!R58/3-2*'OddsRatio_working_3-way'!R58^3/27-'OddsRatio_working_3-way'!T58</f>
        <v>0.29923993057633613</v>
      </c>
      <c r="W58" s="11">
        <f>'OddsRatio_working_3-way'!V58^2+4*'OddsRatio_working_3-way'!U58^3/27</f>
        <v>-5.777281700636655E-3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0.15437115805095128</v>
      </c>
      <c r="Y58" s="11">
        <f>IF('OddsRatio_working_3-way'!W58&gt;=0,IF('OddsRatio_working_3-way'!V58+SQRT('OddsRatio_working_3-way'!W58)&gt;0,0,PI()),ACOS('OddsRatio_working_3-way'!V58/(2*'OddsRatio_working_3-way'!X58)))</f>
        <v>0.24874448699333507</v>
      </c>
      <c r="Z58" s="11">
        <f>'OddsRatio_working_3-way'!X58^(1/3)*COS('OddsRatio_working_3-way'!Y58/3)</f>
        <v>0.53459818696748806</v>
      </c>
      <c r="AA58" s="11">
        <f>'OddsRatio_working_3-way'!X58^(1/3)*COS(('OddsRatio_working_3-way'!Y58+2*PI())/3)</f>
        <v>-0.30577484944107969</v>
      </c>
      <c r="AB58" s="11">
        <f>'OddsRatio_working_3-way'!X58^(1/3)*COS(('OddsRatio_working_3-way'!Y58+4*PI())/3)</f>
        <v>-0.22882333752640852</v>
      </c>
      <c r="AC58" s="11">
        <f>'OddsRatio_working_3-way'!X58^(1/3)*SIN('OddsRatio_working_3-way'!Y58/3)</f>
        <v>4.442797611848414E-2</v>
      </c>
      <c r="AD58" s="11">
        <f>'OddsRatio_working_3-way'!X58^(1/3)*SIN(('OddsRatio_working_3-way'!Y58+2*PI())/3)</f>
        <v>0.44076162267170566</v>
      </c>
      <c r="AE58" s="11">
        <f>'OddsRatio_working_3-way'!X58^(1/3)*SIN(('OddsRatio_working_3-way'!Y58+4*PI())/3)</f>
        <v>-0.48518959879018969</v>
      </c>
      <c r="AF58" s="11">
        <f>-'OddsRatio_working_3-way'!U58/(3*'OddsRatio_working_3-way'!X58^(1/3))*COS(('OddsRatio_working_3-way'!Y58)/3)</f>
        <v>0.53459818696748806</v>
      </c>
      <c r="AG58" s="11">
        <f>-'OddsRatio_working_3-way'!U58/(3*'OddsRatio_working_3-way'!X58^(1/3))*COS(('OddsRatio_working_3-way'!Y58+2*PI())/3)</f>
        <v>-0.30577484944107969</v>
      </c>
      <c r="AH58" s="11">
        <f>-'OddsRatio_working_3-way'!U58/(3*'OddsRatio_working_3-way'!X58^(1/3))*COS(('OddsRatio_working_3-way'!Y58+4*PI())/3)</f>
        <v>-0.22882333752640852</v>
      </c>
      <c r="AI58" s="11">
        <f>'OddsRatio_working_3-way'!U58/(3*'OddsRatio_working_3-way'!X58^(1/3))*SIN(('OddsRatio_working_3-way'!Y58)/3)</f>
        <v>-4.442797611848414E-2</v>
      </c>
      <c r="AJ58" s="11">
        <f>'OddsRatio_working_3-way'!U58/(3*'OddsRatio_working_3-way'!X58^(1/3))*SIN(('OddsRatio_working_3-way'!Y58+2*PI())/3)</f>
        <v>-0.44076162267170566</v>
      </c>
      <c r="AK58" s="11">
        <f>'OddsRatio_working_3-way'!U58/(3*'OddsRatio_working_3-way'!X58^(1/3))*SIN(('OddsRatio_working_3-way'!Y58+4*PI())/3)</f>
        <v>0.48518959879018969</v>
      </c>
      <c r="AL58" s="11">
        <f>'OddsRatio_working_3-way'!Z58+'OddsRatio_working_3-way'!AF58</f>
        <v>1.0691963739349761</v>
      </c>
      <c r="AM58" s="11">
        <f>'OddsRatio_working_3-way'!AA58+'OddsRatio_working_3-way'!AG58</f>
        <v>-0.61154969888215938</v>
      </c>
      <c r="AN58" s="11">
        <f>'OddsRatio_working_3-way'!AB58+'OddsRatio_working_3-way'!AH58</f>
        <v>-0.45764667505281703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1.0691963739349761</v>
      </c>
      <c r="AS58" s="11">
        <f>IF(('OddsRatio_working_3-way'!X58=0),IF(Q58&gt;0,-Q58^(1/3),(-Q58)^(1/3)),'OddsRatio_working_3-way'!AM58-'OddsRatio_working_3-way'!R58/3)</f>
        <v>-0.61154969888215938</v>
      </c>
      <c r="AT58" s="11">
        <f>IF(('OddsRatio_working_3-way'!X58=0),IF(Q58&gt;0,-Q58^(1/3),(-Q58)^(1/3)),'OddsRatio_working_3-way'!AN58-'OddsRatio_working_3-way'!R58/3)</f>
        <v>-0.45764667505281703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9">
        <f t="shared" si="13"/>
        <v>0.40225376475162444</v>
      </c>
      <c r="E59" s="9">
        <f t="shared" si="14"/>
        <v>0.27468171069619218</v>
      </c>
      <c r="F59" s="9">
        <f t="shared" si="15"/>
        <v>0.32306452455218332</v>
      </c>
      <c r="G59" s="9">
        <f t="shared" si="16"/>
        <v>1.0690596346168288</v>
      </c>
      <c r="H59" s="9">
        <f t="shared" si="17"/>
        <v>2.4859928921173924</v>
      </c>
      <c r="I59" s="9">
        <f t="shared" si="18"/>
        <v>3.6405772975035671</v>
      </c>
      <c r="J59" s="9">
        <f t="shared" si="19"/>
        <v>3.0953568838489849</v>
      </c>
      <c r="K59" s="11">
        <f t="shared" si="20"/>
        <v>0.41841004184100417</v>
      </c>
      <c r="L59" s="11">
        <f t="shared" si="21"/>
        <v>0.28818443804034583</v>
      </c>
      <c r="M59" s="11">
        <f t="shared" si="22"/>
        <v>0.33783783783783783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-0.27412505894533545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0.23708490181426162</v>
      </c>
      <c r="Q59" s="11">
        <f>2*'OddsRatio_working_3-way'!K59*'OddsRatio_working_3-way'!L59*'OddsRatio_working_3-way'!M59</f>
        <v>8.1472474850261739E-2</v>
      </c>
      <c r="R59" s="11">
        <f t="shared" si="23"/>
        <v>0</v>
      </c>
      <c r="S59" s="11">
        <f t="shared" si="24"/>
        <v>-0.8648786168124083</v>
      </c>
      <c r="T59" s="11">
        <f t="shared" si="25"/>
        <v>-0.29720914667093074</v>
      </c>
      <c r="U59" s="11">
        <f>'OddsRatio_working_3-way'!S59-'OddsRatio_working_3-way'!R59^2/3</f>
        <v>-0.8648786168124083</v>
      </c>
      <c r="V59" s="11">
        <f>'OddsRatio_working_3-way'!S59*'OddsRatio_working_3-way'!R59/3-2*'OddsRatio_working_3-way'!R59^3/27-'OddsRatio_working_3-way'!T59</f>
        <v>0.29720914667093074</v>
      </c>
      <c r="W59" s="11">
        <f>'OddsRatio_working_3-way'!V59^2+4*'OddsRatio_working_3-way'!U59^3/27</f>
        <v>-7.5100116426954217E-3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0.15479283616139849</v>
      </c>
      <c r="Y59" s="11">
        <f>IF('OddsRatio_working_3-way'!W59&gt;=0,IF('OddsRatio_working_3-way'!V59+SQRT('OddsRatio_working_3-way'!W59)&gt;0,0,PI()),ACOS('OddsRatio_working_3-way'!V59/(2*'OddsRatio_working_3-way'!X59)))</f>
        <v>0.28371448454711601</v>
      </c>
      <c r="Z59" s="11">
        <f>'OddsRatio_working_3-way'!X59^(1/3)*COS('OddsRatio_working_3-way'!Y59/3)</f>
        <v>0.53452981730841442</v>
      </c>
      <c r="AA59" s="11">
        <f>'OddsRatio_working_3-way'!X59^(1/3)*COS(('OddsRatio_working_3-way'!Y59+2*PI())/3)</f>
        <v>-0.31117458878600562</v>
      </c>
      <c r="AB59" s="11">
        <f>'OddsRatio_working_3-way'!X59^(1/3)*COS(('OddsRatio_working_3-way'!Y59+4*PI())/3)</f>
        <v>-0.22335522852240919</v>
      </c>
      <c r="AC59" s="11">
        <f>'OddsRatio_working_3-way'!X59^(1/3)*SIN('OddsRatio_working_3-way'!Y59/3)</f>
        <v>5.0702531288248358E-2</v>
      </c>
      <c r="AD59" s="11">
        <f>'OddsRatio_working_3-way'!X59^(1/3)*SIN(('OddsRatio_working_3-way'!Y59+2*PI())/3)</f>
        <v>0.43756513522521767</v>
      </c>
      <c r="AE59" s="11">
        <f>'OddsRatio_working_3-way'!X59^(1/3)*SIN(('OddsRatio_working_3-way'!Y59+4*PI())/3)</f>
        <v>-0.48826766651346587</v>
      </c>
      <c r="AF59" s="11">
        <f>-'OddsRatio_working_3-way'!U59/(3*'OddsRatio_working_3-way'!X59^(1/3))*COS(('OddsRatio_working_3-way'!Y59)/3)</f>
        <v>0.53452981730841442</v>
      </c>
      <c r="AG59" s="11">
        <f>-'OddsRatio_working_3-way'!U59/(3*'OddsRatio_working_3-way'!X59^(1/3))*COS(('OddsRatio_working_3-way'!Y59+2*PI())/3)</f>
        <v>-0.31117458878600562</v>
      </c>
      <c r="AH59" s="11">
        <f>-'OddsRatio_working_3-way'!U59/(3*'OddsRatio_working_3-way'!X59^(1/3))*COS(('OddsRatio_working_3-way'!Y59+4*PI())/3)</f>
        <v>-0.22335522852240919</v>
      </c>
      <c r="AI59" s="11">
        <f>'OddsRatio_working_3-way'!U59/(3*'OddsRatio_working_3-way'!X59^(1/3))*SIN(('OddsRatio_working_3-way'!Y59)/3)</f>
        <v>-5.0702531288248358E-2</v>
      </c>
      <c r="AJ59" s="11">
        <f>'OddsRatio_working_3-way'!U59/(3*'OddsRatio_working_3-way'!X59^(1/3))*SIN(('OddsRatio_working_3-way'!Y59+2*PI())/3)</f>
        <v>-0.43756513522521767</v>
      </c>
      <c r="AK59" s="11">
        <f>'OddsRatio_working_3-way'!U59/(3*'OddsRatio_working_3-way'!X59^(1/3))*SIN(('OddsRatio_working_3-way'!Y59+4*PI())/3)</f>
        <v>0.48826766651346587</v>
      </c>
      <c r="AL59" s="11">
        <f>'OddsRatio_working_3-way'!Z59+'OddsRatio_working_3-way'!AF59</f>
        <v>1.0690596346168288</v>
      </c>
      <c r="AM59" s="11">
        <f>'OddsRatio_working_3-way'!AA59+'OddsRatio_working_3-way'!AG59</f>
        <v>-0.62234917757201125</v>
      </c>
      <c r="AN59" s="11">
        <f>'OddsRatio_working_3-way'!AB59+'OddsRatio_working_3-way'!AH59</f>
        <v>-0.44671045704481838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1.0690596346168288</v>
      </c>
      <c r="AS59" s="11">
        <f>IF(('OddsRatio_working_3-way'!X59=0),IF(Q59&gt;0,-Q59^(1/3),(-Q59)^(1/3)),'OddsRatio_working_3-way'!AM59-'OddsRatio_working_3-way'!R59/3)</f>
        <v>-0.62234917757201125</v>
      </c>
      <c r="AT59" s="11">
        <f>IF(('OddsRatio_working_3-way'!X59=0),IF(Q59&gt;0,-Q59^(1/3),(-Q59)^(1/3)),'OddsRatio_working_3-way'!AN59-'OddsRatio_working_3-way'!R59/3)</f>
        <v>-0.44671045704481838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9">
        <f t="shared" si="13"/>
        <v>0.48662329443402075</v>
      </c>
      <c r="E60" s="9">
        <f t="shared" si="14"/>
        <v>0.2662506046061599</v>
      </c>
      <c r="F60" s="9">
        <f t="shared" si="15"/>
        <v>0.24712610095981918</v>
      </c>
      <c r="G60" s="9">
        <f t="shared" si="16"/>
        <v>1.0765078186383492</v>
      </c>
      <c r="H60" s="9">
        <f t="shared" si="17"/>
        <v>2.054977662265582</v>
      </c>
      <c r="I60" s="9">
        <f t="shared" si="18"/>
        <v>3.7558600157141737</v>
      </c>
      <c r="J60" s="9">
        <f t="shared" si="19"/>
        <v>4.0465171267465285</v>
      </c>
      <c r="K60" s="11">
        <f t="shared" si="20"/>
        <v>0.50505050505050508</v>
      </c>
      <c r="L60" s="11">
        <f t="shared" si="21"/>
        <v>0.2808988764044944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-0.26298956354402692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0.2359529818678468</v>
      </c>
      <c r="Q60" s="11">
        <f>2*'OddsRatio_working_3-way'!K60*'OddsRatio_working_3-way'!L60*'OddsRatio_working_3-way'!M60</f>
        <v>7.4082568875305108E-2</v>
      </c>
      <c r="R60" s="11">
        <f t="shared" si="23"/>
        <v>0</v>
      </c>
      <c r="S60" s="11">
        <f t="shared" si="24"/>
        <v>-0.89719522968197962</v>
      </c>
      <c r="T60" s="11">
        <f t="shared" si="25"/>
        <v>-0.28169394966467176</v>
      </c>
      <c r="U60" s="11">
        <f>'OddsRatio_working_3-way'!S60-'OddsRatio_working_3-way'!R60^2/3</f>
        <v>-0.89719522968197962</v>
      </c>
      <c r="V60" s="11">
        <f>'OddsRatio_working_3-way'!S60*'OddsRatio_working_3-way'!R60/3-2*'OddsRatio_working_3-way'!R60^3/27-'OddsRatio_working_3-way'!T60</f>
        <v>0.28169394966467176</v>
      </c>
      <c r="W60" s="11">
        <f>'OddsRatio_working_3-way'!V60^2+4*'OddsRatio_working_3-way'!U60^3/27</f>
        <v>-2.7641944833646376E-2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0.16354924801977003</v>
      </c>
      <c r="Y60" s="11">
        <f>IF('OddsRatio_working_3-way'!W60&gt;=0,IF('OddsRatio_working_3-way'!V60+SQRT('OddsRatio_working_3-way'!W60)&gt;0,0,PI()),ACOS('OddsRatio_working_3-way'!V60/(2*'OddsRatio_working_3-way'!X60)))</f>
        <v>0.53319008763851872</v>
      </c>
      <c r="Z60" s="11">
        <f>'OddsRatio_working_3-way'!X60^(1/3)*COS('OddsRatio_working_3-way'!Y60/3)</f>
        <v>0.53825390931917472</v>
      </c>
      <c r="AA60" s="11">
        <f>'OddsRatio_working_3-way'!X60^(1/3)*COS(('OddsRatio_working_3-way'!Y60+2*PI())/3)</f>
        <v>-0.35285779872235901</v>
      </c>
      <c r="AB60" s="11">
        <f>'OddsRatio_working_3-way'!X60^(1/3)*COS(('OddsRatio_working_3-way'!Y60+4*PI())/3)</f>
        <v>-0.18539611059681585</v>
      </c>
      <c r="AC60" s="11">
        <f>'OddsRatio_working_3-way'!X60^(1/3)*SIN('OddsRatio_working_3-way'!Y60/3)</f>
        <v>9.6684050718231662E-2</v>
      </c>
      <c r="AD60" s="11">
        <f>'OddsRatio_working_3-way'!X60^(1/3)*SIN(('OddsRatio_working_3-way'!Y60+2*PI())/3)</f>
        <v>0.41779953379757512</v>
      </c>
      <c r="AE60" s="11">
        <f>'OddsRatio_working_3-way'!X60^(1/3)*SIN(('OddsRatio_working_3-way'!Y60+4*PI())/3)</f>
        <v>-0.51448358451580667</v>
      </c>
      <c r="AF60" s="11">
        <f>-'OddsRatio_working_3-way'!U60/(3*'OddsRatio_working_3-way'!X60^(1/3))*COS(('OddsRatio_working_3-way'!Y60)/3)</f>
        <v>0.53825390931917449</v>
      </c>
      <c r="AG60" s="11">
        <f>-'OddsRatio_working_3-way'!U60/(3*'OddsRatio_working_3-way'!X60^(1/3))*COS(('OddsRatio_working_3-way'!Y60+2*PI())/3)</f>
        <v>-0.3528577987223589</v>
      </c>
      <c r="AH60" s="11">
        <f>-'OddsRatio_working_3-way'!U60/(3*'OddsRatio_working_3-way'!X60^(1/3))*COS(('OddsRatio_working_3-way'!Y60+4*PI())/3)</f>
        <v>-0.18539611059681577</v>
      </c>
      <c r="AI60" s="11">
        <f>'OddsRatio_working_3-way'!U60/(3*'OddsRatio_working_3-way'!X60^(1/3))*SIN(('OddsRatio_working_3-way'!Y60)/3)</f>
        <v>-9.6684050718231621E-2</v>
      </c>
      <c r="AJ60" s="11">
        <f>'OddsRatio_working_3-way'!U60/(3*'OddsRatio_working_3-way'!X60^(1/3))*SIN(('OddsRatio_working_3-way'!Y60+2*PI())/3)</f>
        <v>-0.41779953379757495</v>
      </c>
      <c r="AK60" s="11">
        <f>'OddsRatio_working_3-way'!U60/(3*'OddsRatio_working_3-way'!X60^(1/3))*SIN(('OddsRatio_working_3-way'!Y60+4*PI())/3)</f>
        <v>0.51448358451580645</v>
      </c>
      <c r="AL60" s="11">
        <f>'OddsRatio_working_3-way'!Z60+'OddsRatio_working_3-way'!AF60</f>
        <v>1.0765078186383492</v>
      </c>
      <c r="AM60" s="11">
        <f>'OddsRatio_working_3-way'!AA60+'OddsRatio_working_3-way'!AG60</f>
        <v>-0.7057155974447179</v>
      </c>
      <c r="AN60" s="11">
        <f>'OddsRatio_working_3-way'!AB60+'OddsRatio_working_3-way'!AH60</f>
        <v>-0.37079222119363164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1.0765078186383492</v>
      </c>
      <c r="AS60" s="11">
        <f>IF(('OddsRatio_working_3-way'!X60=0),IF(Q60&gt;0,-Q60^(1/3),(-Q60)^(1/3)),'OddsRatio_working_3-way'!AM60-'OddsRatio_working_3-way'!R60/3)</f>
        <v>-0.7057155974447179</v>
      </c>
      <c r="AT60" s="11">
        <f>IF(('OddsRatio_working_3-way'!X60=0),IF(Q60&gt;0,-Q60^(1/3),(-Q60)^(1/3)),'OddsRatio_working_3-way'!AN60-'OddsRatio_working_3-way'!R60/3)</f>
        <v>-0.37079222119363164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9">
        <f t="shared" si="13"/>
        <v>0.4566283452310988</v>
      </c>
      <c r="E61" s="9">
        <f t="shared" si="14"/>
        <v>0.30063184664712456</v>
      </c>
      <c r="F61" s="9">
        <f t="shared" si="15"/>
        <v>0.24273980812177662</v>
      </c>
      <c r="G61" s="9">
        <f t="shared" si="16"/>
        <v>1.0720403549577484</v>
      </c>
      <c r="H61" s="9">
        <f t="shared" si="17"/>
        <v>2.1899647940031008</v>
      </c>
      <c r="I61" s="9">
        <f t="shared" si="18"/>
        <v>3.3263275702583144</v>
      </c>
      <c r="J61" s="9">
        <f t="shared" si="19"/>
        <v>4.119637432927048</v>
      </c>
      <c r="K61" s="11">
        <f t="shared" si="20"/>
        <v>0.47393364928909953</v>
      </c>
      <c r="L61" s="11">
        <f t="shared" si="21"/>
        <v>0.31545741324921134</v>
      </c>
      <c r="M61" s="11">
        <f t="shared" si="22"/>
        <v>0.25575447570332482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-0.26801384340356149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0.23668578417384251</v>
      </c>
      <c r="Q61" s="11">
        <f>2*'OddsRatio_working_3-way'!K61*'OddsRatio_working_3-way'!L61*'OddsRatio_working_3-way'!M61</f>
        <v>7.6473597471354612E-2</v>
      </c>
      <c r="R61" s="11">
        <f t="shared" si="23"/>
        <v>0</v>
      </c>
      <c r="S61" s="11">
        <f t="shared" si="24"/>
        <v>-0.88311029448375622</v>
      </c>
      <c r="T61" s="11">
        <f t="shared" si="25"/>
        <v>-0.28533450548748185</v>
      </c>
      <c r="U61" s="11">
        <f>'OddsRatio_working_3-way'!S61-'OddsRatio_working_3-way'!R61^2/3</f>
        <v>-0.88311029448375622</v>
      </c>
      <c r="V61" s="11">
        <f>'OddsRatio_working_3-way'!S61*'OddsRatio_working_3-way'!R61/3-2*'OddsRatio_working_3-way'!R61^3/27-'OddsRatio_working_3-way'!T61</f>
        <v>0.28533450548748185</v>
      </c>
      <c r="W61" s="11">
        <f>'OddsRatio_working_3-way'!V61^2+4*'OddsRatio_working_3-way'!U61^3/27</f>
        <v>-2.0617317076484842E-2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0.15971309988403476</v>
      </c>
      <c r="Y61" s="11">
        <f>IF('OddsRatio_working_3-way'!W61&gt;=0,IF('OddsRatio_working_3-way'!V61+SQRT('OddsRatio_working_3-way'!W61)&gt;0,0,PI()),ACOS('OddsRatio_working_3-way'!V61/(2*'OddsRatio_working_3-way'!X61)))</f>
        <v>0.46622388407939996</v>
      </c>
      <c r="Z61" s="11">
        <f>'OddsRatio_working_3-way'!X61^(1/3)*COS('OddsRatio_working_3-way'!Y61/3)</f>
        <v>0.5360201774788742</v>
      </c>
      <c r="AA61" s="11">
        <f>'OddsRatio_working_3-way'!X61^(1/3)*COS(('OddsRatio_working_3-way'!Y61+2*PI())/3)</f>
        <v>-0.34073801063038794</v>
      </c>
      <c r="AB61" s="11">
        <f>'OddsRatio_working_3-way'!X61^(1/3)*COS(('OddsRatio_working_3-way'!Y61+4*PI())/3)</f>
        <v>-0.19528216684848643</v>
      </c>
      <c r="AC61" s="11">
        <f>'OddsRatio_working_3-way'!X61^(1/3)*SIN('OddsRatio_working_3-way'!Y61/3)</f>
        <v>8.3978970562685148E-2</v>
      </c>
      <c r="AD61" s="11">
        <f>'OddsRatio_working_3-way'!X61^(1/3)*SIN(('OddsRatio_working_3-way'!Y61+2*PI())/3)</f>
        <v>0.42221760535640601</v>
      </c>
      <c r="AE61" s="11">
        <f>'OddsRatio_working_3-way'!X61^(1/3)*SIN(('OddsRatio_working_3-way'!Y61+4*PI())/3)</f>
        <v>-0.50619657591909106</v>
      </c>
      <c r="AF61" s="11">
        <f>-'OddsRatio_working_3-way'!U61/(3*'OddsRatio_working_3-way'!X61^(1/3))*COS(('OddsRatio_working_3-way'!Y61)/3)</f>
        <v>0.53602017747887409</v>
      </c>
      <c r="AG61" s="11">
        <f>-'OddsRatio_working_3-way'!U61/(3*'OddsRatio_working_3-way'!X61^(1/3))*COS(('OddsRatio_working_3-way'!Y61+2*PI())/3)</f>
        <v>-0.34073801063038789</v>
      </c>
      <c r="AH61" s="11">
        <f>-'OddsRatio_working_3-way'!U61/(3*'OddsRatio_working_3-way'!X61^(1/3))*COS(('OddsRatio_working_3-way'!Y61+4*PI())/3)</f>
        <v>-0.19528216684848637</v>
      </c>
      <c r="AI61" s="11">
        <f>'OddsRatio_working_3-way'!U61/(3*'OddsRatio_working_3-way'!X61^(1/3))*SIN(('OddsRatio_working_3-way'!Y61)/3)</f>
        <v>-8.3978970562685121E-2</v>
      </c>
      <c r="AJ61" s="11">
        <f>'OddsRatio_working_3-way'!U61/(3*'OddsRatio_working_3-way'!X61^(1/3))*SIN(('OddsRatio_working_3-way'!Y61+2*PI())/3)</f>
        <v>-0.4222176053564059</v>
      </c>
      <c r="AK61" s="11">
        <f>'OddsRatio_working_3-way'!U61/(3*'OddsRatio_working_3-way'!X61^(1/3))*SIN(('OddsRatio_working_3-way'!Y61+4*PI())/3)</f>
        <v>0.50619657591909095</v>
      </c>
      <c r="AL61" s="11">
        <f>'OddsRatio_working_3-way'!Z61+'OddsRatio_working_3-way'!AF61</f>
        <v>1.0720403549577484</v>
      </c>
      <c r="AM61" s="11">
        <f>'OddsRatio_working_3-way'!AA61+'OddsRatio_working_3-way'!AG61</f>
        <v>-0.68147602126077578</v>
      </c>
      <c r="AN61" s="11">
        <f>'OddsRatio_working_3-way'!AB61+'OddsRatio_working_3-way'!AH61</f>
        <v>-0.3905643336969728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1.0720403549577484</v>
      </c>
      <c r="AS61" s="11">
        <f>IF(('OddsRatio_working_3-way'!X61=0),IF(Q61&gt;0,-Q61^(1/3),(-Q61)^(1/3)),'OddsRatio_working_3-way'!AM61-'OddsRatio_working_3-way'!R61/3)</f>
        <v>-0.68147602126077578</v>
      </c>
      <c r="AT61" s="11">
        <f>IF(('OddsRatio_working_3-way'!X61=0),IF(Q61&gt;0,-Q61^(1/3),(-Q61)^(1/3)),'OddsRatio_working_3-way'!AN61-'OddsRatio_working_3-way'!R61/3)</f>
        <v>-0.3905643336969728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9">
        <f t="shared" si="13"/>
        <v>0.51033312950450671</v>
      </c>
      <c r="E62" s="9">
        <f t="shared" si="14"/>
        <v>0.26796968553960382</v>
      </c>
      <c r="F62" s="9">
        <f t="shared" si="15"/>
        <v>0.2216971849558895</v>
      </c>
      <c r="G62" s="9">
        <f t="shared" si="16"/>
        <v>1.1288286765362368</v>
      </c>
      <c r="H62" s="9">
        <f t="shared" si="17"/>
        <v>1.9595043750558019</v>
      </c>
      <c r="I62" s="9">
        <f t="shared" si="18"/>
        <v>3.7317653972176932</v>
      </c>
      <c r="J62" s="9">
        <f t="shared" si="19"/>
        <v>4.5106571840276972</v>
      </c>
      <c r="K62" s="11">
        <f t="shared" si="20"/>
        <v>0.54054054054054046</v>
      </c>
      <c r="L62" s="11">
        <f t="shared" si="21"/>
        <v>0.29239766081871343</v>
      </c>
      <c r="M62" s="11">
        <f t="shared" si="22"/>
        <v>0.24330900243309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-0.24601128212346057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0.24534715276167446</v>
      </c>
      <c r="Q62" s="11">
        <f>2*'OddsRatio_working_3-way'!K62*'OddsRatio_working_3-way'!L62*'OddsRatio_working_3-way'!M62</f>
        <v>7.6911333154129902E-2</v>
      </c>
      <c r="R62" s="11">
        <f t="shared" si="23"/>
        <v>0</v>
      </c>
      <c r="S62" s="11">
        <f t="shared" si="24"/>
        <v>-0.99730041095654787</v>
      </c>
      <c r="T62" s="11">
        <f t="shared" si="25"/>
        <v>-0.31263335766662931</v>
      </c>
      <c r="U62" s="11">
        <f>'OddsRatio_working_3-way'!S62-'OddsRatio_working_3-way'!R62^2/3</f>
        <v>-0.99730041095654787</v>
      </c>
      <c r="V62" s="11">
        <f>'OddsRatio_working_3-way'!S62*'OddsRatio_working_3-way'!R62/3-2*'OddsRatio_working_3-way'!R62^3/27-'OddsRatio_working_3-way'!T62</f>
        <v>0.31263335766662931</v>
      </c>
      <c r="W62" s="11">
        <f>'OddsRatio_working_3-way'!V62^2+4*'OddsRatio_working_3-way'!U62^3/27</f>
        <v>-4.9211950568702825E-2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0.19167131168657803</v>
      </c>
      <c r="Y62" s="11">
        <f>IF('OddsRatio_working_3-way'!W62&gt;=0,IF('OddsRatio_working_3-way'!V62+SQRT('OddsRatio_working_3-way'!W62)&gt;0,0,PI()),ACOS('OddsRatio_working_3-way'!V62/(2*'OddsRatio_working_3-way'!X62)))</f>
        <v>0.61712508748445183</v>
      </c>
      <c r="Z62" s="11">
        <f>'OddsRatio_working_3-way'!X62^(1/3)*COS('OddsRatio_working_3-way'!Y62/3)</f>
        <v>0.56441433826811838</v>
      </c>
      <c r="AA62" s="11">
        <f>'OddsRatio_working_3-way'!X62^(1/3)*COS(('OddsRatio_working_3-way'!Y62+2*PI())/3)</f>
        <v>-0.38419954045249888</v>
      </c>
      <c r="AB62" s="11">
        <f>'OddsRatio_working_3-way'!X62^(1/3)*COS(('OddsRatio_working_3-way'!Y62+4*PI())/3)</f>
        <v>-0.18021479781561942</v>
      </c>
      <c r="AC62" s="11">
        <f>'OddsRatio_working_3-way'!X62^(1/3)*SIN('OddsRatio_working_3-way'!Y62/3)</f>
        <v>0.11777064607197898</v>
      </c>
      <c r="AD62" s="11">
        <f>'OddsRatio_working_3-way'!X62^(1/3)*SIN(('OddsRatio_working_3-way'!Y62+2*PI())/3)</f>
        <v>0.42991183216438456</v>
      </c>
      <c r="AE62" s="11">
        <f>'OddsRatio_working_3-way'!X62^(1/3)*SIN(('OddsRatio_working_3-way'!Y62+4*PI())/3)</f>
        <v>-0.5476824782363634</v>
      </c>
      <c r="AF62" s="11">
        <f>-'OddsRatio_working_3-way'!U62/(3*'OddsRatio_working_3-way'!X62^(1/3))*COS(('OddsRatio_working_3-way'!Y62)/3)</f>
        <v>0.56441433826811827</v>
      </c>
      <c r="AG62" s="11">
        <f>-'OddsRatio_working_3-way'!U62/(3*'OddsRatio_working_3-way'!X62^(1/3))*COS(('OddsRatio_working_3-way'!Y62+2*PI())/3)</f>
        <v>-0.38419954045249882</v>
      </c>
      <c r="AH62" s="11">
        <f>-'OddsRatio_working_3-way'!U62/(3*'OddsRatio_working_3-way'!X62^(1/3))*COS(('OddsRatio_working_3-way'!Y62+4*PI())/3)</f>
        <v>-0.18021479781561936</v>
      </c>
      <c r="AI62" s="11">
        <f>'OddsRatio_working_3-way'!U62/(3*'OddsRatio_working_3-way'!X62^(1/3))*SIN(('OddsRatio_working_3-way'!Y62)/3)</f>
        <v>-0.11777064607197896</v>
      </c>
      <c r="AJ62" s="11">
        <f>'OddsRatio_working_3-way'!U62/(3*'OddsRatio_working_3-way'!X62^(1/3))*SIN(('OddsRatio_working_3-way'!Y62+2*PI())/3)</f>
        <v>-0.42991183216438444</v>
      </c>
      <c r="AK62" s="11">
        <f>'OddsRatio_working_3-way'!U62/(3*'OddsRatio_working_3-way'!X62^(1/3))*SIN(('OddsRatio_working_3-way'!Y62+4*PI())/3)</f>
        <v>0.54768247823636329</v>
      </c>
      <c r="AL62" s="11">
        <f>'OddsRatio_working_3-way'!Z62+'OddsRatio_working_3-way'!AF62</f>
        <v>1.1288286765362368</v>
      </c>
      <c r="AM62" s="11">
        <f>'OddsRatio_working_3-way'!AA62+'OddsRatio_working_3-way'!AG62</f>
        <v>-0.76839908090499764</v>
      </c>
      <c r="AN62" s="11">
        <f>'OddsRatio_working_3-way'!AB62+'OddsRatio_working_3-way'!AH62</f>
        <v>-0.36042959563123877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1.1288286765362368</v>
      </c>
      <c r="AS62" s="11">
        <f>IF(('OddsRatio_working_3-way'!X62=0),IF(Q62&gt;0,-Q62^(1/3),(-Q62)^(1/3)),'OddsRatio_working_3-way'!AM62-'OddsRatio_working_3-way'!R62/3)</f>
        <v>-0.76839908090499764</v>
      </c>
      <c r="AT62" s="11">
        <f>IF(('OddsRatio_working_3-way'!X62=0),IF(Q62&gt;0,-Q62^(1/3),(-Q62)^(1/3)),'OddsRatio_working_3-way'!AN62-'OddsRatio_working_3-way'!R62/3)</f>
        <v>-0.36042959563123877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9">
        <f t="shared" si="13"/>
        <v>0.49586266025054881</v>
      </c>
      <c r="E63" s="9">
        <f t="shared" si="14"/>
        <v>0.28812965140285274</v>
      </c>
      <c r="F63" s="9">
        <f t="shared" si="15"/>
        <v>0.21600768834659853</v>
      </c>
      <c r="G63" s="9">
        <f t="shared" si="16"/>
        <v>1.0932123034773626</v>
      </c>
      <c r="H63" s="9">
        <f t="shared" si="17"/>
        <v>2.0166874422339469</v>
      </c>
      <c r="I63" s="9">
        <f t="shared" si="18"/>
        <v>3.4706598058588396</v>
      </c>
      <c r="J63" s="9">
        <f t="shared" si="19"/>
        <v>4.6294648475448446</v>
      </c>
      <c r="K63" s="11">
        <f t="shared" si="20"/>
        <v>0.5181347150259068</v>
      </c>
      <c r="L63" s="11">
        <f t="shared" si="21"/>
        <v>0.30674846625766872</v>
      </c>
      <c r="M63" s="11">
        <f t="shared" si="22"/>
        <v>0.23148148148148145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-0.25672656826698603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0.2395092730926674</v>
      </c>
      <c r="Q63" s="11">
        <f>2*'OddsRatio_working_3-way'!K63*'OddsRatio_working_3-way'!L63*'OddsRatio_working_3-way'!M63</f>
        <v>7.3581957939375525E-2</v>
      </c>
      <c r="R63" s="11">
        <f t="shared" si="23"/>
        <v>0</v>
      </c>
      <c r="S63" s="11">
        <f t="shared" si="24"/>
        <v>-0.9329352809467959</v>
      </c>
      <c r="T63" s="11">
        <f t="shared" si="25"/>
        <v>-0.28661606173480664</v>
      </c>
      <c r="U63" s="11">
        <f>'OddsRatio_working_3-way'!S63-'OddsRatio_working_3-way'!R63^2/3</f>
        <v>-0.9329352809467959</v>
      </c>
      <c r="V63" s="11">
        <f>'OddsRatio_working_3-way'!S63*'OddsRatio_working_3-way'!R63/3-2*'OddsRatio_working_3-way'!R63^3/27-'OddsRatio_working_3-way'!T63</f>
        <v>0.28661606173480664</v>
      </c>
      <c r="W63" s="11">
        <f>'OddsRatio_working_3-way'!V63^2+4*'OddsRatio_working_3-way'!U63^3/27</f>
        <v>-3.814712012626402E-2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0.17341848731510326</v>
      </c>
      <c r="Y63" s="11">
        <f>IF('OddsRatio_working_3-way'!W63&gt;=0,IF('OddsRatio_working_3-way'!V63+SQRT('OddsRatio_working_3-way'!W63)&gt;0,0,PI()),ACOS('OddsRatio_working_3-way'!V63/(2*'OddsRatio_working_3-way'!X63)))</f>
        <v>0.5981636084179428</v>
      </c>
      <c r="Z63" s="11">
        <f>'OddsRatio_working_3-way'!X63^(1/3)*COS('OddsRatio_working_3-way'!Y63/3)</f>
        <v>0.54660615173868132</v>
      </c>
      <c r="AA63" s="11">
        <f>'OddsRatio_working_3-way'!X63^(1/3)*COS(('OddsRatio_working_3-way'!Y63+2*PI())/3)</f>
        <v>-0.36895926436632842</v>
      </c>
      <c r="AB63" s="11">
        <f>'OddsRatio_working_3-way'!X63^(1/3)*COS(('OddsRatio_working_3-way'!Y63+4*PI())/3)</f>
        <v>-0.17764688737235282</v>
      </c>
      <c r="AC63" s="11">
        <f>'OddsRatio_working_3-way'!X63^(1/3)*SIN('OddsRatio_working_3-way'!Y63/3)</f>
        <v>0.11045425235677891</v>
      </c>
      <c r="AD63" s="11">
        <f>'OddsRatio_working_3-way'!X63^(1/3)*SIN(('OddsRatio_working_3-way'!Y63+2*PI())/3)</f>
        <v>0.41814768709216016</v>
      </c>
      <c r="AE63" s="11">
        <f>'OddsRatio_working_3-way'!X63^(1/3)*SIN(('OddsRatio_working_3-way'!Y63+4*PI())/3)</f>
        <v>-0.52860193944893918</v>
      </c>
      <c r="AF63" s="11">
        <f>-'OddsRatio_working_3-way'!U63/(3*'OddsRatio_working_3-way'!X63^(1/3))*COS(('OddsRatio_working_3-way'!Y63)/3)</f>
        <v>0.54660615173868132</v>
      </c>
      <c r="AG63" s="11">
        <f>-'OddsRatio_working_3-way'!U63/(3*'OddsRatio_working_3-way'!X63^(1/3))*COS(('OddsRatio_working_3-way'!Y63+2*PI())/3)</f>
        <v>-0.36895926436632842</v>
      </c>
      <c r="AH63" s="11">
        <f>-'OddsRatio_working_3-way'!U63/(3*'OddsRatio_working_3-way'!X63^(1/3))*COS(('OddsRatio_working_3-way'!Y63+4*PI())/3)</f>
        <v>-0.17764688737235282</v>
      </c>
      <c r="AI63" s="11">
        <f>'OddsRatio_working_3-way'!U63/(3*'OddsRatio_working_3-way'!X63^(1/3))*SIN(('OddsRatio_working_3-way'!Y63)/3)</f>
        <v>-0.11045425235677891</v>
      </c>
      <c r="AJ63" s="11">
        <f>'OddsRatio_working_3-way'!U63/(3*'OddsRatio_working_3-way'!X63^(1/3))*SIN(('OddsRatio_working_3-way'!Y63+2*PI())/3)</f>
        <v>-0.41814768709216016</v>
      </c>
      <c r="AK63" s="11">
        <f>'OddsRatio_working_3-way'!U63/(3*'OddsRatio_working_3-way'!X63^(1/3))*SIN(('OddsRatio_working_3-way'!Y63+4*PI())/3)</f>
        <v>0.52860193944893918</v>
      </c>
      <c r="AL63" s="11">
        <f>'OddsRatio_working_3-way'!Z63+'OddsRatio_working_3-way'!AF63</f>
        <v>1.0932123034773626</v>
      </c>
      <c r="AM63" s="11">
        <f>'OddsRatio_working_3-way'!AA63+'OddsRatio_working_3-way'!AG63</f>
        <v>-0.73791852873265684</v>
      </c>
      <c r="AN63" s="11">
        <f>'OddsRatio_working_3-way'!AB63+'OddsRatio_working_3-way'!AH63</f>
        <v>-0.35529377474470564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1.0932123034773626</v>
      </c>
      <c r="AS63" s="11">
        <f>IF(('OddsRatio_working_3-way'!X63=0),IF(Q63&gt;0,-Q63^(1/3),(-Q63)^(1/3)),'OddsRatio_working_3-way'!AM63-'OddsRatio_working_3-way'!R63/3)</f>
        <v>-0.73791852873265684</v>
      </c>
      <c r="AT63" s="11">
        <f>IF(('OddsRatio_working_3-way'!X63=0),IF(Q63&gt;0,-Q63^(1/3),(-Q63)^(1/3)),'OddsRatio_working_3-way'!AN63-'OddsRatio_working_3-way'!R63/3)</f>
        <v>-0.35529377474470564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9">
        <f t="shared" si="13"/>
        <v>0.31472555471854224</v>
      </c>
      <c r="E64" s="9">
        <f t="shared" si="14"/>
        <v>0.2946353948418709</v>
      </c>
      <c r="F64" s="9">
        <f t="shared" si="15"/>
        <v>0.39063905043958708</v>
      </c>
      <c r="G64" s="9">
        <f t="shared" si="16"/>
        <v>1.0832693905215796</v>
      </c>
      <c r="H64" s="9">
        <f t="shared" si="17"/>
        <v>3.1773714749483748</v>
      </c>
      <c r="I64" s="9">
        <f t="shared" si="18"/>
        <v>3.3940253530526912</v>
      </c>
      <c r="J64" s="9">
        <f t="shared" si="19"/>
        <v>2.5599079223510746</v>
      </c>
      <c r="K64" s="11">
        <f t="shared" si="20"/>
        <v>0.33222591362126247</v>
      </c>
      <c r="L64" s="11">
        <f t="shared" si="21"/>
        <v>0.3115264797507788</v>
      </c>
      <c r="M64" s="11">
        <f t="shared" si="22"/>
        <v>0.4098360655737705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-0.27132478582448483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0.24007949939946191</v>
      </c>
      <c r="Q64" s="11">
        <f>2*'OddsRatio_working_3-way'!K64*'OddsRatio_working_3-way'!L64*'OddsRatio_working_3-way'!M64</f>
        <v>8.4833745370834601E-2</v>
      </c>
      <c r="R64" s="11">
        <f t="shared" si="23"/>
        <v>0</v>
      </c>
      <c r="S64" s="11">
        <f t="shared" si="24"/>
        <v>-0.88484175402524801</v>
      </c>
      <c r="T64" s="11">
        <f t="shared" si="25"/>
        <v>-0.31266493075097107</v>
      </c>
      <c r="U64" s="11">
        <f>'OddsRatio_working_3-way'!S64-'OddsRatio_working_3-way'!R64^2/3</f>
        <v>-0.88484175402524801</v>
      </c>
      <c r="V64" s="11">
        <f>'OddsRatio_working_3-way'!S64*'OddsRatio_working_3-way'!R64/3-2*'OddsRatio_working_3-way'!R64^3/27-'OddsRatio_working_3-way'!T64</f>
        <v>0.31266493075097107</v>
      </c>
      <c r="W64" s="11">
        <f>'OddsRatio_working_3-way'!V64^2+4*'OddsRatio_working_3-way'!U64^3/27</f>
        <v>-4.8750655038623802E-3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0.16018303938414635</v>
      </c>
      <c r="Y64" s="11">
        <f>IF('OddsRatio_working_3-way'!W64&gt;=0,IF('OddsRatio_working_3-way'!V64+SQRT('OddsRatio_working_3-way'!W64)&gt;0,0,PI()),ACOS('OddsRatio_working_3-way'!V64/(2*'OddsRatio_working_3-way'!X64)))</f>
        <v>0.21970670736409614</v>
      </c>
      <c r="Z64" s="11">
        <f>'OddsRatio_working_3-way'!X64^(1/3)*COS('OddsRatio_working_3-way'!Y64/3)</f>
        <v>0.54163469526078989</v>
      </c>
      <c r="AA64" s="11">
        <f>'OddsRatio_working_3-way'!X64^(1/3)*COS(('OddsRatio_working_3-way'!Y64+2*PI())/3)</f>
        <v>-0.30523146063110196</v>
      </c>
      <c r="AB64" s="11">
        <f>'OddsRatio_working_3-way'!X64^(1/3)*COS(('OddsRatio_working_3-way'!Y64+4*PI())/3)</f>
        <v>-0.2364032346296881</v>
      </c>
      <c r="AC64" s="11">
        <f>'OddsRatio_working_3-way'!X64^(1/3)*SIN('OddsRatio_working_3-way'!Y64/3)</f>
        <v>3.9737994809760806E-2</v>
      </c>
      <c r="AD64" s="11">
        <f>'OddsRatio_working_3-way'!X64^(1/3)*SIN(('OddsRatio_working_3-way'!Y64+2*PI())/3)</f>
        <v>0.44920040826200658</v>
      </c>
      <c r="AE64" s="11">
        <f>'OddsRatio_working_3-way'!X64^(1/3)*SIN(('OddsRatio_working_3-way'!Y64+4*PI())/3)</f>
        <v>-0.48893840307176728</v>
      </c>
      <c r="AF64" s="11">
        <f>-'OddsRatio_working_3-way'!U64/(3*'OddsRatio_working_3-way'!X64^(1/3))*COS(('OddsRatio_working_3-way'!Y64)/3)</f>
        <v>0.54163469526078978</v>
      </c>
      <c r="AG64" s="11">
        <f>-'OddsRatio_working_3-way'!U64/(3*'OddsRatio_working_3-way'!X64^(1/3))*COS(('OddsRatio_working_3-way'!Y64+2*PI())/3)</f>
        <v>-0.3052314606311019</v>
      </c>
      <c r="AH64" s="11">
        <f>-'OddsRatio_working_3-way'!U64/(3*'OddsRatio_working_3-way'!X64^(1/3))*COS(('OddsRatio_working_3-way'!Y64+4*PI())/3)</f>
        <v>-0.23640323462968804</v>
      </c>
      <c r="AI64" s="11">
        <f>'OddsRatio_working_3-way'!U64/(3*'OddsRatio_working_3-way'!X64^(1/3))*SIN(('OddsRatio_working_3-way'!Y64)/3)</f>
        <v>-3.9737994809760799E-2</v>
      </c>
      <c r="AJ64" s="11">
        <f>'OddsRatio_working_3-way'!U64/(3*'OddsRatio_working_3-way'!X64^(1/3))*SIN(('OddsRatio_working_3-way'!Y64+2*PI())/3)</f>
        <v>-0.44920040826200652</v>
      </c>
      <c r="AK64" s="11">
        <f>'OddsRatio_working_3-way'!U64/(3*'OddsRatio_working_3-way'!X64^(1/3))*SIN(('OddsRatio_working_3-way'!Y64+4*PI())/3)</f>
        <v>0.48893840307176722</v>
      </c>
      <c r="AL64" s="11">
        <f>'OddsRatio_working_3-way'!Z64+'OddsRatio_working_3-way'!AF64</f>
        <v>1.0832693905215796</v>
      </c>
      <c r="AM64" s="11">
        <f>'OddsRatio_working_3-way'!AA64+'OddsRatio_working_3-way'!AG64</f>
        <v>-0.61046292126220392</v>
      </c>
      <c r="AN64" s="11">
        <f>'OddsRatio_working_3-way'!AB64+'OddsRatio_working_3-way'!AH64</f>
        <v>-0.47280646925937614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1.0832693905215796</v>
      </c>
      <c r="AS64" s="11">
        <f>IF(('OddsRatio_working_3-way'!X64=0),IF(Q64&gt;0,-Q64^(1/3),(-Q64)^(1/3)),'OddsRatio_working_3-way'!AM64-'OddsRatio_working_3-way'!R64/3)</f>
        <v>-0.61046292126220392</v>
      </c>
      <c r="AT64" s="11">
        <f>IF(('OddsRatio_working_3-way'!X64=0),IF(Q64&gt;0,-Q64^(1/3),(-Q64)^(1/3)),'OddsRatio_working_3-way'!AN64-'OddsRatio_working_3-way'!R64/3)</f>
        <v>-0.47280646925937614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9">
        <f t="shared" si="13"/>
        <v>0.86728854863584126</v>
      </c>
      <c r="E65" s="9">
        <f t="shared" si="14"/>
        <v>9.5863285584567581E-2</v>
      </c>
      <c r="F65" s="9">
        <f t="shared" si="15"/>
        <v>3.6848165779591255E-2</v>
      </c>
      <c r="G65" s="9">
        <f t="shared" si="16"/>
        <v>1.3910799832095357</v>
      </c>
      <c r="H65" s="9">
        <f t="shared" si="17"/>
        <v>1.1530187981530491</v>
      </c>
      <c r="I65" s="9">
        <f t="shared" si="18"/>
        <v>10.431522286160654</v>
      </c>
      <c r="J65" s="9">
        <f t="shared" si="19"/>
        <v>27.138392884507173</v>
      </c>
      <c r="K65" s="11">
        <f t="shared" si="20"/>
        <v>0.9009009009009008</v>
      </c>
      <c r="L65" s="11">
        <f t="shared" si="21"/>
        <v>0.12853470437017994</v>
      </c>
      <c r="M65" s="11">
        <f t="shared" si="22"/>
        <v>5.0530570995452252E-2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-8.1997533540794532E-2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0.1502611296189367</v>
      </c>
      <c r="Q65" s="11">
        <f>2*'OddsRatio_working_3-way'!K65*'OddsRatio_working_3-way'!L65*'OddsRatio_working_3-way'!M65</f>
        <v>1.170258018839071E-2</v>
      </c>
      <c r="R65" s="11">
        <f t="shared" si="23"/>
        <v>0</v>
      </c>
      <c r="S65" s="11">
        <f t="shared" si="24"/>
        <v>-1.8325079198166419</v>
      </c>
      <c r="T65" s="11">
        <f t="shared" si="25"/>
        <v>-0.14271868534397522</v>
      </c>
      <c r="U65" s="11">
        <f>'OddsRatio_working_3-way'!S65-'OddsRatio_working_3-way'!R65^2/3</f>
        <v>-1.8325079198166419</v>
      </c>
      <c r="V65" s="11">
        <f>'OddsRatio_working_3-way'!S65*'OddsRatio_working_3-way'!R65/3-2*'OddsRatio_working_3-way'!R65^3/27-'OddsRatio_working_3-way'!T65</f>
        <v>0.14271868534397522</v>
      </c>
      <c r="W65" s="11">
        <f>'OddsRatio_working_3-way'!V65^2+4*'OddsRatio_working_3-way'!U65^3/27</f>
        <v>-0.89129328263726393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0.47740493969574105</v>
      </c>
      <c r="Y65" s="11">
        <f>IF('OddsRatio_working_3-way'!W65&gt;=0,IF('OddsRatio_working_3-way'!V65+SQRT('OddsRatio_working_3-way'!W65)&gt;0,0,PI()),ACOS('OddsRatio_working_3-way'!V65/(2*'OddsRatio_working_3-way'!X65)))</f>
        <v>1.420760651966777</v>
      </c>
      <c r="Z65" s="11">
        <f>'OddsRatio_working_3-way'!X65^(1/3)*COS('OddsRatio_working_3-way'!Y65/3)</f>
        <v>0.69553999160476787</v>
      </c>
      <c r="AA65" s="11">
        <f>'OddsRatio_working_3-way'!X65^(1/3)*COS(('OddsRatio_working_3-way'!Y65+2*PI())/3)</f>
        <v>-0.65646899161058225</v>
      </c>
      <c r="AB65" s="11">
        <f>'OddsRatio_working_3-way'!X65^(1/3)*COS(('OddsRatio_working_3-way'!Y65+4*PI())/3)</f>
        <v>-3.9070999994185771E-2</v>
      </c>
      <c r="AC65" s="11">
        <f>'OddsRatio_working_3-way'!X65^(1/3)*SIN('OddsRatio_working_3-way'!Y65/3)</f>
        <v>0.35645489665686114</v>
      </c>
      <c r="AD65" s="11">
        <f>'OddsRatio_working_3-way'!X65^(1/3)*SIN(('OddsRatio_working_3-way'!Y65+2*PI())/3)</f>
        <v>0.42412785374931367</v>
      </c>
      <c r="AE65" s="11">
        <f>'OddsRatio_working_3-way'!X65^(1/3)*SIN(('OddsRatio_working_3-way'!Y65+4*PI())/3)</f>
        <v>-0.78058275040617464</v>
      </c>
      <c r="AF65" s="11">
        <f>-'OddsRatio_working_3-way'!U65/(3*'OddsRatio_working_3-way'!X65^(1/3))*COS(('OddsRatio_working_3-way'!Y65)/3)</f>
        <v>0.69553999160476787</v>
      </c>
      <c r="AG65" s="11">
        <f>-'OddsRatio_working_3-way'!U65/(3*'OddsRatio_working_3-way'!X65^(1/3))*COS(('OddsRatio_working_3-way'!Y65+2*PI())/3)</f>
        <v>-0.65646899161058225</v>
      </c>
      <c r="AH65" s="11">
        <f>-'OddsRatio_working_3-way'!U65/(3*'OddsRatio_working_3-way'!X65^(1/3))*COS(('OddsRatio_working_3-way'!Y65+4*PI())/3)</f>
        <v>-3.9070999994185771E-2</v>
      </c>
      <c r="AI65" s="11">
        <f>'OddsRatio_working_3-way'!U65/(3*'OddsRatio_working_3-way'!X65^(1/3))*SIN(('OddsRatio_working_3-way'!Y65)/3)</f>
        <v>-0.35645489665686114</v>
      </c>
      <c r="AJ65" s="11">
        <f>'OddsRatio_working_3-way'!U65/(3*'OddsRatio_working_3-way'!X65^(1/3))*SIN(('OddsRatio_working_3-way'!Y65+2*PI())/3)</f>
        <v>-0.42412785374931367</v>
      </c>
      <c r="AK65" s="11">
        <f>'OddsRatio_working_3-way'!U65/(3*'OddsRatio_working_3-way'!X65^(1/3))*SIN(('OddsRatio_working_3-way'!Y65+4*PI())/3)</f>
        <v>0.78058275040617464</v>
      </c>
      <c r="AL65" s="11">
        <f>'OddsRatio_working_3-way'!Z65+'OddsRatio_working_3-way'!AF65</f>
        <v>1.3910799832095357</v>
      </c>
      <c r="AM65" s="11">
        <f>'OddsRatio_working_3-way'!AA65+'OddsRatio_working_3-way'!AG65</f>
        <v>-1.3129379832211645</v>
      </c>
      <c r="AN65" s="11">
        <f>'OddsRatio_working_3-way'!AB65+'OddsRatio_working_3-way'!AH65</f>
        <v>-7.8141999988371541E-2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1.3910799832095357</v>
      </c>
      <c r="AS65" s="11">
        <f>IF(('OddsRatio_working_3-way'!X65=0),IF(Q65&gt;0,-Q65^(1/3),(-Q65)^(1/3)),'OddsRatio_working_3-way'!AM65-'OddsRatio_working_3-way'!R65/3)</f>
        <v>-1.3129379832211645</v>
      </c>
      <c r="AT65" s="11">
        <f>IF(('OddsRatio_working_3-way'!X65=0),IF(Q65&gt;0,-Q65^(1/3),(-Q65)^(1/3)),'OddsRatio_working_3-way'!AN65-'OddsRatio_working_3-way'!R65/3)</f>
        <v>-7.8141999988371541E-2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9">
        <f t="shared" si="13"/>
        <v>0.44943351512630159</v>
      </c>
      <c r="E66" s="9">
        <f t="shared" si="14"/>
        <v>0.31676860920819983</v>
      </c>
      <c r="F66" s="9">
        <f t="shared" si="15"/>
        <v>0.23379787566549862</v>
      </c>
      <c r="G66" s="9">
        <f t="shared" si="16"/>
        <v>1.0470283798460243</v>
      </c>
      <c r="H66" s="9">
        <f t="shared" si="17"/>
        <v>2.2250232044198484</v>
      </c>
      <c r="I66" s="9">
        <f t="shared" si="18"/>
        <v>3.1568784624828101</v>
      </c>
      <c r="J66" s="9">
        <f t="shared" si="19"/>
        <v>4.2771988289180563</v>
      </c>
      <c r="K66" s="11">
        <f t="shared" si="20"/>
        <v>0.46082949308755761</v>
      </c>
      <c r="L66" s="11">
        <f t="shared" si="21"/>
        <v>0.32679738562091504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-0.27508455541866828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0.23191343240412621</v>
      </c>
      <c r="Q66" s="11">
        <f>2*'OddsRatio_working_3-way'!K66*'OddsRatio_working_3-way'!L66*'OddsRatio_working_3-way'!M66</f>
        <v>7.2928752328341589E-2</v>
      </c>
      <c r="R66" s="11">
        <f t="shared" si="23"/>
        <v>0</v>
      </c>
      <c r="S66" s="11">
        <f t="shared" si="24"/>
        <v>-0.84306235241437943</v>
      </c>
      <c r="T66" s="11">
        <f t="shared" si="25"/>
        <v>-0.26511394730011939</v>
      </c>
      <c r="U66" s="11">
        <f>'OddsRatio_working_3-way'!S66-'OddsRatio_working_3-way'!R66^2/3</f>
        <v>-0.84306235241437943</v>
      </c>
      <c r="V66" s="11">
        <f>'OddsRatio_working_3-way'!S66*'OddsRatio_working_3-way'!R66/3-2*'OddsRatio_working_3-way'!R66^3/27-'OddsRatio_working_3-way'!T66</f>
        <v>0.26511394730011939</v>
      </c>
      <c r="W66" s="11">
        <f>'OddsRatio_working_3-way'!V66^2+4*'OddsRatio_working_3-way'!U66^3/27</f>
        <v>-1.8486454039590594E-2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0.14897303371134074</v>
      </c>
      <c r="Y66" s="11">
        <f>IF('OddsRatio_working_3-way'!W66&gt;=0,IF('OddsRatio_working_3-way'!V66+SQRT('OddsRatio_working_3-way'!W66)&gt;0,0,PI()),ACOS('OddsRatio_working_3-way'!V66/(2*'OddsRatio_working_3-way'!X66)))</f>
        <v>0.47387830349404747</v>
      </c>
      <c r="Z66" s="11">
        <f>'OddsRatio_working_3-way'!X66^(1/3)*COS('OddsRatio_working_3-way'!Y66/3)</f>
        <v>0.52351418992301213</v>
      </c>
      <c r="AA66" s="11">
        <f>'OddsRatio_working_3-way'!X66^(1/3)*COS(('OddsRatio_working_3-way'!Y66+2*PI())/3)</f>
        <v>-0.33397383689531318</v>
      </c>
      <c r="AB66" s="11">
        <f>'OddsRatio_working_3-way'!X66^(1/3)*COS(('OddsRatio_working_3-way'!Y66+4*PI())/3)</f>
        <v>-0.18954035302769906</v>
      </c>
      <c r="AC66" s="11">
        <f>'OddsRatio_working_3-way'!X66^(1/3)*SIN('OddsRatio_working_3-way'!Y66/3)</f>
        <v>8.3388710790962481E-2</v>
      </c>
      <c r="AD66" s="11">
        <f>'OddsRatio_working_3-way'!X66^(1/3)*SIN(('OddsRatio_working_3-way'!Y66+2*PI())/3)</f>
        <v>0.41168223231947865</v>
      </c>
      <c r="AE66" s="11">
        <f>'OddsRatio_working_3-way'!X66^(1/3)*SIN(('OddsRatio_working_3-way'!Y66+4*PI())/3)</f>
        <v>-0.49507094311044114</v>
      </c>
      <c r="AF66" s="11">
        <f>-'OddsRatio_working_3-way'!U66/(3*'OddsRatio_working_3-way'!X66^(1/3))*COS(('OddsRatio_working_3-way'!Y66)/3)</f>
        <v>0.52351418992301213</v>
      </c>
      <c r="AG66" s="11">
        <f>-'OddsRatio_working_3-way'!U66/(3*'OddsRatio_working_3-way'!X66^(1/3))*COS(('OddsRatio_working_3-way'!Y66+2*PI())/3)</f>
        <v>-0.33397383689531318</v>
      </c>
      <c r="AH66" s="11">
        <f>-'OddsRatio_working_3-way'!U66/(3*'OddsRatio_working_3-way'!X66^(1/3))*COS(('OddsRatio_working_3-way'!Y66+4*PI())/3)</f>
        <v>-0.18954035302769906</v>
      </c>
      <c r="AI66" s="11">
        <f>'OddsRatio_working_3-way'!U66/(3*'OddsRatio_working_3-way'!X66^(1/3))*SIN(('OddsRatio_working_3-way'!Y66)/3)</f>
        <v>-8.3388710790962481E-2</v>
      </c>
      <c r="AJ66" s="11">
        <f>'OddsRatio_working_3-way'!U66/(3*'OddsRatio_working_3-way'!X66^(1/3))*SIN(('OddsRatio_working_3-way'!Y66+2*PI())/3)</f>
        <v>-0.41168223231947865</v>
      </c>
      <c r="AK66" s="11">
        <f>'OddsRatio_working_3-way'!U66/(3*'OddsRatio_working_3-way'!X66^(1/3))*SIN(('OddsRatio_working_3-way'!Y66+4*PI())/3)</f>
        <v>0.49507094311044114</v>
      </c>
      <c r="AL66" s="11">
        <f>'OddsRatio_working_3-way'!Z66+'OddsRatio_working_3-way'!AF66</f>
        <v>1.0470283798460243</v>
      </c>
      <c r="AM66" s="11">
        <f>'OddsRatio_working_3-way'!AA66+'OddsRatio_working_3-way'!AG66</f>
        <v>-0.66794767379062636</v>
      </c>
      <c r="AN66" s="11">
        <f>'OddsRatio_working_3-way'!AB66+'OddsRatio_working_3-way'!AH66</f>
        <v>-0.37908070605539812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1.0470283798460243</v>
      </c>
      <c r="AS66" s="11">
        <f>IF(('OddsRatio_working_3-way'!X66=0),IF(Q66&gt;0,-Q66^(1/3),(-Q66)^(1/3)),'OddsRatio_working_3-way'!AM66-'OddsRatio_working_3-way'!R66/3)</f>
        <v>-0.66794767379062636</v>
      </c>
      <c r="AT66" s="11">
        <f>IF(('OddsRatio_working_3-way'!X66=0),IF(Q66&gt;0,-Q66^(1/3),(-Q66)^(1/3)),'OddsRatio_working_3-way'!AN66-'OddsRatio_working_3-way'!R66/3)</f>
        <v>-0.37908070605539812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9">
        <f t="shared" si="13"/>
        <v>0.52333822829528287</v>
      </c>
      <c r="E67" s="9">
        <f t="shared" si="14"/>
        <v>0.27687633923218535</v>
      </c>
      <c r="F67" s="9">
        <f t="shared" si="15"/>
        <v>0.1997854324725318</v>
      </c>
      <c r="G67" s="9">
        <f t="shared" si="16"/>
        <v>1.0973616299370936</v>
      </c>
      <c r="H67" s="9">
        <f t="shared" si="17"/>
        <v>1.9108101528477879</v>
      </c>
      <c r="I67" s="9">
        <f t="shared" si="18"/>
        <v>3.6117206792502818</v>
      </c>
      <c r="J67" s="9">
        <f t="shared" si="19"/>
        <v>5.0053699492703929</v>
      </c>
      <c r="K67" s="11">
        <f t="shared" si="20"/>
        <v>0.54644808743169393</v>
      </c>
      <c r="L67" s="11">
        <f t="shared" si="21"/>
        <v>0.29585798816568049</v>
      </c>
      <c r="M67" s="11">
        <f t="shared" si="22"/>
        <v>0.21505376344086019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-0.25068432044797828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0.23850823183695491</v>
      </c>
      <c r="Q67" s="11">
        <f>2*'OddsRatio_working_3-way'!K67*'OddsRatio_working_3-way'!L67*'OddsRatio_working_3-way'!M67</f>
        <v>6.9535927649257978E-2</v>
      </c>
      <c r="R67" s="11">
        <f t="shared" si="23"/>
        <v>0</v>
      </c>
      <c r="S67" s="11">
        <f t="shared" si="24"/>
        <v>-0.95142859916701439</v>
      </c>
      <c r="T67" s="11">
        <f t="shared" si="25"/>
        <v>-0.27738443124402745</v>
      </c>
      <c r="U67" s="11">
        <f>'OddsRatio_working_3-way'!S67-'OddsRatio_working_3-way'!R67^2/3</f>
        <v>-0.95142859916701439</v>
      </c>
      <c r="V67" s="11">
        <f>'OddsRatio_working_3-way'!S67*'OddsRatio_working_3-way'!R67/3-2*'OddsRatio_working_3-way'!R67^3/27-'OddsRatio_working_3-way'!T67</f>
        <v>0.27738443124402745</v>
      </c>
      <c r="W67" s="11">
        <f>'OddsRatio_working_3-way'!V67^2+4*'OddsRatio_working_3-way'!U67^3/27</f>
        <v>-5.0650284964570538E-2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0.1786003972987904</v>
      </c>
      <c r="Y67" s="11">
        <f>IF('OddsRatio_working_3-way'!W67&gt;=0,IF('OddsRatio_working_3-way'!V67+SQRT('OddsRatio_working_3-way'!W67)&gt;0,0,PI()),ACOS('OddsRatio_working_3-way'!V67/(2*'OddsRatio_working_3-way'!X67)))</f>
        <v>0.68162416231162259</v>
      </c>
      <c r="Z67" s="11">
        <f>'OddsRatio_working_3-way'!X67^(1/3)*COS('OddsRatio_working_3-way'!Y67/3)</f>
        <v>0.54868081496854682</v>
      </c>
      <c r="AA67" s="11">
        <f>'OddsRatio_working_3-way'!X67^(1/3)*COS(('OddsRatio_working_3-way'!Y67+2*PI())/3)</f>
        <v>-0.38420019200910333</v>
      </c>
      <c r="AB67" s="11">
        <f>'OddsRatio_working_3-way'!X67^(1/3)*COS(('OddsRatio_working_3-way'!Y67+4*PI())/3)</f>
        <v>-0.16448062295944368</v>
      </c>
      <c r="AC67" s="11">
        <f>'OddsRatio_working_3-way'!X67^(1/3)*SIN('OddsRatio_working_3-way'!Y67/3)</f>
        <v>0.12685515233704966</v>
      </c>
      <c r="AD67" s="11">
        <f>'OddsRatio_working_3-way'!X67^(1/3)*SIN(('OddsRatio_working_3-way'!Y67+2*PI())/3)</f>
        <v>0.41174394816338583</v>
      </c>
      <c r="AE67" s="11">
        <f>'OddsRatio_working_3-way'!X67^(1/3)*SIN(('OddsRatio_working_3-way'!Y67+4*PI())/3)</f>
        <v>-0.53859910050043536</v>
      </c>
      <c r="AF67" s="11">
        <f>-'OddsRatio_working_3-way'!U67/(3*'OddsRatio_working_3-way'!X67^(1/3))*COS(('OddsRatio_working_3-way'!Y67)/3)</f>
        <v>0.54868081496854682</v>
      </c>
      <c r="AG67" s="11">
        <f>-'OddsRatio_working_3-way'!U67/(3*'OddsRatio_working_3-way'!X67^(1/3))*COS(('OddsRatio_working_3-way'!Y67+2*PI())/3)</f>
        <v>-0.38420019200910333</v>
      </c>
      <c r="AH67" s="11">
        <f>-'OddsRatio_working_3-way'!U67/(3*'OddsRatio_working_3-way'!X67^(1/3))*COS(('OddsRatio_working_3-way'!Y67+4*PI())/3)</f>
        <v>-0.16448062295944368</v>
      </c>
      <c r="AI67" s="11">
        <f>'OddsRatio_working_3-way'!U67/(3*'OddsRatio_working_3-way'!X67^(1/3))*SIN(('OddsRatio_working_3-way'!Y67)/3)</f>
        <v>-0.12685515233704966</v>
      </c>
      <c r="AJ67" s="11">
        <f>'OddsRatio_working_3-way'!U67/(3*'OddsRatio_working_3-way'!X67^(1/3))*SIN(('OddsRatio_working_3-way'!Y67+2*PI())/3)</f>
        <v>-0.41174394816338583</v>
      </c>
      <c r="AK67" s="11">
        <f>'OddsRatio_working_3-way'!U67/(3*'OddsRatio_working_3-way'!X67^(1/3))*SIN(('OddsRatio_working_3-way'!Y67+4*PI())/3)</f>
        <v>0.53859910050043536</v>
      </c>
      <c r="AL67" s="11">
        <f>'OddsRatio_working_3-way'!Z67+'OddsRatio_working_3-way'!AF67</f>
        <v>1.0973616299370936</v>
      </c>
      <c r="AM67" s="11">
        <f>'OddsRatio_working_3-way'!AA67+'OddsRatio_working_3-way'!AG67</f>
        <v>-0.76840038401820665</v>
      </c>
      <c r="AN67" s="11">
        <f>'OddsRatio_working_3-way'!AB67+'OddsRatio_working_3-way'!AH67</f>
        <v>-0.32896124591888737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1.0973616299370936</v>
      </c>
      <c r="AS67" s="11">
        <f>IF(('OddsRatio_working_3-way'!X67=0),IF(Q67&gt;0,-Q67^(1/3),(-Q67)^(1/3)),'OddsRatio_working_3-way'!AM67-'OddsRatio_working_3-way'!R67/3)</f>
        <v>-0.76840038401820665</v>
      </c>
      <c r="AT67" s="11">
        <f>IF(('OddsRatio_working_3-way'!X67=0),IF(Q67&gt;0,-Q67^(1/3),(-Q67)^(1/3)),'OddsRatio_working_3-way'!AN67-'OddsRatio_working_3-way'!R67/3)</f>
        <v>-0.32896124591888737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9">
        <f t="shared" ref="D68:D131" si="26">(K68/(AR68+K68-(AR68*K68)))</f>
        <v>0.37485040779654144</v>
      </c>
      <c r="E68" s="9">
        <f t="shared" ref="E68:E131" si="27">(L68/(AR68+L68-(AR68*L68)))</f>
        <v>0.29986597180156466</v>
      </c>
      <c r="F68" s="9">
        <f t="shared" ref="F68:F131" si="28">(M68/(AR68+M68-(AR68*M68)))</f>
        <v>0.32528362040189379</v>
      </c>
      <c r="G68" s="9">
        <f t="shared" ref="G68:G131" si="29">AR68</f>
        <v>1.0423317862287957</v>
      </c>
      <c r="H68" s="9">
        <f t="shared" ref="H68:H131" si="30">IF(A68="","",1/D68)</f>
        <v>2.6677308579660735</v>
      </c>
      <c r="I68" s="9">
        <f t="shared" ref="I68:I131" si="31">IF(B68="","",1/E68)</f>
        <v>3.3348232011525027</v>
      </c>
      <c r="J68" s="9">
        <f t="shared" ref="J68:J131" si="32">IF(C68="","",1/F68)</f>
        <v>3.0742402545953036</v>
      </c>
      <c r="K68" s="11">
        <f t="shared" ref="K68:K131" si="33">1/A68</f>
        <v>0.38461538461538458</v>
      </c>
      <c r="L68" s="11">
        <f t="shared" ref="L68:L131" si="34">1/B68</f>
        <v>0.30864197530864196</v>
      </c>
      <c r="M68" s="11">
        <f t="shared" ref="M68:M131" si="35">1/C68</f>
        <v>0.33444816053511706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-0.28315975696131768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0.23146163056976879</v>
      </c>
      <c r="Q68" s="11">
        <f>2*'OddsRatio_working_3-way'!K68*'OddsRatio_working_3-way'!L68*'OddsRatio_working_3-way'!M68</f>
        <v>7.9403646850692552E-2</v>
      </c>
      <c r="R68" s="11">
        <f t="shared" ref="R68:R131" si="36">O68/N68</f>
        <v>0</v>
      </c>
      <c r="S68" s="11">
        <f t="shared" ref="S68:S131" si="37">P68/N68</f>
        <v>-0.8174241744436469</v>
      </c>
      <c r="T68" s="11">
        <f t="shared" ref="T68:T131" si="38">Q68/N68</f>
        <v>-0.28041995692749466</v>
      </c>
      <c r="U68" s="11">
        <f>'OddsRatio_working_3-way'!S68-'OddsRatio_working_3-way'!R68^2/3</f>
        <v>-0.8174241744436469</v>
      </c>
      <c r="V68" s="11">
        <f>'OddsRatio_working_3-way'!S68*'OddsRatio_working_3-way'!R68/3-2*'OddsRatio_working_3-way'!R68^3/27-'OddsRatio_working_3-way'!T68</f>
        <v>0.28041995692749466</v>
      </c>
      <c r="W68" s="11">
        <f>'OddsRatio_working_3-way'!V68^2+4*'OddsRatio_working_3-way'!U68^3/27</f>
        <v>-2.2814402598321099E-3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0.14222938559159468</v>
      </c>
      <c r="Y68" s="11">
        <f>IF('OddsRatio_working_3-way'!W68&gt;=0,IF('OddsRatio_working_3-way'!V68+SQRT('OddsRatio_working_3-way'!W68)&gt;0,0,PI()),ACOS('OddsRatio_working_3-way'!V68/(2*'OddsRatio_working_3-way'!X68)))</f>
        <v>0.16871258029228953</v>
      </c>
      <c r="Z68" s="11">
        <f>'OddsRatio_working_3-way'!X68^(1/3)*COS('OddsRatio_working_3-way'!Y68/3)</f>
        <v>0.52116589311439787</v>
      </c>
      <c r="AA68" s="11">
        <f>'OddsRatio_working_3-way'!X68^(1/3)*COS(('OddsRatio_working_3-way'!Y68+2*PI())/3)</f>
        <v>-0.28599214767836251</v>
      </c>
      <c r="AB68" s="11">
        <f>'OddsRatio_working_3-way'!X68^(1/3)*COS(('OddsRatio_working_3-way'!Y68+4*PI())/3)</f>
        <v>-0.23517374543603548</v>
      </c>
      <c r="AC68" s="11">
        <f>'OddsRatio_working_3-way'!X68^(1/3)*SIN('OddsRatio_working_3-way'!Y68/3)</f>
        <v>2.9340018214394289E-2</v>
      </c>
      <c r="AD68" s="11">
        <f>'OddsRatio_working_3-way'!X68^(1/3)*SIN(('OddsRatio_working_3-way'!Y68+2*PI())/3)</f>
        <v>0.43667289391587688</v>
      </c>
      <c r="AE68" s="11">
        <f>'OddsRatio_working_3-way'!X68^(1/3)*SIN(('OddsRatio_working_3-way'!Y68+4*PI())/3)</f>
        <v>-0.46601291213027113</v>
      </c>
      <c r="AF68" s="11">
        <f>-'OddsRatio_working_3-way'!U68/(3*'OddsRatio_working_3-way'!X68^(1/3))*COS(('OddsRatio_working_3-way'!Y68)/3)</f>
        <v>0.52116589311439787</v>
      </c>
      <c r="AG68" s="11">
        <f>-'OddsRatio_working_3-way'!U68/(3*'OddsRatio_working_3-way'!X68^(1/3))*COS(('OddsRatio_working_3-way'!Y68+2*PI())/3)</f>
        <v>-0.28599214767836251</v>
      </c>
      <c r="AH68" s="11">
        <f>-'OddsRatio_working_3-way'!U68/(3*'OddsRatio_working_3-way'!X68^(1/3))*COS(('OddsRatio_working_3-way'!Y68+4*PI())/3)</f>
        <v>-0.23517374543603548</v>
      </c>
      <c r="AI68" s="11">
        <f>'OddsRatio_working_3-way'!U68/(3*'OddsRatio_working_3-way'!X68^(1/3))*SIN(('OddsRatio_working_3-way'!Y68)/3)</f>
        <v>-2.9340018214394289E-2</v>
      </c>
      <c r="AJ68" s="11">
        <f>'OddsRatio_working_3-way'!U68/(3*'OddsRatio_working_3-way'!X68^(1/3))*SIN(('OddsRatio_working_3-way'!Y68+2*PI())/3)</f>
        <v>-0.43667289391587688</v>
      </c>
      <c r="AK68" s="11">
        <f>'OddsRatio_working_3-way'!U68/(3*'OddsRatio_working_3-way'!X68^(1/3))*SIN(('OddsRatio_working_3-way'!Y68+4*PI())/3)</f>
        <v>0.46601291213027113</v>
      </c>
      <c r="AL68" s="11">
        <f>'OddsRatio_working_3-way'!Z68+'OddsRatio_working_3-way'!AF68</f>
        <v>1.0423317862287957</v>
      </c>
      <c r="AM68" s="11">
        <f>'OddsRatio_working_3-way'!AA68+'OddsRatio_working_3-way'!AG68</f>
        <v>-0.57198429535672501</v>
      </c>
      <c r="AN68" s="11">
        <f>'OddsRatio_working_3-way'!AB68+'OddsRatio_working_3-way'!AH68</f>
        <v>-0.47034749087207095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1.0423317862287957</v>
      </c>
      <c r="AS68" s="11">
        <f>IF(('OddsRatio_working_3-way'!X68=0),IF(Q68&gt;0,-Q68^(1/3),(-Q68)^(1/3)),'OddsRatio_working_3-way'!AM68-'OddsRatio_working_3-way'!R68/3)</f>
        <v>-0.57198429535672501</v>
      </c>
      <c r="AT68" s="11">
        <f>IF(('OddsRatio_working_3-way'!X68=0),IF(Q68&gt;0,-Q68^(1/3),(-Q68)^(1/3)),'OddsRatio_working_3-way'!AN68-'OddsRatio_working_3-way'!R68/3)</f>
        <v>-0.47034749087207095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9">
        <f t="shared" si="26"/>
        <v>0.53735098500044076</v>
      </c>
      <c r="E69" s="9">
        <f t="shared" si="27"/>
        <v>0.28415817269055882</v>
      </c>
      <c r="F69" s="9">
        <f t="shared" si="28"/>
        <v>0.17849084230900047</v>
      </c>
      <c r="G69" s="9">
        <f t="shared" si="29"/>
        <v>1.062939567247239</v>
      </c>
      <c r="H69" s="9">
        <f t="shared" si="30"/>
        <v>1.8609810494702634</v>
      </c>
      <c r="I69" s="9">
        <f t="shared" si="31"/>
        <v>3.5191667743759569</v>
      </c>
      <c r="J69" s="9">
        <f t="shared" si="32"/>
        <v>5.6025283261805452</v>
      </c>
      <c r="K69" s="11">
        <f t="shared" si="33"/>
        <v>0.5524861878453039</v>
      </c>
      <c r="L69" s="11">
        <f t="shared" si="34"/>
        <v>0.29673590504451036</v>
      </c>
      <c r="M69" s="11">
        <f t="shared" si="35"/>
        <v>0.18761726078799248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-0.25567341745746364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0.23099588971880969</v>
      </c>
      <c r="Q69" s="11">
        <f>2*'OddsRatio_working_3-way'!K69*'OddsRatio_working_3-way'!L69*'OddsRatio_working_3-way'!M69</f>
        <v>6.1516881416460632E-2</v>
      </c>
      <c r="R69" s="11">
        <f t="shared" si="36"/>
        <v>0</v>
      </c>
      <c r="S69" s="11">
        <f t="shared" si="37"/>
        <v>-0.90348027579848211</v>
      </c>
      <c r="T69" s="11">
        <f t="shared" si="38"/>
        <v>-0.24060726386111372</v>
      </c>
      <c r="U69" s="11">
        <f>'OddsRatio_working_3-way'!S69-'OddsRatio_working_3-way'!R69^2/3</f>
        <v>-0.90348027579848211</v>
      </c>
      <c r="V69" s="11">
        <f>'OddsRatio_working_3-way'!S69*'OddsRatio_working_3-way'!R69/3-2*'OddsRatio_working_3-way'!R69^3/27-'OddsRatio_working_3-way'!T69</f>
        <v>0.24060726386111372</v>
      </c>
      <c r="W69" s="11">
        <f>'OddsRatio_working_3-way'!V69^2+4*'OddsRatio_working_3-way'!U69^3/27</f>
        <v>-5.1365895037643945E-2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0.16527080085451842</v>
      </c>
      <c r="Y69" s="11">
        <f>IF('OddsRatio_working_3-way'!W69&gt;=0,IF('OddsRatio_working_3-way'!V69+SQRT('OddsRatio_working_3-way'!W69)&gt;0,0,PI()),ACOS('OddsRatio_working_3-way'!V69/(2*'OddsRatio_working_3-way'!X69)))</f>
        <v>0.7555153998865336</v>
      </c>
      <c r="Z69" s="11">
        <f>'OddsRatio_working_3-way'!X69^(1/3)*COS('OddsRatio_working_3-way'!Y69/3)</f>
        <v>0.53146978362361952</v>
      </c>
      <c r="AA69" s="11">
        <f>'OddsRatio_working_3-way'!X69^(1/3)*COS(('OddsRatio_working_3-way'!Y69+2*PI())/3)</f>
        <v>-0.38416196122973395</v>
      </c>
      <c r="AB69" s="11">
        <f>'OddsRatio_working_3-way'!X69^(1/3)*COS(('OddsRatio_working_3-way'!Y69+4*PI())/3)</f>
        <v>-0.1473078223938854</v>
      </c>
      <c r="AC69" s="11">
        <f>'OddsRatio_working_3-way'!X69^(1/3)*SIN('OddsRatio_working_3-way'!Y69/3)</f>
        <v>0.13674780081555413</v>
      </c>
      <c r="AD69" s="11">
        <f>'OddsRatio_working_3-way'!X69^(1/3)*SIN(('OddsRatio_working_3-way'!Y69+2*PI())/3)</f>
        <v>0.39189243355409625</v>
      </c>
      <c r="AE69" s="11">
        <f>'OddsRatio_working_3-way'!X69^(1/3)*SIN(('OddsRatio_working_3-way'!Y69+4*PI())/3)</f>
        <v>-0.52864023436965046</v>
      </c>
      <c r="AF69" s="11">
        <f>-'OddsRatio_working_3-way'!U69/(3*'OddsRatio_working_3-way'!X69^(1/3))*COS(('OddsRatio_working_3-way'!Y69)/3)</f>
        <v>0.53146978362361941</v>
      </c>
      <c r="AG69" s="11">
        <f>-'OddsRatio_working_3-way'!U69/(3*'OddsRatio_working_3-way'!X69^(1/3))*COS(('OddsRatio_working_3-way'!Y69+2*PI())/3)</f>
        <v>-0.38416196122973389</v>
      </c>
      <c r="AH69" s="11">
        <f>-'OddsRatio_working_3-way'!U69/(3*'OddsRatio_working_3-way'!X69^(1/3))*COS(('OddsRatio_working_3-way'!Y69+4*PI())/3)</f>
        <v>-0.14730782239388537</v>
      </c>
      <c r="AI69" s="11">
        <f>'OddsRatio_working_3-way'!U69/(3*'OddsRatio_working_3-way'!X69^(1/3))*SIN(('OddsRatio_working_3-way'!Y69)/3)</f>
        <v>-0.1367478008155541</v>
      </c>
      <c r="AJ69" s="11">
        <f>'OddsRatio_working_3-way'!U69/(3*'OddsRatio_working_3-way'!X69^(1/3))*SIN(('OddsRatio_working_3-way'!Y69+2*PI())/3)</f>
        <v>-0.3918924335540962</v>
      </c>
      <c r="AK69" s="11">
        <f>'OddsRatio_working_3-way'!U69/(3*'OddsRatio_working_3-way'!X69^(1/3))*SIN(('OddsRatio_working_3-way'!Y69+4*PI())/3)</f>
        <v>0.52864023436965035</v>
      </c>
      <c r="AL69" s="11">
        <f>'OddsRatio_working_3-way'!Z69+'OddsRatio_working_3-way'!AF69</f>
        <v>1.062939567247239</v>
      </c>
      <c r="AM69" s="11">
        <f>'OddsRatio_working_3-way'!AA69+'OddsRatio_working_3-way'!AG69</f>
        <v>-0.76832392245946779</v>
      </c>
      <c r="AN69" s="11">
        <f>'OddsRatio_working_3-way'!AB69+'OddsRatio_working_3-way'!AH69</f>
        <v>-0.2946156447877708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1.062939567247239</v>
      </c>
      <c r="AS69" s="11">
        <f>IF(('OddsRatio_working_3-way'!X69=0),IF(Q69&gt;0,-Q69^(1/3),(-Q69)^(1/3)),'OddsRatio_working_3-way'!AM69-'OddsRatio_working_3-way'!R69/3)</f>
        <v>-0.76832392245946779</v>
      </c>
      <c r="AT69" s="11">
        <f>IF(('OddsRatio_working_3-way'!X69=0),IF(Q69&gt;0,-Q69^(1/3),(-Q69)^(1/3)),'OddsRatio_working_3-way'!AN69-'OddsRatio_working_3-way'!R69/3)</f>
        <v>-0.2946156447877708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9">
        <f t="shared" si="26"/>
        <v>0.28510740400907242</v>
      </c>
      <c r="E70" s="9">
        <f t="shared" si="27"/>
        <v>0.3312370647433871</v>
      </c>
      <c r="F70" s="9">
        <f t="shared" si="28"/>
        <v>0.38365553124754043</v>
      </c>
      <c r="G70" s="9">
        <f t="shared" si="29"/>
        <v>1.0854762448467978</v>
      </c>
      <c r="H70" s="9">
        <f t="shared" si="30"/>
        <v>3.5074501255961033</v>
      </c>
      <c r="I70" s="9">
        <f t="shared" si="31"/>
        <v>3.0189858154150433</v>
      </c>
      <c r="J70" s="9">
        <f t="shared" si="32"/>
        <v>2.6065048423732606</v>
      </c>
      <c r="K70" s="11">
        <f t="shared" si="33"/>
        <v>0.30211480362537763</v>
      </c>
      <c r="L70" s="11">
        <f t="shared" si="34"/>
        <v>0.34965034965034969</v>
      </c>
      <c r="M70" s="11">
        <f t="shared" si="35"/>
        <v>0.40322580645161293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-0.27085754125029027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0.24065935039524358</v>
      </c>
      <c r="Q70" s="11">
        <f>2*'OddsRatio_working_3-way'!K70*'OddsRatio_working_3-way'!L70*'OddsRatio_working_3-way'!M70</f>
        <v>8.5189150582387116E-2</v>
      </c>
      <c r="R70" s="11">
        <f t="shared" si="36"/>
        <v>0</v>
      </c>
      <c r="S70" s="11">
        <f t="shared" si="37"/>
        <v>-0.88850895302508281</v>
      </c>
      <c r="T70" s="11">
        <f t="shared" si="38"/>
        <v>-0.3145164435487019</v>
      </c>
      <c r="U70" s="11">
        <f>'OddsRatio_working_3-way'!S70-'OddsRatio_working_3-way'!R70^2/3</f>
        <v>-0.88850895302508281</v>
      </c>
      <c r="V70" s="11">
        <f>'OddsRatio_working_3-way'!S70*'OddsRatio_working_3-way'!R70/3-2*'OddsRatio_working_3-way'!R70^3/27-'OddsRatio_working_3-way'!T70</f>
        <v>0.3145164435487019</v>
      </c>
      <c r="W70" s="11">
        <f>'OddsRatio_working_3-way'!V70^2+4*'OddsRatio_working_3-way'!U70^3/27</f>
        <v>-4.9952227017524553E-3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0.16117988085077201</v>
      </c>
      <c r="Y70" s="11">
        <f>IF('OddsRatio_working_3-way'!W70&gt;=0,IF('OddsRatio_working_3-way'!V70+SQRT('OddsRatio_working_3-way'!W70)&gt;0,0,PI()),ACOS('OddsRatio_working_3-way'!V70/(2*'OddsRatio_working_3-way'!X70)))</f>
        <v>0.22104414790457017</v>
      </c>
      <c r="Z70" s="11">
        <f>'OddsRatio_working_3-way'!X70^(1/3)*COS('OddsRatio_working_3-way'!Y70/3)</f>
        <v>0.54273812242339903</v>
      </c>
      <c r="AA70" s="11">
        <f>'OddsRatio_working_3-way'!X70^(1/3)*COS(('OddsRatio_working_3-way'!Y70+2*PI())/3)</f>
        <v>-0.30606396152159143</v>
      </c>
      <c r="AB70" s="11">
        <f>'OddsRatio_working_3-way'!X70^(1/3)*COS(('OddsRatio_working_3-way'!Y70+4*PI())/3)</f>
        <v>-0.23667416090180773</v>
      </c>
      <c r="AC70" s="11">
        <f>'OddsRatio_working_3-way'!X70^(1/3)*SIN('OddsRatio_working_3-way'!Y70/3)</f>
        <v>4.0062220066846739E-2</v>
      </c>
      <c r="AD70" s="11">
        <f>'OddsRatio_working_3-way'!X70^(1/3)*SIN(('OddsRatio_working_3-way'!Y70+2*PI())/3)</f>
        <v>0.44999389158750897</v>
      </c>
      <c r="AE70" s="11">
        <f>'OddsRatio_working_3-way'!X70^(1/3)*SIN(('OddsRatio_working_3-way'!Y70+4*PI())/3)</f>
        <v>-0.49005611165435559</v>
      </c>
      <c r="AF70" s="11">
        <f>-'OddsRatio_working_3-way'!U70/(3*'OddsRatio_working_3-way'!X70^(1/3))*COS(('OddsRatio_working_3-way'!Y70)/3)</f>
        <v>0.54273812242339892</v>
      </c>
      <c r="AG70" s="11">
        <f>-'OddsRatio_working_3-way'!U70/(3*'OddsRatio_working_3-way'!X70^(1/3))*COS(('OddsRatio_working_3-way'!Y70+2*PI())/3)</f>
        <v>-0.30606396152159138</v>
      </c>
      <c r="AH70" s="11">
        <f>-'OddsRatio_working_3-way'!U70/(3*'OddsRatio_working_3-way'!X70^(1/3))*COS(('OddsRatio_working_3-way'!Y70+4*PI())/3)</f>
        <v>-0.23667416090180768</v>
      </c>
      <c r="AI70" s="11">
        <f>'OddsRatio_working_3-way'!U70/(3*'OddsRatio_working_3-way'!X70^(1/3))*SIN(('OddsRatio_working_3-way'!Y70)/3)</f>
        <v>-4.0062220066846732E-2</v>
      </c>
      <c r="AJ70" s="11">
        <f>'OddsRatio_working_3-way'!U70/(3*'OddsRatio_working_3-way'!X70^(1/3))*SIN(('OddsRatio_working_3-way'!Y70+2*PI())/3)</f>
        <v>-0.44999389158750885</v>
      </c>
      <c r="AK70" s="11">
        <f>'OddsRatio_working_3-way'!U70/(3*'OddsRatio_working_3-way'!X70^(1/3))*SIN(('OddsRatio_working_3-way'!Y70+4*PI())/3)</f>
        <v>0.49005611165435548</v>
      </c>
      <c r="AL70" s="11">
        <f>'OddsRatio_working_3-way'!Z70+'OddsRatio_working_3-way'!AF70</f>
        <v>1.0854762448467978</v>
      </c>
      <c r="AM70" s="11">
        <f>'OddsRatio_working_3-way'!AA70+'OddsRatio_working_3-way'!AG70</f>
        <v>-0.61212792304318286</v>
      </c>
      <c r="AN70" s="11">
        <f>'OddsRatio_working_3-way'!AB70+'OddsRatio_working_3-way'!AH70</f>
        <v>-0.47334832180361541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1.0854762448467978</v>
      </c>
      <c r="AS70" s="11">
        <f>IF(('OddsRatio_working_3-way'!X70=0),IF(Q70&gt;0,-Q70^(1/3),(-Q70)^(1/3)),'OddsRatio_working_3-way'!AM70-'OddsRatio_working_3-way'!R70/3)</f>
        <v>-0.61212792304318286</v>
      </c>
      <c r="AT70" s="11">
        <f>IF(('OddsRatio_working_3-way'!X70=0),IF(Q70&gt;0,-Q70^(1/3),(-Q70)^(1/3)),'OddsRatio_working_3-way'!AN70-'OddsRatio_working_3-way'!R70/3)</f>
        <v>-0.47334832180361541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9">
        <f t="shared" si="26"/>
        <v>0.39877611027489879</v>
      </c>
      <c r="E71" s="9">
        <f t="shared" si="27"/>
        <v>0.27100648720255632</v>
      </c>
      <c r="F71" s="9">
        <f t="shared" si="28"/>
        <v>0.33021740252254511</v>
      </c>
      <c r="G71" s="9">
        <f t="shared" si="29"/>
        <v>1.0846566815798742</v>
      </c>
      <c r="H71" s="9">
        <f t="shared" si="30"/>
        <v>2.5076727873960247</v>
      </c>
      <c r="I71" s="9">
        <f t="shared" si="31"/>
        <v>3.6899485703180881</v>
      </c>
      <c r="J71" s="9">
        <f t="shared" si="32"/>
        <v>3.0283079945543645</v>
      </c>
      <c r="K71" s="11">
        <f t="shared" si="33"/>
        <v>0.41841004184100417</v>
      </c>
      <c r="L71" s="11">
        <f t="shared" si="34"/>
        <v>0.28735632183908044</v>
      </c>
      <c r="M71" s="11">
        <f t="shared" si="35"/>
        <v>0.34843205574912889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-0.27005302474650161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0.24046554128793338</v>
      </c>
      <c r="Q71" s="11">
        <f>2*'OddsRatio_working_3-way'!K71*'OddsRatio_working_3-way'!L71*'OddsRatio_working_3-way'!M71</f>
        <v>8.3785902887781663E-2</v>
      </c>
      <c r="R71" s="11">
        <f t="shared" si="36"/>
        <v>0</v>
      </c>
      <c r="S71" s="11">
        <f t="shared" si="37"/>
        <v>-0.8904382445397826</v>
      </c>
      <c r="T71" s="11">
        <f t="shared" si="38"/>
        <v>-0.31025722806264205</v>
      </c>
      <c r="U71" s="11">
        <f>'OddsRatio_working_3-way'!S71-'OddsRatio_working_3-way'!R71^2/3</f>
        <v>-0.8904382445397826</v>
      </c>
      <c r="V71" s="11">
        <f>'OddsRatio_working_3-way'!S71*'OddsRatio_working_3-way'!R71/3-2*'OddsRatio_working_3-way'!R71^3/27-'OddsRatio_working_3-way'!T71</f>
        <v>0.31025722806264205</v>
      </c>
      <c r="W71" s="11">
        <f>'OddsRatio_working_3-way'!V71^2+4*'OddsRatio_working_3-way'!U71^3/27</f>
        <v>-8.3346618244638515E-3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0.16170514013906465</v>
      </c>
      <c r="Y71" s="11">
        <f>IF('OddsRatio_working_3-way'!W71&gt;=0,IF('OddsRatio_working_3-way'!V71+SQRT('OddsRatio_working_3-way'!W71)&gt;0,0,PI()),ACOS('OddsRatio_working_3-way'!V71/(2*'OddsRatio_working_3-way'!X71)))</f>
        <v>0.28617675202693227</v>
      </c>
      <c r="Z71" s="11">
        <f>'OddsRatio_working_3-way'!X71^(1/3)*COS('OddsRatio_working_3-way'!Y71/3)</f>
        <v>0.54232834078993719</v>
      </c>
      <c r="AA71" s="11">
        <f>'OddsRatio_working_3-way'!X71^(1/3)*COS(('OddsRatio_working_3-way'!Y71+2*PI())/3)</f>
        <v>-0.31610345406717455</v>
      </c>
      <c r="AB71" s="11">
        <f>'OddsRatio_working_3-way'!X71^(1/3)*COS(('OddsRatio_working_3-way'!Y71+4*PI())/3)</f>
        <v>-0.22622488672276275</v>
      </c>
      <c r="AC71" s="11">
        <f>'OddsRatio_working_3-way'!X71^(1/3)*SIN('OddsRatio_working_3-way'!Y71/3)</f>
        <v>5.1891415050674197E-2</v>
      </c>
      <c r="AD71" s="11">
        <f>'OddsRatio_working_3-way'!X71^(1/3)*SIN(('OddsRatio_working_3-way'!Y71+2*PI())/3)</f>
        <v>0.44372441279101299</v>
      </c>
      <c r="AE71" s="11">
        <f>'OddsRatio_working_3-way'!X71^(1/3)*SIN(('OddsRatio_working_3-way'!Y71+4*PI())/3)</f>
        <v>-0.49561582784168701</v>
      </c>
      <c r="AF71" s="11">
        <f>-'OddsRatio_working_3-way'!U71/(3*'OddsRatio_working_3-way'!X71^(1/3))*COS(('OddsRatio_working_3-way'!Y71)/3)</f>
        <v>0.54232834078993708</v>
      </c>
      <c r="AG71" s="11">
        <f>-'OddsRatio_working_3-way'!U71/(3*'OddsRatio_working_3-way'!X71^(1/3))*COS(('OddsRatio_working_3-way'!Y71+2*PI())/3)</f>
        <v>-0.31610345406717449</v>
      </c>
      <c r="AH71" s="11">
        <f>-'OddsRatio_working_3-way'!U71/(3*'OddsRatio_working_3-way'!X71^(1/3))*COS(('OddsRatio_working_3-way'!Y71+4*PI())/3)</f>
        <v>-0.22622488672276272</v>
      </c>
      <c r="AI71" s="11">
        <f>'OddsRatio_working_3-way'!U71/(3*'OddsRatio_working_3-way'!X71^(1/3))*SIN(('OddsRatio_working_3-way'!Y71)/3)</f>
        <v>-5.189141505067419E-2</v>
      </c>
      <c r="AJ71" s="11">
        <f>'OddsRatio_working_3-way'!U71/(3*'OddsRatio_working_3-way'!X71^(1/3))*SIN(('OddsRatio_working_3-way'!Y71+2*PI())/3)</f>
        <v>-0.44372441279101288</v>
      </c>
      <c r="AK71" s="11">
        <f>'OddsRatio_working_3-way'!U71/(3*'OddsRatio_working_3-way'!X71^(1/3))*SIN(('OddsRatio_working_3-way'!Y71+4*PI())/3)</f>
        <v>0.4956158278416869</v>
      </c>
      <c r="AL71" s="11">
        <f>'OddsRatio_working_3-way'!Z71+'OddsRatio_working_3-way'!AF71</f>
        <v>1.0846566815798742</v>
      </c>
      <c r="AM71" s="11">
        <f>'OddsRatio_working_3-way'!AA71+'OddsRatio_working_3-way'!AG71</f>
        <v>-0.6322069081343491</v>
      </c>
      <c r="AN71" s="11">
        <f>'OddsRatio_working_3-way'!AB71+'OddsRatio_working_3-way'!AH71</f>
        <v>-0.4524497734455255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1.0846566815798742</v>
      </c>
      <c r="AS71" s="11">
        <f>IF(('OddsRatio_working_3-way'!X71=0),IF(Q71&gt;0,-Q71^(1/3),(-Q71)^(1/3)),'OddsRatio_working_3-way'!AM71-'OddsRatio_working_3-way'!R71/3)</f>
        <v>-0.6322069081343491</v>
      </c>
      <c r="AT71" s="11">
        <f>IF(('OddsRatio_working_3-way'!X71=0),IF(Q71&gt;0,-Q71^(1/3),(-Q71)^(1/3)),'OddsRatio_working_3-way'!AN71-'OddsRatio_working_3-way'!R71/3)</f>
        <v>-0.4524497734455255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9">
        <f t="shared" si="26"/>
        <v>0.43417840827266163</v>
      </c>
      <c r="E72" s="9">
        <f t="shared" si="27"/>
        <v>0.30652690562128554</v>
      </c>
      <c r="F72" s="9">
        <f t="shared" si="28"/>
        <v>0.25929468610605266</v>
      </c>
      <c r="G72" s="9">
        <f t="shared" si="29"/>
        <v>1.0425605344649114</v>
      </c>
      <c r="H72" s="9">
        <f t="shared" si="30"/>
        <v>2.3032006680811397</v>
      </c>
      <c r="I72" s="9">
        <f t="shared" si="31"/>
        <v>3.2623563597888583</v>
      </c>
      <c r="J72" s="9">
        <f t="shared" si="32"/>
        <v>3.8566158644338575</v>
      </c>
      <c r="K72" s="11">
        <f t="shared" si="33"/>
        <v>0.44444444444444442</v>
      </c>
      <c r="L72" s="11">
        <f t="shared" si="34"/>
        <v>0.31545741324921134</v>
      </c>
      <c r="M72" s="11">
        <f t="shared" si="35"/>
        <v>0.26737967914438499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-0.278616560858164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0.23092307375105664</v>
      </c>
      <c r="Q72" s="11">
        <f>2*'OddsRatio_working_3-way'!K72*'OddsRatio_working_3-way'!L72*'OddsRatio_working_3-way'!M72</f>
        <v>7.4975023945148239E-2</v>
      </c>
      <c r="R72" s="11">
        <f t="shared" si="36"/>
        <v>0</v>
      </c>
      <c r="S72" s="11">
        <f t="shared" si="37"/>
        <v>-0.8288203437720747</v>
      </c>
      <c r="T72" s="11">
        <f t="shared" si="38"/>
        <v>-0.26909751421171246</v>
      </c>
      <c r="U72" s="11">
        <f>'OddsRatio_working_3-way'!S72-'OddsRatio_working_3-way'!R72^2/3</f>
        <v>-0.8288203437720747</v>
      </c>
      <c r="V72" s="11">
        <f>'OddsRatio_working_3-way'!S72*'OddsRatio_working_3-way'!R72/3-2*'OddsRatio_working_3-way'!R72^3/27-'OddsRatio_working_3-way'!T72</f>
        <v>0.26909751421171246</v>
      </c>
      <c r="W72" s="11">
        <f>'OddsRatio_working_3-way'!V72^2+4*'OddsRatio_working_3-way'!U72^3/27</f>
        <v>-1.1935041606307192E-2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0.1452140779687269</v>
      </c>
      <c r="Y72" s="11">
        <f>IF('OddsRatio_working_3-way'!W72&gt;=0,IF('OddsRatio_working_3-way'!V72+SQRT('OddsRatio_working_3-way'!W72)&gt;0,0,PI()),ACOS('OddsRatio_working_3-way'!V72/(2*'OddsRatio_working_3-way'!X72)))</f>
        <v>0.38564900448811223</v>
      </c>
      <c r="Z72" s="11">
        <f>'OddsRatio_working_3-way'!X72^(1/3)*COS('OddsRatio_working_3-way'!Y72/3)</f>
        <v>0.52128026723245569</v>
      </c>
      <c r="AA72" s="11">
        <f>'OddsRatio_working_3-way'!X72^(1/3)*COS(('OddsRatio_working_3-way'!Y72+2*PI())/3)</f>
        <v>-0.31899463805730199</v>
      </c>
      <c r="AB72" s="11">
        <f>'OddsRatio_working_3-way'!X72^(1/3)*COS(('OddsRatio_working_3-way'!Y72+4*PI())/3)</f>
        <v>-0.20228562917515375</v>
      </c>
      <c r="AC72" s="11">
        <f>'OddsRatio_working_3-way'!X72^(1/3)*SIN('OddsRatio_working_3-way'!Y72/3)</f>
        <v>6.7381977694962777E-2</v>
      </c>
      <c r="AD72" s="11">
        <f>'OddsRatio_working_3-way'!X72^(1/3)*SIN(('OddsRatio_working_3-way'!Y72+2*PI())/3)</f>
        <v>0.41775096506736609</v>
      </c>
      <c r="AE72" s="11">
        <f>'OddsRatio_working_3-way'!X72^(1/3)*SIN(('OddsRatio_working_3-way'!Y72+4*PI())/3)</f>
        <v>-0.48513294276232882</v>
      </c>
      <c r="AF72" s="11">
        <f>-'OddsRatio_working_3-way'!U72/(3*'OddsRatio_working_3-way'!X72^(1/3))*COS(('OddsRatio_working_3-way'!Y72)/3)</f>
        <v>0.5212802672324558</v>
      </c>
      <c r="AG72" s="11">
        <f>-'OddsRatio_working_3-way'!U72/(3*'OddsRatio_working_3-way'!X72^(1/3))*COS(('OddsRatio_working_3-way'!Y72+2*PI())/3)</f>
        <v>-0.31899463805730205</v>
      </c>
      <c r="AH72" s="11">
        <f>-'OddsRatio_working_3-way'!U72/(3*'OddsRatio_working_3-way'!X72^(1/3))*COS(('OddsRatio_working_3-way'!Y72+4*PI())/3)</f>
        <v>-0.2022856291751538</v>
      </c>
      <c r="AI72" s="11">
        <f>'OddsRatio_working_3-way'!U72/(3*'OddsRatio_working_3-way'!X72^(1/3))*SIN(('OddsRatio_working_3-way'!Y72)/3)</f>
        <v>-6.7381977694962805E-2</v>
      </c>
      <c r="AJ72" s="11">
        <f>'OddsRatio_working_3-way'!U72/(3*'OddsRatio_working_3-way'!X72^(1/3))*SIN(('OddsRatio_working_3-way'!Y72+2*PI())/3)</f>
        <v>-0.4177509650673662</v>
      </c>
      <c r="AK72" s="11">
        <f>'OddsRatio_working_3-way'!U72/(3*'OddsRatio_working_3-way'!X72^(1/3))*SIN(('OddsRatio_working_3-way'!Y72+4*PI())/3)</f>
        <v>0.48513294276232893</v>
      </c>
      <c r="AL72" s="11">
        <f>'OddsRatio_working_3-way'!Z72+'OddsRatio_working_3-way'!AF72</f>
        <v>1.0425605344649114</v>
      </c>
      <c r="AM72" s="11">
        <f>'OddsRatio_working_3-way'!AA72+'OddsRatio_working_3-way'!AG72</f>
        <v>-0.63798927611460399</v>
      </c>
      <c r="AN72" s="11">
        <f>'OddsRatio_working_3-way'!AB72+'OddsRatio_working_3-way'!AH72</f>
        <v>-0.40457125835030755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1.0425605344649114</v>
      </c>
      <c r="AS72" s="11">
        <f>IF(('OddsRatio_working_3-way'!X72=0),IF(Q72&gt;0,-Q72^(1/3),(-Q72)^(1/3)),'OddsRatio_working_3-way'!AM72-'OddsRatio_working_3-way'!R72/3)</f>
        <v>-0.63798927611460399</v>
      </c>
      <c r="AT72" s="11">
        <f>IF(('OddsRatio_working_3-way'!X72=0),IF(Q72&gt;0,-Q72^(1/3),(-Q72)^(1/3)),'OddsRatio_working_3-way'!AN72-'OddsRatio_working_3-way'!R72/3)</f>
        <v>-0.40457125835030755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9">
        <f t="shared" si="26"/>
        <v>0.49842003675118041</v>
      </c>
      <c r="E73" s="9">
        <f t="shared" si="27"/>
        <v>0.29010777045185671</v>
      </c>
      <c r="F73" s="9">
        <f t="shared" si="28"/>
        <v>0.21147219279696258</v>
      </c>
      <c r="G73" s="9">
        <f t="shared" si="29"/>
        <v>1.059305143758785</v>
      </c>
      <c r="H73" s="9">
        <f t="shared" si="30"/>
        <v>2.0063398865708457</v>
      </c>
      <c r="I73" s="9">
        <f t="shared" si="31"/>
        <v>3.4469948820827936</v>
      </c>
      <c r="J73" s="9">
        <f t="shared" si="32"/>
        <v>4.7287541060309239</v>
      </c>
      <c r="K73" s="11">
        <f t="shared" si="33"/>
        <v>0.51282051282051289</v>
      </c>
      <c r="L73" s="11">
        <f t="shared" si="34"/>
        <v>0.30211480362537763</v>
      </c>
      <c r="M73" s="11">
        <f t="shared" si="35"/>
        <v>0.22123893805309736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-0.26477514144278824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0.23239600278875203</v>
      </c>
      <c r="Q73" s="11">
        <f>2*'OddsRatio_working_3-way'!K73*'OddsRatio_working_3-way'!L73*'OddsRatio_working_3-way'!M73</f>
        <v>6.8553393153024209E-2</v>
      </c>
      <c r="R73" s="11">
        <f t="shared" si="36"/>
        <v>0</v>
      </c>
      <c r="S73" s="11">
        <f t="shared" si="37"/>
        <v>-0.87771080594047157</v>
      </c>
      <c r="T73" s="11">
        <f t="shared" si="38"/>
        <v>-0.25891174216533092</v>
      </c>
      <c r="U73" s="11">
        <f>'OddsRatio_working_3-way'!S73-'OddsRatio_working_3-way'!R73^2/3</f>
        <v>-0.87771080594047157</v>
      </c>
      <c r="V73" s="11">
        <f>'OddsRatio_working_3-way'!S73*'OddsRatio_working_3-way'!R73/3-2*'OddsRatio_working_3-way'!R73^3/27-'OddsRatio_working_3-way'!T73</f>
        <v>0.25891174216533092</v>
      </c>
      <c r="W73" s="11">
        <f>'OddsRatio_working_3-way'!V73^2+4*'OddsRatio_working_3-way'!U73^3/27</f>
        <v>-3.3137682664545309E-2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0.15825057100657813</v>
      </c>
      <c r="Y73" s="11">
        <f>IF('OddsRatio_working_3-way'!W73&gt;=0,IF('OddsRatio_working_3-way'!V73+SQRT('OddsRatio_working_3-way'!W73)&gt;0,0,PI()),ACOS('OddsRatio_working_3-way'!V73/(2*'OddsRatio_working_3-way'!X73)))</f>
        <v>0.61279504662324136</v>
      </c>
      <c r="Z73" s="11">
        <f>'OddsRatio_working_3-way'!X73^(1/3)*COS('OddsRatio_working_3-way'!Y73/3)</f>
        <v>0.52965257187939241</v>
      </c>
      <c r="AA73" s="11">
        <f>'OddsRatio_working_3-way'!X73^(1/3)*COS(('OddsRatio_working_3-way'!Y73+2*PI())/3)</f>
        <v>-0.35984636966559425</v>
      </c>
      <c r="AB73" s="11">
        <f>'OddsRatio_working_3-way'!X73^(1/3)*COS(('OddsRatio_working_3-way'!Y73+4*PI())/3)</f>
        <v>-0.1698062022137983</v>
      </c>
      <c r="AC73" s="11">
        <f>'OddsRatio_working_3-way'!X73^(1/3)*SIN('OddsRatio_working_3-way'!Y73/3)</f>
        <v>0.10971974183513594</v>
      </c>
      <c r="AD73" s="11">
        <f>'OddsRatio_working_3-way'!X73^(1/3)*SIN(('OddsRatio_working_3-way'!Y73+2*PI())/3)</f>
        <v>0.4038327115097492</v>
      </c>
      <c r="AE73" s="11">
        <f>'OddsRatio_working_3-way'!X73^(1/3)*SIN(('OddsRatio_working_3-way'!Y73+4*PI())/3)</f>
        <v>-0.5135524533448852</v>
      </c>
      <c r="AF73" s="11">
        <f>-'OddsRatio_working_3-way'!U73/(3*'OddsRatio_working_3-way'!X73^(1/3))*COS(('OddsRatio_working_3-way'!Y73)/3)</f>
        <v>0.52965257187939252</v>
      </c>
      <c r="AG73" s="11">
        <f>-'OddsRatio_working_3-way'!U73/(3*'OddsRatio_working_3-way'!X73^(1/3))*COS(('OddsRatio_working_3-way'!Y73+2*PI())/3)</f>
        <v>-0.3598463696655943</v>
      </c>
      <c r="AH73" s="11">
        <f>-'OddsRatio_working_3-way'!U73/(3*'OddsRatio_working_3-way'!X73^(1/3))*COS(('OddsRatio_working_3-way'!Y73+4*PI())/3)</f>
        <v>-0.16980620221379833</v>
      </c>
      <c r="AI73" s="11">
        <f>'OddsRatio_working_3-way'!U73/(3*'OddsRatio_working_3-way'!X73^(1/3))*SIN(('OddsRatio_working_3-way'!Y73)/3)</f>
        <v>-0.10971974183513597</v>
      </c>
      <c r="AJ73" s="11">
        <f>'OddsRatio_working_3-way'!U73/(3*'OddsRatio_working_3-way'!X73^(1/3))*SIN(('OddsRatio_working_3-way'!Y73+2*PI())/3)</f>
        <v>-0.40383271150974931</v>
      </c>
      <c r="AK73" s="11">
        <f>'OddsRatio_working_3-way'!U73/(3*'OddsRatio_working_3-way'!X73^(1/3))*SIN(('OddsRatio_working_3-way'!Y73+4*PI())/3)</f>
        <v>0.51355245334488531</v>
      </c>
      <c r="AL73" s="11">
        <f>'OddsRatio_working_3-way'!Z73+'OddsRatio_working_3-way'!AF73</f>
        <v>1.059305143758785</v>
      </c>
      <c r="AM73" s="11">
        <f>'OddsRatio_working_3-way'!AA73+'OddsRatio_working_3-way'!AG73</f>
        <v>-0.71969273933118849</v>
      </c>
      <c r="AN73" s="11">
        <f>'OddsRatio_working_3-way'!AB73+'OddsRatio_working_3-way'!AH73</f>
        <v>-0.33961240442759666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1.059305143758785</v>
      </c>
      <c r="AS73" s="11">
        <f>IF(('OddsRatio_working_3-way'!X73=0),IF(Q73&gt;0,-Q73^(1/3),(-Q73)^(1/3)),'OddsRatio_working_3-way'!AM73-'OddsRatio_working_3-way'!R73/3)</f>
        <v>-0.71969273933118849</v>
      </c>
      <c r="AT73" s="11">
        <f>IF(('OddsRatio_working_3-way'!X73=0),IF(Q73&gt;0,-Q73^(1/3),(-Q73)^(1/3)),'OddsRatio_working_3-way'!AN73-'OddsRatio_working_3-way'!R73/3)</f>
        <v>-0.33961240442759666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9">
        <f t="shared" si="26"/>
        <v>0.48574288339018096</v>
      </c>
      <c r="E74" s="9">
        <f t="shared" si="27"/>
        <v>0.28786923568017547</v>
      </c>
      <c r="F74" s="9">
        <f t="shared" si="28"/>
        <v>0.2263878809296436</v>
      </c>
      <c r="G74" s="9">
        <f t="shared" si="29"/>
        <v>1.0482201168574292</v>
      </c>
      <c r="H74" s="9">
        <f t="shared" si="30"/>
        <v>2.0587023180260031</v>
      </c>
      <c r="I74" s="9">
        <f t="shared" si="31"/>
        <v>3.4737994757835335</v>
      </c>
      <c r="J74" s="9">
        <f t="shared" si="32"/>
        <v>4.4171975809552197</v>
      </c>
      <c r="K74" s="11">
        <f t="shared" si="33"/>
        <v>0.49751243781094534</v>
      </c>
      <c r="L74" s="11">
        <f t="shared" si="34"/>
        <v>0.29761904761904762</v>
      </c>
      <c r="M74" s="11">
        <f t="shared" si="35"/>
        <v>0.23474178403755869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-0.27008846890074545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0.23044569239650173</v>
      </c>
      <c r="Q74" s="11">
        <f>2*'OddsRatio_working_3-way'!K74*'OddsRatio_working_3-way'!L74*'OddsRatio_working_3-way'!M74</f>
        <v>6.9516045971795407E-2</v>
      </c>
      <c r="R74" s="11">
        <f t="shared" si="36"/>
        <v>0</v>
      </c>
      <c r="S74" s="11">
        <f t="shared" si="37"/>
        <v>-0.85322299517047506</v>
      </c>
      <c r="T74" s="11">
        <f t="shared" si="38"/>
        <v>-0.25738250231386883</v>
      </c>
      <c r="U74" s="11">
        <f>'OddsRatio_working_3-way'!S74-'OddsRatio_working_3-way'!R74^2/3</f>
        <v>-0.85322299517047506</v>
      </c>
      <c r="V74" s="11">
        <f>'OddsRatio_working_3-way'!S74*'OddsRatio_working_3-way'!R74/3-2*'OddsRatio_working_3-way'!R74^3/27-'OddsRatio_working_3-way'!T74</f>
        <v>0.25738250231386883</v>
      </c>
      <c r="W74" s="11">
        <f>'OddsRatio_working_3-way'!V74^2+4*'OddsRatio_working_3-way'!U74^3/27</f>
        <v>-2.5774597745772856E-2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0.15167428114476228</v>
      </c>
      <c r="Y74" s="11">
        <f>IF('OddsRatio_working_3-way'!W74&gt;=0,IF('OddsRatio_working_3-way'!V74+SQRT('OddsRatio_working_3-way'!W74)&gt;0,0,PI()),ACOS('OddsRatio_working_3-way'!V74/(2*'OddsRatio_working_3-way'!X74)))</f>
        <v>0.55770652087726846</v>
      </c>
      <c r="Z74" s="11">
        <f>'OddsRatio_working_3-way'!X74^(1/3)*COS('OddsRatio_working_3-way'!Y74/3)</f>
        <v>0.52411005842871461</v>
      </c>
      <c r="AA74" s="11">
        <f>'OddsRatio_working_3-way'!X74^(1/3)*COS(('OddsRatio_working_3-way'!Y74+2*PI())/3)</f>
        <v>-0.34742032534226697</v>
      </c>
      <c r="AB74" s="11">
        <f>'OddsRatio_working_3-way'!X74^(1/3)*COS(('OddsRatio_working_3-way'!Y74+4*PI())/3)</f>
        <v>-0.17668973308644784</v>
      </c>
      <c r="AC74" s="11">
        <f>'OddsRatio_working_3-way'!X74^(1/3)*SIN('OddsRatio_working_3-way'!Y74/3)</f>
        <v>9.8571353397801681E-2</v>
      </c>
      <c r="AD74" s="11">
        <f>'OddsRatio_working_3-way'!X74^(1/3)*SIN(('OddsRatio_working_3-way'!Y74+2*PI())/3)</f>
        <v>0.40460694827931265</v>
      </c>
      <c r="AE74" s="11">
        <f>'OddsRatio_working_3-way'!X74^(1/3)*SIN(('OddsRatio_working_3-way'!Y74+4*PI())/3)</f>
        <v>-0.50317830167711408</v>
      </c>
      <c r="AF74" s="11">
        <f>-'OddsRatio_working_3-way'!U74/(3*'OddsRatio_working_3-way'!X74^(1/3))*COS(('OddsRatio_working_3-way'!Y74)/3)</f>
        <v>0.52411005842871461</v>
      </c>
      <c r="AG74" s="11">
        <f>-'OddsRatio_working_3-way'!U74/(3*'OddsRatio_working_3-way'!X74^(1/3))*COS(('OddsRatio_working_3-way'!Y74+2*PI())/3)</f>
        <v>-0.34742032534226697</v>
      </c>
      <c r="AH74" s="11">
        <f>-'OddsRatio_working_3-way'!U74/(3*'OddsRatio_working_3-way'!X74^(1/3))*COS(('OddsRatio_working_3-way'!Y74+4*PI())/3)</f>
        <v>-0.17668973308644784</v>
      </c>
      <c r="AI74" s="11">
        <f>'OddsRatio_working_3-way'!U74/(3*'OddsRatio_working_3-way'!X74^(1/3))*SIN(('OddsRatio_working_3-way'!Y74)/3)</f>
        <v>-9.8571353397801681E-2</v>
      </c>
      <c r="AJ74" s="11">
        <f>'OddsRatio_working_3-way'!U74/(3*'OddsRatio_working_3-way'!X74^(1/3))*SIN(('OddsRatio_working_3-way'!Y74+2*PI())/3)</f>
        <v>-0.40460694827931265</v>
      </c>
      <c r="AK74" s="11">
        <f>'OddsRatio_working_3-way'!U74/(3*'OddsRatio_working_3-way'!X74^(1/3))*SIN(('OddsRatio_working_3-way'!Y74+4*PI())/3)</f>
        <v>0.50317830167711408</v>
      </c>
      <c r="AL74" s="11">
        <f>'OddsRatio_working_3-way'!Z74+'OddsRatio_working_3-way'!AF74</f>
        <v>1.0482201168574292</v>
      </c>
      <c r="AM74" s="11">
        <f>'OddsRatio_working_3-way'!AA74+'OddsRatio_working_3-way'!AG74</f>
        <v>-0.69484065068453393</v>
      </c>
      <c r="AN74" s="11">
        <f>'OddsRatio_working_3-way'!AB74+'OddsRatio_working_3-way'!AH74</f>
        <v>-0.35337946617289567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1.0482201168574292</v>
      </c>
      <c r="AS74" s="11">
        <f>IF(('OddsRatio_working_3-way'!X74=0),IF(Q74&gt;0,-Q74^(1/3),(-Q74)^(1/3)),'OddsRatio_working_3-way'!AM74-'OddsRatio_working_3-way'!R74/3)</f>
        <v>-0.69484065068453393</v>
      </c>
      <c r="AT74" s="11">
        <f>IF(('OddsRatio_working_3-way'!X74=0),IF(Q74&gt;0,-Q74^(1/3),(-Q74)^(1/3)),'OddsRatio_working_3-way'!AN74-'OddsRatio_working_3-way'!R74/3)</f>
        <v>-0.35337946617289567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9">
        <f t="shared" si="26"/>
        <v>0.33127384794812853</v>
      </c>
      <c r="E75" s="9">
        <f t="shared" si="27"/>
        <v>0.318115171581073</v>
      </c>
      <c r="F75" s="9">
        <f t="shared" si="28"/>
        <v>0.35061098047079836</v>
      </c>
      <c r="G75" s="9">
        <f t="shared" si="29"/>
        <v>1.0405415465894789</v>
      </c>
      <c r="H75" s="9">
        <f t="shared" si="30"/>
        <v>3.0186506003835891</v>
      </c>
      <c r="I75" s="9">
        <f t="shared" si="31"/>
        <v>3.1435155859743262</v>
      </c>
      <c r="J75" s="9">
        <f t="shared" si="32"/>
        <v>2.8521639529292719</v>
      </c>
      <c r="K75" s="11">
        <f t="shared" si="33"/>
        <v>0.3401360544217687</v>
      </c>
      <c r="L75" s="11">
        <f t="shared" si="34"/>
        <v>0.32679738562091504</v>
      </c>
      <c r="M75" s="11">
        <f t="shared" si="35"/>
        <v>0.35971223021582738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-0.28442999901799226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0.23110763090208103</v>
      </c>
      <c r="Q75" s="11">
        <f>2*'OddsRatio_working_3-way'!K75*'OddsRatio_working_3-way'!L75*'OddsRatio_working_3-way'!M75</f>
        <v>7.9968038374422512E-2</v>
      </c>
      <c r="R75" s="11">
        <f t="shared" si="36"/>
        <v>0</v>
      </c>
      <c r="S75" s="11">
        <f t="shared" si="37"/>
        <v>-0.81252902893503087</v>
      </c>
      <c r="T75" s="11">
        <f t="shared" si="38"/>
        <v>-0.28115191312630827</v>
      </c>
      <c r="U75" s="11">
        <f>'OddsRatio_working_3-way'!S75-'OddsRatio_working_3-way'!R75^2/3</f>
        <v>-0.81252902893503087</v>
      </c>
      <c r="V75" s="11">
        <f>'OddsRatio_working_3-way'!S75*'OddsRatio_working_3-way'!R75/3-2*'OddsRatio_working_3-way'!R75^3/27-'OddsRatio_working_3-way'!T75</f>
        <v>0.28115191312630827</v>
      </c>
      <c r="W75" s="11">
        <f>'OddsRatio_working_3-way'!V75^2+4*'OddsRatio_working_3-way'!U75^3/27</f>
        <v>-4.2537153471000622E-4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0.14095368901636912</v>
      </c>
      <c r="Y75" s="11">
        <f>IF('OddsRatio_working_3-way'!W75&gt;=0,IF('OddsRatio_working_3-way'!V75+SQRT('OddsRatio_working_3-way'!W75)&gt;0,0,PI()),ACOS('OddsRatio_working_3-way'!V75/(2*'OddsRatio_working_3-way'!X75)))</f>
        <v>7.3226109082351831E-2</v>
      </c>
      <c r="Z75" s="11">
        <f>'OddsRatio_working_3-way'!X75^(1/3)*COS('OddsRatio_working_3-way'!Y75/3)</f>
        <v>0.52027077329473947</v>
      </c>
      <c r="AA75" s="11">
        <f>'OddsRatio_working_3-way'!X75^(1/3)*COS(('OddsRatio_working_3-way'!Y75+2*PI())/3)</f>
        <v>-0.27113534461220201</v>
      </c>
      <c r="AB75" s="11">
        <f>'OddsRatio_working_3-way'!X75^(1/3)*COS(('OddsRatio_working_3-way'!Y75+4*PI())/3)</f>
        <v>-0.24913542868253752</v>
      </c>
      <c r="AC75" s="11">
        <f>'OddsRatio_working_3-way'!X75^(1/3)*SIN('OddsRatio_working_3-way'!Y75/3)</f>
        <v>1.270165738414109E-2</v>
      </c>
      <c r="AD75" s="11">
        <f>'OddsRatio_working_3-way'!X75^(1/3)*SIN(('OddsRatio_working_3-way'!Y75+2*PI())/3)</f>
        <v>0.44421687782774838</v>
      </c>
      <c r="AE75" s="11">
        <f>'OddsRatio_working_3-way'!X75^(1/3)*SIN(('OddsRatio_working_3-way'!Y75+4*PI())/3)</f>
        <v>-0.4569185352118893</v>
      </c>
      <c r="AF75" s="11">
        <f>-'OddsRatio_working_3-way'!U75/(3*'OddsRatio_working_3-way'!X75^(1/3))*COS(('OddsRatio_working_3-way'!Y75)/3)</f>
        <v>0.52027077329473947</v>
      </c>
      <c r="AG75" s="11">
        <f>-'OddsRatio_working_3-way'!U75/(3*'OddsRatio_working_3-way'!X75^(1/3))*COS(('OddsRatio_working_3-way'!Y75+2*PI())/3)</f>
        <v>-0.27113534461220201</v>
      </c>
      <c r="AH75" s="11">
        <f>-'OddsRatio_working_3-way'!U75/(3*'OddsRatio_working_3-way'!X75^(1/3))*COS(('OddsRatio_working_3-way'!Y75+4*PI())/3)</f>
        <v>-0.24913542868253752</v>
      </c>
      <c r="AI75" s="11">
        <f>'OddsRatio_working_3-way'!U75/(3*'OddsRatio_working_3-way'!X75^(1/3))*SIN(('OddsRatio_working_3-way'!Y75)/3)</f>
        <v>-1.270165738414109E-2</v>
      </c>
      <c r="AJ75" s="11">
        <f>'OddsRatio_working_3-way'!U75/(3*'OddsRatio_working_3-way'!X75^(1/3))*SIN(('OddsRatio_working_3-way'!Y75+2*PI())/3)</f>
        <v>-0.44421687782774838</v>
      </c>
      <c r="AK75" s="11">
        <f>'OddsRatio_working_3-way'!U75/(3*'OddsRatio_working_3-way'!X75^(1/3))*SIN(('OddsRatio_working_3-way'!Y75+4*PI())/3)</f>
        <v>0.4569185352118893</v>
      </c>
      <c r="AL75" s="11">
        <f>'OddsRatio_working_3-way'!Z75+'OddsRatio_working_3-way'!AF75</f>
        <v>1.0405415465894789</v>
      </c>
      <c r="AM75" s="11">
        <f>'OddsRatio_working_3-way'!AA75+'OddsRatio_working_3-way'!AG75</f>
        <v>-0.54227068922440402</v>
      </c>
      <c r="AN75" s="11">
        <f>'OddsRatio_working_3-way'!AB75+'OddsRatio_working_3-way'!AH75</f>
        <v>-0.49827085736507504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1.0405415465894789</v>
      </c>
      <c r="AS75" s="11">
        <f>IF(('OddsRatio_working_3-way'!X75=0),IF(Q75&gt;0,-Q75^(1/3),(-Q75)^(1/3)),'OddsRatio_working_3-way'!AM75-'OddsRatio_working_3-way'!R75/3)</f>
        <v>-0.54227068922440402</v>
      </c>
      <c r="AT75" s="11">
        <f>IF(('OddsRatio_working_3-way'!X75=0),IF(Q75&gt;0,-Q75^(1/3),(-Q75)^(1/3)),'OddsRatio_working_3-way'!AN75-'OddsRatio_working_3-way'!R75/3)</f>
        <v>-0.49827085736507504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9">
        <f t="shared" si="26"/>
        <v>0.80965800956306888</v>
      </c>
      <c r="E76" s="9">
        <f t="shared" si="27"/>
        <v>0.14646131044588478</v>
      </c>
      <c r="F76" s="9">
        <f t="shared" si="28"/>
        <v>4.3880679991046591E-2</v>
      </c>
      <c r="G76" s="9">
        <f t="shared" si="29"/>
        <v>1.2373124675301852</v>
      </c>
      <c r="H76" s="9">
        <f t="shared" si="30"/>
        <v>1.2350893688307352</v>
      </c>
      <c r="I76" s="9">
        <f t="shared" si="31"/>
        <v>6.8277417220671719</v>
      </c>
      <c r="J76" s="9">
        <f t="shared" si="32"/>
        <v>22.789072553206555</v>
      </c>
      <c r="K76" s="11">
        <f t="shared" si="33"/>
        <v>0.84033613445378152</v>
      </c>
      <c r="L76" s="11">
        <f t="shared" si="34"/>
        <v>0.17513134851138354</v>
      </c>
      <c r="M76" s="11">
        <f t="shared" si="35"/>
        <v>5.3734551316496508E-2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-0.12462478476899852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0.17801067714526136</v>
      </c>
      <c r="Q76" s="11">
        <f>2*'OddsRatio_working_3-way'!K76*'OddsRatio_working_3-way'!L76*'OddsRatio_working_3-way'!M76</f>
        <v>1.5816141905398613E-2</v>
      </c>
      <c r="R76" s="11">
        <f t="shared" si="36"/>
        <v>0</v>
      </c>
      <c r="S76" s="11">
        <f t="shared" si="37"/>
        <v>-1.4283729955900637</v>
      </c>
      <c r="T76" s="11">
        <f t="shared" si="38"/>
        <v>-0.12691008401511009</v>
      </c>
      <c r="U76" s="11">
        <f>'OddsRatio_working_3-way'!S76-'OddsRatio_working_3-way'!R76^2/3</f>
        <v>-1.4283729955900637</v>
      </c>
      <c r="V76" s="11">
        <f>'OddsRatio_working_3-way'!S76*'OddsRatio_working_3-way'!R76/3-2*'OddsRatio_working_3-way'!R76^3/27-'OddsRatio_working_3-way'!T76</f>
        <v>0.12691008401511009</v>
      </c>
      <c r="W76" s="11">
        <f>'OddsRatio_working_3-way'!V76^2+4*'OddsRatio_working_3-way'!U76^3/27</f>
        <v>-0.41563267027667339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0.32853418380032984</v>
      </c>
      <c r="Y76" s="11">
        <f>IF('OddsRatio_working_3-way'!W76&gt;=0,IF('OddsRatio_working_3-way'!V76+SQRT('OddsRatio_working_3-way'!W76)&gt;0,0,PI()),ACOS('OddsRatio_working_3-way'!V76/(2*'OddsRatio_working_3-way'!X76)))</f>
        <v>1.3764288766380262</v>
      </c>
      <c r="Z76" s="11">
        <f>'OddsRatio_working_3-way'!X76^(1/3)*COS('OddsRatio_working_3-way'!Y76/3)</f>
        <v>0.6186562337650926</v>
      </c>
      <c r="AA76" s="11">
        <f>'OddsRatio_working_3-way'!X76^(1/3)*COS(('OddsRatio_working_3-way'!Y76+2*PI())/3)</f>
        <v>-0.57398184766148164</v>
      </c>
      <c r="AB76" s="11">
        <f>'OddsRatio_working_3-way'!X76^(1/3)*COS(('OddsRatio_working_3-way'!Y76+4*PI())/3)</f>
        <v>-4.4674386103610901E-2</v>
      </c>
      <c r="AC76" s="11">
        <f>'OddsRatio_working_3-way'!X76^(1/3)*SIN('OddsRatio_working_3-way'!Y76/3)</f>
        <v>0.3055958054145142</v>
      </c>
      <c r="AD76" s="11">
        <f>'OddsRatio_working_3-way'!X76^(1/3)*SIN(('OddsRatio_working_3-way'!Y76+2*PI())/3)</f>
        <v>0.38297411194291736</v>
      </c>
      <c r="AE76" s="11">
        <f>'OddsRatio_working_3-way'!X76^(1/3)*SIN(('OddsRatio_working_3-way'!Y76+4*PI())/3)</f>
        <v>-0.68856991735743145</v>
      </c>
      <c r="AF76" s="11">
        <f>-'OddsRatio_working_3-way'!U76/(3*'OddsRatio_working_3-way'!X76^(1/3))*COS(('OddsRatio_working_3-way'!Y76)/3)</f>
        <v>0.6186562337650926</v>
      </c>
      <c r="AG76" s="11">
        <f>-'OddsRatio_working_3-way'!U76/(3*'OddsRatio_working_3-way'!X76^(1/3))*COS(('OddsRatio_working_3-way'!Y76+2*PI())/3)</f>
        <v>-0.57398184766148164</v>
      </c>
      <c r="AH76" s="11">
        <f>-'OddsRatio_working_3-way'!U76/(3*'OddsRatio_working_3-way'!X76^(1/3))*COS(('OddsRatio_working_3-way'!Y76+4*PI())/3)</f>
        <v>-4.4674386103610901E-2</v>
      </c>
      <c r="AI76" s="11">
        <f>'OddsRatio_working_3-way'!U76/(3*'OddsRatio_working_3-way'!X76^(1/3))*SIN(('OddsRatio_working_3-way'!Y76)/3)</f>
        <v>-0.3055958054145142</v>
      </c>
      <c r="AJ76" s="11">
        <f>'OddsRatio_working_3-way'!U76/(3*'OddsRatio_working_3-way'!X76^(1/3))*SIN(('OddsRatio_working_3-way'!Y76+2*PI())/3)</f>
        <v>-0.38297411194291736</v>
      </c>
      <c r="AK76" s="11">
        <f>'OddsRatio_working_3-way'!U76/(3*'OddsRatio_working_3-way'!X76^(1/3))*SIN(('OddsRatio_working_3-way'!Y76+4*PI())/3)</f>
        <v>0.68856991735743145</v>
      </c>
      <c r="AL76" s="11">
        <f>'OddsRatio_working_3-way'!Z76+'OddsRatio_working_3-way'!AF76</f>
        <v>1.2373124675301852</v>
      </c>
      <c r="AM76" s="11">
        <f>'OddsRatio_working_3-way'!AA76+'OddsRatio_working_3-way'!AG76</f>
        <v>-1.1479636953229633</v>
      </c>
      <c r="AN76" s="11">
        <f>'OddsRatio_working_3-way'!AB76+'OddsRatio_working_3-way'!AH76</f>
        <v>-8.9348772207221802E-2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1.2373124675301852</v>
      </c>
      <c r="AS76" s="11">
        <f>IF(('OddsRatio_working_3-way'!X76=0),IF(Q76&gt;0,-Q76^(1/3),(-Q76)^(1/3)),'OddsRatio_working_3-way'!AM76-'OddsRatio_working_3-way'!R76/3)</f>
        <v>-1.1479636953229633</v>
      </c>
      <c r="AT76" s="11">
        <f>IF(('OddsRatio_working_3-way'!X76=0),IF(Q76&gt;0,-Q76^(1/3),(-Q76)^(1/3)),'OddsRatio_working_3-way'!AN76-'OddsRatio_working_3-way'!R76/3)</f>
        <v>-8.9348772207221802E-2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9">
        <f t="shared" si="26"/>
        <v>0.5807888597741464</v>
      </c>
      <c r="E77" s="9">
        <f t="shared" si="27"/>
        <v>0.26285662081811784</v>
      </c>
      <c r="F77" s="9">
        <f t="shared" si="28"/>
        <v>0.15635451940773598</v>
      </c>
      <c r="G77" s="9">
        <f t="shared" si="29"/>
        <v>1.183272312913644</v>
      </c>
      <c r="H77" s="9">
        <f t="shared" si="30"/>
        <v>1.7217961108773228</v>
      </c>
      <c r="I77" s="9">
        <f t="shared" si="31"/>
        <v>3.8043553816053368</v>
      </c>
      <c r="J77" s="9">
        <f t="shared" si="32"/>
        <v>6.3957217468862169</v>
      </c>
      <c r="K77" s="11">
        <f t="shared" si="33"/>
        <v>0.6211180124223602</v>
      </c>
      <c r="L77" s="11">
        <f t="shared" si="34"/>
        <v>0.29673590504451036</v>
      </c>
      <c r="M77" s="11">
        <f t="shared" si="35"/>
        <v>0.17985611510791369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-0.21853069915190482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0.24994288440453191</v>
      </c>
      <c r="Q77" s="11">
        <f>2*'OddsRatio_working_3-way'!K77*'OddsRatio_working_3-way'!L77*'OddsRatio_working_3-way'!M77</f>
        <v>6.6297847322157016E-2</v>
      </c>
      <c r="R77" s="11">
        <f t="shared" si="36"/>
        <v>0</v>
      </c>
      <c r="S77" s="11">
        <f t="shared" si="37"/>
        <v>-1.1437426657880772</v>
      </c>
      <c r="T77" s="11">
        <f t="shared" si="38"/>
        <v>-0.30338001745041837</v>
      </c>
      <c r="U77" s="11">
        <f>'OddsRatio_working_3-way'!S77-'OddsRatio_working_3-way'!R77^2/3</f>
        <v>-1.1437426657880772</v>
      </c>
      <c r="V77" s="11">
        <f>'OddsRatio_working_3-way'!S77*'OddsRatio_working_3-way'!R77/3-2*'OddsRatio_working_3-way'!R77^3/27-'OddsRatio_working_3-way'!T77</f>
        <v>0.30338001745041837</v>
      </c>
      <c r="W77" s="11">
        <f>'OddsRatio_working_3-way'!V77^2+4*'OddsRatio_working_3-way'!U77^3/27</f>
        <v>-0.12961743369497658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0.23540224546677158</v>
      </c>
      <c r="Y77" s="11">
        <f>IF('OddsRatio_working_3-way'!W77&gt;=0,IF('OddsRatio_working_3-way'!V77+SQRT('OddsRatio_working_3-way'!W77)&gt;0,0,PI()),ACOS('OddsRatio_working_3-way'!V77/(2*'OddsRatio_working_3-way'!X77)))</f>
        <v>0.87057570336324797</v>
      </c>
      <c r="Z77" s="11">
        <f>'OddsRatio_working_3-way'!X77^(1/3)*COS('OddsRatio_working_3-way'!Y77/3)</f>
        <v>0.59163615645682199</v>
      </c>
      <c r="AA77" s="11">
        <f>'OddsRatio_working_3-way'!X77^(1/3)*COS(('OddsRatio_working_3-way'!Y77+2*PI())/3)</f>
        <v>-0.44882350370988994</v>
      </c>
      <c r="AB77" s="11">
        <f>'OddsRatio_working_3-way'!X77^(1/3)*COS(('OddsRatio_working_3-way'!Y77+4*PI())/3)</f>
        <v>-0.14281265274693222</v>
      </c>
      <c r="AC77" s="11">
        <f>'OddsRatio_working_3-way'!X77^(1/3)*SIN('OddsRatio_working_3-way'!Y77/3)</f>
        <v>0.1766754471784103</v>
      </c>
      <c r="AD77" s="11">
        <f>'OddsRatio_working_3-way'!X77^(1/3)*SIN(('OddsRatio_working_3-way'!Y77+2*PI())/3)</f>
        <v>0.42403421769978755</v>
      </c>
      <c r="AE77" s="11">
        <f>'OddsRatio_working_3-way'!X77^(1/3)*SIN(('OddsRatio_working_3-way'!Y77+4*PI())/3)</f>
        <v>-0.60070966487819766</v>
      </c>
      <c r="AF77" s="11">
        <f>-'OddsRatio_working_3-way'!U77/(3*'OddsRatio_working_3-way'!X77^(1/3))*COS(('OddsRatio_working_3-way'!Y77)/3)</f>
        <v>0.59163615645682188</v>
      </c>
      <c r="AG77" s="11">
        <f>-'OddsRatio_working_3-way'!U77/(3*'OddsRatio_working_3-way'!X77^(1/3))*COS(('OddsRatio_working_3-way'!Y77+2*PI())/3)</f>
        <v>-0.44882350370988988</v>
      </c>
      <c r="AH77" s="11">
        <f>-'OddsRatio_working_3-way'!U77/(3*'OddsRatio_working_3-way'!X77^(1/3))*COS(('OddsRatio_working_3-way'!Y77+4*PI())/3)</f>
        <v>-0.14281265274693219</v>
      </c>
      <c r="AI77" s="11">
        <f>'OddsRatio_working_3-way'!U77/(3*'OddsRatio_working_3-way'!X77^(1/3))*SIN(('OddsRatio_working_3-way'!Y77)/3)</f>
        <v>-0.17667544717841024</v>
      </c>
      <c r="AJ77" s="11">
        <f>'OddsRatio_working_3-way'!U77/(3*'OddsRatio_working_3-way'!X77^(1/3))*SIN(('OddsRatio_working_3-way'!Y77+2*PI())/3)</f>
        <v>-0.42403421769978744</v>
      </c>
      <c r="AK77" s="11">
        <f>'OddsRatio_working_3-way'!U77/(3*'OddsRatio_working_3-way'!X77^(1/3))*SIN(('OddsRatio_working_3-way'!Y77+4*PI())/3)</f>
        <v>0.60070966487819755</v>
      </c>
      <c r="AL77" s="11">
        <f>'OddsRatio_working_3-way'!Z77+'OddsRatio_working_3-way'!AF77</f>
        <v>1.183272312913644</v>
      </c>
      <c r="AM77" s="11">
        <f>'OddsRatio_working_3-way'!AA77+'OddsRatio_working_3-way'!AG77</f>
        <v>-0.89764700741977976</v>
      </c>
      <c r="AN77" s="11">
        <f>'OddsRatio_working_3-way'!AB77+'OddsRatio_working_3-way'!AH77</f>
        <v>-0.28562530549386445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1.183272312913644</v>
      </c>
      <c r="AS77" s="11">
        <f>IF(('OddsRatio_working_3-way'!X77=0),IF(Q77&gt;0,-Q77^(1/3),(-Q77)^(1/3)),'OddsRatio_working_3-way'!AM77-'OddsRatio_working_3-way'!R77/3)</f>
        <v>-0.89764700741977976</v>
      </c>
      <c r="AT77" s="11">
        <f>IF(('OddsRatio_working_3-way'!X77=0),IF(Q77&gt;0,-Q77^(1/3),(-Q77)^(1/3)),'OddsRatio_working_3-way'!AN77-'OddsRatio_working_3-way'!R77/3)</f>
        <v>-0.28562530549386445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9">
        <f t="shared" si="26"/>
        <v>0.36438333094593262</v>
      </c>
      <c r="E78" s="9">
        <f t="shared" si="27"/>
        <v>0.32928363798308774</v>
      </c>
      <c r="F78" s="9">
        <f t="shared" si="28"/>
        <v>0.30633303107097948</v>
      </c>
      <c r="G78" s="9">
        <f t="shared" si="29"/>
        <v>1.0834550557527094</v>
      </c>
      <c r="H78" s="9">
        <f t="shared" si="30"/>
        <v>2.7443626397618623</v>
      </c>
      <c r="I78" s="9">
        <f t="shared" si="31"/>
        <v>3.0368955048150941</v>
      </c>
      <c r="J78" s="9">
        <f t="shared" si="32"/>
        <v>3.264421066523163</v>
      </c>
      <c r="K78" s="11">
        <f t="shared" si="33"/>
        <v>0.38314176245210729</v>
      </c>
      <c r="L78" s="11">
        <f t="shared" si="34"/>
        <v>0.34722222222222221</v>
      </c>
      <c r="M78" s="11">
        <f t="shared" si="35"/>
        <v>0.3236245954692557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-0.27235699691805781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0.24023856464432294</v>
      </c>
      <c r="Q78" s="11">
        <f>2*'OddsRatio_working_3-way'!K78*'OddsRatio_working_3-way'!L78*'OddsRatio_working_3-way'!M78</f>
        <v>8.610701241732005E-2</v>
      </c>
      <c r="R78" s="11">
        <f t="shared" si="36"/>
        <v>0</v>
      </c>
      <c r="S78" s="11">
        <f t="shared" si="37"/>
        <v>-0.88207230716603136</v>
      </c>
      <c r="T78" s="11">
        <f t="shared" si="38"/>
        <v>-0.31615494880502915</v>
      </c>
      <c r="U78" s="11">
        <f>'OddsRatio_working_3-way'!S78-'OddsRatio_working_3-way'!R78^2/3</f>
        <v>-0.88207230716603136</v>
      </c>
      <c r="V78" s="11">
        <f>'OddsRatio_working_3-way'!S78*'OddsRatio_working_3-way'!R78/3-2*'OddsRatio_working_3-way'!R78^3/27-'OddsRatio_working_3-way'!T78</f>
        <v>0.31615494880502915</v>
      </c>
      <c r="W78" s="11">
        <f>'OddsRatio_working_3-way'!V78^2+4*'OddsRatio_working_3-way'!U78^3/27</f>
        <v>-1.7197861644616397E-3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0.1594315980431516</v>
      </c>
      <c r="Y78" s="11">
        <f>IF('OddsRatio_working_3-way'!W78&gt;=0,IF('OddsRatio_working_3-way'!V78+SQRT('OddsRatio_working_3-way'!W78)&gt;0,0,PI()),ACOS('OddsRatio_working_3-way'!V78/(2*'OddsRatio_working_3-way'!X78)))</f>
        <v>0.13042619548030054</v>
      </c>
      <c r="Z78" s="11">
        <f>'OddsRatio_working_3-way'!X78^(1/3)*COS('OddsRatio_working_3-way'!Y78/3)</f>
        <v>0.5417275278763547</v>
      </c>
      <c r="AA78" s="11">
        <f>'OddsRatio_working_3-way'!X78^(1/3)*COS(('OddsRatio_working_3-way'!Y78+2*PI())/3)</f>
        <v>-0.29127309874453144</v>
      </c>
      <c r="AB78" s="11">
        <f>'OddsRatio_working_3-way'!X78^(1/3)*COS(('OddsRatio_working_3-way'!Y78+4*PI())/3)</f>
        <v>-0.25045442913182342</v>
      </c>
      <c r="AC78" s="11">
        <f>'OddsRatio_working_3-way'!X78^(1/3)*SIN('OddsRatio_working_3-way'!Y78/3)</f>
        <v>2.3566669888859464E-2</v>
      </c>
      <c r="AD78" s="11">
        <f>'OddsRatio_working_3-way'!X78^(1/3)*SIN(('OddsRatio_working_3-way'!Y78+2*PI())/3)</f>
        <v>0.45736646612583615</v>
      </c>
      <c r="AE78" s="11">
        <f>'OddsRatio_working_3-way'!X78^(1/3)*SIN(('OddsRatio_working_3-way'!Y78+4*PI())/3)</f>
        <v>-0.48093313601469556</v>
      </c>
      <c r="AF78" s="11">
        <f>-'OddsRatio_working_3-way'!U78/(3*'OddsRatio_working_3-way'!X78^(1/3))*COS(('OddsRatio_working_3-way'!Y78)/3)</f>
        <v>0.54172752787635459</v>
      </c>
      <c r="AG78" s="11">
        <f>-'OddsRatio_working_3-way'!U78/(3*'OddsRatio_working_3-way'!X78^(1/3))*COS(('OddsRatio_working_3-way'!Y78+2*PI())/3)</f>
        <v>-0.29127309874453139</v>
      </c>
      <c r="AH78" s="11">
        <f>-'OddsRatio_working_3-way'!U78/(3*'OddsRatio_working_3-way'!X78^(1/3))*COS(('OddsRatio_working_3-way'!Y78+4*PI())/3)</f>
        <v>-0.25045442913182336</v>
      </c>
      <c r="AI78" s="11">
        <f>'OddsRatio_working_3-way'!U78/(3*'OddsRatio_working_3-way'!X78^(1/3))*SIN(('OddsRatio_working_3-way'!Y78)/3)</f>
        <v>-2.3566669888859457E-2</v>
      </c>
      <c r="AJ78" s="11">
        <f>'OddsRatio_working_3-way'!U78/(3*'OddsRatio_working_3-way'!X78^(1/3))*SIN(('OddsRatio_working_3-way'!Y78+2*PI())/3)</f>
        <v>-0.45736646612583604</v>
      </c>
      <c r="AK78" s="11">
        <f>'OddsRatio_working_3-way'!U78/(3*'OddsRatio_working_3-way'!X78^(1/3))*SIN(('OddsRatio_working_3-way'!Y78+4*PI())/3)</f>
        <v>0.48093313601469545</v>
      </c>
      <c r="AL78" s="11">
        <f>'OddsRatio_working_3-way'!Z78+'OddsRatio_working_3-way'!AF78</f>
        <v>1.0834550557527094</v>
      </c>
      <c r="AM78" s="11">
        <f>'OddsRatio_working_3-way'!AA78+'OddsRatio_working_3-way'!AG78</f>
        <v>-0.58254619748906289</v>
      </c>
      <c r="AN78" s="11">
        <f>'OddsRatio_working_3-way'!AB78+'OddsRatio_working_3-way'!AH78</f>
        <v>-0.50090885826364673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1.0834550557527094</v>
      </c>
      <c r="AS78" s="11">
        <f>IF(('OddsRatio_working_3-way'!X78=0),IF(Q78&gt;0,-Q78^(1/3),(-Q78)^(1/3)),'OddsRatio_working_3-way'!AM78-'OddsRatio_working_3-way'!R78/3)</f>
        <v>-0.58254619748906289</v>
      </c>
      <c r="AT78" s="11">
        <f>IF(('OddsRatio_working_3-way'!X78=0),IF(Q78&gt;0,-Q78^(1/3),(-Q78)^(1/3)),'OddsRatio_working_3-way'!AN78-'OddsRatio_working_3-way'!R78/3)</f>
        <v>-0.50090885826364673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9">
        <f t="shared" si="26"/>
        <v>0.51762397607470712</v>
      </c>
      <c r="E79" s="9">
        <f t="shared" si="27"/>
        <v>0.27179637422881736</v>
      </c>
      <c r="F79" s="9">
        <f t="shared" si="28"/>
        <v>0.2105796496964755</v>
      </c>
      <c r="G79" s="9">
        <f t="shared" si="29"/>
        <v>1.0589821916658373</v>
      </c>
      <c r="H79" s="9">
        <f t="shared" si="30"/>
        <v>1.9319043286659368</v>
      </c>
      <c r="I79" s="9">
        <f t="shared" si="31"/>
        <v>3.6792249449145684</v>
      </c>
      <c r="J79" s="9">
        <f t="shared" si="32"/>
        <v>4.7487969584970635</v>
      </c>
      <c r="K79" s="11">
        <f t="shared" si="33"/>
        <v>0.53191489361702127</v>
      </c>
      <c r="L79" s="11">
        <f t="shared" si="34"/>
        <v>0.28328611898016998</v>
      </c>
      <c r="M79" s="11">
        <f t="shared" si="35"/>
        <v>0.22026431718061673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-0.26158813878444254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0.23067280519638456</v>
      </c>
      <c r="Q79" s="11">
        <f>2*'OddsRatio_working_3-way'!K79*'OddsRatio_working_3-way'!L79*'OddsRatio_working_3-way'!M79</f>
        <v>6.6380663365866052E-2</v>
      </c>
      <c r="R79" s="11">
        <f t="shared" si="36"/>
        <v>0</v>
      </c>
      <c r="S79" s="11">
        <f t="shared" si="37"/>
        <v>-0.88181676076095616</v>
      </c>
      <c r="T79" s="11">
        <f t="shared" si="38"/>
        <v>-0.25376021892401612</v>
      </c>
      <c r="U79" s="11">
        <f>'OddsRatio_working_3-way'!S79-'OddsRatio_working_3-way'!R79^2/3</f>
        <v>-0.88181676076095616</v>
      </c>
      <c r="V79" s="11">
        <f>'OddsRatio_working_3-way'!S79*'OddsRatio_working_3-way'!R79/3-2*'OddsRatio_working_3-way'!R79^3/27-'OddsRatio_working_3-way'!T79</f>
        <v>0.25376021892401612</v>
      </c>
      <c r="W79" s="11">
        <f>'OddsRatio_working_3-way'!V79^2+4*'OddsRatio_working_3-way'!U79^3/27</f>
        <v>-3.7191146585294488E-2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0.1593623193336956</v>
      </c>
      <c r="Y79" s="11">
        <f>IF('OddsRatio_working_3-way'!W79&gt;=0,IF('OddsRatio_working_3-way'!V79+SQRT('OddsRatio_working_3-way'!W79)&gt;0,0,PI()),ACOS('OddsRatio_working_3-way'!V79/(2*'OddsRatio_working_3-way'!X79)))</f>
        <v>0.64985120526725992</v>
      </c>
      <c r="Z79" s="11">
        <f>'OddsRatio_working_3-way'!X79^(1/3)*COS('OddsRatio_working_3-way'!Y79/3)</f>
        <v>0.52949109583291876</v>
      </c>
      <c r="AA79" s="11">
        <f>'OddsRatio_working_3-way'!X79^(1/3)*COS(('OddsRatio_working_3-way'!Y79+2*PI())/3)</f>
        <v>-0.36565924750913215</v>
      </c>
      <c r="AB79" s="11">
        <f>'OddsRatio_working_3-way'!X79^(1/3)*COS(('OddsRatio_working_3-way'!Y79+4*PI())/3)</f>
        <v>-0.16383184832378678</v>
      </c>
      <c r="AC79" s="11">
        <f>'OddsRatio_working_3-way'!X79^(1/3)*SIN('OddsRatio_working_3-way'!Y79/3)</f>
        <v>0.11652510324950136</v>
      </c>
      <c r="AD79" s="11">
        <f>'OddsRatio_working_3-way'!X79^(1/3)*SIN(('OddsRatio_working_3-way'!Y79+2*PI())/3)</f>
        <v>0.40029018844421776</v>
      </c>
      <c r="AE79" s="11">
        <f>'OddsRatio_working_3-way'!X79^(1/3)*SIN(('OddsRatio_working_3-way'!Y79+4*PI())/3)</f>
        <v>-0.51681529169371898</v>
      </c>
      <c r="AF79" s="11">
        <f>-'OddsRatio_working_3-way'!U79/(3*'OddsRatio_working_3-way'!X79^(1/3))*COS(('OddsRatio_working_3-way'!Y79)/3)</f>
        <v>0.52949109583291865</v>
      </c>
      <c r="AG79" s="11">
        <f>-'OddsRatio_working_3-way'!U79/(3*'OddsRatio_working_3-way'!X79^(1/3))*COS(('OddsRatio_working_3-way'!Y79+2*PI())/3)</f>
        <v>-0.36565924750913203</v>
      </c>
      <c r="AH79" s="11">
        <f>-'OddsRatio_working_3-way'!U79/(3*'OddsRatio_working_3-way'!X79^(1/3))*COS(('OddsRatio_working_3-way'!Y79+4*PI())/3)</f>
        <v>-0.16383184832378675</v>
      </c>
      <c r="AI79" s="11">
        <f>'OddsRatio_working_3-way'!U79/(3*'OddsRatio_working_3-way'!X79^(1/3))*SIN(('OddsRatio_working_3-way'!Y79)/3)</f>
        <v>-0.11652510324950133</v>
      </c>
      <c r="AJ79" s="11">
        <f>'OddsRatio_working_3-way'!U79/(3*'OddsRatio_working_3-way'!X79^(1/3))*SIN(('OddsRatio_working_3-way'!Y79+2*PI())/3)</f>
        <v>-0.40029018844421765</v>
      </c>
      <c r="AK79" s="11">
        <f>'OddsRatio_working_3-way'!U79/(3*'OddsRatio_working_3-way'!X79^(1/3))*SIN(('OddsRatio_working_3-way'!Y79+4*PI())/3)</f>
        <v>0.51681529169371887</v>
      </c>
      <c r="AL79" s="11">
        <f>'OddsRatio_working_3-way'!Z79+'OddsRatio_working_3-way'!AF79</f>
        <v>1.0589821916658373</v>
      </c>
      <c r="AM79" s="11">
        <f>'OddsRatio_working_3-way'!AA79+'OddsRatio_working_3-way'!AG79</f>
        <v>-0.73131849501826418</v>
      </c>
      <c r="AN79" s="11">
        <f>'OddsRatio_working_3-way'!AB79+'OddsRatio_working_3-way'!AH79</f>
        <v>-0.32766369664757355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1.0589821916658373</v>
      </c>
      <c r="AS79" s="11">
        <f>IF(('OddsRatio_working_3-way'!X79=0),IF(Q79&gt;0,-Q79^(1/3),(-Q79)^(1/3)),'OddsRatio_working_3-way'!AM79-'OddsRatio_working_3-way'!R79/3)</f>
        <v>-0.73131849501826418</v>
      </c>
      <c r="AT79" s="11">
        <f>IF(('OddsRatio_working_3-way'!X79=0),IF(Q79&gt;0,-Q79^(1/3),(-Q79)^(1/3)),'OddsRatio_working_3-way'!AN79-'OddsRatio_working_3-way'!R79/3)</f>
        <v>-0.32766369664757355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9">
        <f t="shared" si="26"/>
        <v>0.34219246529266578</v>
      </c>
      <c r="E80" s="9">
        <f t="shared" si="27"/>
        <v>0.32185773355260688</v>
      </c>
      <c r="F80" s="9">
        <f t="shared" si="28"/>
        <v>0.3359498011547275</v>
      </c>
      <c r="G80" s="9">
        <f t="shared" si="29"/>
        <v>1.0860632908969565</v>
      </c>
      <c r="H80" s="9">
        <f t="shared" si="30"/>
        <v>2.9223320248876123</v>
      </c>
      <c r="I80" s="9">
        <f t="shared" si="31"/>
        <v>3.1069627843400953</v>
      </c>
      <c r="J80" s="9">
        <f t="shared" si="32"/>
        <v>2.9766351894324612</v>
      </c>
      <c r="K80" s="11">
        <f t="shared" si="33"/>
        <v>0.36101083032490977</v>
      </c>
      <c r="L80" s="11">
        <f t="shared" si="34"/>
        <v>0.3401360544217687</v>
      </c>
      <c r="M80" s="11">
        <f t="shared" si="35"/>
        <v>0.3546099290780142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-0.27212608678159034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0.24079580881178544</v>
      </c>
      <c r="Q80" s="11">
        <f>2*'OddsRatio_working_3-way'!K80*'OddsRatio_working_3-way'!L80*'OddsRatio_working_3-way'!M80</f>
        <v>8.7087091794497459E-2</v>
      </c>
      <c r="R80" s="11">
        <f t="shared" si="36"/>
        <v>0</v>
      </c>
      <c r="S80" s="11">
        <f t="shared" si="37"/>
        <v>-0.88486852421851525</v>
      </c>
      <c r="T80" s="11">
        <f t="shared" si="38"/>
        <v>-0.32002478271917373</v>
      </c>
      <c r="U80" s="11">
        <f>'OddsRatio_working_3-way'!S80-'OddsRatio_working_3-way'!R80^2/3</f>
        <v>-0.88486852421851525</v>
      </c>
      <c r="V80" s="11">
        <f>'OddsRatio_working_3-way'!S80*'OddsRatio_working_3-way'!R80/3-2*'OddsRatio_working_3-way'!R80^3/27-'OddsRatio_working_3-way'!T80</f>
        <v>0.32002478271917373</v>
      </c>
      <c r="W80" s="11">
        <f>'OddsRatio_working_3-way'!V80^2+4*'OddsRatio_working_3-way'!U80^3/27</f>
        <v>-2.2787852478733939E-4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0.16019030875746018</v>
      </c>
      <c r="Y80" s="11">
        <f>IF('OddsRatio_working_3-way'!W80&gt;=0,IF('OddsRatio_working_3-way'!V80+SQRT('OddsRatio_working_3-way'!W80)&gt;0,0,PI()),ACOS('OddsRatio_working_3-way'!V80/(2*'OddsRatio_working_3-way'!X80)))</f>
        <v>4.7135301795361517E-2</v>
      </c>
      <c r="Z80" s="11">
        <f>'OddsRatio_working_3-way'!X80^(1/3)*COS('OddsRatio_working_3-way'!Y80/3)</f>
        <v>0.54303164544847826</v>
      </c>
      <c r="AA80" s="11">
        <f>'OddsRatio_working_3-way'!X80^(1/3)*COS(('OddsRatio_working_3-way'!Y80+2*PI())/3)</f>
        <v>-0.27890534813304846</v>
      </c>
      <c r="AB80" s="11">
        <f>'OddsRatio_working_3-way'!X80^(1/3)*COS(('OddsRatio_working_3-way'!Y80+4*PI())/3)</f>
        <v>-0.26412629731542991</v>
      </c>
      <c r="AC80" s="11">
        <f>'OddsRatio_working_3-way'!X80^(1/3)*SIN('OddsRatio_working_3-way'!Y80/3)</f>
        <v>8.5326889679194894E-3</v>
      </c>
      <c r="AD80" s="11">
        <f>'OddsRatio_working_3-way'!X80^(1/3)*SIN(('OddsRatio_working_3-way'!Y80+2*PI())/3)</f>
        <v>0.46601285553328686</v>
      </c>
      <c r="AE80" s="11">
        <f>'OddsRatio_working_3-way'!X80^(1/3)*SIN(('OddsRatio_working_3-way'!Y80+4*PI())/3)</f>
        <v>-0.47454554450120612</v>
      </c>
      <c r="AF80" s="11">
        <f>-'OddsRatio_working_3-way'!U80/(3*'OddsRatio_working_3-way'!X80^(1/3))*COS(('OddsRatio_working_3-way'!Y80)/3)</f>
        <v>0.54303164544847837</v>
      </c>
      <c r="AG80" s="11">
        <f>-'OddsRatio_working_3-way'!U80/(3*'OddsRatio_working_3-way'!X80^(1/3))*COS(('OddsRatio_working_3-way'!Y80+2*PI())/3)</f>
        <v>-0.27890534813304851</v>
      </c>
      <c r="AH80" s="11">
        <f>-'OddsRatio_working_3-way'!U80/(3*'OddsRatio_working_3-way'!X80^(1/3))*COS(('OddsRatio_working_3-way'!Y80+4*PI())/3)</f>
        <v>-0.26412629731542997</v>
      </c>
      <c r="AI80" s="11">
        <f>'OddsRatio_working_3-way'!U80/(3*'OddsRatio_working_3-way'!X80^(1/3))*SIN(('OddsRatio_working_3-way'!Y80)/3)</f>
        <v>-8.5326889679194912E-3</v>
      </c>
      <c r="AJ80" s="11">
        <f>'OddsRatio_working_3-way'!U80/(3*'OddsRatio_working_3-way'!X80^(1/3))*SIN(('OddsRatio_working_3-way'!Y80+2*PI())/3)</f>
        <v>-0.46601285553328692</v>
      </c>
      <c r="AK80" s="11">
        <f>'OddsRatio_working_3-way'!U80/(3*'OddsRatio_working_3-way'!X80^(1/3))*SIN(('OddsRatio_working_3-way'!Y80+4*PI())/3)</f>
        <v>0.47454554450120623</v>
      </c>
      <c r="AL80" s="11">
        <f>'OddsRatio_working_3-way'!Z80+'OddsRatio_working_3-way'!AF80</f>
        <v>1.0860632908969565</v>
      </c>
      <c r="AM80" s="11">
        <f>'OddsRatio_working_3-way'!AA80+'OddsRatio_working_3-way'!AG80</f>
        <v>-0.55781069626609692</v>
      </c>
      <c r="AN80" s="11">
        <f>'OddsRatio_working_3-way'!AB80+'OddsRatio_working_3-way'!AH80</f>
        <v>-0.52825259463085983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1.0860632908969565</v>
      </c>
      <c r="AS80" s="11">
        <f>IF(('OddsRatio_working_3-way'!X80=0),IF(Q80&gt;0,-Q80^(1/3),(-Q80)^(1/3)),'OddsRatio_working_3-way'!AM80-'OddsRatio_working_3-way'!R80/3)</f>
        <v>-0.55781069626609692</v>
      </c>
      <c r="AT80" s="11">
        <f>IF(('OddsRatio_working_3-way'!X80=0),IF(Q80&gt;0,-Q80^(1/3),(-Q80)^(1/3)),'OddsRatio_working_3-way'!AN80-'OddsRatio_working_3-way'!R80/3)</f>
        <v>-0.52825259463085983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9">
        <f t="shared" si="26"/>
        <v>0.61503449575216396</v>
      </c>
      <c r="E81" s="9">
        <f t="shared" si="27"/>
        <v>0.24215271996575558</v>
      </c>
      <c r="F81" s="9">
        <f t="shared" si="28"/>
        <v>0.14281278428208047</v>
      </c>
      <c r="G81" s="9">
        <f t="shared" si="29"/>
        <v>1.1177233231476764</v>
      </c>
      <c r="H81" s="9">
        <f t="shared" si="30"/>
        <v>1.625925060962699</v>
      </c>
      <c r="I81" s="9">
        <f t="shared" si="31"/>
        <v>4.1296253048134943</v>
      </c>
      <c r="J81" s="9">
        <f t="shared" si="32"/>
        <v>7.0021742453030216</v>
      </c>
      <c r="K81" s="11">
        <f t="shared" si="33"/>
        <v>0.64102564102564097</v>
      </c>
      <c r="L81" s="11">
        <f t="shared" si="34"/>
        <v>0.26315789473684209</v>
      </c>
      <c r="M81" s="11">
        <f t="shared" si="35"/>
        <v>0.15698587127158556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-0.22298349423855501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0.2311887071863937</v>
      </c>
      <c r="Q81" s="11">
        <f>2*'OddsRatio_working_3-way'!K81*'OddsRatio_working_3-way'!L81*'OddsRatio_working_3-way'!M81</f>
        <v>5.2964194086229939E-2</v>
      </c>
      <c r="R81" s="11">
        <f t="shared" si="36"/>
        <v>0</v>
      </c>
      <c r="S81" s="11">
        <f t="shared" si="37"/>
        <v>-1.0367974005244553</v>
      </c>
      <c r="T81" s="11">
        <f t="shared" si="38"/>
        <v>-0.23752517766883283</v>
      </c>
      <c r="U81" s="11">
        <f>'OddsRatio_working_3-way'!S81-'OddsRatio_working_3-way'!R81^2/3</f>
        <v>-1.0367974005244553</v>
      </c>
      <c r="V81" s="11">
        <f>'OddsRatio_working_3-way'!S81*'OddsRatio_working_3-way'!R81/3-2*'OddsRatio_working_3-way'!R81^3/27-'OddsRatio_working_3-way'!T81</f>
        <v>0.23752517766883283</v>
      </c>
      <c r="W81" s="11">
        <f>'OddsRatio_working_3-way'!V81^2+4*'OddsRatio_working_3-way'!U81^3/27</f>
        <v>-0.10869351932172158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0.20316971313924487</v>
      </c>
      <c r="Y81" s="11">
        <f>IF('OddsRatio_working_3-way'!W81&gt;=0,IF('OddsRatio_working_3-way'!V81+SQRT('OddsRatio_working_3-way'!W81)&gt;0,0,PI()),ACOS('OddsRatio_working_3-way'!V81/(2*'OddsRatio_working_3-way'!X81)))</f>
        <v>0.94647262543611088</v>
      </c>
      <c r="Z81" s="11">
        <f>'OddsRatio_working_3-way'!X81^(1/3)*COS('OddsRatio_working_3-way'!Y81/3)</f>
        <v>0.55886166157383832</v>
      </c>
      <c r="AA81" s="11">
        <f>'OddsRatio_working_3-way'!X81^(1/3)*COS(('OddsRatio_working_3-way'!Y81+2*PI())/3)</f>
        <v>-0.43740102591343782</v>
      </c>
      <c r="AB81" s="11">
        <f>'OddsRatio_working_3-way'!X81^(1/3)*COS(('OddsRatio_working_3-way'!Y81+4*PI())/3)</f>
        <v>-0.12146063566040033</v>
      </c>
      <c r="AC81" s="11">
        <f>'OddsRatio_working_3-way'!X81^(1/3)*SIN('OddsRatio_working_3-way'!Y81/3)</f>
        <v>0.18240826936046659</v>
      </c>
      <c r="AD81" s="11">
        <f>'OddsRatio_working_3-way'!X81^(1/3)*SIN(('OddsRatio_working_3-way'!Y81+2*PI())/3)</f>
        <v>0.39278426144389234</v>
      </c>
      <c r="AE81" s="11">
        <f>'OddsRatio_working_3-way'!X81^(1/3)*SIN(('OddsRatio_working_3-way'!Y81+4*PI())/3)</f>
        <v>-0.57519253080435895</v>
      </c>
      <c r="AF81" s="11">
        <f>-'OddsRatio_working_3-way'!U81/(3*'OddsRatio_working_3-way'!X81^(1/3))*COS(('OddsRatio_working_3-way'!Y81)/3)</f>
        <v>0.55886166157383821</v>
      </c>
      <c r="AG81" s="11">
        <f>-'OddsRatio_working_3-way'!U81/(3*'OddsRatio_working_3-way'!X81^(1/3))*COS(('OddsRatio_working_3-way'!Y81+2*PI())/3)</f>
        <v>-0.43740102591343777</v>
      </c>
      <c r="AH81" s="11">
        <f>-'OddsRatio_working_3-way'!U81/(3*'OddsRatio_working_3-way'!X81^(1/3))*COS(('OddsRatio_working_3-way'!Y81+4*PI())/3)</f>
        <v>-0.12146063566040032</v>
      </c>
      <c r="AI81" s="11">
        <f>'OddsRatio_working_3-way'!U81/(3*'OddsRatio_working_3-way'!X81^(1/3))*SIN(('OddsRatio_working_3-way'!Y81)/3)</f>
        <v>-0.18240826936046656</v>
      </c>
      <c r="AJ81" s="11">
        <f>'OddsRatio_working_3-way'!U81/(3*'OddsRatio_working_3-way'!X81^(1/3))*SIN(('OddsRatio_working_3-way'!Y81+2*PI())/3)</f>
        <v>-0.39278426144389228</v>
      </c>
      <c r="AK81" s="11">
        <f>'OddsRatio_working_3-way'!U81/(3*'OddsRatio_working_3-way'!X81^(1/3))*SIN(('OddsRatio_working_3-way'!Y81+4*PI())/3)</f>
        <v>0.57519253080435884</v>
      </c>
      <c r="AL81" s="11">
        <f>'OddsRatio_working_3-way'!Z81+'OddsRatio_working_3-way'!AF81</f>
        <v>1.1177233231476764</v>
      </c>
      <c r="AM81" s="11">
        <f>'OddsRatio_working_3-way'!AA81+'OddsRatio_working_3-way'!AG81</f>
        <v>-0.87480205182687554</v>
      </c>
      <c r="AN81" s="11">
        <f>'OddsRatio_working_3-way'!AB81+'OddsRatio_working_3-way'!AH81</f>
        <v>-0.24292127132080066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1.1177233231476764</v>
      </c>
      <c r="AS81" s="11">
        <f>IF(('OddsRatio_working_3-way'!X81=0),IF(Q81&gt;0,-Q81^(1/3),(-Q81)^(1/3)),'OddsRatio_working_3-way'!AM81-'OddsRatio_working_3-way'!R81/3)</f>
        <v>-0.87480205182687554</v>
      </c>
      <c r="AT81" s="11">
        <f>IF(('OddsRatio_working_3-way'!X81=0),IF(Q81&gt;0,-Q81^(1/3),(-Q81)^(1/3)),'OddsRatio_working_3-way'!AN81-'OddsRatio_working_3-way'!R81/3)</f>
        <v>-0.24292127132080066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9">
        <f t="shared" si="26"/>
        <v>0.34234139008747694</v>
      </c>
      <c r="E82" s="9">
        <f t="shared" si="27"/>
        <v>0.33862967803198302</v>
      </c>
      <c r="F82" s="9">
        <f t="shared" si="28"/>
        <v>0.31902893188053999</v>
      </c>
      <c r="G82" s="9">
        <f t="shared" si="29"/>
        <v>1.0672559759790827</v>
      </c>
      <c r="H82" s="9">
        <f t="shared" si="30"/>
        <v>2.9210607567623494</v>
      </c>
      <c r="I82" s="9">
        <f t="shared" si="31"/>
        <v>2.953078436041721</v>
      </c>
      <c r="J82" s="9">
        <f t="shared" si="32"/>
        <v>3.1345119519581655</v>
      </c>
      <c r="K82" s="11">
        <f t="shared" si="33"/>
        <v>0.35714285714285715</v>
      </c>
      <c r="L82" s="11">
        <f t="shared" si="34"/>
        <v>0.35335689045936397</v>
      </c>
      <c r="M82" s="11">
        <f t="shared" si="35"/>
        <v>0.33333333333333331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-0.27713276123170116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0.23683324920074036</v>
      </c>
      <c r="Q82" s="11">
        <f>2*'OddsRatio_working_3-way'!K82*'OddsRatio_working_3-way'!L82*'OddsRatio_working_3-way'!M82</f>
        <v>8.4132592966515221E-2</v>
      </c>
      <c r="R82" s="11">
        <f t="shared" si="36"/>
        <v>0</v>
      </c>
      <c r="S82" s="11">
        <f t="shared" si="37"/>
        <v>-0.85458409228901033</v>
      </c>
      <c r="T82" s="11">
        <f t="shared" si="38"/>
        <v>-0.30358227079538552</v>
      </c>
      <c r="U82" s="11">
        <f>'OddsRatio_working_3-way'!S82-'OddsRatio_working_3-way'!R82^2/3</f>
        <v>-0.85458409228901033</v>
      </c>
      <c r="V82" s="11">
        <f>'OddsRatio_working_3-way'!S82*'OddsRatio_working_3-way'!R82/3-2*'OddsRatio_working_3-way'!R82^3/27-'OddsRatio_working_3-way'!T82</f>
        <v>0.30358227079538552</v>
      </c>
      <c r="W82" s="11">
        <f>'OddsRatio_working_3-way'!V82^2+4*'OddsRatio_working_3-way'!U82^3/27</f>
        <v>-2.992421648635446E-4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0.15203736161396836</v>
      </c>
      <c r="Y82" s="11">
        <f>IF('OddsRatio_working_3-way'!W82&gt;=0,IF('OddsRatio_working_3-way'!V82+SQRT('OddsRatio_working_3-way'!W82)&gt;0,0,PI()),ACOS('OddsRatio_working_3-way'!V82/(2*'OddsRatio_working_3-way'!X82)))</f>
        <v>5.6920094282864264E-2</v>
      </c>
      <c r="Z82" s="11">
        <f>'OddsRatio_working_3-way'!X82^(1/3)*COS('OddsRatio_working_3-way'!Y82/3)</f>
        <v>0.53362798798954136</v>
      </c>
      <c r="AA82" s="11">
        <f>'OddsRatio_working_3-way'!X82^(1/3)*COS(('OddsRatio_working_3-way'!Y82+2*PI())/3)</f>
        <v>-0.27558330969943273</v>
      </c>
      <c r="AB82" s="11">
        <f>'OddsRatio_working_3-way'!X82^(1/3)*COS(('OddsRatio_working_3-way'!Y82+4*PI())/3)</f>
        <v>-0.25804467829010874</v>
      </c>
      <c r="AC82" s="11">
        <f>'OddsRatio_working_3-way'!X82^(1/3)*SIN('OddsRatio_working_3-way'!Y82/3)</f>
        <v>1.0125933565391015E-2</v>
      </c>
      <c r="AD82" s="11">
        <f>'OddsRatio_working_3-way'!X82^(1/3)*SIN(('OddsRatio_working_3-way'!Y82+2*PI())/3)</f>
        <v>0.4570724269866247</v>
      </c>
      <c r="AE82" s="11">
        <f>'OddsRatio_working_3-way'!X82^(1/3)*SIN(('OddsRatio_working_3-way'!Y82+4*PI())/3)</f>
        <v>-0.46719836055201552</v>
      </c>
      <c r="AF82" s="11">
        <f>-'OddsRatio_working_3-way'!U82/(3*'OddsRatio_working_3-way'!X82^(1/3))*COS(('OddsRatio_working_3-way'!Y82)/3)</f>
        <v>0.53362798798954125</v>
      </c>
      <c r="AG82" s="11">
        <f>-'OddsRatio_working_3-way'!U82/(3*'OddsRatio_working_3-way'!X82^(1/3))*COS(('OddsRatio_working_3-way'!Y82+2*PI())/3)</f>
        <v>-0.27558330969943268</v>
      </c>
      <c r="AH82" s="11">
        <f>-'OddsRatio_working_3-way'!U82/(3*'OddsRatio_working_3-way'!X82^(1/3))*COS(('OddsRatio_working_3-way'!Y82+4*PI())/3)</f>
        <v>-0.25804467829010869</v>
      </c>
      <c r="AI82" s="11">
        <f>'OddsRatio_working_3-way'!U82/(3*'OddsRatio_working_3-way'!X82^(1/3))*SIN(('OddsRatio_working_3-way'!Y82)/3)</f>
        <v>-1.0125933565391014E-2</v>
      </c>
      <c r="AJ82" s="11">
        <f>'OddsRatio_working_3-way'!U82/(3*'OddsRatio_working_3-way'!X82^(1/3))*SIN(('OddsRatio_working_3-way'!Y82+2*PI())/3)</f>
        <v>-0.45707242698662459</v>
      </c>
      <c r="AK82" s="11">
        <f>'OddsRatio_working_3-way'!U82/(3*'OddsRatio_working_3-way'!X82^(1/3))*SIN(('OddsRatio_working_3-way'!Y82+4*PI())/3)</f>
        <v>0.46719836055201541</v>
      </c>
      <c r="AL82" s="11">
        <f>'OddsRatio_working_3-way'!Z82+'OddsRatio_working_3-way'!AF82</f>
        <v>1.0672559759790827</v>
      </c>
      <c r="AM82" s="11">
        <f>'OddsRatio_working_3-way'!AA82+'OddsRatio_working_3-way'!AG82</f>
        <v>-0.55116661939886535</v>
      </c>
      <c r="AN82" s="11">
        <f>'OddsRatio_working_3-way'!AB82+'OddsRatio_working_3-way'!AH82</f>
        <v>-0.51608935658021737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1.0672559759790827</v>
      </c>
      <c r="AS82" s="11">
        <f>IF(('OddsRatio_working_3-way'!X82=0),IF(Q82&gt;0,-Q82^(1/3),(-Q82)^(1/3)),'OddsRatio_working_3-way'!AM82-'OddsRatio_working_3-way'!R82/3)</f>
        <v>-0.55116661939886535</v>
      </c>
      <c r="AT82" s="11">
        <f>IF(('OddsRatio_working_3-way'!X82=0),IF(Q82&gt;0,-Q82^(1/3),(-Q82)^(1/3)),'OddsRatio_working_3-way'!AN82-'OddsRatio_working_3-way'!R82/3)</f>
        <v>-0.51608935658021737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9">
        <f t="shared" si="26"/>
        <v>0.42270919990965111</v>
      </c>
      <c r="E83" s="9">
        <f t="shared" si="27"/>
        <v>0.32414629522284977</v>
      </c>
      <c r="F83" s="9">
        <f t="shared" si="28"/>
        <v>0.25314450486749895</v>
      </c>
      <c r="G83" s="9">
        <f t="shared" si="29"/>
        <v>1.042513387840053</v>
      </c>
      <c r="H83" s="9">
        <f t="shared" si="30"/>
        <v>2.3656925380704696</v>
      </c>
      <c r="I83" s="9">
        <f t="shared" si="31"/>
        <v>3.085026775680106</v>
      </c>
      <c r="J83" s="9">
        <f t="shared" si="32"/>
        <v>3.950312887587351</v>
      </c>
      <c r="K83" s="11">
        <f t="shared" si="33"/>
        <v>0.4329004329004329</v>
      </c>
      <c r="L83" s="11">
        <f t="shared" si="34"/>
        <v>0.33333333333333331</v>
      </c>
      <c r="M83" s="11">
        <f t="shared" si="35"/>
        <v>0.2610966057441253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-0.27935453000727151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0.23133234621485271</v>
      </c>
      <c r="Q83" s="11">
        <f>2*'OddsRatio_working_3-way'!K83*'OddsRatio_working_3-way'!L83*'OddsRatio_working_3-way'!M83</f>
        <v>7.5352555770310331E-2</v>
      </c>
      <c r="R83" s="11">
        <f t="shared" si="36"/>
        <v>0</v>
      </c>
      <c r="S83" s="11">
        <f t="shared" si="37"/>
        <v>-0.82809591886278422</v>
      </c>
      <c r="T83" s="11">
        <f t="shared" si="38"/>
        <v>-0.26973808432012514</v>
      </c>
      <c r="U83" s="11">
        <f>'OddsRatio_working_3-way'!S83-'OddsRatio_working_3-way'!R83^2/3</f>
        <v>-0.82809591886278422</v>
      </c>
      <c r="V83" s="11">
        <f>'OddsRatio_working_3-way'!S83*'OddsRatio_working_3-way'!R83/3-2*'OddsRatio_working_3-way'!R83^3/27-'OddsRatio_working_3-way'!T83</f>
        <v>0.26973808432012514</v>
      </c>
      <c r="W83" s="11">
        <f>'OddsRatio_working_3-way'!V83^2+4*'OddsRatio_working_3-way'!U83^3/27</f>
        <v>-1.1368900114363187E-2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0.14502373447737282</v>
      </c>
      <c r="Y83" s="11">
        <f>IF('OddsRatio_working_3-way'!W83&gt;=0,IF('OddsRatio_working_3-way'!V83+SQRT('OddsRatio_working_3-way'!W83)&gt;0,0,PI()),ACOS('OddsRatio_working_3-way'!V83/(2*'OddsRatio_working_3-way'!X83)))</f>
        <v>0.37644033803857768</v>
      </c>
      <c r="Z83" s="11">
        <f>'OddsRatio_working_3-way'!X83^(1/3)*COS('OddsRatio_working_3-way'!Y83/3)</f>
        <v>0.52125669392002649</v>
      </c>
      <c r="AA83" s="11">
        <f>'OddsRatio_working_3-way'!X83^(1/3)*COS(('OddsRatio_working_3-way'!Y83+2*PI())/3)</f>
        <v>-0.31757195062512167</v>
      </c>
      <c r="AB83" s="11">
        <f>'OddsRatio_working_3-way'!X83^(1/3)*COS(('OddsRatio_working_3-way'!Y83+4*PI())/3)</f>
        <v>-0.20368474329490488</v>
      </c>
      <c r="AC83" s="11">
        <f>'OddsRatio_working_3-way'!X83^(1/3)*SIN('OddsRatio_working_3-way'!Y83/3)</f>
        <v>6.5752809809355647E-2</v>
      </c>
      <c r="AD83" s="11">
        <f>'OddsRatio_working_3-way'!X83^(1/3)*SIN(('OddsRatio_working_3-way'!Y83+2*PI())/3)</f>
        <v>0.41854513392275478</v>
      </c>
      <c r="AE83" s="11">
        <f>'OddsRatio_working_3-way'!X83^(1/3)*SIN(('OddsRatio_working_3-way'!Y83+4*PI())/3)</f>
        <v>-0.48429794373211016</v>
      </c>
      <c r="AF83" s="11">
        <f>-'OddsRatio_working_3-way'!U83/(3*'OddsRatio_working_3-way'!X83^(1/3))*COS(('OddsRatio_working_3-way'!Y83)/3)</f>
        <v>0.52125669392002638</v>
      </c>
      <c r="AG83" s="11">
        <f>-'OddsRatio_working_3-way'!U83/(3*'OddsRatio_working_3-way'!X83^(1/3))*COS(('OddsRatio_working_3-way'!Y83+2*PI())/3)</f>
        <v>-0.31757195062512161</v>
      </c>
      <c r="AH83" s="11">
        <f>-'OddsRatio_working_3-way'!U83/(3*'OddsRatio_working_3-way'!X83^(1/3))*COS(('OddsRatio_working_3-way'!Y83+4*PI())/3)</f>
        <v>-0.20368474329490485</v>
      </c>
      <c r="AI83" s="11">
        <f>'OddsRatio_working_3-way'!U83/(3*'OddsRatio_working_3-way'!X83^(1/3))*SIN(('OddsRatio_working_3-way'!Y83)/3)</f>
        <v>-6.5752809809355633E-2</v>
      </c>
      <c r="AJ83" s="11">
        <f>'OddsRatio_working_3-way'!U83/(3*'OddsRatio_working_3-way'!X83^(1/3))*SIN(('OddsRatio_working_3-way'!Y83+2*PI())/3)</f>
        <v>-0.41854513392275466</v>
      </c>
      <c r="AK83" s="11">
        <f>'OddsRatio_working_3-way'!U83/(3*'OddsRatio_working_3-way'!X83^(1/3))*SIN(('OddsRatio_working_3-way'!Y83+4*PI())/3)</f>
        <v>0.4842979437321101</v>
      </c>
      <c r="AL83" s="11">
        <f>'OddsRatio_working_3-way'!Z83+'OddsRatio_working_3-way'!AF83</f>
        <v>1.042513387840053</v>
      </c>
      <c r="AM83" s="11">
        <f>'OddsRatio_working_3-way'!AA83+'OddsRatio_working_3-way'!AG83</f>
        <v>-0.63514390125024334</v>
      </c>
      <c r="AN83" s="11">
        <f>'OddsRatio_working_3-way'!AB83+'OddsRatio_working_3-way'!AH83</f>
        <v>-0.40736948658980976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1.042513387840053</v>
      </c>
      <c r="AS83" s="11">
        <f>IF(('OddsRatio_working_3-way'!X83=0),IF(Q83&gt;0,-Q83^(1/3),(-Q83)^(1/3)),'OddsRatio_working_3-way'!AM83-'OddsRatio_working_3-way'!R83/3)</f>
        <v>-0.63514390125024334</v>
      </c>
      <c r="AT83" s="11">
        <f>IF(('OddsRatio_working_3-way'!X83=0),IF(Q83&gt;0,-Q83^(1/3),(-Q83)^(1/3)),'OddsRatio_working_3-way'!AN83-'OddsRatio_working_3-way'!R83/3)</f>
        <v>-0.40736948658980976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9">
        <f t="shared" si="26"/>
        <v>0.55083426570779215</v>
      </c>
      <c r="E84" s="9">
        <f t="shared" si="27"/>
        <v>0.27354909266613425</v>
      </c>
      <c r="F84" s="9">
        <f t="shared" si="28"/>
        <v>0.17561664162607346</v>
      </c>
      <c r="G84" s="9">
        <f t="shared" si="29"/>
        <v>1.1019298540488573</v>
      </c>
      <c r="H84" s="9">
        <f t="shared" si="30"/>
        <v>1.8154280919961547</v>
      </c>
      <c r="I84" s="9">
        <f t="shared" si="31"/>
        <v>3.6556509482577471</v>
      </c>
      <c r="J84" s="9">
        <f t="shared" si="32"/>
        <v>5.6942211782481325</v>
      </c>
      <c r="K84" s="11">
        <f t="shared" si="33"/>
        <v>0.57471264367816088</v>
      </c>
      <c r="L84" s="11">
        <f t="shared" si="34"/>
        <v>0.29325513196480935</v>
      </c>
      <c r="M84" s="11">
        <f t="shared" si="35"/>
        <v>0.19011406844106465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-0.24342713626962709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0.2374263065271664</v>
      </c>
      <c r="Q84" s="11">
        <f>2*'OddsRatio_working_3-way'!K84*'OddsRatio_working_3-way'!L84*'OddsRatio_working_3-way'!M84</f>
        <v>6.4082673826495642E-2</v>
      </c>
      <c r="R84" s="11">
        <f t="shared" si="36"/>
        <v>0</v>
      </c>
      <c r="S84" s="11">
        <f t="shared" si="37"/>
        <v>-0.97534855877442528</v>
      </c>
      <c r="T84" s="11">
        <f t="shared" si="38"/>
        <v>-0.26325197267865724</v>
      </c>
      <c r="U84" s="11">
        <f>'OddsRatio_working_3-way'!S84-'OddsRatio_working_3-way'!R84^2/3</f>
        <v>-0.97534855877442528</v>
      </c>
      <c r="V84" s="11">
        <f>'OddsRatio_working_3-way'!S84*'OddsRatio_working_3-way'!R84/3-2*'OddsRatio_working_3-way'!R84^3/27-'OddsRatio_working_3-way'!T84</f>
        <v>0.26325197267865724</v>
      </c>
      <c r="W84" s="11">
        <f>'OddsRatio_working_3-way'!V84^2+4*'OddsRatio_working_3-way'!U84^3/27</f>
        <v>-6.8158217616325567E-2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0.18537786999499836</v>
      </c>
      <c r="Y84" s="11">
        <f>IF('OddsRatio_working_3-way'!W84&gt;=0,IF('OddsRatio_working_3-way'!V84+SQRT('OddsRatio_working_3-way'!W84)&gt;0,0,PI()),ACOS('OddsRatio_working_3-way'!V84/(2*'OddsRatio_working_3-way'!X84)))</f>
        <v>0.7812391418790503</v>
      </c>
      <c r="Z84" s="11">
        <f>'OddsRatio_working_3-way'!X84^(1/3)*COS('OddsRatio_working_3-way'!Y84/3)</f>
        <v>0.55096492702442867</v>
      </c>
      <c r="AA84" s="11">
        <f>'OddsRatio_working_3-way'!X84^(1/3)*COS(('OddsRatio_working_3-way'!Y84+2*PI())/3)</f>
        <v>-0.40262559775599005</v>
      </c>
      <c r="AB84" s="11">
        <f>'OddsRatio_working_3-way'!X84^(1/3)*COS(('OddsRatio_working_3-way'!Y84+4*PI())/3)</f>
        <v>-0.14833932926843851</v>
      </c>
      <c r="AC84" s="11">
        <f>'OddsRatio_working_3-way'!X84^(1/3)*SIN('OddsRatio_working_3-way'!Y84/3)</f>
        <v>0.14681224556251338</v>
      </c>
      <c r="AD84" s="11">
        <f>'OddsRatio_working_3-way'!X84^(1/3)*SIN(('OddsRatio_working_3-way'!Y84+2*PI())/3)</f>
        <v>0.40374350061613795</v>
      </c>
      <c r="AE84" s="11">
        <f>'OddsRatio_working_3-way'!X84^(1/3)*SIN(('OddsRatio_working_3-way'!Y84+4*PI())/3)</f>
        <v>-0.55055574617865133</v>
      </c>
      <c r="AF84" s="11">
        <f>-'OddsRatio_working_3-way'!U84/(3*'OddsRatio_working_3-way'!X84^(1/3))*COS(('OddsRatio_working_3-way'!Y84)/3)</f>
        <v>0.55096492702442867</v>
      </c>
      <c r="AG84" s="11">
        <f>-'OddsRatio_working_3-way'!U84/(3*'OddsRatio_working_3-way'!X84^(1/3))*COS(('OddsRatio_working_3-way'!Y84+2*PI())/3)</f>
        <v>-0.40262559775599005</v>
      </c>
      <c r="AH84" s="11">
        <f>-'OddsRatio_working_3-way'!U84/(3*'OddsRatio_working_3-way'!X84^(1/3))*COS(('OddsRatio_working_3-way'!Y84+4*PI())/3)</f>
        <v>-0.14833932926843851</v>
      </c>
      <c r="AI84" s="11">
        <f>'OddsRatio_working_3-way'!U84/(3*'OddsRatio_working_3-way'!X84^(1/3))*SIN(('OddsRatio_working_3-way'!Y84)/3)</f>
        <v>-0.14681224556251338</v>
      </c>
      <c r="AJ84" s="11">
        <f>'OddsRatio_working_3-way'!U84/(3*'OddsRatio_working_3-way'!X84^(1/3))*SIN(('OddsRatio_working_3-way'!Y84+2*PI())/3)</f>
        <v>-0.40374350061613795</v>
      </c>
      <c r="AK84" s="11">
        <f>'OddsRatio_working_3-way'!U84/(3*'OddsRatio_working_3-way'!X84^(1/3))*SIN(('OddsRatio_working_3-way'!Y84+4*PI())/3)</f>
        <v>0.55055574617865133</v>
      </c>
      <c r="AL84" s="11">
        <f>'OddsRatio_working_3-way'!Z84+'OddsRatio_working_3-way'!AF84</f>
        <v>1.1019298540488573</v>
      </c>
      <c r="AM84" s="11">
        <f>'OddsRatio_working_3-way'!AA84+'OddsRatio_working_3-way'!AG84</f>
        <v>-0.8052511955119801</v>
      </c>
      <c r="AN84" s="11">
        <f>'OddsRatio_working_3-way'!AB84+'OddsRatio_working_3-way'!AH84</f>
        <v>-0.29667865853687703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1.1019298540488573</v>
      </c>
      <c r="AS84" s="11">
        <f>IF(('OddsRatio_working_3-way'!X84=0),IF(Q84&gt;0,-Q84^(1/3),(-Q84)^(1/3)),'OddsRatio_working_3-way'!AM84-'OddsRatio_working_3-way'!R84/3)</f>
        <v>-0.8052511955119801</v>
      </c>
      <c r="AT84" s="11">
        <f>IF(('OddsRatio_working_3-way'!X84=0),IF(Q84&gt;0,-Q84^(1/3),(-Q84)^(1/3)),'OddsRatio_working_3-way'!AN84-'OddsRatio_working_3-way'!R84/3)</f>
        <v>-0.29667865853687703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9">
        <f t="shared" si="26"/>
        <v>1.8157926539874789E-2</v>
      </c>
      <c r="E85" s="9">
        <f t="shared" si="27"/>
        <v>5.9860430360251758E-2</v>
      </c>
      <c r="F85" s="9">
        <f t="shared" si="28"/>
        <v>0.92198164309987318</v>
      </c>
      <c r="G85" s="9">
        <f t="shared" si="29"/>
        <v>1.6924058626116301</v>
      </c>
      <c r="H85" s="9">
        <f t="shared" si="30"/>
        <v>55.072367310441585</v>
      </c>
      <c r="I85" s="9">
        <f t="shared" si="31"/>
        <v>16.705526405035926</v>
      </c>
      <c r="J85" s="9">
        <f t="shared" si="32"/>
        <v>1.0846202931305819</v>
      </c>
      <c r="K85" s="11">
        <f t="shared" si="33"/>
        <v>3.0349013657056143E-2</v>
      </c>
      <c r="L85" s="11">
        <f t="shared" si="34"/>
        <v>9.727626459143969E-2</v>
      </c>
      <c r="M85" s="11">
        <f t="shared" si="35"/>
        <v>0.95238095238095233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-4.1682236211147528E-2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0.11606515506422804</v>
      </c>
      <c r="Q85" s="11">
        <f>2*'OddsRatio_working_3-way'!K85*'OddsRatio_working_3-way'!L85*'OddsRatio_working_3-way'!M85</f>
        <v>5.6233117763676383E-3</v>
      </c>
      <c r="R85" s="11">
        <f t="shared" si="36"/>
        <v>0</v>
      </c>
      <c r="S85" s="11">
        <f t="shared" si="37"/>
        <v>-2.7845232313420722</v>
      </c>
      <c r="T85" s="11">
        <f t="shared" si="38"/>
        <v>-0.13490907128595311</v>
      </c>
      <c r="U85" s="11">
        <f>'OddsRatio_working_3-way'!S85-'OddsRatio_working_3-way'!R85^2/3</f>
        <v>-2.7845232313420722</v>
      </c>
      <c r="V85" s="11">
        <f>'OddsRatio_working_3-way'!S85*'OddsRatio_working_3-way'!R85/3-2*'OddsRatio_working_3-way'!R85^3/27-'OddsRatio_working_3-way'!T85</f>
        <v>0.13490907128595311</v>
      </c>
      <c r="W85" s="11">
        <f>'OddsRatio_working_3-way'!V85^2+4*'OddsRatio_working_3-way'!U85^3/27</f>
        <v>-3.180317283092378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0.89422001495823389</v>
      </c>
      <c r="Y85" s="11">
        <f>IF('OddsRatio_working_3-way'!W85&gt;=0,IF('OddsRatio_working_3-way'!V85+SQRT('OddsRatio_working_3-way'!W85)&gt;0,0,PI()),ACOS('OddsRatio_working_3-way'!V85/(2*'OddsRatio_working_3-way'!X85)))</f>
        <v>1.4952906666680814</v>
      </c>
      <c r="Z85" s="11">
        <f>'OddsRatio_working_3-way'!X85^(1/3)*COS('OddsRatio_working_3-way'!Y85/3)</f>
        <v>0.84620293130581503</v>
      </c>
      <c r="AA85" s="11">
        <f>'OddsRatio_working_3-way'!X85^(1/3)*COS(('OddsRatio_working_3-way'!Y85+2*PI())/3)</f>
        <v>-0.82195765166812118</v>
      </c>
      <c r="AB85" s="11">
        <f>'OddsRatio_working_3-way'!X85^(1/3)*COS(('OddsRatio_working_3-way'!Y85+4*PI())/3)</f>
        <v>-2.424527963769374E-2</v>
      </c>
      <c r="AC85" s="11">
        <f>'OddsRatio_working_3-way'!X85^(1/3)*SIN('OddsRatio_working_3-way'!Y85/3)</f>
        <v>0.46055945272766202</v>
      </c>
      <c r="AD85" s="11">
        <f>'OddsRatio_working_3-way'!X85^(1/3)*SIN(('OddsRatio_working_3-way'!Y85+2*PI())/3)</f>
        <v>0.50255350890386308</v>
      </c>
      <c r="AE85" s="11">
        <f>'OddsRatio_working_3-way'!X85^(1/3)*SIN(('OddsRatio_working_3-way'!Y85+4*PI())/3)</f>
        <v>-0.96311296163152504</v>
      </c>
      <c r="AF85" s="11">
        <f>-'OddsRatio_working_3-way'!U85/(3*'OddsRatio_working_3-way'!X85^(1/3))*COS(('OddsRatio_working_3-way'!Y85)/3)</f>
        <v>0.84620293130581503</v>
      </c>
      <c r="AG85" s="11">
        <f>-'OddsRatio_working_3-way'!U85/(3*'OddsRatio_working_3-way'!X85^(1/3))*COS(('OddsRatio_working_3-way'!Y85+2*PI())/3)</f>
        <v>-0.82195765166812118</v>
      </c>
      <c r="AH85" s="11">
        <f>-'OddsRatio_working_3-way'!U85/(3*'OddsRatio_working_3-way'!X85^(1/3))*COS(('OddsRatio_working_3-way'!Y85+4*PI())/3)</f>
        <v>-2.424527963769374E-2</v>
      </c>
      <c r="AI85" s="11">
        <f>'OddsRatio_working_3-way'!U85/(3*'OddsRatio_working_3-way'!X85^(1/3))*SIN(('OddsRatio_working_3-way'!Y85)/3)</f>
        <v>-0.46055945272766202</v>
      </c>
      <c r="AJ85" s="11">
        <f>'OddsRatio_working_3-way'!U85/(3*'OddsRatio_working_3-way'!X85^(1/3))*SIN(('OddsRatio_working_3-way'!Y85+2*PI())/3)</f>
        <v>-0.50255350890386308</v>
      </c>
      <c r="AK85" s="11">
        <f>'OddsRatio_working_3-way'!U85/(3*'OddsRatio_working_3-way'!X85^(1/3))*SIN(('OddsRatio_working_3-way'!Y85+4*PI())/3)</f>
        <v>0.96311296163152504</v>
      </c>
      <c r="AL85" s="11">
        <f>'OddsRatio_working_3-way'!Z85+'OddsRatio_working_3-way'!AF85</f>
        <v>1.6924058626116301</v>
      </c>
      <c r="AM85" s="11">
        <f>'OddsRatio_working_3-way'!AA85+'OddsRatio_working_3-way'!AG85</f>
        <v>-1.6439153033362424</v>
      </c>
      <c r="AN85" s="11">
        <f>'OddsRatio_working_3-way'!AB85+'OddsRatio_working_3-way'!AH85</f>
        <v>-4.8490559275387479E-2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1.6924058626116301</v>
      </c>
      <c r="AS85" s="11">
        <f>IF(('OddsRatio_working_3-way'!X85=0),IF(Q85&gt;0,-Q85^(1/3),(-Q85)^(1/3)),'OddsRatio_working_3-way'!AM85-'OddsRatio_working_3-way'!R85/3)</f>
        <v>-1.6439153033362424</v>
      </c>
      <c r="AT85" s="11">
        <f>IF(('OddsRatio_working_3-way'!X85=0),IF(Q85&gt;0,-Q85^(1/3),(-Q85)^(1/3)),'OddsRatio_working_3-way'!AN85-'OddsRatio_working_3-way'!R85/3)</f>
        <v>-4.8490559275387479E-2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9">
        <f t="shared" si="26"/>
        <v>0.36294285706445317</v>
      </c>
      <c r="E86" s="9">
        <f t="shared" si="27"/>
        <v>0.31468153237320667</v>
      </c>
      <c r="F86" s="9">
        <f t="shared" si="28"/>
        <v>0.32237561056234021</v>
      </c>
      <c r="G86" s="9">
        <f t="shared" si="29"/>
        <v>1.0834905338566276</v>
      </c>
      <c r="H86" s="9">
        <f t="shared" si="30"/>
        <v>2.7552546648477367</v>
      </c>
      <c r="I86" s="9">
        <f t="shared" si="31"/>
        <v>3.1778159730518212</v>
      </c>
      <c r="J86" s="9">
        <f t="shared" si="32"/>
        <v>3.1019716356818576</v>
      </c>
      <c r="K86" s="11">
        <f t="shared" si="33"/>
        <v>0.38167938931297707</v>
      </c>
      <c r="L86" s="11">
        <f t="shared" si="34"/>
        <v>0.33222591362126247</v>
      </c>
      <c r="M86" s="11">
        <f t="shared" si="35"/>
        <v>0.3401360544217687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-0.27245682072377542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0.24023710064787246</v>
      </c>
      <c r="Q86" s="11">
        <f>2*'OddsRatio_working_3-way'!K86*'OddsRatio_working_3-way'!L86*'OddsRatio_working_3-way'!M86</f>
        <v>8.626107743191111E-2</v>
      </c>
      <c r="R86" s="11">
        <f t="shared" si="36"/>
        <v>0</v>
      </c>
      <c r="S86" s="11">
        <f t="shared" si="37"/>
        <v>-0.88174375671597427</v>
      </c>
      <c r="T86" s="11">
        <f t="shared" si="38"/>
        <v>-0.31660458050842882</v>
      </c>
      <c r="U86" s="11">
        <f>'OddsRatio_working_3-way'!S86-'OddsRatio_working_3-way'!R86^2/3</f>
        <v>-0.88174375671597427</v>
      </c>
      <c r="V86" s="11">
        <f>'OddsRatio_working_3-way'!S86*'OddsRatio_working_3-way'!R86/3-2*'OddsRatio_working_3-way'!R86^3/27-'OddsRatio_working_3-way'!T86</f>
        <v>0.31660458050842882</v>
      </c>
      <c r="W86" s="11">
        <f>'OddsRatio_working_3-way'!V86^2+4*'OddsRatio_working_3-way'!U86^3/27</f>
        <v>-1.3217067595602816E-3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0.15934252975781329</v>
      </c>
      <c r="Y86" s="11">
        <f>IF('OddsRatio_working_3-way'!W86&gt;=0,IF('OddsRatio_working_3-way'!V86+SQRT('OddsRatio_working_3-way'!W86)&gt;0,0,PI()),ACOS('OddsRatio_working_3-way'!V86/(2*'OddsRatio_working_3-way'!X86)))</f>
        <v>0.11432793682550413</v>
      </c>
      <c r="Z86" s="11">
        <f>'OddsRatio_working_3-way'!X86^(1/3)*COS('OddsRatio_working_3-way'!Y86/3)</f>
        <v>0.54174526692831371</v>
      </c>
      <c r="AA86" s="11">
        <f>'OddsRatio_working_3-way'!X86^(1/3)*COS(('OddsRatio_working_3-way'!Y86+2*PI())/3)</f>
        <v>-0.2887608558345075</v>
      </c>
      <c r="AB86" s="11">
        <f>'OddsRatio_working_3-way'!X86^(1/3)*COS(('OddsRatio_working_3-way'!Y86+4*PI())/3)</f>
        <v>-0.25298441109380637</v>
      </c>
      <c r="AC86" s="11">
        <f>'OddsRatio_working_3-way'!X86^(1/3)*SIN('OddsRatio_working_3-way'!Y86/3)</f>
        <v>2.0655540001691841E-2</v>
      </c>
      <c r="AD86" s="11">
        <f>'OddsRatio_working_3-way'!X86^(1/3)*SIN(('OddsRatio_working_3-way'!Y86+2*PI())/3)</f>
        <v>0.45883739353905562</v>
      </c>
      <c r="AE86" s="11">
        <f>'OddsRatio_working_3-way'!X86^(1/3)*SIN(('OddsRatio_working_3-way'!Y86+4*PI())/3)</f>
        <v>-0.47949293354074718</v>
      </c>
      <c r="AF86" s="11">
        <f>-'OddsRatio_working_3-way'!U86/(3*'OddsRatio_working_3-way'!X86^(1/3))*COS(('OddsRatio_working_3-way'!Y86)/3)</f>
        <v>0.54174526692831382</v>
      </c>
      <c r="AG86" s="11">
        <f>-'OddsRatio_working_3-way'!U86/(3*'OddsRatio_working_3-way'!X86^(1/3))*COS(('OddsRatio_working_3-way'!Y86+2*PI())/3)</f>
        <v>-0.28876085583450761</v>
      </c>
      <c r="AH86" s="11">
        <f>-'OddsRatio_working_3-way'!U86/(3*'OddsRatio_working_3-way'!X86^(1/3))*COS(('OddsRatio_working_3-way'!Y86+4*PI())/3)</f>
        <v>-0.25298441109380643</v>
      </c>
      <c r="AI86" s="11">
        <f>'OddsRatio_working_3-way'!U86/(3*'OddsRatio_working_3-way'!X86^(1/3))*SIN(('OddsRatio_working_3-way'!Y86)/3)</f>
        <v>-2.0655540001691845E-2</v>
      </c>
      <c r="AJ86" s="11">
        <f>'OddsRatio_working_3-way'!U86/(3*'OddsRatio_working_3-way'!X86^(1/3))*SIN(('OddsRatio_working_3-way'!Y86+2*PI())/3)</f>
        <v>-0.45883739353905567</v>
      </c>
      <c r="AK86" s="11">
        <f>'OddsRatio_working_3-way'!U86/(3*'OddsRatio_working_3-way'!X86^(1/3))*SIN(('OddsRatio_working_3-way'!Y86+4*PI())/3)</f>
        <v>0.47949293354074729</v>
      </c>
      <c r="AL86" s="11">
        <f>'OddsRatio_working_3-way'!Z86+'OddsRatio_working_3-way'!AF86</f>
        <v>1.0834905338566276</v>
      </c>
      <c r="AM86" s="11">
        <f>'OddsRatio_working_3-way'!AA86+'OddsRatio_working_3-way'!AG86</f>
        <v>-0.57752171166901511</v>
      </c>
      <c r="AN86" s="11">
        <f>'OddsRatio_working_3-way'!AB86+'OddsRatio_working_3-way'!AH86</f>
        <v>-0.50596882218761285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1.0834905338566276</v>
      </c>
      <c r="AS86" s="11">
        <f>IF(('OddsRatio_working_3-way'!X86=0),IF(Q86&gt;0,-Q86^(1/3),(-Q86)^(1/3)),'OddsRatio_working_3-way'!AM86-'OddsRatio_working_3-way'!R86/3)</f>
        <v>-0.57752171166901511</v>
      </c>
      <c r="AT86" s="11">
        <f>IF(('OddsRatio_working_3-way'!X86=0),IF(Q86&gt;0,-Q86^(1/3),(-Q86)^(1/3)),'OddsRatio_working_3-way'!AN86-'OddsRatio_working_3-way'!R86/3)</f>
        <v>-0.50596882218761285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9">
        <f t="shared" si="26"/>
        <v>0.4628480269699406</v>
      </c>
      <c r="E87" s="9">
        <f t="shared" si="27"/>
        <v>0.25774195410806161</v>
      </c>
      <c r="F87" s="9">
        <f t="shared" si="28"/>
        <v>0.27941001892199752</v>
      </c>
      <c r="G87" s="9">
        <f t="shared" si="29"/>
        <v>1.0745707208623285</v>
      </c>
      <c r="H87" s="9">
        <f t="shared" si="30"/>
        <v>2.1605363785313152</v>
      </c>
      <c r="I87" s="9">
        <f t="shared" si="31"/>
        <v>3.8798495319110415</v>
      </c>
      <c r="J87" s="9">
        <f t="shared" si="32"/>
        <v>3.5789697300695882</v>
      </c>
      <c r="K87" s="11">
        <f t="shared" si="33"/>
        <v>0.48076923076923073</v>
      </c>
      <c r="L87" s="11">
        <f t="shared" si="34"/>
        <v>0.27173913043478259</v>
      </c>
      <c r="M87" s="11">
        <f t="shared" si="35"/>
        <v>0.29411764705882354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-0.26691914223883528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0.23669584890812514</v>
      </c>
      <c r="Q87" s="11">
        <f>2*'OddsRatio_working_3-way'!K87*'OddsRatio_working_3-way'!L87*'OddsRatio_working_3-way'!M87</f>
        <v>7.6849301593547109E-2</v>
      </c>
      <c r="R87" s="11">
        <f t="shared" si="36"/>
        <v>0</v>
      </c>
      <c r="S87" s="11">
        <f t="shared" si="37"/>
        <v>-0.88676985443154621</v>
      </c>
      <c r="T87" s="11">
        <f t="shared" si="38"/>
        <v>-0.28791229039985261</v>
      </c>
      <c r="U87" s="11">
        <f>'OddsRatio_working_3-way'!S87-'OddsRatio_working_3-way'!R87^2/3</f>
        <v>-0.88676985443154621</v>
      </c>
      <c r="V87" s="11">
        <f>'OddsRatio_working_3-way'!S87*'OddsRatio_working_3-way'!R87/3-2*'OddsRatio_working_3-way'!R87^3/27-'OddsRatio_working_3-way'!T87</f>
        <v>0.28791229039985261</v>
      </c>
      <c r="W87" s="11">
        <f>'OddsRatio_working_3-way'!V87^2+4*'OddsRatio_working_3-way'!U87^3/27</f>
        <v>-2.0413332256964331E-2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0.1607068909694396</v>
      </c>
      <c r="Y87" s="11">
        <f>IF('OddsRatio_working_3-way'!W87&gt;=0,IF('OddsRatio_working_3-way'!V87+SQRT('OddsRatio_working_3-way'!W87)&gt;0,0,PI()),ACOS('OddsRatio_working_3-way'!V87/(2*'OddsRatio_working_3-way'!X87)))</f>
        <v>0.46063965286557496</v>
      </c>
      <c r="Z87" s="11">
        <f>'OddsRatio_working_3-way'!X87^(1/3)*COS('OddsRatio_working_3-way'!Y87/3)</f>
        <v>0.53728536043116426</v>
      </c>
      <c r="AA87" s="11">
        <f>'OddsRatio_working_3-way'!X87^(1/3)*COS(('OddsRatio_working_3-way'!Y87+2*PI())/3)</f>
        <v>-0.34065514238465416</v>
      </c>
      <c r="AB87" s="11">
        <f>'OddsRatio_working_3-way'!X87^(1/3)*COS(('OddsRatio_working_3-way'!Y87+4*PI())/3)</f>
        <v>-0.19663021804651015</v>
      </c>
      <c r="AC87" s="11">
        <f>'OddsRatio_working_3-way'!X87^(1/3)*SIN('OddsRatio_working_3-way'!Y87/3)</f>
        <v>8.3152828836642878E-2</v>
      </c>
      <c r="AD87" s="11">
        <f>'OddsRatio_working_3-way'!X87^(1/3)*SIN(('OddsRatio_working_3-way'!Y87+2*PI())/3)</f>
        <v>0.42372635679654519</v>
      </c>
      <c r="AE87" s="11">
        <f>'OddsRatio_working_3-way'!X87^(1/3)*SIN(('OddsRatio_working_3-way'!Y87+4*PI())/3)</f>
        <v>-0.50687918563318812</v>
      </c>
      <c r="AF87" s="11">
        <f>-'OddsRatio_working_3-way'!U87/(3*'OddsRatio_working_3-way'!X87^(1/3))*COS(('OddsRatio_working_3-way'!Y87)/3)</f>
        <v>0.53728536043116415</v>
      </c>
      <c r="AG87" s="11">
        <f>-'OddsRatio_working_3-way'!U87/(3*'OddsRatio_working_3-way'!X87^(1/3))*COS(('OddsRatio_working_3-way'!Y87+2*PI())/3)</f>
        <v>-0.34065514238465411</v>
      </c>
      <c r="AH87" s="11">
        <f>-'OddsRatio_working_3-way'!U87/(3*'OddsRatio_working_3-way'!X87^(1/3))*COS(('OddsRatio_working_3-way'!Y87+4*PI())/3)</f>
        <v>-0.19663021804651012</v>
      </c>
      <c r="AI87" s="11">
        <f>'OddsRatio_working_3-way'!U87/(3*'OddsRatio_working_3-way'!X87^(1/3))*SIN(('OddsRatio_working_3-way'!Y87)/3)</f>
        <v>-8.3152828836642864E-2</v>
      </c>
      <c r="AJ87" s="11">
        <f>'OddsRatio_working_3-way'!U87/(3*'OddsRatio_working_3-way'!X87^(1/3))*SIN(('OddsRatio_working_3-way'!Y87+2*PI())/3)</f>
        <v>-0.42372635679654508</v>
      </c>
      <c r="AK87" s="11">
        <f>'OddsRatio_working_3-way'!U87/(3*'OddsRatio_working_3-way'!X87^(1/3))*SIN(('OddsRatio_working_3-way'!Y87+4*PI())/3)</f>
        <v>0.50687918563318801</v>
      </c>
      <c r="AL87" s="11">
        <f>'OddsRatio_working_3-way'!Z87+'OddsRatio_working_3-way'!AF87</f>
        <v>1.0745707208623285</v>
      </c>
      <c r="AM87" s="11">
        <f>'OddsRatio_working_3-way'!AA87+'OddsRatio_working_3-way'!AG87</f>
        <v>-0.68131028476930822</v>
      </c>
      <c r="AN87" s="11">
        <f>'OddsRatio_working_3-way'!AB87+'OddsRatio_working_3-way'!AH87</f>
        <v>-0.3932604360930203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1.0745707208623285</v>
      </c>
      <c r="AS87" s="11">
        <f>IF(('OddsRatio_working_3-way'!X87=0),IF(Q87&gt;0,-Q87^(1/3),(-Q87)^(1/3)),'OddsRatio_working_3-way'!AM87-'OddsRatio_working_3-way'!R87/3)</f>
        <v>-0.68131028476930822</v>
      </c>
      <c r="AT87" s="11">
        <f>IF(('OddsRatio_working_3-way'!X87=0),IF(Q87&gt;0,-Q87^(1/3),(-Q87)^(1/3)),'OddsRatio_working_3-way'!AN87-'OddsRatio_working_3-way'!R87/3)</f>
        <v>-0.3932604360930203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9">
        <f t="shared" si="26"/>
        <v>0.67135562048710951</v>
      </c>
      <c r="E88" s="9">
        <f t="shared" si="27"/>
        <v>0.20957522546768323</v>
      </c>
      <c r="F88" s="9">
        <f t="shared" si="28"/>
        <v>0.11906915404520726</v>
      </c>
      <c r="G88" s="9">
        <f t="shared" si="29"/>
        <v>1.112553498554973</v>
      </c>
      <c r="H88" s="9">
        <f t="shared" si="30"/>
        <v>1.4895235393641881</v>
      </c>
      <c r="I88" s="9">
        <f t="shared" si="31"/>
        <v>4.771556360101358</v>
      </c>
      <c r="J88" s="9">
        <f t="shared" si="32"/>
        <v>8.3984807653905698</v>
      </c>
      <c r="K88" s="11">
        <f t="shared" si="33"/>
        <v>0.69444444444444442</v>
      </c>
      <c r="L88" s="11">
        <f t="shared" si="34"/>
        <v>0.22779043280182235</v>
      </c>
      <c r="M88" s="11">
        <f t="shared" si="35"/>
        <v>0.13071895424836602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-0.20510940392355381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0.21670694769091309</v>
      </c>
      <c r="Q88" s="11">
        <f>2*'OddsRatio_working_3-way'!K88*'OddsRatio_working_3-way'!L88*'OddsRatio_working_3-way'!M88</f>
        <v>4.135628772727349E-2</v>
      </c>
      <c r="R88" s="11">
        <f t="shared" si="36"/>
        <v>0</v>
      </c>
      <c r="S88" s="11">
        <f t="shared" si="37"/>
        <v>-1.0565432083829847</v>
      </c>
      <c r="T88" s="11">
        <f t="shared" si="38"/>
        <v>-0.20163038327919555</v>
      </c>
      <c r="U88" s="11">
        <f>'OddsRatio_working_3-way'!S88-'OddsRatio_working_3-way'!R88^2/3</f>
        <v>-1.0565432083829847</v>
      </c>
      <c r="V88" s="11">
        <f>'OddsRatio_working_3-way'!S88*'OddsRatio_working_3-way'!R88/3-2*'OddsRatio_working_3-way'!R88^3/27-'OddsRatio_working_3-way'!T88</f>
        <v>0.20163038327919555</v>
      </c>
      <c r="W88" s="11">
        <f>'OddsRatio_working_3-way'!V88^2+4*'OddsRatio_working_3-way'!U88^3/27</f>
        <v>-0.13407138181706865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0.20900131176525183</v>
      </c>
      <c r="Y88" s="11">
        <f>IF('OddsRatio_working_3-way'!W88&gt;=0,IF('OddsRatio_working_3-way'!V88+SQRT('OddsRatio_working_3-way'!W88)&gt;0,0,PI()),ACOS('OddsRatio_working_3-way'!V88/(2*'OddsRatio_working_3-way'!X88)))</f>
        <v>1.0674422559317618</v>
      </c>
      <c r="Z88" s="11">
        <f>'OddsRatio_working_3-way'!X88^(1/3)*COS('OddsRatio_working_3-way'!Y88/3)</f>
        <v>0.55627674927748649</v>
      </c>
      <c r="AA88" s="11">
        <f>'OddsRatio_working_3-way'!X88^(1/3)*COS(('OddsRatio_working_3-way'!Y88+2*PI())/3)</f>
        <v>-0.45717171163412113</v>
      </c>
      <c r="AB88" s="11">
        <f>'OddsRatio_working_3-way'!X88^(1/3)*COS(('OddsRatio_working_3-way'!Y88+4*PI())/3)</f>
        <v>-9.9105037643365451E-2</v>
      </c>
      <c r="AC88" s="11">
        <f>'OddsRatio_working_3-way'!X88^(1/3)*SIN('OddsRatio_working_3-way'!Y88/3)</f>
        <v>0.20672989061639679</v>
      </c>
      <c r="AD88" s="11">
        <f>'OddsRatio_working_3-way'!X88^(1/3)*SIN(('OddsRatio_working_3-way'!Y88+2*PI())/3)</f>
        <v>0.37838485110073172</v>
      </c>
      <c r="AE88" s="11">
        <f>'OddsRatio_working_3-way'!X88^(1/3)*SIN(('OddsRatio_working_3-way'!Y88+4*PI())/3)</f>
        <v>-0.58511474171712852</v>
      </c>
      <c r="AF88" s="11">
        <f>-'OddsRatio_working_3-way'!U88/(3*'OddsRatio_working_3-way'!X88^(1/3))*COS(('OddsRatio_working_3-way'!Y88)/3)</f>
        <v>0.55627674927748638</v>
      </c>
      <c r="AG88" s="11">
        <f>-'OddsRatio_working_3-way'!U88/(3*'OddsRatio_working_3-way'!X88^(1/3))*COS(('OddsRatio_working_3-way'!Y88+2*PI())/3)</f>
        <v>-0.45717171163412101</v>
      </c>
      <c r="AH88" s="11">
        <f>-'OddsRatio_working_3-way'!U88/(3*'OddsRatio_working_3-way'!X88^(1/3))*COS(('OddsRatio_working_3-way'!Y88+4*PI())/3)</f>
        <v>-9.9105037643365423E-2</v>
      </c>
      <c r="AI88" s="11">
        <f>'OddsRatio_working_3-way'!U88/(3*'OddsRatio_working_3-way'!X88^(1/3))*SIN(('OddsRatio_working_3-way'!Y88)/3)</f>
        <v>-0.20672989061639677</v>
      </c>
      <c r="AJ88" s="11">
        <f>'OddsRatio_working_3-way'!U88/(3*'OddsRatio_working_3-way'!X88^(1/3))*SIN(('OddsRatio_working_3-way'!Y88+2*PI())/3)</f>
        <v>-0.37838485110073161</v>
      </c>
      <c r="AK88" s="11">
        <f>'OddsRatio_working_3-way'!U88/(3*'OddsRatio_working_3-way'!X88^(1/3))*SIN(('OddsRatio_working_3-way'!Y88+4*PI())/3)</f>
        <v>0.58511474171712841</v>
      </c>
      <c r="AL88" s="11">
        <f>'OddsRatio_working_3-way'!Z88+'OddsRatio_working_3-way'!AF88</f>
        <v>1.112553498554973</v>
      </c>
      <c r="AM88" s="11">
        <f>'OddsRatio_working_3-way'!AA88+'OddsRatio_working_3-way'!AG88</f>
        <v>-0.91434342326824214</v>
      </c>
      <c r="AN88" s="11">
        <f>'OddsRatio_working_3-way'!AB88+'OddsRatio_working_3-way'!AH88</f>
        <v>-0.19821007528673087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1.112553498554973</v>
      </c>
      <c r="AS88" s="11">
        <f>IF(('OddsRatio_working_3-way'!X88=0),IF(Q88&gt;0,-Q88^(1/3),(-Q88)^(1/3)),'OddsRatio_working_3-way'!AM88-'OddsRatio_working_3-way'!R88/3)</f>
        <v>-0.91434342326824214</v>
      </c>
      <c r="AT88" s="11">
        <f>IF(('OddsRatio_working_3-way'!X88=0),IF(Q88&gt;0,-Q88^(1/3),(-Q88)^(1/3)),'OddsRatio_working_3-way'!AN88-'OddsRatio_working_3-way'!R88/3)</f>
        <v>-0.19821007528673087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9">
        <f t="shared" si="26"/>
        <v>0.36742310401397699</v>
      </c>
      <c r="E89" s="9">
        <f t="shared" si="27"/>
        <v>0.33785213538336512</v>
      </c>
      <c r="F89" s="9">
        <f t="shared" si="28"/>
        <v>0.29472476060265812</v>
      </c>
      <c r="G89" s="9">
        <f t="shared" si="29"/>
        <v>1.0828037215062851</v>
      </c>
      <c r="H89" s="9">
        <f t="shared" si="30"/>
        <v>2.7216579171949933</v>
      </c>
      <c r="I89" s="9">
        <f t="shared" si="31"/>
        <v>2.959874735926376</v>
      </c>
      <c r="J89" s="9">
        <f t="shared" si="32"/>
        <v>3.3929962245288903</v>
      </c>
      <c r="K89" s="11">
        <f t="shared" si="33"/>
        <v>0.38610038610038611</v>
      </c>
      <c r="L89" s="11">
        <f t="shared" si="34"/>
        <v>0.35587188612099646</v>
      </c>
      <c r="M89" s="11">
        <f t="shared" si="35"/>
        <v>0.3115264797507788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-0.27224308439594302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0.24013294376150662</v>
      </c>
      <c r="Q89" s="11">
        <f>2*'OddsRatio_working_3-way'!K89*'OddsRatio_working_3-way'!L89*'OddsRatio_working_3-way'!M89</f>
        <v>8.5608892606597736E-2</v>
      </c>
      <c r="R89" s="11">
        <f t="shared" si="36"/>
        <v>0</v>
      </c>
      <c r="S89" s="11">
        <f t="shared" si="37"/>
        <v>-0.88205342036260403</v>
      </c>
      <c r="T89" s="11">
        <f t="shared" si="38"/>
        <v>-0.31445754736634729</v>
      </c>
      <c r="U89" s="11">
        <f>'OddsRatio_working_3-way'!S89-'OddsRatio_working_3-way'!R89^2/3</f>
        <v>-0.88205342036260403</v>
      </c>
      <c r="V89" s="11">
        <f>'OddsRatio_working_3-way'!S89*'OddsRatio_working_3-way'!R89/3-2*'OddsRatio_working_3-way'!R89^3/27-'OddsRatio_working_3-way'!T89</f>
        <v>0.31445754736634729</v>
      </c>
      <c r="W89" s="11">
        <f>'OddsRatio_working_3-way'!V89^2+4*'OddsRatio_working_3-way'!U89^3/27</f>
        <v>-2.7836577928763845E-3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0.15942647748142005</v>
      </c>
      <c r="Y89" s="11">
        <f>IF('OddsRatio_working_3-way'!W89&gt;=0,IF('OddsRatio_working_3-way'!V89+SQRT('OddsRatio_working_3-way'!W89)&gt;0,0,PI()),ACOS('OddsRatio_working_3-way'!V89/(2*'OddsRatio_working_3-way'!X89)))</f>
        <v>0.16623387002561119</v>
      </c>
      <c r="Z89" s="11">
        <f>'OddsRatio_working_3-way'!X89^(1/3)*COS('OddsRatio_working_3-way'!Y89/3)</f>
        <v>0.54140186075314267</v>
      </c>
      <c r="AA89" s="11">
        <f>'OddsRatio_working_3-way'!X89^(1/3)*COS(('OddsRatio_working_3-way'!Y89+2*PI())/3)</f>
        <v>-0.29670812112119072</v>
      </c>
      <c r="AB89" s="11">
        <f>'OddsRatio_working_3-way'!X89^(1/3)*COS(('OddsRatio_working_3-way'!Y89+4*PI())/3)</f>
        <v>-0.2446937396319519</v>
      </c>
      <c r="AC89" s="11">
        <f>'OddsRatio_working_3-way'!X89^(1/3)*SIN('OddsRatio_working_3-way'!Y89/3)</f>
        <v>3.0030517154543999E-2</v>
      </c>
      <c r="AD89" s="11">
        <f>'OddsRatio_working_3-way'!X89^(1/3)*SIN(('OddsRatio_working_3-way'!Y89+2*PI())/3)</f>
        <v>0.45385250649111497</v>
      </c>
      <c r="AE89" s="11">
        <f>'OddsRatio_working_3-way'!X89^(1/3)*SIN(('OddsRatio_working_3-way'!Y89+4*PI())/3)</f>
        <v>-0.48388302364565883</v>
      </c>
      <c r="AF89" s="11">
        <f>-'OddsRatio_working_3-way'!U89/(3*'OddsRatio_working_3-way'!X89^(1/3))*COS(('OddsRatio_working_3-way'!Y89)/3)</f>
        <v>0.54140186075314256</v>
      </c>
      <c r="AG89" s="11">
        <f>-'OddsRatio_working_3-way'!U89/(3*'OddsRatio_working_3-way'!X89^(1/3))*COS(('OddsRatio_working_3-way'!Y89+2*PI())/3)</f>
        <v>-0.29670812112119066</v>
      </c>
      <c r="AH89" s="11">
        <f>-'OddsRatio_working_3-way'!U89/(3*'OddsRatio_working_3-way'!X89^(1/3))*COS(('OddsRatio_working_3-way'!Y89+4*PI())/3)</f>
        <v>-0.24469373963195185</v>
      </c>
      <c r="AI89" s="11">
        <f>'OddsRatio_working_3-way'!U89/(3*'OddsRatio_working_3-way'!X89^(1/3))*SIN(('OddsRatio_working_3-way'!Y89)/3)</f>
        <v>-3.0030517154543995E-2</v>
      </c>
      <c r="AJ89" s="11">
        <f>'OddsRatio_working_3-way'!U89/(3*'OddsRatio_working_3-way'!X89^(1/3))*SIN(('OddsRatio_working_3-way'!Y89+2*PI())/3)</f>
        <v>-0.45385250649111486</v>
      </c>
      <c r="AK89" s="11">
        <f>'OddsRatio_working_3-way'!U89/(3*'OddsRatio_working_3-way'!X89^(1/3))*SIN(('OddsRatio_working_3-way'!Y89+4*PI())/3)</f>
        <v>0.48388302364565872</v>
      </c>
      <c r="AL89" s="11">
        <f>'OddsRatio_working_3-way'!Z89+'OddsRatio_working_3-way'!AF89</f>
        <v>1.0828037215062851</v>
      </c>
      <c r="AM89" s="11">
        <f>'OddsRatio_working_3-way'!AA89+'OddsRatio_working_3-way'!AG89</f>
        <v>-0.59341624224238143</v>
      </c>
      <c r="AN89" s="11">
        <f>'OddsRatio_working_3-way'!AB89+'OddsRatio_working_3-way'!AH89</f>
        <v>-0.48938747926390375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1.0828037215062851</v>
      </c>
      <c r="AS89" s="11">
        <f>IF(('OddsRatio_working_3-way'!X89=0),IF(Q89&gt;0,-Q89^(1/3),(-Q89)^(1/3)),'OddsRatio_working_3-way'!AM89-'OddsRatio_working_3-way'!R89/3)</f>
        <v>-0.59341624224238143</v>
      </c>
      <c r="AT89" s="11">
        <f>IF(('OddsRatio_working_3-way'!X89=0),IF(Q89&gt;0,-Q89^(1/3),(-Q89)^(1/3)),'OddsRatio_working_3-way'!AN89-'OddsRatio_working_3-way'!R89/3)</f>
        <v>-0.48938747926390375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9">
        <f t="shared" si="26"/>
        <v>0.34768060517280797</v>
      </c>
      <c r="E90" s="9">
        <f t="shared" si="27"/>
        <v>0.32558284732973058</v>
      </c>
      <c r="F90" s="9">
        <f t="shared" si="28"/>
        <v>0.32673654749746128</v>
      </c>
      <c r="G90" s="9">
        <f t="shared" si="29"/>
        <v>1.0845104052230496</v>
      </c>
      <c r="H90" s="9">
        <f t="shared" si="30"/>
        <v>2.8762030010358766</v>
      </c>
      <c r="I90" s="9">
        <f t="shared" si="31"/>
        <v>3.0714148739760256</v>
      </c>
      <c r="J90" s="9">
        <f t="shared" si="32"/>
        <v>3.0605697699237946</v>
      </c>
      <c r="K90" s="11">
        <f t="shared" si="33"/>
        <v>0.36630036630036628</v>
      </c>
      <c r="L90" s="11">
        <f t="shared" si="34"/>
        <v>0.3436426116838488</v>
      </c>
      <c r="M90" s="11">
        <f t="shared" si="35"/>
        <v>0.34482758620689657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-0.27250811360303018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0.24046735742434294</v>
      </c>
      <c r="Q90" s="11">
        <f>2*'OddsRatio_working_3-way'!K90*'OddsRatio_working_3-way'!L90*'OddsRatio_working_3-way'!M90</f>
        <v>8.6811320369798869E-2</v>
      </c>
      <c r="R90" s="11">
        <f t="shared" si="36"/>
        <v>0</v>
      </c>
      <c r="S90" s="11">
        <f t="shared" si="37"/>
        <v>-0.88242274420730882</v>
      </c>
      <c r="T90" s="11">
        <f t="shared" si="38"/>
        <v>-0.31856416758386591</v>
      </c>
      <c r="U90" s="11">
        <f>'OddsRatio_working_3-way'!S90-'OddsRatio_working_3-way'!R90^2/3</f>
        <v>-0.88242274420730882</v>
      </c>
      <c r="V90" s="11">
        <f>'OddsRatio_working_3-way'!S90*'OddsRatio_working_3-way'!R90/3-2*'OddsRatio_working_3-way'!R90^3/27-'OddsRatio_working_3-way'!T90</f>
        <v>0.31856416758386591</v>
      </c>
      <c r="W90" s="11">
        <f>'OddsRatio_working_3-way'!V90^2+4*'OddsRatio_working_3-way'!U90^3/27</f>
        <v>-3.1183847136755094E-4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0.15952661795118153</v>
      </c>
      <c r="Y90" s="11">
        <f>IF('OddsRatio_working_3-way'!W90&gt;=0,IF('OddsRatio_working_3-way'!V90+SQRT('OddsRatio_working_3-way'!W90)&gt;0,0,PI()),ACOS('OddsRatio_working_3-way'!V90/(2*'OddsRatio_working_3-way'!X90)))</f>
        <v>5.5376267309228178E-2</v>
      </c>
      <c r="Z90" s="11">
        <f>'OddsRatio_working_3-way'!X90^(1/3)*COS('OddsRatio_working_3-way'!Y90/3)</f>
        <v>0.54225520261152471</v>
      </c>
      <c r="AA90" s="11">
        <f>'OddsRatio_working_3-way'!X90^(1/3)*COS(('OddsRatio_working_3-way'!Y90+2*PI())/3)</f>
        <v>-0.27979694282503809</v>
      </c>
      <c r="AB90" s="11">
        <f>'OddsRatio_working_3-way'!X90^(1/3)*COS(('OddsRatio_working_3-way'!Y90+4*PI())/3)</f>
        <v>-0.26245825978648679</v>
      </c>
      <c r="AC90" s="11">
        <f>'OddsRatio_working_3-way'!X90^(1/3)*SIN('OddsRatio_working_3-way'!Y90/3)</f>
        <v>1.0010493319701398E-2</v>
      </c>
      <c r="AD90" s="11">
        <f>'OddsRatio_working_3-way'!X90^(1/3)*SIN(('OddsRatio_working_3-way'!Y90+2*PI())/3)</f>
        <v>0.46460153413600774</v>
      </c>
      <c r="AE90" s="11">
        <f>'OddsRatio_working_3-way'!X90^(1/3)*SIN(('OddsRatio_working_3-way'!Y90+4*PI())/3)</f>
        <v>-0.47461202745570885</v>
      </c>
      <c r="AF90" s="11">
        <f>-'OddsRatio_working_3-way'!U90/(3*'OddsRatio_working_3-way'!X90^(1/3))*COS(('OddsRatio_working_3-way'!Y90)/3)</f>
        <v>0.54225520261152482</v>
      </c>
      <c r="AG90" s="11">
        <f>-'OddsRatio_working_3-way'!U90/(3*'OddsRatio_working_3-way'!X90^(1/3))*COS(('OddsRatio_working_3-way'!Y90+2*PI())/3)</f>
        <v>-0.27979694282503814</v>
      </c>
      <c r="AH90" s="11">
        <f>-'OddsRatio_working_3-way'!U90/(3*'OddsRatio_working_3-way'!X90^(1/3))*COS(('OddsRatio_working_3-way'!Y90+4*PI())/3)</f>
        <v>-0.26245825978648685</v>
      </c>
      <c r="AI90" s="11">
        <f>'OddsRatio_working_3-way'!U90/(3*'OddsRatio_working_3-way'!X90^(1/3))*SIN(('OddsRatio_working_3-way'!Y90)/3)</f>
        <v>-1.00104933197014E-2</v>
      </c>
      <c r="AJ90" s="11">
        <f>'OddsRatio_working_3-way'!U90/(3*'OddsRatio_working_3-way'!X90^(1/3))*SIN(('OddsRatio_working_3-way'!Y90+2*PI())/3)</f>
        <v>-0.4646015341360078</v>
      </c>
      <c r="AK90" s="11">
        <f>'OddsRatio_working_3-way'!U90/(3*'OddsRatio_working_3-way'!X90^(1/3))*SIN(('OddsRatio_working_3-way'!Y90+4*PI())/3)</f>
        <v>0.47461202745570896</v>
      </c>
      <c r="AL90" s="11">
        <f>'OddsRatio_working_3-way'!Z90+'OddsRatio_working_3-way'!AF90</f>
        <v>1.0845104052230496</v>
      </c>
      <c r="AM90" s="11">
        <f>'OddsRatio_working_3-way'!AA90+'OddsRatio_working_3-way'!AG90</f>
        <v>-0.55959388565007617</v>
      </c>
      <c r="AN90" s="11">
        <f>'OddsRatio_working_3-way'!AB90+'OddsRatio_working_3-way'!AH90</f>
        <v>-0.52491651957297369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1.0845104052230496</v>
      </c>
      <c r="AS90" s="11">
        <f>IF(('OddsRatio_working_3-way'!X90=0),IF(Q90&gt;0,-Q90^(1/3),(-Q90)^(1/3)),'OddsRatio_working_3-way'!AM90-'OddsRatio_working_3-way'!R90/3)</f>
        <v>-0.55959388565007617</v>
      </c>
      <c r="AT90" s="11">
        <f>IF(('OddsRatio_working_3-way'!X90=0),IF(Q90&gt;0,-Q90^(1/3),(-Q90)^(1/3)),'OddsRatio_working_3-way'!AN90-'OddsRatio_working_3-way'!R90/3)</f>
        <v>-0.52491651957297369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9">
        <f t="shared" si="26"/>
        <v>0.13890921509960524</v>
      </c>
      <c r="E91" s="9">
        <f t="shared" si="27"/>
        <v>0.23901425384111122</v>
      </c>
      <c r="F91" s="9">
        <f t="shared" si="28"/>
        <v>0.62207653105928373</v>
      </c>
      <c r="G91" s="9">
        <f t="shared" si="29"/>
        <v>1.1250356521639053</v>
      </c>
      <c r="H91" s="9">
        <f t="shared" si="30"/>
        <v>7.1989464434231181</v>
      </c>
      <c r="I91" s="9">
        <f t="shared" si="31"/>
        <v>4.1838508956238529</v>
      </c>
      <c r="J91" s="9">
        <f t="shared" si="32"/>
        <v>1.6075192521685089</v>
      </c>
      <c r="K91" s="11">
        <f t="shared" si="33"/>
        <v>0.15360983102918588</v>
      </c>
      <c r="L91" s="11">
        <f t="shared" si="34"/>
        <v>0.2610966057441253</v>
      </c>
      <c r="M91" s="11">
        <f t="shared" si="35"/>
        <v>0.64935064935064934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-0.21929630331646932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0.23126636932270361</v>
      </c>
      <c r="Q91" s="11">
        <f>2*'OddsRatio_working_3-way'!K91*'OddsRatio_working_3-way'!L91*'OddsRatio_working_3-way'!M91</f>
        <v>5.2087020117726042E-2</v>
      </c>
      <c r="R91" s="11">
        <f t="shared" si="36"/>
        <v>0</v>
      </c>
      <c r="S91" s="11">
        <f t="shared" si="37"/>
        <v>-1.0545839844320593</v>
      </c>
      <c r="T91" s="11">
        <f t="shared" si="38"/>
        <v>-0.23751891541262596</v>
      </c>
      <c r="U91" s="11">
        <f>'OddsRatio_working_3-way'!S91-'OddsRatio_working_3-way'!R91^2/3</f>
        <v>-1.0545839844320593</v>
      </c>
      <c r="V91" s="11">
        <f>'OddsRatio_working_3-way'!S91*'OddsRatio_working_3-way'!R91/3-2*'OddsRatio_working_3-way'!R91^3/27-'OddsRatio_working_3-way'!T91</f>
        <v>0.23751891541262596</v>
      </c>
      <c r="W91" s="11">
        <f>'OddsRatio_working_3-way'!V91^2+4*'OddsRatio_working_3-way'!U91^3/27</f>
        <v>-0.11734073748916757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0.20842023214407338</v>
      </c>
      <c r="Y91" s="11">
        <f>IF('OddsRatio_working_3-way'!W91&gt;=0,IF('OddsRatio_working_3-way'!V91+SQRT('OddsRatio_working_3-way'!W91)&gt;0,0,PI()),ACOS('OddsRatio_working_3-way'!V91/(2*'OddsRatio_working_3-way'!X91)))</f>
        <v>0.96452446853031792</v>
      </c>
      <c r="Z91" s="11">
        <f>'OddsRatio_working_3-way'!X91^(1/3)*COS('OddsRatio_working_3-way'!Y91/3)</f>
        <v>0.56251782608195278</v>
      </c>
      <c r="AA91" s="11">
        <f>'OddsRatio_working_3-way'!X91^(1/3)*COS(('OddsRatio_working_3-way'!Y91+2*PI())/3)</f>
        <v>-0.44351262675206626</v>
      </c>
      <c r="AB91" s="11">
        <f>'OddsRatio_working_3-way'!X91^(1/3)*COS(('OddsRatio_working_3-way'!Y91+4*PI())/3)</f>
        <v>-0.11900519932988669</v>
      </c>
      <c r="AC91" s="11">
        <f>'OddsRatio_working_3-way'!X91^(1/3)*SIN('OddsRatio_working_3-way'!Y91/3)</f>
        <v>0.18735445057622863</v>
      </c>
      <c r="AD91" s="11">
        <f>'OddsRatio_working_3-way'!X91^(1/3)*SIN(('OddsRatio_working_3-way'!Y91+2*PI())/3)</f>
        <v>0.39347750218045363</v>
      </c>
      <c r="AE91" s="11">
        <f>'OddsRatio_working_3-way'!X91^(1/3)*SIN(('OddsRatio_working_3-way'!Y91+4*PI())/3)</f>
        <v>-0.58083195275668198</v>
      </c>
      <c r="AF91" s="11">
        <f>-'OddsRatio_working_3-way'!U91/(3*'OddsRatio_working_3-way'!X91^(1/3))*COS(('OddsRatio_working_3-way'!Y91)/3)</f>
        <v>0.56251782608195255</v>
      </c>
      <c r="AG91" s="11">
        <f>-'OddsRatio_working_3-way'!U91/(3*'OddsRatio_working_3-way'!X91^(1/3))*COS(('OddsRatio_working_3-way'!Y91+2*PI())/3)</f>
        <v>-0.4435126267520661</v>
      </c>
      <c r="AH91" s="11">
        <f>-'OddsRatio_working_3-way'!U91/(3*'OddsRatio_working_3-way'!X91^(1/3))*COS(('OddsRatio_working_3-way'!Y91+4*PI())/3)</f>
        <v>-0.11900519932988664</v>
      </c>
      <c r="AI91" s="11">
        <f>'OddsRatio_working_3-way'!U91/(3*'OddsRatio_working_3-way'!X91^(1/3))*SIN(('OddsRatio_working_3-way'!Y91)/3)</f>
        <v>-0.18735445057622854</v>
      </c>
      <c r="AJ91" s="11">
        <f>'OddsRatio_working_3-way'!U91/(3*'OddsRatio_working_3-way'!X91^(1/3))*SIN(('OddsRatio_working_3-way'!Y91+2*PI())/3)</f>
        <v>-0.39347750218045352</v>
      </c>
      <c r="AK91" s="11">
        <f>'OddsRatio_working_3-way'!U91/(3*'OddsRatio_working_3-way'!X91^(1/3))*SIN(('OddsRatio_working_3-way'!Y91+4*PI())/3)</f>
        <v>0.58083195275668187</v>
      </c>
      <c r="AL91" s="11">
        <f>'OddsRatio_working_3-way'!Z91+'OddsRatio_working_3-way'!AF91</f>
        <v>1.1250356521639053</v>
      </c>
      <c r="AM91" s="11">
        <f>'OddsRatio_working_3-way'!AA91+'OddsRatio_working_3-way'!AG91</f>
        <v>-0.8870252535041323</v>
      </c>
      <c r="AN91" s="11">
        <f>'OddsRatio_working_3-way'!AB91+'OddsRatio_working_3-way'!AH91</f>
        <v>-0.23801039865977333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1.1250356521639053</v>
      </c>
      <c r="AS91" s="11">
        <f>IF(('OddsRatio_working_3-way'!X91=0),IF(Q91&gt;0,-Q91^(1/3),(-Q91)^(1/3)),'OddsRatio_working_3-way'!AM91-'OddsRatio_working_3-way'!R91/3)</f>
        <v>-0.8870252535041323</v>
      </c>
      <c r="AT91" s="11">
        <f>IF(('OddsRatio_working_3-way'!X91=0),IF(Q91&gt;0,-Q91^(1/3),(-Q91)^(1/3)),'OddsRatio_working_3-way'!AN91-'OddsRatio_working_3-way'!R91/3)</f>
        <v>-0.23801039865977333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9">
        <f t="shared" si="26"/>
        <v>0.41313786621207887</v>
      </c>
      <c r="E92" s="9">
        <f t="shared" si="27"/>
        <v>0.24216762772593914</v>
      </c>
      <c r="F92" s="9">
        <f t="shared" si="28"/>
        <v>0.3446945060619821</v>
      </c>
      <c r="G92" s="9">
        <f t="shared" si="29"/>
        <v>1.0680447393947246</v>
      </c>
      <c r="H92" s="9">
        <f t="shared" si="30"/>
        <v>2.4204995033949834</v>
      </c>
      <c r="I92" s="9">
        <f t="shared" si="31"/>
        <v>4.1293710864265432</v>
      </c>
      <c r="J92" s="9">
        <f t="shared" si="32"/>
        <v>2.9011196361226093</v>
      </c>
      <c r="K92" s="11">
        <f t="shared" si="33"/>
        <v>0.42918454935622319</v>
      </c>
      <c r="L92" s="11">
        <f t="shared" si="34"/>
        <v>0.2544529262086514</v>
      </c>
      <c r="M92" s="11">
        <f t="shared" si="35"/>
        <v>0.35971223021582738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-0.27248713102381183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0.23727045948995812</v>
      </c>
      <c r="Q92" s="11">
        <f>2*'OddsRatio_working_3-way'!K92*'OddsRatio_working_3-way'!L92*'OddsRatio_working_3-way'!M92</f>
        <v>7.8566377314555666E-2</v>
      </c>
      <c r="R92" s="11">
        <f t="shared" si="36"/>
        <v>0</v>
      </c>
      <c r="S92" s="11">
        <f t="shared" si="37"/>
        <v>-0.87075840462067089</v>
      </c>
      <c r="T92" s="11">
        <f t="shared" si="38"/>
        <v>-0.28833059755651352</v>
      </c>
      <c r="U92" s="11">
        <f>'OddsRatio_working_3-way'!S92-'OddsRatio_working_3-way'!R92^2/3</f>
        <v>-0.87075840462067089</v>
      </c>
      <c r="V92" s="11">
        <f>'OddsRatio_working_3-way'!S92*'OddsRatio_working_3-way'!R92/3-2*'OddsRatio_working_3-way'!R92^3/27-'OddsRatio_working_3-way'!T92</f>
        <v>0.28833059755651352</v>
      </c>
      <c r="W92" s="11">
        <f>'OddsRatio_working_3-way'!V92^2+4*'OddsRatio_working_3-way'!U92^3/27</f>
        <v>-1.4676816293715533E-2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0.15637403059732433</v>
      </c>
      <c r="Y92" s="11">
        <f>IF('OddsRatio_working_3-way'!W92&gt;=0,IF('OddsRatio_working_3-way'!V92+SQRT('OddsRatio_working_3-way'!W92)&gt;0,0,PI()),ACOS('OddsRatio_working_3-way'!V92/(2*'OddsRatio_working_3-way'!X92)))</f>
        <v>0.39777262004982905</v>
      </c>
      <c r="Z92" s="11">
        <f>'OddsRatio_working_3-way'!X92^(1/3)*COS('OddsRatio_working_3-way'!Y92/3)</f>
        <v>0.53402236969736228</v>
      </c>
      <c r="AA92" s="11">
        <f>'OddsRatio_working_3-way'!X92^(1/3)*COS(('OddsRatio_working_3-way'!Y92+2*PI())/3)</f>
        <v>-0.32869329451005685</v>
      </c>
      <c r="AB92" s="11">
        <f>'OddsRatio_working_3-way'!X92^(1/3)*COS(('OddsRatio_working_3-way'!Y92+4*PI())/3)</f>
        <v>-0.20532907518730559</v>
      </c>
      <c r="AC92" s="11">
        <f>'OddsRatio_working_3-way'!X92^(1/3)*SIN('OddsRatio_working_3-way'!Y92/3)</f>
        <v>7.1224365234358655E-2</v>
      </c>
      <c r="AD92" s="11">
        <f>'OddsRatio_working_3-way'!X92^(1/3)*SIN(('OddsRatio_working_3-way'!Y92+2*PI())/3)</f>
        <v>0.42686475572990168</v>
      </c>
      <c r="AE92" s="11">
        <f>'OddsRatio_working_3-way'!X92^(1/3)*SIN(('OddsRatio_working_3-way'!Y92+4*PI())/3)</f>
        <v>-0.49808912096426017</v>
      </c>
      <c r="AF92" s="11">
        <f>-'OddsRatio_working_3-way'!U92/(3*'OddsRatio_working_3-way'!X92^(1/3))*COS(('OddsRatio_working_3-way'!Y92)/3)</f>
        <v>0.53402236969736239</v>
      </c>
      <c r="AG92" s="11">
        <f>-'OddsRatio_working_3-way'!U92/(3*'OddsRatio_working_3-way'!X92^(1/3))*COS(('OddsRatio_working_3-way'!Y92+2*PI())/3)</f>
        <v>-0.32869329451005691</v>
      </c>
      <c r="AH92" s="11">
        <f>-'OddsRatio_working_3-way'!U92/(3*'OddsRatio_working_3-way'!X92^(1/3))*COS(('OddsRatio_working_3-way'!Y92+4*PI())/3)</f>
        <v>-0.20532907518730562</v>
      </c>
      <c r="AI92" s="11">
        <f>'OddsRatio_working_3-way'!U92/(3*'OddsRatio_working_3-way'!X92^(1/3))*SIN(('OddsRatio_working_3-way'!Y92)/3)</f>
        <v>-7.1224365234358669E-2</v>
      </c>
      <c r="AJ92" s="11">
        <f>'OddsRatio_working_3-way'!U92/(3*'OddsRatio_working_3-way'!X92^(1/3))*SIN(('OddsRatio_working_3-way'!Y92+2*PI())/3)</f>
        <v>-0.42686475572990173</v>
      </c>
      <c r="AK92" s="11">
        <f>'OddsRatio_working_3-way'!U92/(3*'OddsRatio_working_3-way'!X92^(1/3))*SIN(('OddsRatio_working_3-way'!Y92+4*PI())/3)</f>
        <v>0.49808912096426028</v>
      </c>
      <c r="AL92" s="11">
        <f>'OddsRatio_working_3-way'!Z92+'OddsRatio_working_3-way'!AF92</f>
        <v>1.0680447393947246</v>
      </c>
      <c r="AM92" s="11">
        <f>'OddsRatio_working_3-way'!AA92+'OddsRatio_working_3-way'!AG92</f>
        <v>-0.65738658902011382</v>
      </c>
      <c r="AN92" s="11">
        <f>'OddsRatio_working_3-way'!AB92+'OddsRatio_working_3-way'!AH92</f>
        <v>-0.41065815037461117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1.0680447393947246</v>
      </c>
      <c r="AS92" s="11">
        <f>IF(('OddsRatio_working_3-way'!X92=0),IF(Q92&gt;0,-Q92^(1/3),(-Q92)^(1/3)),'OddsRatio_working_3-way'!AM92-'OddsRatio_working_3-way'!R92/3)</f>
        <v>-0.65738658902011382</v>
      </c>
      <c r="AT92" s="11">
        <f>IF(('OddsRatio_working_3-way'!X92=0),IF(Q92&gt;0,-Q92^(1/3),(-Q92)^(1/3)),'OddsRatio_working_3-way'!AN92-'OddsRatio_working_3-way'!R92/3)</f>
        <v>-0.41065815037461117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9">
        <f t="shared" si="26"/>
        <v>0.30162630140920721</v>
      </c>
      <c r="E93" s="9">
        <f t="shared" si="27"/>
        <v>0.23720409532083664</v>
      </c>
      <c r="F93" s="9">
        <f t="shared" si="28"/>
        <v>0.46116960326995637</v>
      </c>
      <c r="G93" s="9">
        <f t="shared" si="29"/>
        <v>1.0719262718285192</v>
      </c>
      <c r="H93" s="9">
        <f t="shared" si="30"/>
        <v>3.3153607471496009</v>
      </c>
      <c r="I93" s="9">
        <f t="shared" si="31"/>
        <v>4.2157788154855576</v>
      </c>
      <c r="J93" s="9">
        <f t="shared" si="32"/>
        <v>2.1683996362930857</v>
      </c>
      <c r="K93" s="11">
        <f t="shared" si="33"/>
        <v>0.31645569620253161</v>
      </c>
      <c r="L93" s="11">
        <f t="shared" si="34"/>
        <v>0.25</v>
      </c>
      <c r="M93" s="11">
        <f t="shared" si="35"/>
        <v>0.47846889952153115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-0.267367209738962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0.236584701108352</v>
      </c>
      <c r="Q93" s="11">
        <f>2*'OddsRatio_working_3-way'!K93*'OddsRatio_working_3-way'!L93*'OddsRatio_working_3-way'!M93</f>
        <v>7.570710435467265E-2</v>
      </c>
      <c r="R93" s="11">
        <f t="shared" si="36"/>
        <v>0</v>
      </c>
      <c r="S93" s="11">
        <f t="shared" si="37"/>
        <v>-0.88486804847661082</v>
      </c>
      <c r="T93" s="11">
        <f t="shared" si="38"/>
        <v>-0.28315777551251547</v>
      </c>
      <c r="U93" s="11">
        <f>'OddsRatio_working_3-way'!S93-'OddsRatio_working_3-way'!R93^2/3</f>
        <v>-0.88486804847661082</v>
      </c>
      <c r="V93" s="11">
        <f>'OddsRatio_working_3-way'!S93*'OddsRatio_working_3-way'!R93/3-2*'OddsRatio_working_3-way'!R93^3/27-'OddsRatio_working_3-way'!T93</f>
        <v>0.28315777551251547</v>
      </c>
      <c r="W93" s="11">
        <f>'OddsRatio_working_3-way'!V93^2+4*'OddsRatio_working_3-way'!U93^3/27</f>
        <v>-2.2465248689578887E-2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0.16019017957007772</v>
      </c>
      <c r="Y93" s="11">
        <f>IF('OddsRatio_working_3-way'!W93&gt;=0,IF('OddsRatio_working_3-way'!V93+SQRT('OddsRatio_working_3-way'!W93)&gt;0,0,PI()),ACOS('OddsRatio_working_3-way'!V93/(2*'OddsRatio_working_3-way'!X93)))</f>
        <v>0.48683595023937443</v>
      </c>
      <c r="Z93" s="11">
        <f>'OddsRatio_working_3-way'!X93^(1/3)*COS('OddsRatio_working_3-way'!Y93/3)</f>
        <v>0.5359631359142597</v>
      </c>
      <c r="AA93" s="11">
        <f>'OddsRatio_working_3-way'!X93^(1/3)*COS(('OddsRatio_working_3-way'!Y93+2*PI())/3)</f>
        <v>-0.34397268470683517</v>
      </c>
      <c r="AB93" s="11">
        <f>'OddsRatio_working_3-way'!X93^(1/3)*COS(('OddsRatio_working_3-way'!Y93+4*PI())/3)</f>
        <v>-0.19199045120742467</v>
      </c>
      <c r="AC93" s="11">
        <f>'OddsRatio_working_3-way'!X93^(1/3)*SIN('OddsRatio_working_3-way'!Y93/3)</f>
        <v>8.7746983422925418E-2</v>
      </c>
      <c r="AD93" s="11">
        <f>'OddsRatio_working_3-way'!X93^(1/3)*SIN(('OddsRatio_working_3-way'!Y93+2*PI())/3)</f>
        <v>0.42028419948225809</v>
      </c>
      <c r="AE93" s="11">
        <f>'OddsRatio_working_3-way'!X93^(1/3)*SIN(('OddsRatio_working_3-way'!Y93+4*PI())/3)</f>
        <v>-0.50803118290518334</v>
      </c>
      <c r="AF93" s="11">
        <f>-'OddsRatio_working_3-way'!U93/(3*'OddsRatio_working_3-way'!X93^(1/3))*COS(('OddsRatio_working_3-way'!Y93)/3)</f>
        <v>0.53596313591425948</v>
      </c>
      <c r="AG93" s="11">
        <f>-'OddsRatio_working_3-way'!U93/(3*'OddsRatio_working_3-way'!X93^(1/3))*COS(('OddsRatio_working_3-way'!Y93+2*PI())/3)</f>
        <v>-0.34397268470683501</v>
      </c>
      <c r="AH93" s="11">
        <f>-'OddsRatio_working_3-way'!U93/(3*'OddsRatio_working_3-way'!X93^(1/3))*COS(('OddsRatio_working_3-way'!Y93+4*PI())/3)</f>
        <v>-0.19199045120742458</v>
      </c>
      <c r="AI93" s="11">
        <f>'OddsRatio_working_3-way'!U93/(3*'OddsRatio_working_3-way'!X93^(1/3))*SIN(('OddsRatio_working_3-way'!Y93)/3)</f>
        <v>-8.7746983422925376E-2</v>
      </c>
      <c r="AJ93" s="11">
        <f>'OddsRatio_working_3-way'!U93/(3*'OddsRatio_working_3-way'!X93^(1/3))*SIN(('OddsRatio_working_3-way'!Y93+2*PI())/3)</f>
        <v>-0.42028419948225793</v>
      </c>
      <c r="AK93" s="11">
        <f>'OddsRatio_working_3-way'!U93/(3*'OddsRatio_working_3-way'!X93^(1/3))*SIN(('OddsRatio_working_3-way'!Y93+4*PI())/3)</f>
        <v>0.50803118290518312</v>
      </c>
      <c r="AL93" s="11">
        <f>'OddsRatio_working_3-way'!Z93+'OddsRatio_working_3-way'!AF93</f>
        <v>1.0719262718285192</v>
      </c>
      <c r="AM93" s="11">
        <f>'OddsRatio_working_3-way'!AA93+'OddsRatio_working_3-way'!AG93</f>
        <v>-0.68794536941367013</v>
      </c>
      <c r="AN93" s="11">
        <f>'OddsRatio_working_3-way'!AB93+'OddsRatio_working_3-way'!AH93</f>
        <v>-0.38398090241484928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1.0719262718285192</v>
      </c>
      <c r="AS93" s="11">
        <f>IF(('OddsRatio_working_3-way'!X93=0),IF(Q93&gt;0,-Q93^(1/3),(-Q93)^(1/3)),'OddsRatio_working_3-way'!AM93-'OddsRatio_working_3-way'!R93/3)</f>
        <v>-0.68794536941367013</v>
      </c>
      <c r="AT93" s="11">
        <f>IF(('OddsRatio_working_3-way'!X93=0),IF(Q93&gt;0,-Q93^(1/3),(-Q93)^(1/3)),'OddsRatio_working_3-way'!AN93-'OddsRatio_working_3-way'!R93/3)</f>
        <v>-0.38398090241484928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9">
        <f t="shared" si="26"/>
        <v>0.35555558390430214</v>
      </c>
      <c r="E94" s="9">
        <f t="shared" si="27"/>
        <v>0.2704584116043296</v>
      </c>
      <c r="F94" s="9">
        <f t="shared" si="28"/>
        <v>0.37398600449136832</v>
      </c>
      <c r="G94" s="9">
        <f t="shared" si="29"/>
        <v>1.0661763386805898</v>
      </c>
      <c r="H94" s="9">
        <f t="shared" si="30"/>
        <v>2.8124997757570029</v>
      </c>
      <c r="I94" s="9">
        <f t="shared" si="31"/>
        <v>3.6974261368618926</v>
      </c>
      <c r="J94" s="9">
        <f t="shared" si="32"/>
        <v>2.6738968517285255</v>
      </c>
      <c r="K94" s="11">
        <f t="shared" si="33"/>
        <v>0.37037037037037035</v>
      </c>
      <c r="L94" s="11">
        <f t="shared" si="34"/>
        <v>0.28328611898016998</v>
      </c>
      <c r="M94" s="11">
        <f t="shared" si="35"/>
        <v>0.38910505836575876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-0.27567507543477832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0.23678620695849342</v>
      </c>
      <c r="Q94" s="11">
        <f>2*'OddsRatio_working_3-way'!K94*'OddsRatio_working_3-way'!L94*'OddsRatio_working_3-way'!M94</f>
        <v>8.1650416192583938E-2</v>
      </c>
      <c r="R94" s="11">
        <f t="shared" si="36"/>
        <v>0</v>
      </c>
      <c r="S94" s="11">
        <f t="shared" si="37"/>
        <v>-0.85893222876623254</v>
      </c>
      <c r="T94" s="11">
        <f t="shared" si="38"/>
        <v>-0.29618352716076984</v>
      </c>
      <c r="U94" s="11">
        <f>'OddsRatio_working_3-way'!S94-'OddsRatio_working_3-way'!R94^2/3</f>
        <v>-0.85893222876623254</v>
      </c>
      <c r="V94" s="11">
        <f>'OddsRatio_working_3-way'!S94*'OddsRatio_working_3-way'!R94/3-2*'OddsRatio_working_3-way'!R94^3/27-'OddsRatio_working_3-way'!T94</f>
        <v>0.29618352716076984</v>
      </c>
      <c r="W94" s="11">
        <f>'OddsRatio_working_3-way'!V94^2+4*'OddsRatio_working_3-way'!U94^3/27</f>
        <v>-6.1552840931928671E-3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0.1531991888478749</v>
      </c>
      <c r="Y94" s="11">
        <f>IF('OddsRatio_working_3-way'!W94&gt;=0,IF('OddsRatio_working_3-way'!V94+SQRT('OddsRatio_working_3-way'!W94)&gt;0,0,PI()),ACOS('OddsRatio_working_3-way'!V94/(2*'OddsRatio_working_3-way'!X94)))</f>
        <v>0.25894157037241761</v>
      </c>
      <c r="Z94" s="11">
        <f>'OddsRatio_working_3-way'!X94^(1/3)*COS('OddsRatio_working_3-way'!Y94/3)</f>
        <v>0.5330881693402949</v>
      </c>
      <c r="AA94" s="11">
        <f>'OddsRatio_working_3-way'!X94^(1/3)*COS(('OddsRatio_working_3-way'!Y94+2*PI())/3)</f>
        <v>-0.3064916750057099</v>
      </c>
      <c r="AB94" s="11">
        <f>'OddsRatio_working_3-way'!X94^(1/3)*COS(('OddsRatio_working_3-way'!Y94+4*PI())/3)</f>
        <v>-0.22659649433458509</v>
      </c>
      <c r="AC94" s="11">
        <f>'OddsRatio_working_3-way'!X94^(1/3)*SIN('OddsRatio_working_3-way'!Y94/3)</f>
        <v>4.6127504067427841E-2</v>
      </c>
      <c r="AD94" s="11">
        <f>'OddsRatio_working_3-way'!X94^(1/3)*SIN(('OddsRatio_working_3-way'!Y94+2*PI())/3)</f>
        <v>0.43860414507192219</v>
      </c>
      <c r="AE94" s="11">
        <f>'OddsRatio_working_3-way'!X94^(1/3)*SIN(('OddsRatio_working_3-way'!Y94+4*PI())/3)</f>
        <v>-0.48473164913934991</v>
      </c>
      <c r="AF94" s="11">
        <f>-'OddsRatio_working_3-way'!U94/(3*'OddsRatio_working_3-way'!X94^(1/3))*COS(('OddsRatio_working_3-way'!Y94)/3)</f>
        <v>0.53308816934029501</v>
      </c>
      <c r="AG94" s="11">
        <f>-'OddsRatio_working_3-way'!U94/(3*'OddsRatio_working_3-way'!X94^(1/3))*COS(('OddsRatio_working_3-way'!Y94+2*PI())/3)</f>
        <v>-0.30649167500570995</v>
      </c>
      <c r="AH94" s="11">
        <f>-'OddsRatio_working_3-way'!U94/(3*'OddsRatio_working_3-way'!X94^(1/3))*COS(('OddsRatio_working_3-way'!Y94+4*PI())/3)</f>
        <v>-0.22659649433458515</v>
      </c>
      <c r="AI94" s="11">
        <f>'OddsRatio_working_3-way'!U94/(3*'OddsRatio_working_3-way'!X94^(1/3))*SIN(('OddsRatio_working_3-way'!Y94)/3)</f>
        <v>-4.6127504067427848E-2</v>
      </c>
      <c r="AJ94" s="11">
        <f>'OddsRatio_working_3-way'!U94/(3*'OddsRatio_working_3-way'!X94^(1/3))*SIN(('OddsRatio_working_3-way'!Y94+2*PI())/3)</f>
        <v>-0.4386041450719223</v>
      </c>
      <c r="AK94" s="11">
        <f>'OddsRatio_working_3-way'!U94/(3*'OddsRatio_working_3-way'!X94^(1/3))*SIN(('OddsRatio_working_3-way'!Y94+4*PI())/3)</f>
        <v>0.48473164913935002</v>
      </c>
      <c r="AL94" s="11">
        <f>'OddsRatio_working_3-way'!Z94+'OddsRatio_working_3-way'!AF94</f>
        <v>1.0661763386805898</v>
      </c>
      <c r="AM94" s="11">
        <f>'OddsRatio_working_3-way'!AA94+'OddsRatio_working_3-way'!AG94</f>
        <v>-0.6129833500114199</v>
      </c>
      <c r="AN94" s="11">
        <f>'OddsRatio_working_3-way'!AB94+'OddsRatio_working_3-way'!AH94</f>
        <v>-0.45319298866917024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1.0661763386805898</v>
      </c>
      <c r="AS94" s="11">
        <f>IF(('OddsRatio_working_3-way'!X94=0),IF(Q94&gt;0,-Q94^(1/3),(-Q94)^(1/3)),'OddsRatio_working_3-way'!AM94-'OddsRatio_working_3-way'!R94/3)</f>
        <v>-0.6129833500114199</v>
      </c>
      <c r="AT94" s="11">
        <f>IF(('OddsRatio_working_3-way'!X94=0),IF(Q94&gt;0,-Q94^(1/3),(-Q94)^(1/3)),'OddsRatio_working_3-way'!AN94-'OddsRatio_working_3-way'!R94/3)</f>
        <v>-0.45319298866917024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9">
        <f t="shared" si="26"/>
        <v>0.61050137032673657</v>
      </c>
      <c r="E95" s="9">
        <f t="shared" si="27"/>
        <v>0.24454342392673145</v>
      </c>
      <c r="F95" s="9">
        <f t="shared" si="28"/>
        <v>0.1449552057465319</v>
      </c>
      <c r="G95" s="9">
        <f t="shared" si="29"/>
        <v>1.1192946690449275</v>
      </c>
      <c r="H95" s="9">
        <f t="shared" si="30"/>
        <v>1.6379979613556086</v>
      </c>
      <c r="I95" s="9">
        <f t="shared" si="31"/>
        <v>4.0892532865639994</v>
      </c>
      <c r="J95" s="9">
        <f t="shared" si="32"/>
        <v>6.8986829058667691</v>
      </c>
      <c r="K95" s="11">
        <f t="shared" si="33"/>
        <v>0.63694267515923564</v>
      </c>
      <c r="L95" s="11">
        <f t="shared" si="34"/>
        <v>0.26595744680851063</v>
      </c>
      <c r="M95" s="11">
        <f t="shared" si="35"/>
        <v>0.15948963317384371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-0.22399561408912272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0.23235039390416312</v>
      </c>
      <c r="Q95" s="11">
        <f>2*'OddsRatio_working_3-way'!K95*'OddsRatio_working_3-way'!L95*'OddsRatio_working_3-way'!M95</f>
        <v>5.4034975326549571E-2</v>
      </c>
      <c r="R95" s="11">
        <f t="shared" si="36"/>
        <v>0</v>
      </c>
      <c r="S95" s="11">
        <f t="shared" si="37"/>
        <v>-1.0372988544843393</v>
      </c>
      <c r="T95" s="11">
        <f t="shared" si="38"/>
        <v>-0.24123229174054406</v>
      </c>
      <c r="U95" s="11">
        <f>'OddsRatio_working_3-way'!S95-'OddsRatio_working_3-way'!R95^2/3</f>
        <v>-1.0372988544843393</v>
      </c>
      <c r="V95" s="11">
        <f>'OddsRatio_working_3-way'!S95*'OddsRatio_working_3-way'!R95/3-2*'OddsRatio_working_3-way'!R95^3/27-'OddsRatio_working_3-way'!T95</f>
        <v>0.24123229174054406</v>
      </c>
      <c r="W95" s="11">
        <f>'OddsRatio_working_3-way'!V95^2+4*'OddsRatio_working_3-way'!U95^3/27</f>
        <v>-0.10715839881811809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0.20331712753511019</v>
      </c>
      <c r="Y95" s="11">
        <f>IF('OddsRatio_working_3-way'!W95&gt;=0,IF('OddsRatio_working_3-way'!V95+SQRT('OddsRatio_working_3-way'!W95)&gt;0,0,PI()),ACOS('OddsRatio_working_3-way'!V95/(2*'OddsRatio_working_3-way'!X95)))</f>
        <v>0.93571691863884565</v>
      </c>
      <c r="Z95" s="11">
        <f>'OddsRatio_working_3-way'!X95^(1/3)*COS('OddsRatio_working_3-way'!Y95/3)</f>
        <v>0.55964733452246374</v>
      </c>
      <c r="AA95" s="11">
        <f>'OddsRatio_working_3-way'!X95^(1/3)*COS(('OddsRatio_working_3-way'!Y95+2*PI())/3)</f>
        <v>-0.43609541564369242</v>
      </c>
      <c r="AB95" s="11">
        <f>'OddsRatio_working_3-way'!X95^(1/3)*COS(('OddsRatio_working_3-way'!Y95+4*PI())/3)</f>
        <v>-0.12355191887877141</v>
      </c>
      <c r="AC95" s="11">
        <f>'OddsRatio_working_3-way'!X95^(1/3)*SIN('OddsRatio_working_3-way'!Y95/3)</f>
        <v>0.18044707199069418</v>
      </c>
      <c r="AD95" s="11">
        <f>'OddsRatio_working_3-way'!X95^(1/3)*SIN(('OddsRatio_working_3-way'!Y95+2*PI())/3)</f>
        <v>0.39444527286135439</v>
      </c>
      <c r="AE95" s="11">
        <f>'OddsRatio_working_3-way'!X95^(1/3)*SIN(('OddsRatio_working_3-way'!Y95+4*PI())/3)</f>
        <v>-0.57489234485204843</v>
      </c>
      <c r="AF95" s="11">
        <f>-'OddsRatio_working_3-way'!U95/(3*'OddsRatio_working_3-way'!X95^(1/3))*COS(('OddsRatio_working_3-way'!Y95)/3)</f>
        <v>0.55964733452246362</v>
      </c>
      <c r="AG95" s="11">
        <f>-'OddsRatio_working_3-way'!U95/(3*'OddsRatio_working_3-way'!X95^(1/3))*COS(('OddsRatio_working_3-way'!Y95+2*PI())/3)</f>
        <v>-0.43609541564369231</v>
      </c>
      <c r="AH95" s="11">
        <f>-'OddsRatio_working_3-way'!U95/(3*'OddsRatio_working_3-way'!X95^(1/3))*COS(('OddsRatio_working_3-way'!Y95+4*PI())/3)</f>
        <v>-0.12355191887877139</v>
      </c>
      <c r="AI95" s="11">
        <f>'OddsRatio_working_3-way'!U95/(3*'OddsRatio_working_3-way'!X95^(1/3))*SIN(('OddsRatio_working_3-way'!Y95)/3)</f>
        <v>-0.18044707199069415</v>
      </c>
      <c r="AJ95" s="11">
        <f>'OddsRatio_working_3-way'!U95/(3*'OddsRatio_working_3-way'!X95^(1/3))*SIN(('OddsRatio_working_3-way'!Y95+2*PI())/3)</f>
        <v>-0.39444527286135433</v>
      </c>
      <c r="AK95" s="11">
        <f>'OddsRatio_working_3-way'!U95/(3*'OddsRatio_working_3-way'!X95^(1/3))*SIN(('OddsRatio_working_3-way'!Y95+4*PI())/3)</f>
        <v>0.57489234485204832</v>
      </c>
      <c r="AL95" s="11">
        <f>'OddsRatio_working_3-way'!Z95+'OddsRatio_working_3-way'!AF95</f>
        <v>1.1192946690449275</v>
      </c>
      <c r="AM95" s="11">
        <f>'OddsRatio_working_3-way'!AA95+'OddsRatio_working_3-way'!AG95</f>
        <v>-0.87219083128738473</v>
      </c>
      <c r="AN95" s="11">
        <f>'OddsRatio_working_3-way'!AB95+'OddsRatio_working_3-way'!AH95</f>
        <v>-0.2471038377575428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1.1192946690449275</v>
      </c>
      <c r="AS95" s="11">
        <f>IF(('OddsRatio_working_3-way'!X95=0),IF(Q95&gt;0,-Q95^(1/3),(-Q95)^(1/3)),'OddsRatio_working_3-way'!AM95-'OddsRatio_working_3-way'!R95/3)</f>
        <v>-0.87219083128738473</v>
      </c>
      <c r="AT95" s="11">
        <f>IF(('OddsRatio_working_3-way'!X95=0),IF(Q95&gt;0,-Q95^(1/3),(-Q95)^(1/3)),'OddsRatio_working_3-way'!AN95-'OddsRatio_working_3-way'!R95/3)</f>
        <v>-0.2471038377575428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9">
        <f t="shared" si="26"/>
        <v>0.35808524308974299</v>
      </c>
      <c r="E96" s="9">
        <f t="shared" si="27"/>
        <v>0.27977492835514522</v>
      </c>
      <c r="F96" s="9">
        <f t="shared" si="28"/>
        <v>0.36213982855511179</v>
      </c>
      <c r="G96" s="9">
        <f t="shared" si="29"/>
        <v>1.0422274059589176</v>
      </c>
      <c r="H96" s="9">
        <f t="shared" si="30"/>
        <v>2.7926311382493383</v>
      </c>
      <c r="I96" s="9">
        <f t="shared" si="31"/>
        <v>3.5743016927185263</v>
      </c>
      <c r="J96" s="9">
        <f t="shared" si="32"/>
        <v>2.7613643160705705</v>
      </c>
      <c r="K96" s="11">
        <f t="shared" si="33"/>
        <v>0.36764705882352938</v>
      </c>
      <c r="L96" s="11">
        <f t="shared" si="34"/>
        <v>0.28818443804034583</v>
      </c>
      <c r="M96" s="11">
        <f t="shared" si="35"/>
        <v>0.37174721189591081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-0.28278830574900538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0.23159366057254993</v>
      </c>
      <c r="Q96" s="11">
        <f>2*'OddsRatio_working_3-way'!K96*'OddsRatio_working_3-way'!L96*'OddsRatio_working_3-way'!M96</f>
        <v>7.8773353936241478E-2</v>
      </c>
      <c r="R96" s="11">
        <f t="shared" si="36"/>
        <v>0</v>
      </c>
      <c r="S96" s="11">
        <f t="shared" si="37"/>
        <v>-0.81896477281527225</v>
      </c>
      <c r="T96" s="11">
        <f t="shared" si="38"/>
        <v>-0.27855944653580689</v>
      </c>
      <c r="U96" s="11">
        <f>'OddsRatio_working_3-way'!S96-'OddsRatio_working_3-way'!R96^2/3</f>
        <v>-0.81896477281527225</v>
      </c>
      <c r="V96" s="11">
        <f>'OddsRatio_working_3-way'!S96*'OddsRatio_working_3-way'!R96/3-2*'OddsRatio_working_3-way'!R96^3/27-'OddsRatio_working_3-way'!T96</f>
        <v>0.27855944653580689</v>
      </c>
      <c r="W96" s="11">
        <f>'OddsRatio_working_3-way'!V96^2+4*'OddsRatio_working_3-way'!U96^3/27</f>
        <v>-3.7798014099636318E-3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0.14263166431783186</v>
      </c>
      <c r="Y96" s="11">
        <f>IF('OddsRatio_working_3-way'!W96&gt;=0,IF('OddsRatio_working_3-way'!V96+SQRT('OddsRatio_working_3-way'!W96)&gt;0,0,PI()),ACOS('OddsRatio_working_3-way'!V96/(2*'OddsRatio_working_3-way'!X96)))</f>
        <v>0.21722480462010929</v>
      </c>
      <c r="Z96" s="11">
        <f>'OddsRatio_working_3-way'!X96^(1/3)*COS('OddsRatio_working_3-way'!Y96/3)</f>
        <v>0.52111370297945869</v>
      </c>
      <c r="AA96" s="11">
        <f>'OddsRatio_working_3-way'!X96^(1/3)*COS(('OddsRatio_working_3-way'!Y96+2*PI())/3)</f>
        <v>-0.29329176601681106</v>
      </c>
      <c r="AB96" s="11">
        <f>'OddsRatio_working_3-way'!X96^(1/3)*COS(('OddsRatio_working_3-way'!Y96+4*PI())/3)</f>
        <v>-0.22782193696264783</v>
      </c>
      <c r="AC96" s="11">
        <f>'OddsRatio_working_3-way'!X96^(1/3)*SIN('OddsRatio_working_3-way'!Y96/3)</f>
        <v>3.7799023428219974E-2</v>
      </c>
      <c r="AD96" s="11">
        <f>'OddsRatio_working_3-way'!X96^(1/3)*SIN(('OddsRatio_working_3-way'!Y96+2*PI())/3)</f>
        <v>0.43239819332627982</v>
      </c>
      <c r="AE96" s="11">
        <f>'OddsRatio_working_3-way'!X96^(1/3)*SIN(('OddsRatio_working_3-way'!Y96+4*PI())/3)</f>
        <v>-0.47019721675449977</v>
      </c>
      <c r="AF96" s="11">
        <f>-'OddsRatio_working_3-way'!U96/(3*'OddsRatio_working_3-way'!X96^(1/3))*COS(('OddsRatio_working_3-way'!Y96)/3)</f>
        <v>0.5211137029794588</v>
      </c>
      <c r="AG96" s="11">
        <f>-'OddsRatio_working_3-way'!U96/(3*'OddsRatio_working_3-way'!X96^(1/3))*COS(('OddsRatio_working_3-way'!Y96+2*PI())/3)</f>
        <v>-0.29329176601681112</v>
      </c>
      <c r="AH96" s="11">
        <f>-'OddsRatio_working_3-way'!U96/(3*'OddsRatio_working_3-way'!X96^(1/3))*COS(('OddsRatio_working_3-way'!Y96+4*PI())/3)</f>
        <v>-0.22782193696264788</v>
      </c>
      <c r="AI96" s="11">
        <f>'OddsRatio_working_3-way'!U96/(3*'OddsRatio_working_3-way'!X96^(1/3))*SIN(('OddsRatio_working_3-way'!Y96)/3)</f>
        <v>-3.7799023428219981E-2</v>
      </c>
      <c r="AJ96" s="11">
        <f>'OddsRatio_working_3-way'!U96/(3*'OddsRatio_working_3-way'!X96^(1/3))*SIN(('OddsRatio_working_3-way'!Y96+2*PI())/3)</f>
        <v>-0.43239819332627993</v>
      </c>
      <c r="AK96" s="11">
        <f>'OddsRatio_working_3-way'!U96/(3*'OddsRatio_working_3-way'!X96^(1/3))*SIN(('OddsRatio_working_3-way'!Y96+4*PI())/3)</f>
        <v>0.47019721675449982</v>
      </c>
      <c r="AL96" s="11">
        <f>'OddsRatio_working_3-way'!Z96+'OddsRatio_working_3-way'!AF96</f>
        <v>1.0422274059589176</v>
      </c>
      <c r="AM96" s="11">
        <f>'OddsRatio_working_3-way'!AA96+'OddsRatio_working_3-way'!AG96</f>
        <v>-0.58658353203362212</v>
      </c>
      <c r="AN96" s="11">
        <f>'OddsRatio_working_3-way'!AB96+'OddsRatio_working_3-way'!AH96</f>
        <v>-0.45564387392529571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1.0422274059589176</v>
      </c>
      <c r="AS96" s="11">
        <f>IF(('OddsRatio_working_3-way'!X96=0),IF(Q96&gt;0,-Q96^(1/3),(-Q96)^(1/3)),'OddsRatio_working_3-way'!AM96-'OddsRatio_working_3-way'!R96/3)</f>
        <v>-0.58658353203362212</v>
      </c>
      <c r="AT96" s="11">
        <f>IF(('OddsRatio_working_3-way'!X96=0),IF(Q96&gt;0,-Q96^(1/3),(-Q96)^(1/3)),'OddsRatio_working_3-way'!AN96-'OddsRatio_working_3-way'!R96/3)</f>
        <v>-0.45564387392529571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9">
        <f t="shared" si="26"/>
        <v>0.29341673164061005</v>
      </c>
      <c r="E97" s="9">
        <f t="shared" si="27"/>
        <v>0.28386555766399635</v>
      </c>
      <c r="F97" s="9">
        <f t="shared" si="28"/>
        <v>0.42271771069539371</v>
      </c>
      <c r="G97" s="9">
        <f t="shared" si="29"/>
        <v>1.0424770293182819</v>
      </c>
      <c r="H97" s="9">
        <f t="shared" si="30"/>
        <v>3.4081219377252308</v>
      </c>
      <c r="I97" s="9">
        <f t="shared" si="31"/>
        <v>3.522794410950242</v>
      </c>
      <c r="J97" s="9">
        <f t="shared" si="32"/>
        <v>2.3656449084069493</v>
      </c>
      <c r="K97" s="11">
        <f t="shared" si="33"/>
        <v>0.30211480362537763</v>
      </c>
      <c r="L97" s="11">
        <f t="shared" si="34"/>
        <v>0.29239766081871343</v>
      </c>
      <c r="M97" s="11">
        <f t="shared" si="35"/>
        <v>0.4329004329004329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-0.28004805568806201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0.23097812889512676</v>
      </c>
      <c r="Q97" s="11">
        <f>2*'OddsRatio_working_3-way'!K97*'OddsRatio_working_3-way'!L97*'OddsRatio_working_3-way'!M97</f>
        <v>7.6482824137459202E-2</v>
      </c>
      <c r="R97" s="11">
        <f t="shared" si="36"/>
        <v>0</v>
      </c>
      <c r="S97" s="11">
        <f t="shared" si="37"/>
        <v>-0.8247803339595654</v>
      </c>
      <c r="T97" s="11">
        <f t="shared" si="38"/>
        <v>-0.27310607084753824</v>
      </c>
      <c r="U97" s="11">
        <f>'OddsRatio_working_3-way'!S97-'OddsRatio_working_3-way'!R97^2/3</f>
        <v>-0.8247803339595654</v>
      </c>
      <c r="V97" s="11">
        <f>'OddsRatio_working_3-way'!S97*'OddsRatio_working_3-way'!R97/3-2*'OddsRatio_working_3-way'!R97^3/27-'OddsRatio_working_3-way'!T97</f>
        <v>0.27310607084753824</v>
      </c>
      <c r="W97" s="11">
        <f>'OddsRatio_working_3-way'!V97^2+4*'OddsRatio_working_3-way'!U97^3/27</f>
        <v>-8.5341427802464037E-3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0.1441536235358194</v>
      </c>
      <c r="Y97" s="11">
        <f>IF('OddsRatio_working_3-way'!W97&gt;=0,IF('OddsRatio_working_3-way'!V97+SQRT('OddsRatio_working_3-way'!W97)&gt;0,0,PI()),ACOS('OddsRatio_working_3-way'!V97/(2*'OddsRatio_working_3-way'!X97)))</f>
        <v>0.32617655145280433</v>
      </c>
      <c r="Z97" s="11">
        <f>'OddsRatio_working_3-way'!X97^(1/3)*COS('OddsRatio_working_3-way'!Y97/3)</f>
        <v>0.52123851465914106</v>
      </c>
      <c r="AA97" s="11">
        <f>'OddsRatio_working_3-way'!X97^(1/3)*COS(('OddsRatio_working_3-way'!Y97+2*PI())/3)</f>
        <v>-0.30989289751213361</v>
      </c>
      <c r="AB97" s="11">
        <f>'OddsRatio_working_3-way'!X97^(1/3)*COS(('OddsRatio_working_3-way'!Y97+4*PI())/3)</f>
        <v>-0.2113456171470075</v>
      </c>
      <c r="AC97" s="11">
        <f>'OddsRatio_working_3-way'!X97^(1/3)*SIN('OddsRatio_working_3-way'!Y97/3)</f>
        <v>5.6896298846711074E-2</v>
      </c>
      <c r="AD97" s="11">
        <f>'OddsRatio_working_3-way'!X97^(1/3)*SIN(('OddsRatio_working_3-way'!Y97+2*PI())/3)</f>
        <v>0.42295764570232808</v>
      </c>
      <c r="AE97" s="11">
        <f>'OddsRatio_working_3-way'!X97^(1/3)*SIN(('OddsRatio_working_3-way'!Y97+4*PI())/3)</f>
        <v>-0.47985394454903918</v>
      </c>
      <c r="AF97" s="11">
        <f>-'OddsRatio_working_3-way'!U97/(3*'OddsRatio_working_3-way'!X97^(1/3))*COS(('OddsRatio_working_3-way'!Y97)/3)</f>
        <v>0.52123851465914095</v>
      </c>
      <c r="AG97" s="11">
        <f>-'OddsRatio_working_3-way'!U97/(3*'OddsRatio_working_3-way'!X97^(1/3))*COS(('OddsRatio_working_3-way'!Y97+2*PI())/3)</f>
        <v>-0.30989289751213356</v>
      </c>
      <c r="AH97" s="11">
        <f>-'OddsRatio_working_3-way'!U97/(3*'OddsRatio_working_3-way'!X97^(1/3))*COS(('OddsRatio_working_3-way'!Y97+4*PI())/3)</f>
        <v>-0.21134561714700748</v>
      </c>
      <c r="AI97" s="11">
        <f>'OddsRatio_working_3-way'!U97/(3*'OddsRatio_working_3-way'!X97^(1/3))*SIN(('OddsRatio_working_3-way'!Y97)/3)</f>
        <v>-5.689629884671106E-2</v>
      </c>
      <c r="AJ97" s="11">
        <f>'OddsRatio_working_3-way'!U97/(3*'OddsRatio_working_3-way'!X97^(1/3))*SIN(('OddsRatio_working_3-way'!Y97+2*PI())/3)</f>
        <v>-0.42295764570232797</v>
      </c>
      <c r="AK97" s="11">
        <f>'OddsRatio_working_3-way'!U97/(3*'OddsRatio_working_3-way'!X97^(1/3))*SIN(('OddsRatio_working_3-way'!Y97+4*PI())/3)</f>
        <v>0.47985394454903907</v>
      </c>
      <c r="AL97" s="11">
        <f>'OddsRatio_working_3-way'!Z97+'OddsRatio_working_3-way'!AF97</f>
        <v>1.0424770293182819</v>
      </c>
      <c r="AM97" s="11">
        <f>'OddsRatio_working_3-way'!AA97+'OddsRatio_working_3-way'!AG97</f>
        <v>-0.61978579502426712</v>
      </c>
      <c r="AN97" s="11">
        <f>'OddsRatio_working_3-way'!AB97+'OddsRatio_working_3-way'!AH97</f>
        <v>-0.42269123429401501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1.0424770293182819</v>
      </c>
      <c r="AS97" s="11">
        <f>IF(('OddsRatio_working_3-way'!X97=0),IF(Q97&gt;0,-Q97^(1/3),(-Q97)^(1/3)),'OddsRatio_working_3-way'!AM97-'OddsRatio_working_3-way'!R97/3)</f>
        <v>-0.61978579502426712</v>
      </c>
      <c r="AT97" s="11">
        <f>IF(('OddsRatio_working_3-way'!X97=0),IF(Q97&gt;0,-Q97^(1/3),(-Q97)^(1/3)),'OddsRatio_working_3-way'!AN97-'OddsRatio_working_3-way'!R97/3)</f>
        <v>-0.42269123429401501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9">
        <f t="shared" si="26"/>
        <v>0.31903479492505515</v>
      </c>
      <c r="E98" s="9">
        <f t="shared" si="27"/>
        <v>0.33986399487195662</v>
      </c>
      <c r="F98" s="9">
        <f t="shared" si="28"/>
        <v>0.34110121020298828</v>
      </c>
      <c r="G98" s="9">
        <f t="shared" si="29"/>
        <v>1.0672271738180017</v>
      </c>
      <c r="H98" s="9">
        <f t="shared" si="30"/>
        <v>3.1344543476360038</v>
      </c>
      <c r="I98" s="9">
        <f t="shared" si="31"/>
        <v>2.9423534563487634</v>
      </c>
      <c r="J98" s="9">
        <f t="shared" si="32"/>
        <v>2.9316811846105826</v>
      </c>
      <c r="K98" s="11">
        <f t="shared" si="33"/>
        <v>0.33333333333333331</v>
      </c>
      <c r="L98" s="11">
        <f t="shared" si="34"/>
        <v>0.3546099290780142</v>
      </c>
      <c r="M98" s="11">
        <f t="shared" si="35"/>
        <v>0.35587188612099646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-0.27714259273281006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0.23682727173300355</v>
      </c>
      <c r="Q98" s="11">
        <f>2*'OddsRatio_working_3-way'!K98*'OddsRatio_working_3-way'!L98*'OddsRatio_working_3-way'!M98</f>
        <v>8.4130469532150462E-2</v>
      </c>
      <c r="R98" s="11">
        <f t="shared" si="36"/>
        <v>0</v>
      </c>
      <c r="S98" s="11">
        <f t="shared" si="37"/>
        <v>-0.85453220812336839</v>
      </c>
      <c r="T98" s="11">
        <f t="shared" si="38"/>
        <v>-0.30356383947544169</v>
      </c>
      <c r="U98" s="11">
        <f>'OddsRatio_working_3-way'!S98-'OddsRatio_working_3-way'!R98^2/3</f>
        <v>-0.85453220812336839</v>
      </c>
      <c r="V98" s="11">
        <f>'OddsRatio_working_3-way'!S98*'OddsRatio_working_3-way'!R98/3-2*'OddsRatio_working_3-way'!R98^3/27-'OddsRatio_working_3-way'!T98</f>
        <v>0.30356383947544169</v>
      </c>
      <c r="W98" s="11">
        <f>'OddsRatio_working_3-way'!V98^2+4*'OddsRatio_working_3-way'!U98^3/27</f>
        <v>-2.9359292215638821E-4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0.15202351591055585</v>
      </c>
      <c r="Y98" s="11">
        <f>IF('OddsRatio_working_3-way'!W98&gt;=0,IF('OddsRatio_working_3-way'!V98+SQRT('OddsRatio_working_3-way'!W98)&gt;0,0,PI()),ACOS('OddsRatio_working_3-way'!V98/(2*'OddsRatio_working_3-way'!X98)))</f>
        <v>5.6384816148178141E-2</v>
      </c>
      <c r="Z98" s="11">
        <f>'OddsRatio_working_3-way'!X98^(1/3)*COS('OddsRatio_working_3-way'!Y98/3)</f>
        <v>0.53361358690900096</v>
      </c>
      <c r="AA98" s="11">
        <f>'OddsRatio_working_3-way'!X98^(1/3)*COS(('OddsRatio_working_3-way'!Y98+2*PI())/3)</f>
        <v>-0.27549338832387749</v>
      </c>
      <c r="AB98" s="11">
        <f>'OddsRatio_working_3-way'!X98^(1/3)*COS(('OddsRatio_working_3-way'!Y98+4*PI())/3)</f>
        <v>-0.25812019858512364</v>
      </c>
      <c r="AC98" s="11">
        <f>'OddsRatio_working_3-way'!X98^(1/3)*SIN('OddsRatio_working_3-way'!Y98/3)</f>
        <v>1.0030415772352162E-2</v>
      </c>
      <c r="AD98" s="11">
        <f>'OddsRatio_working_3-way'!X98^(1/3)*SIN(('OddsRatio_working_3-way'!Y98+2*PI())/3)</f>
        <v>0.45710771418155421</v>
      </c>
      <c r="AE98" s="11">
        <f>'OddsRatio_working_3-way'!X98^(1/3)*SIN(('OddsRatio_working_3-way'!Y98+4*PI())/3)</f>
        <v>-0.46713812995390619</v>
      </c>
      <c r="AF98" s="11">
        <f>-'OddsRatio_working_3-way'!U98/(3*'OddsRatio_working_3-way'!X98^(1/3))*COS(('OddsRatio_working_3-way'!Y98)/3)</f>
        <v>0.53361358690900085</v>
      </c>
      <c r="AG98" s="11">
        <f>-'OddsRatio_working_3-way'!U98/(3*'OddsRatio_working_3-way'!X98^(1/3))*COS(('OddsRatio_working_3-way'!Y98+2*PI())/3)</f>
        <v>-0.27549338832387738</v>
      </c>
      <c r="AH98" s="11">
        <f>-'OddsRatio_working_3-way'!U98/(3*'OddsRatio_working_3-way'!X98^(1/3))*COS(('OddsRatio_working_3-way'!Y98+4*PI())/3)</f>
        <v>-0.25812019858512358</v>
      </c>
      <c r="AI98" s="11">
        <f>'OddsRatio_working_3-way'!U98/(3*'OddsRatio_working_3-way'!X98^(1/3))*SIN(('OddsRatio_working_3-way'!Y98)/3)</f>
        <v>-1.0030415772352161E-2</v>
      </c>
      <c r="AJ98" s="11">
        <f>'OddsRatio_working_3-way'!U98/(3*'OddsRatio_working_3-way'!X98^(1/3))*SIN(('OddsRatio_working_3-way'!Y98+2*PI())/3)</f>
        <v>-0.4571077141815541</v>
      </c>
      <c r="AK98" s="11">
        <f>'OddsRatio_working_3-way'!U98/(3*'OddsRatio_working_3-way'!X98^(1/3))*SIN(('OddsRatio_working_3-way'!Y98+4*PI())/3)</f>
        <v>0.46713812995390608</v>
      </c>
      <c r="AL98" s="11">
        <f>'OddsRatio_working_3-way'!Z98+'OddsRatio_working_3-way'!AF98</f>
        <v>1.0672271738180017</v>
      </c>
      <c r="AM98" s="11">
        <f>'OddsRatio_working_3-way'!AA98+'OddsRatio_working_3-way'!AG98</f>
        <v>-0.55098677664775486</v>
      </c>
      <c r="AN98" s="11">
        <f>'OddsRatio_working_3-way'!AB98+'OddsRatio_working_3-way'!AH98</f>
        <v>-0.51624039717024717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1.0672271738180017</v>
      </c>
      <c r="AS98" s="11">
        <f>IF(('OddsRatio_working_3-way'!X98=0),IF(Q98&gt;0,-Q98^(1/3),(-Q98)^(1/3)),'OddsRatio_working_3-way'!AM98-'OddsRatio_working_3-way'!R98/3)</f>
        <v>-0.55098677664775486</v>
      </c>
      <c r="AT98" s="11">
        <f>IF(('OddsRatio_working_3-way'!X98=0),IF(Q98&gt;0,-Q98^(1/3),(-Q98)^(1/3)),'OddsRatio_working_3-way'!AN98-'OddsRatio_working_3-way'!R98/3)</f>
        <v>-0.51624039717024717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9">
        <f t="shared" si="26"/>
        <v>0.26838945280625276</v>
      </c>
      <c r="E99" s="9">
        <f t="shared" si="27"/>
        <v>0.32760418473574837</v>
      </c>
      <c r="F99" s="9">
        <f t="shared" si="28"/>
        <v>0.40400636245799898</v>
      </c>
      <c r="G99" s="9">
        <f t="shared" si="29"/>
        <v>1.0689916982163923</v>
      </c>
      <c r="H99" s="9">
        <f t="shared" si="30"/>
        <v>3.7259288304518003</v>
      </c>
      <c r="I99" s="9">
        <f t="shared" si="31"/>
        <v>3.0524640605754736</v>
      </c>
      <c r="J99" s="9">
        <f t="shared" si="32"/>
        <v>2.4752085435386215</v>
      </c>
      <c r="K99" s="11">
        <f t="shared" si="33"/>
        <v>0.28169014084507044</v>
      </c>
      <c r="L99" s="11">
        <f t="shared" si="34"/>
        <v>0.34246575342465752</v>
      </c>
      <c r="M99" s="11">
        <f t="shared" si="35"/>
        <v>0.42016806722689076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-0.27386235219536403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0.2371197369551718</v>
      </c>
      <c r="Q99" s="11">
        <f>2*'OddsRatio_working_3-way'!K99*'OddsRatio_working_3-way'!L99*'OddsRatio_working_3-way'!M99</f>
        <v>8.1066576736810878E-2</v>
      </c>
      <c r="R99" s="11">
        <f t="shared" si="36"/>
        <v>0</v>
      </c>
      <c r="S99" s="11">
        <f t="shared" si="37"/>
        <v>-0.86583546462063066</v>
      </c>
      <c r="T99" s="11">
        <f t="shared" si="38"/>
        <v>-0.29601212465662585</v>
      </c>
      <c r="U99" s="11">
        <f>'OddsRatio_working_3-way'!S99-'OddsRatio_working_3-way'!R99^2/3</f>
        <v>-0.86583546462063066</v>
      </c>
      <c r="V99" s="11">
        <f>'OddsRatio_working_3-way'!S99*'OddsRatio_working_3-way'!R99/3-2*'OddsRatio_working_3-way'!R99^3/27-'OddsRatio_working_3-way'!T99</f>
        <v>0.29601212465662585</v>
      </c>
      <c r="W99" s="11">
        <f>'OddsRatio_working_3-way'!V99^2+4*'OddsRatio_working_3-way'!U99^3/27</f>
        <v>-8.5385677515898706E-3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0.15504978691965338</v>
      </c>
      <c r="Y99" s="11">
        <f>IF('OddsRatio_working_3-way'!W99&gt;=0,IF('OddsRatio_working_3-way'!V99+SQRT('OddsRatio_working_3-way'!W99)&gt;0,0,PI()),ACOS('OddsRatio_working_3-way'!V99/(2*'OddsRatio_working_3-way'!X99)))</f>
        <v>0.30257886151969027</v>
      </c>
      <c r="Z99" s="11">
        <f>'OddsRatio_working_3-way'!X99^(1/3)*COS('OddsRatio_working_3-way'!Y99/3)</f>
        <v>0.53449584910819614</v>
      </c>
      <c r="AA99" s="11">
        <f>'OddsRatio_working_3-way'!X99^(1/3)*COS(('OddsRatio_working_3-way'!Y99+2*PI())/3)</f>
        <v>-0.31409348592055975</v>
      </c>
      <c r="AB99" s="11">
        <f>'OddsRatio_working_3-way'!X99^(1/3)*COS(('OddsRatio_working_3-way'!Y99+4*PI())/3)</f>
        <v>-0.22040236318763659</v>
      </c>
      <c r="AC99" s="11">
        <f>'OddsRatio_working_3-way'!X99^(1/3)*SIN('OddsRatio_working_3-way'!Y99/3)</f>
        <v>5.4092594930531722E-2</v>
      </c>
      <c r="AD99" s="11">
        <f>'OddsRatio_working_3-way'!X99^(1/3)*SIN(('OddsRatio_working_3-way'!Y99+2*PI())/3)</f>
        <v>0.43584068607976623</v>
      </c>
      <c r="AE99" s="11">
        <f>'OddsRatio_working_3-way'!X99^(1/3)*SIN(('OddsRatio_working_3-way'!Y99+4*PI())/3)</f>
        <v>-0.48993328101029771</v>
      </c>
      <c r="AF99" s="11">
        <f>-'OddsRatio_working_3-way'!U99/(3*'OddsRatio_working_3-way'!X99^(1/3))*COS(('OddsRatio_working_3-way'!Y99)/3)</f>
        <v>0.53449584910819614</v>
      </c>
      <c r="AG99" s="11">
        <f>-'OddsRatio_working_3-way'!U99/(3*'OddsRatio_working_3-way'!X99^(1/3))*COS(('OddsRatio_working_3-way'!Y99+2*PI())/3)</f>
        <v>-0.31409348592055975</v>
      </c>
      <c r="AH99" s="11">
        <f>-'OddsRatio_working_3-way'!U99/(3*'OddsRatio_working_3-way'!X99^(1/3))*COS(('OddsRatio_working_3-way'!Y99+4*PI())/3)</f>
        <v>-0.22040236318763659</v>
      </c>
      <c r="AI99" s="11">
        <f>'OddsRatio_working_3-way'!U99/(3*'OddsRatio_working_3-way'!X99^(1/3))*SIN(('OddsRatio_working_3-way'!Y99)/3)</f>
        <v>-5.4092594930531722E-2</v>
      </c>
      <c r="AJ99" s="11">
        <f>'OddsRatio_working_3-way'!U99/(3*'OddsRatio_working_3-way'!X99^(1/3))*SIN(('OddsRatio_working_3-way'!Y99+2*PI())/3)</f>
        <v>-0.43584068607976623</v>
      </c>
      <c r="AK99" s="11">
        <f>'OddsRatio_working_3-way'!U99/(3*'OddsRatio_working_3-way'!X99^(1/3))*SIN(('OddsRatio_working_3-way'!Y99+4*PI())/3)</f>
        <v>0.48993328101029771</v>
      </c>
      <c r="AL99" s="11">
        <f>'OddsRatio_working_3-way'!Z99+'OddsRatio_working_3-way'!AF99</f>
        <v>1.0689916982163923</v>
      </c>
      <c r="AM99" s="11">
        <f>'OddsRatio_working_3-way'!AA99+'OddsRatio_working_3-way'!AG99</f>
        <v>-0.62818697184111949</v>
      </c>
      <c r="AN99" s="11">
        <f>'OddsRatio_working_3-way'!AB99+'OddsRatio_working_3-way'!AH99</f>
        <v>-0.44080472637527318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1.0689916982163923</v>
      </c>
      <c r="AS99" s="11">
        <f>IF(('OddsRatio_working_3-way'!X99=0),IF(Q99&gt;0,-Q99^(1/3),(-Q99)^(1/3)),'OddsRatio_working_3-way'!AM99-'OddsRatio_working_3-way'!R99/3)</f>
        <v>-0.62818697184111949</v>
      </c>
      <c r="AT99" s="11">
        <f>IF(('OddsRatio_working_3-way'!X99=0),IF(Q99&gt;0,-Q99^(1/3),(-Q99)^(1/3)),'OddsRatio_working_3-way'!AN99-'OddsRatio_working_3-way'!R99/3)</f>
        <v>-0.44080472637527318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9">
        <f t="shared" si="26"/>
        <v>0.34780573824480732</v>
      </c>
      <c r="E100" s="9">
        <f t="shared" si="27"/>
        <v>0.2926643564519778</v>
      </c>
      <c r="F100" s="9">
        <f t="shared" si="28"/>
        <v>0.3595299053032146</v>
      </c>
      <c r="G100" s="9">
        <f t="shared" si="29"/>
        <v>1.0417601137003696</v>
      </c>
      <c r="H100" s="9">
        <f t="shared" si="30"/>
        <v>2.8751682046606652</v>
      </c>
      <c r="I100" s="9">
        <f t="shared" si="31"/>
        <v>3.4168834637848571</v>
      </c>
      <c r="J100" s="9">
        <f t="shared" si="32"/>
        <v>2.7814097944276317</v>
      </c>
      <c r="K100" s="11">
        <f t="shared" si="33"/>
        <v>0.35714285714285715</v>
      </c>
      <c r="L100" s="11">
        <f t="shared" si="34"/>
        <v>0.30120481927710846</v>
      </c>
      <c r="M100" s="11">
        <f t="shared" si="35"/>
        <v>0.36900369003690037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-0.28345961600751957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0.23142120405713523</v>
      </c>
      <c r="Q100" s="11">
        <f>2*'OddsRatio_working_3-way'!K100*'OddsRatio_working_3-way'!L100*'OddsRatio_working_3-way'!M100</f>
        <v>7.9389778407250519E-2</v>
      </c>
      <c r="R100" s="11">
        <f t="shared" si="36"/>
        <v>0</v>
      </c>
      <c r="S100" s="11">
        <f t="shared" si="37"/>
        <v>-0.81641684031278772</v>
      </c>
      <c r="T100" s="11">
        <f t="shared" si="38"/>
        <v>-0.28007438775738863</v>
      </c>
      <c r="U100" s="11">
        <f>'OddsRatio_working_3-way'!S100-'OddsRatio_working_3-way'!R100^2/3</f>
        <v>-0.81641684031278772</v>
      </c>
      <c r="V100" s="11">
        <f>'OddsRatio_working_3-way'!S100*'OddsRatio_working_3-way'!R100/3-2*'OddsRatio_working_3-way'!R100^3/27-'OddsRatio_working_3-way'!T100</f>
        <v>0.28007438775738863</v>
      </c>
      <c r="W100" s="11">
        <f>'OddsRatio_working_3-way'!V100^2+4*'OddsRatio_working_3-way'!U100^3/27</f>
        <v>-2.176350403312835E-3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0.14196655687255089</v>
      </c>
      <c r="Y100" s="11">
        <f>IF('OddsRatio_working_3-way'!W100&gt;=0,IF('OddsRatio_working_3-way'!V100+SQRT('OddsRatio_working_3-way'!W100)&gt;0,0,PI()),ACOS('OddsRatio_working_3-way'!V100/(2*'OddsRatio_working_3-way'!X100)))</f>
        <v>0.16505246827454756</v>
      </c>
      <c r="Z100" s="11">
        <f>'OddsRatio_working_3-way'!X100^(1/3)*COS('OddsRatio_working_3-way'!Y100/3)</f>
        <v>0.52088005685018479</v>
      </c>
      <c r="AA100" s="11">
        <f>'OddsRatio_working_3-way'!X100^(1/3)*COS(('OddsRatio_working_3-way'!Y100+2*PI())/3)</f>
        <v>-0.28528323393501348</v>
      </c>
      <c r="AB100" s="11">
        <f>'OddsRatio_working_3-way'!X100^(1/3)*COS(('OddsRatio_working_3-way'!Y100+4*PI())/3)</f>
        <v>-0.23559682291517139</v>
      </c>
      <c r="AC100" s="11">
        <f>'OddsRatio_working_3-way'!X100^(1/3)*SIN('OddsRatio_working_3-way'!Y100/3)</f>
        <v>2.8686462777372281E-2</v>
      </c>
      <c r="AD100" s="11">
        <f>'OddsRatio_working_3-way'!X100^(1/3)*SIN(('OddsRatio_working_3-way'!Y100+2*PI())/3)</f>
        <v>0.43675213016825654</v>
      </c>
      <c r="AE100" s="11">
        <f>'OddsRatio_working_3-way'!X100^(1/3)*SIN(('OddsRatio_working_3-way'!Y100+4*PI())/3)</f>
        <v>-0.46543859294562867</v>
      </c>
      <c r="AF100" s="11">
        <f>-'OddsRatio_working_3-way'!U100/(3*'OddsRatio_working_3-way'!X100^(1/3))*COS(('OddsRatio_working_3-way'!Y100)/3)</f>
        <v>0.52088005685018468</v>
      </c>
      <c r="AG100" s="11">
        <f>-'OddsRatio_working_3-way'!U100/(3*'OddsRatio_working_3-way'!X100^(1/3))*COS(('OddsRatio_working_3-way'!Y100+2*PI())/3)</f>
        <v>-0.28528323393501342</v>
      </c>
      <c r="AH100" s="11">
        <f>-'OddsRatio_working_3-way'!U100/(3*'OddsRatio_working_3-way'!X100^(1/3))*COS(('OddsRatio_working_3-way'!Y100+4*PI())/3)</f>
        <v>-0.23559682291517134</v>
      </c>
      <c r="AI100" s="11">
        <f>'OddsRatio_working_3-way'!U100/(3*'OddsRatio_working_3-way'!X100^(1/3))*SIN(('OddsRatio_working_3-way'!Y100)/3)</f>
        <v>-2.8686462777372274E-2</v>
      </c>
      <c r="AJ100" s="11">
        <f>'OddsRatio_working_3-way'!U100/(3*'OddsRatio_working_3-way'!X100^(1/3))*SIN(('OddsRatio_working_3-way'!Y100+2*PI())/3)</f>
        <v>-0.43675213016825642</v>
      </c>
      <c r="AK100" s="11">
        <f>'OddsRatio_working_3-way'!U100/(3*'OddsRatio_working_3-way'!X100^(1/3))*SIN(('OddsRatio_working_3-way'!Y100+4*PI())/3)</f>
        <v>0.46543859294562862</v>
      </c>
      <c r="AL100" s="11">
        <f>'OddsRatio_working_3-way'!Z100+'OddsRatio_working_3-way'!AF100</f>
        <v>1.0417601137003696</v>
      </c>
      <c r="AM100" s="11">
        <f>'OddsRatio_working_3-way'!AA100+'OddsRatio_working_3-way'!AG100</f>
        <v>-0.57056646787002685</v>
      </c>
      <c r="AN100" s="11">
        <f>'OddsRatio_working_3-way'!AB100+'OddsRatio_working_3-way'!AH100</f>
        <v>-0.47119364583034273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1.0417601137003696</v>
      </c>
      <c r="AS100" s="11">
        <f>IF(('OddsRatio_working_3-way'!X100=0),IF(Q100&gt;0,-Q100^(1/3),(-Q100)^(1/3)),'OddsRatio_working_3-way'!AM100-'OddsRatio_working_3-way'!R100/3)</f>
        <v>-0.57056646787002685</v>
      </c>
      <c r="AT100" s="11">
        <f>IF(('OddsRatio_working_3-way'!X100=0),IF(Q100&gt;0,-Q100^(1/3),(-Q100)^(1/3)),'OddsRatio_working_3-way'!AN100-'OddsRatio_working_3-way'!R100/3)</f>
        <v>-0.47119364583034273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9">
        <f t="shared" si="26"/>
        <v>0.3010767965324283</v>
      </c>
      <c r="E101" s="9">
        <f t="shared" si="27"/>
        <v>0.2963479279672267</v>
      </c>
      <c r="F101" s="9">
        <f t="shared" si="28"/>
        <v>0.40257527550034505</v>
      </c>
      <c r="G101" s="9">
        <f t="shared" si="29"/>
        <v>1.0600053506535234</v>
      </c>
      <c r="H101" s="9">
        <f t="shared" si="30"/>
        <v>3.3214117179312166</v>
      </c>
      <c r="I101" s="9">
        <f t="shared" si="31"/>
        <v>3.3744119854638925</v>
      </c>
      <c r="J101" s="9">
        <f t="shared" si="32"/>
        <v>2.4840074909149328</v>
      </c>
      <c r="K101" s="11">
        <f t="shared" si="33"/>
        <v>0.31347962382445144</v>
      </c>
      <c r="L101" s="11">
        <f t="shared" si="34"/>
        <v>0.30864197530864196</v>
      </c>
      <c r="M101" s="11">
        <f t="shared" si="35"/>
        <v>0.41666666666666669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-0.27686829985680572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0.2350290903930751</v>
      </c>
      <c r="Q101" s="11">
        <f>2*'OddsRatio_working_3-way'!K101*'OddsRatio_working_3-way'!L101*'OddsRatio_working_3-way'!M101</f>
        <v>8.0627475263490594E-2</v>
      </c>
      <c r="R101" s="11">
        <f t="shared" si="36"/>
        <v>0</v>
      </c>
      <c r="S101" s="11">
        <f t="shared" si="37"/>
        <v>-0.84888407417761602</v>
      </c>
      <c r="T101" s="11">
        <f t="shared" si="38"/>
        <v>-0.29121237536110323</v>
      </c>
      <c r="U101" s="11">
        <f>'OddsRatio_working_3-way'!S101-'OddsRatio_working_3-way'!R101^2/3</f>
        <v>-0.84888407417761602</v>
      </c>
      <c r="V101" s="11">
        <f>'OddsRatio_working_3-way'!S101*'OddsRatio_working_3-way'!R101/3-2*'OddsRatio_working_3-way'!R101^3/27-'OddsRatio_working_3-way'!T101</f>
        <v>0.29121237536110323</v>
      </c>
      <c r="W101" s="11">
        <f>'OddsRatio_working_3-way'!V101^2+4*'OddsRatio_working_3-way'!U101^3/27</f>
        <v>-5.8189679744632822E-3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0.15051878249733433</v>
      </c>
      <c r="Y101" s="11">
        <f>IF('OddsRatio_working_3-way'!W101&gt;=0,IF('OddsRatio_working_3-way'!V101+SQRT('OddsRatio_working_3-way'!W101)&gt;0,0,PI()),ACOS('OddsRatio_working_3-way'!V101/(2*'OddsRatio_working_3-way'!X101)))</f>
        <v>0.25619075526395085</v>
      </c>
      <c r="Z101" s="11">
        <f>'OddsRatio_working_3-way'!X101^(1/3)*COS('OddsRatio_working_3-way'!Y101/3)</f>
        <v>0.53000267532676182</v>
      </c>
      <c r="AA101" s="11">
        <f>'OddsRatio_working_3-way'!X101^(1/3)*COS(('OddsRatio_working_3-way'!Y101+2*PI())/3)</f>
        <v>-0.30429372438473457</v>
      </c>
      <c r="AB101" s="11">
        <f>'OddsRatio_working_3-way'!X101^(1/3)*COS(('OddsRatio_working_3-way'!Y101+4*PI())/3)</f>
        <v>-0.22570895094202736</v>
      </c>
      <c r="AC101" s="11">
        <f>'OddsRatio_working_3-way'!X101^(1/3)*SIN('OddsRatio_working_3-way'!Y101/3)</f>
        <v>4.537094010135289E-2</v>
      </c>
      <c r="AD101" s="11">
        <f>'OddsRatio_working_3-way'!X101^(1/3)*SIN(('OddsRatio_working_3-way'!Y101+2*PI())/3)</f>
        <v>0.43631031085601524</v>
      </c>
      <c r="AE101" s="11">
        <f>'OddsRatio_working_3-way'!X101^(1/3)*SIN(('OddsRatio_working_3-way'!Y101+4*PI())/3)</f>
        <v>-0.48168125095736797</v>
      </c>
      <c r="AF101" s="11">
        <f>-'OddsRatio_working_3-way'!U101/(3*'OddsRatio_working_3-way'!X101^(1/3))*COS(('OddsRatio_working_3-way'!Y101)/3)</f>
        <v>0.53000267532676171</v>
      </c>
      <c r="AG101" s="11">
        <f>-'OddsRatio_working_3-way'!U101/(3*'OddsRatio_working_3-way'!X101^(1/3))*COS(('OddsRatio_working_3-way'!Y101+2*PI())/3)</f>
        <v>-0.30429372438473445</v>
      </c>
      <c r="AH101" s="11">
        <f>-'OddsRatio_working_3-way'!U101/(3*'OddsRatio_working_3-way'!X101^(1/3))*COS(('OddsRatio_working_3-way'!Y101+4*PI())/3)</f>
        <v>-0.22570895094202731</v>
      </c>
      <c r="AI101" s="11">
        <f>'OddsRatio_working_3-way'!U101/(3*'OddsRatio_working_3-way'!X101^(1/3))*SIN(('OddsRatio_working_3-way'!Y101)/3)</f>
        <v>-4.5370940101352883E-2</v>
      </c>
      <c r="AJ101" s="11">
        <f>'OddsRatio_working_3-way'!U101/(3*'OddsRatio_working_3-way'!X101^(1/3))*SIN(('OddsRatio_working_3-way'!Y101+2*PI())/3)</f>
        <v>-0.43631031085601513</v>
      </c>
      <c r="AK101" s="11">
        <f>'OddsRatio_working_3-way'!U101/(3*'OddsRatio_working_3-way'!X101^(1/3))*SIN(('OddsRatio_working_3-way'!Y101+4*PI())/3)</f>
        <v>0.48168125095736786</v>
      </c>
      <c r="AL101" s="11">
        <f>'OddsRatio_working_3-way'!Z101+'OddsRatio_working_3-way'!AF101</f>
        <v>1.0600053506535234</v>
      </c>
      <c r="AM101" s="11">
        <f>'OddsRatio_working_3-way'!AA101+'OddsRatio_working_3-way'!AG101</f>
        <v>-0.60858744876946902</v>
      </c>
      <c r="AN101" s="11">
        <f>'OddsRatio_working_3-way'!AB101+'OddsRatio_working_3-way'!AH101</f>
        <v>-0.45141790188405467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1.0600053506535234</v>
      </c>
      <c r="AS101" s="11">
        <f>IF(('OddsRatio_working_3-way'!X101=0),IF(Q101&gt;0,-Q101^(1/3),(-Q101)^(1/3)),'OddsRatio_working_3-way'!AM101-'OddsRatio_working_3-way'!R101/3)</f>
        <v>-0.60858744876946902</v>
      </c>
      <c r="AT101" s="11">
        <f>IF(('OddsRatio_working_3-way'!X101=0),IF(Q101&gt;0,-Q101^(1/3),(-Q101)^(1/3)),'OddsRatio_working_3-way'!AN101-'OddsRatio_working_3-way'!R101/3)</f>
        <v>-0.45141790188405467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9">
        <f t="shared" si="26"/>
        <v>0.26997623442726176</v>
      </c>
      <c r="E102" s="9">
        <f t="shared" si="27"/>
        <v>0.30196151279274841</v>
      </c>
      <c r="F102" s="9">
        <f t="shared" si="28"/>
        <v>0.42806225277999005</v>
      </c>
      <c r="G102" s="9">
        <f t="shared" si="29"/>
        <v>1.0604038175571333</v>
      </c>
      <c r="H102" s="9">
        <f t="shared" si="30"/>
        <v>3.7040297347706899</v>
      </c>
      <c r="I102" s="9">
        <f t="shared" si="31"/>
        <v>3.311680322274551</v>
      </c>
      <c r="J102" s="9">
        <f t="shared" si="32"/>
        <v>2.3361088101219876</v>
      </c>
      <c r="K102" s="11">
        <f t="shared" si="33"/>
        <v>0.28169014084507044</v>
      </c>
      <c r="L102" s="11">
        <f t="shared" si="34"/>
        <v>0.31446540880503143</v>
      </c>
      <c r="M102" s="11">
        <f t="shared" si="35"/>
        <v>0.44247787610619471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-0.27453853190943966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0.23478097952662824</v>
      </c>
      <c r="Q102" s="11">
        <f>2*'OddsRatio_working_3-way'!K102*'OddsRatio_working_3-way'!L102*'OddsRatio_working_3-way'!M102</f>
        <v>7.839097813910792E-2</v>
      </c>
      <c r="R102" s="11">
        <f t="shared" si="36"/>
        <v>0</v>
      </c>
      <c r="S102" s="11">
        <f t="shared" si="37"/>
        <v>-0.85518407158989984</v>
      </c>
      <c r="T102" s="11">
        <f t="shared" si="38"/>
        <v>-0.28553725261766266</v>
      </c>
      <c r="U102" s="11">
        <f>'OddsRatio_working_3-way'!S102-'OddsRatio_working_3-way'!R102^2/3</f>
        <v>-0.85518407158989984</v>
      </c>
      <c r="V102" s="11">
        <f>'OddsRatio_working_3-way'!S102*'OddsRatio_working_3-way'!R102/3-2*'OddsRatio_working_3-way'!R102^3/27-'OddsRatio_working_3-way'!T102</f>
        <v>0.28553725261766266</v>
      </c>
      <c r="W102" s="11">
        <f>'OddsRatio_working_3-way'!V102^2+4*'OddsRatio_working_3-way'!U102^3/27</f>
        <v>-1.1124795103332599E-2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0.15219750140506208</v>
      </c>
      <c r="Y102" s="11">
        <f>IF('OddsRatio_working_3-way'!W102&gt;=0,IF('OddsRatio_working_3-way'!V102+SQRT('OddsRatio_working_3-way'!W102)&gt;0,0,PI()),ACOS('OddsRatio_working_3-way'!V102/(2*'OddsRatio_working_3-way'!X102)))</f>
        <v>0.35384184368099003</v>
      </c>
      <c r="Z102" s="11">
        <f>'OddsRatio_working_3-way'!X102^(1/3)*COS('OddsRatio_working_3-way'!Y102/3)</f>
        <v>0.53020190877856666</v>
      </c>
      <c r="AA102" s="11">
        <f>'OddsRatio_working_3-way'!X102^(1/3)*COS(('OddsRatio_working_3-way'!Y102+2*PI())/3)</f>
        <v>-0.31951115419729959</v>
      </c>
      <c r="AB102" s="11">
        <f>'OddsRatio_working_3-way'!X102^(1/3)*COS(('OddsRatio_working_3-way'!Y102+4*PI())/3)</f>
        <v>-0.21069075458126751</v>
      </c>
      <c r="AC102" s="11">
        <f>'OddsRatio_working_3-way'!X102^(1/3)*SIN('OddsRatio_working_3-way'!Y102/3)</f>
        <v>6.2827487011638983E-2</v>
      </c>
      <c r="AD102" s="11">
        <f>'OddsRatio_working_3-way'!X102^(1/3)*SIN(('OddsRatio_working_3-way'!Y102+2*PI())/3)</f>
        <v>0.42775457863141886</v>
      </c>
      <c r="AE102" s="11">
        <f>'OddsRatio_working_3-way'!X102^(1/3)*SIN(('OddsRatio_working_3-way'!Y102+4*PI())/3)</f>
        <v>-0.49058206564305767</v>
      </c>
      <c r="AF102" s="11">
        <f>-'OddsRatio_working_3-way'!U102/(3*'OddsRatio_working_3-way'!X102^(1/3))*COS(('OddsRatio_working_3-way'!Y102)/3)</f>
        <v>0.53020190877856666</v>
      </c>
      <c r="AG102" s="11">
        <f>-'OddsRatio_working_3-way'!U102/(3*'OddsRatio_working_3-way'!X102^(1/3))*COS(('OddsRatio_working_3-way'!Y102+2*PI())/3)</f>
        <v>-0.31951115419729959</v>
      </c>
      <c r="AH102" s="11">
        <f>-'OddsRatio_working_3-way'!U102/(3*'OddsRatio_working_3-way'!X102^(1/3))*COS(('OddsRatio_working_3-way'!Y102+4*PI())/3)</f>
        <v>-0.21069075458126751</v>
      </c>
      <c r="AI102" s="11">
        <f>'OddsRatio_working_3-way'!U102/(3*'OddsRatio_working_3-way'!X102^(1/3))*SIN(('OddsRatio_working_3-way'!Y102)/3)</f>
        <v>-6.2827487011638983E-2</v>
      </c>
      <c r="AJ102" s="11">
        <f>'OddsRatio_working_3-way'!U102/(3*'OddsRatio_working_3-way'!X102^(1/3))*SIN(('OddsRatio_working_3-way'!Y102+2*PI())/3)</f>
        <v>-0.42775457863141886</v>
      </c>
      <c r="AK102" s="11">
        <f>'OddsRatio_working_3-way'!U102/(3*'OddsRatio_working_3-way'!X102^(1/3))*SIN(('OddsRatio_working_3-way'!Y102+4*PI())/3)</f>
        <v>0.49058206564305767</v>
      </c>
      <c r="AL102" s="11">
        <f>'OddsRatio_working_3-way'!Z102+'OddsRatio_working_3-way'!AF102</f>
        <v>1.0604038175571333</v>
      </c>
      <c r="AM102" s="11">
        <f>'OddsRatio_working_3-way'!AA102+'OddsRatio_working_3-way'!AG102</f>
        <v>-0.63902230839459917</v>
      </c>
      <c r="AN102" s="11">
        <f>'OddsRatio_working_3-way'!AB102+'OddsRatio_working_3-way'!AH102</f>
        <v>-0.42138150916253503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1.0604038175571333</v>
      </c>
      <c r="AS102" s="11">
        <f>IF(('OddsRatio_working_3-way'!X102=0),IF(Q102&gt;0,-Q102^(1/3),(-Q102)^(1/3)),'OddsRatio_working_3-way'!AM102-'OddsRatio_working_3-way'!R102/3)</f>
        <v>-0.63902230839459917</v>
      </c>
      <c r="AT102" s="11">
        <f>IF(('OddsRatio_working_3-way'!X102=0),IF(Q102&gt;0,-Q102^(1/3),(-Q102)^(1/3)),'OddsRatio_working_3-way'!AN102-'OddsRatio_working_3-way'!R102/3)</f>
        <v>-0.42138150916253503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9">
        <f t="shared" si="26"/>
        <v>0.46773091407757839</v>
      </c>
      <c r="E103" s="9">
        <f t="shared" si="27"/>
        <v>0.27816233470140683</v>
      </c>
      <c r="F103" s="9">
        <f t="shared" si="28"/>
        <v>0.254106751221015</v>
      </c>
      <c r="G103" s="9">
        <f t="shared" si="29"/>
        <v>1.0635340296754974</v>
      </c>
      <c r="H103" s="9">
        <f t="shared" si="30"/>
        <v>2.1379814117527816</v>
      </c>
      <c r="I103" s="9">
        <f t="shared" si="31"/>
        <v>3.5950230324082133</v>
      </c>
      <c r="J103" s="9">
        <f t="shared" si="32"/>
        <v>3.9353539219043721</v>
      </c>
      <c r="K103" s="11">
        <f t="shared" si="33"/>
        <v>0.48309178743961356</v>
      </c>
      <c r="L103" s="11">
        <f t="shared" si="34"/>
        <v>0.29069767441860467</v>
      </c>
      <c r="M103" s="11">
        <f t="shared" si="35"/>
        <v>0.26595744680851063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-0.26913244268513936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0.23418059649047318</v>
      </c>
      <c r="Q103" s="11">
        <f>2*'OddsRatio_working_3-way'!K103*'OddsRatio_working_3-way'!L103*'OddsRatio_working_3-way'!M103</f>
        <v>7.4698754861394975E-2</v>
      </c>
      <c r="R103" s="11">
        <f t="shared" si="36"/>
        <v>0</v>
      </c>
      <c r="S103" s="11">
        <f t="shared" si="37"/>
        <v>-0.87013142731529891</v>
      </c>
      <c r="T103" s="11">
        <f t="shared" si="38"/>
        <v>-0.27755388431110017</v>
      </c>
      <c r="U103" s="11">
        <f>'OddsRatio_working_3-way'!S103-'OddsRatio_working_3-way'!R103^2/3</f>
        <v>-0.87013142731529891</v>
      </c>
      <c r="V103" s="11">
        <f>'OddsRatio_working_3-way'!S103*'OddsRatio_working_3-way'!R103/3-2*'OddsRatio_working_3-way'!R103^3/27-'OddsRatio_working_3-way'!T103</f>
        <v>0.27755388431110017</v>
      </c>
      <c r="W103" s="11">
        <f>'OddsRatio_working_3-way'!V103^2+4*'OddsRatio_working_3-way'!U103^3/27</f>
        <v>-2.0564060131970444E-2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0.15620516863099476</v>
      </c>
      <c r="Y103" s="11">
        <f>IF('OddsRatio_working_3-way'!W103&gt;=0,IF('OddsRatio_working_3-way'!V103+SQRT('OddsRatio_working_3-way'!W103)&gt;0,0,PI()),ACOS('OddsRatio_working_3-way'!V103/(2*'OddsRatio_working_3-way'!X103)))</f>
        <v>0.4768887497387857</v>
      </c>
      <c r="Z103" s="11">
        <f>'OddsRatio_working_3-way'!X103^(1/3)*COS('OddsRatio_working_3-way'!Y103/3)</f>
        <v>0.5317670148377488</v>
      </c>
      <c r="AA103" s="11">
        <f>'OddsRatio_working_3-way'!X103^(1/3)*COS(('OddsRatio_working_3-way'!Y103+2*PI())/3)</f>
        <v>-0.33971262279171949</v>
      </c>
      <c r="AB103" s="11">
        <f>'OddsRatio_working_3-way'!X103^(1/3)*COS(('OddsRatio_working_3-way'!Y103+4*PI())/3)</f>
        <v>-0.19205439204602937</v>
      </c>
      <c r="AC103" s="11">
        <f>'OddsRatio_working_3-way'!X103^(1/3)*SIN('OddsRatio_working_3-way'!Y103/3)</f>
        <v>8.5250519269088304E-2</v>
      </c>
      <c r="AD103" s="11">
        <f>'OddsRatio_working_3-way'!X103^(1/3)*SIN(('OddsRatio_working_3-way'!Y103+2*PI())/3)</f>
        <v>0.41789848410956293</v>
      </c>
      <c r="AE103" s="11">
        <f>'OddsRatio_working_3-way'!X103^(1/3)*SIN(('OddsRatio_working_3-way'!Y103+4*PI())/3)</f>
        <v>-0.50314900337865098</v>
      </c>
      <c r="AF103" s="11">
        <f>-'OddsRatio_working_3-way'!U103/(3*'OddsRatio_working_3-way'!X103^(1/3))*COS(('OddsRatio_working_3-way'!Y103)/3)</f>
        <v>0.53176701483774869</v>
      </c>
      <c r="AG103" s="11">
        <f>-'OddsRatio_working_3-way'!U103/(3*'OddsRatio_working_3-way'!X103^(1/3))*COS(('OddsRatio_working_3-way'!Y103+2*PI())/3)</f>
        <v>-0.33971262279171943</v>
      </c>
      <c r="AH103" s="11">
        <f>-'OddsRatio_working_3-way'!U103/(3*'OddsRatio_working_3-way'!X103^(1/3))*COS(('OddsRatio_working_3-way'!Y103+4*PI())/3)</f>
        <v>-0.19205439204602934</v>
      </c>
      <c r="AI103" s="11">
        <f>'OddsRatio_working_3-way'!U103/(3*'OddsRatio_working_3-way'!X103^(1/3))*SIN(('OddsRatio_working_3-way'!Y103)/3)</f>
        <v>-8.525051926908829E-2</v>
      </c>
      <c r="AJ103" s="11">
        <f>'OddsRatio_working_3-way'!U103/(3*'OddsRatio_working_3-way'!X103^(1/3))*SIN(('OddsRatio_working_3-way'!Y103+2*PI())/3)</f>
        <v>-0.41789848410956282</v>
      </c>
      <c r="AK103" s="11">
        <f>'OddsRatio_working_3-way'!U103/(3*'OddsRatio_working_3-way'!X103^(1/3))*SIN(('OddsRatio_working_3-way'!Y103+4*PI())/3)</f>
        <v>0.50314900337865087</v>
      </c>
      <c r="AL103" s="11">
        <f>'OddsRatio_working_3-way'!Z103+'OddsRatio_working_3-way'!AF103</f>
        <v>1.0635340296754974</v>
      </c>
      <c r="AM103" s="11">
        <f>'OddsRatio_working_3-way'!AA103+'OddsRatio_working_3-way'!AG103</f>
        <v>-0.67942524558343886</v>
      </c>
      <c r="AN103" s="11">
        <f>'OddsRatio_working_3-way'!AB103+'OddsRatio_working_3-way'!AH103</f>
        <v>-0.38410878409205873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1.0635340296754974</v>
      </c>
      <c r="AS103" s="11">
        <f>IF(('OddsRatio_working_3-way'!X103=0),IF(Q103&gt;0,-Q103^(1/3),(-Q103)^(1/3)),'OddsRatio_working_3-way'!AM103-'OddsRatio_working_3-way'!R103/3)</f>
        <v>-0.67942524558343886</v>
      </c>
      <c r="AT103" s="11">
        <f>IF(('OddsRatio_working_3-way'!X103=0),IF(Q103&gt;0,-Q103^(1/3),(-Q103)^(1/3)),'OddsRatio_working_3-way'!AN103-'OddsRatio_working_3-way'!R103/3)</f>
        <v>-0.38410878409205873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9">
        <f t="shared" si="26"/>
        <v>0.32695500084175477</v>
      </c>
      <c r="E104" s="9">
        <f t="shared" si="27"/>
        <v>0.3202541067990301</v>
      </c>
      <c r="F104" s="9">
        <f t="shared" si="28"/>
        <v>0.35279089235921507</v>
      </c>
      <c r="G104" s="9">
        <f t="shared" si="29"/>
        <v>1.0665931946006608</v>
      </c>
      <c r="H104" s="9">
        <f t="shared" si="30"/>
        <v>3.0585248655792756</v>
      </c>
      <c r="I104" s="9">
        <f t="shared" si="31"/>
        <v>3.1225204572553151</v>
      </c>
      <c r="J104" s="9">
        <f t="shared" si="32"/>
        <v>2.8345402947131366</v>
      </c>
      <c r="K104" s="11">
        <f t="shared" si="33"/>
        <v>0.34129692832764502</v>
      </c>
      <c r="L104" s="11">
        <f t="shared" si="34"/>
        <v>0.33444816053511706</v>
      </c>
      <c r="M104" s="11">
        <f t="shared" si="35"/>
        <v>0.36764705882352938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-0.27722418769921009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0.23668535753589387</v>
      </c>
      <c r="Q104" s="11">
        <f>2*'OddsRatio_working_3-way'!K104*'OddsRatio_working_3-way'!L104*'OddsRatio_working_3-way'!M104</f>
        <v>8.3930977849607763E-2</v>
      </c>
      <c r="R104" s="11">
        <f t="shared" si="36"/>
        <v>0</v>
      </c>
      <c r="S104" s="11">
        <f t="shared" si="37"/>
        <v>-0.8537687836701281</v>
      </c>
      <c r="T104" s="11">
        <f t="shared" si="38"/>
        <v>-0.30275488782628657</v>
      </c>
      <c r="U104" s="11">
        <f>'OddsRatio_working_3-way'!S104-'OddsRatio_working_3-way'!R104^2/3</f>
        <v>-0.8537687836701281</v>
      </c>
      <c r="V104" s="11">
        <f>'OddsRatio_working_3-way'!S104*'OddsRatio_working_3-way'!R104/3-2*'OddsRatio_working_3-way'!R104^3/27-'OddsRatio_working_3-way'!T104</f>
        <v>0.30275488782628657</v>
      </c>
      <c r="W104" s="11">
        <f>'OddsRatio_working_3-way'!V104^2+4*'OddsRatio_working_3-way'!U104^3/27</f>
        <v>-5.3653147480194063E-4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0.15181983860608378</v>
      </c>
      <c r="Y104" s="11">
        <f>IF('OddsRatio_working_3-way'!W104&gt;=0,IF('OddsRatio_working_3-way'!V104+SQRT('OddsRatio_working_3-way'!W104)&gt;0,0,PI()),ACOS('OddsRatio_working_3-way'!V104/(2*'OddsRatio_working_3-way'!X104)))</f>
        <v>7.6359171023732575E-2</v>
      </c>
      <c r="Z104" s="11">
        <f>'OddsRatio_working_3-way'!X104^(1/3)*COS('OddsRatio_working_3-way'!Y104/3)</f>
        <v>0.53329659730033041</v>
      </c>
      <c r="AA104" s="11">
        <f>'OddsRatio_working_3-way'!X104^(1/3)*COS(('OddsRatio_working_3-way'!Y104+2*PI())/3)</f>
        <v>-0.27840629161022862</v>
      </c>
      <c r="AB104" s="11">
        <f>'OddsRatio_working_3-way'!X104^(1/3)*COS(('OddsRatio_working_3-way'!Y104+4*PI())/3)</f>
        <v>-0.25489030569010196</v>
      </c>
      <c r="AC104" s="11">
        <f>'OddsRatio_working_3-way'!X104^(1/3)*SIN('OddsRatio_working_3-way'!Y104/3)</f>
        <v>1.3576960801244689E-2</v>
      </c>
      <c r="AD104" s="11">
        <f>'OddsRatio_working_3-way'!X104^(1/3)*SIN(('OddsRatio_working_3-way'!Y104+2*PI())/3)</f>
        <v>0.4550599206132635</v>
      </c>
      <c r="AE104" s="11">
        <f>'OddsRatio_working_3-way'!X104^(1/3)*SIN(('OddsRatio_working_3-way'!Y104+4*PI())/3)</f>
        <v>-0.4686368814145081</v>
      </c>
      <c r="AF104" s="11">
        <f>-'OddsRatio_working_3-way'!U104/(3*'OddsRatio_working_3-way'!X104^(1/3))*COS(('OddsRatio_working_3-way'!Y104)/3)</f>
        <v>0.53329659730033041</v>
      </c>
      <c r="AG104" s="11">
        <f>-'OddsRatio_working_3-way'!U104/(3*'OddsRatio_working_3-way'!X104^(1/3))*COS(('OddsRatio_working_3-way'!Y104+2*PI())/3)</f>
        <v>-0.27840629161022862</v>
      </c>
      <c r="AH104" s="11">
        <f>-'OddsRatio_working_3-way'!U104/(3*'OddsRatio_working_3-way'!X104^(1/3))*COS(('OddsRatio_working_3-way'!Y104+4*PI())/3)</f>
        <v>-0.25489030569010196</v>
      </c>
      <c r="AI104" s="11">
        <f>'OddsRatio_working_3-way'!U104/(3*'OddsRatio_working_3-way'!X104^(1/3))*SIN(('OddsRatio_working_3-way'!Y104)/3)</f>
        <v>-1.3576960801244689E-2</v>
      </c>
      <c r="AJ104" s="11">
        <f>'OddsRatio_working_3-way'!U104/(3*'OddsRatio_working_3-way'!X104^(1/3))*SIN(('OddsRatio_working_3-way'!Y104+2*PI())/3)</f>
        <v>-0.4550599206132635</v>
      </c>
      <c r="AK104" s="11">
        <f>'OddsRatio_working_3-way'!U104/(3*'OddsRatio_working_3-way'!X104^(1/3))*SIN(('OddsRatio_working_3-way'!Y104+4*PI())/3)</f>
        <v>0.4686368814145081</v>
      </c>
      <c r="AL104" s="11">
        <f>'OddsRatio_working_3-way'!Z104+'OddsRatio_working_3-way'!AF104</f>
        <v>1.0665931946006608</v>
      </c>
      <c r="AM104" s="11">
        <f>'OddsRatio_working_3-way'!AA104+'OddsRatio_working_3-way'!AG104</f>
        <v>-0.55681258322045724</v>
      </c>
      <c r="AN104" s="11">
        <f>'OddsRatio_working_3-way'!AB104+'OddsRatio_working_3-way'!AH104</f>
        <v>-0.50978061138020392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1.0665931946006608</v>
      </c>
      <c r="AS104" s="11">
        <f>IF(('OddsRatio_working_3-way'!X104=0),IF(Q104&gt;0,-Q104^(1/3),(-Q104)^(1/3)),'OddsRatio_working_3-way'!AM104-'OddsRatio_working_3-way'!R104/3)</f>
        <v>-0.55681258322045724</v>
      </c>
      <c r="AT104" s="11">
        <f>IF(('OddsRatio_working_3-way'!X104=0),IF(Q104&gt;0,-Q104^(1/3),(-Q104)^(1/3)),'OddsRatio_working_3-way'!AN104-'OddsRatio_working_3-way'!R104/3)</f>
        <v>-0.50978061138020392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9">
        <f t="shared" si="26"/>
        <v>0.57997938594147724</v>
      </c>
      <c r="E105" s="9">
        <f t="shared" si="27"/>
        <v>0.26573845778718413</v>
      </c>
      <c r="F105" s="9">
        <f t="shared" si="28"/>
        <v>0.15428215627133865</v>
      </c>
      <c r="G105" s="9">
        <f t="shared" si="29"/>
        <v>1.1141526332717602</v>
      </c>
      <c r="H105" s="9">
        <f t="shared" si="30"/>
        <v>1.7241992116266438</v>
      </c>
      <c r="I105" s="9">
        <f t="shared" si="31"/>
        <v>3.763098530513965</v>
      </c>
      <c r="J105" s="9">
        <f t="shared" si="32"/>
        <v>6.481630955697061</v>
      </c>
      <c r="K105" s="11">
        <f t="shared" si="33"/>
        <v>0.60606060606060608</v>
      </c>
      <c r="L105" s="11">
        <f t="shared" si="34"/>
        <v>0.28735632183908044</v>
      </c>
      <c r="M105" s="11">
        <f t="shared" si="35"/>
        <v>0.16891891891891891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-0.23331638848880221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0.23681596957459028</v>
      </c>
      <c r="Q105" s="11">
        <f>2*'OddsRatio_working_3-way'!K105*'OddsRatio_working_3-way'!L105*'OddsRatio_working_3-way'!M105</f>
        <v>5.8836265732817451E-2</v>
      </c>
      <c r="R105" s="11">
        <f t="shared" si="36"/>
        <v>0</v>
      </c>
      <c r="S105" s="11">
        <f t="shared" si="37"/>
        <v>-1.0149992939135351</v>
      </c>
      <c r="T105" s="11">
        <f t="shared" si="38"/>
        <v>-0.25217373761826956</v>
      </c>
      <c r="U105" s="11">
        <f>'OddsRatio_working_3-way'!S105-'OddsRatio_working_3-way'!R105^2/3</f>
        <v>-1.0149992939135351</v>
      </c>
      <c r="V105" s="11">
        <f>'OddsRatio_working_3-way'!S105*'OddsRatio_working_3-way'!R105/3-2*'OddsRatio_working_3-way'!R105^3/27-'OddsRatio_working_3-way'!T105</f>
        <v>0.25217373761826956</v>
      </c>
      <c r="W105" s="11">
        <f>'OddsRatio_working_3-way'!V105^2+4*'OddsRatio_working_3-way'!U105^3/27</f>
        <v>-9.1323397569370357E-2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0.19679620900422487</v>
      </c>
      <c r="Y105" s="11">
        <f>IF('OddsRatio_working_3-way'!W105&gt;=0,IF('OddsRatio_working_3-way'!V105+SQRT('OddsRatio_working_3-way'!W105)&gt;0,0,PI()),ACOS('OddsRatio_working_3-way'!V105/(2*'OddsRatio_working_3-way'!X105)))</f>
        <v>0.87538976111697253</v>
      </c>
      <c r="Z105" s="11">
        <f>'OddsRatio_working_3-way'!X105^(1/3)*COS('OddsRatio_working_3-way'!Y105/3)</f>
        <v>0.55707631663588009</v>
      </c>
      <c r="AA105" s="11">
        <f>'OddsRatio_working_3-way'!X105^(1/3)*COS(('OddsRatio_working_3-way'!Y105+2*PI())/3)</f>
        <v>-0.42344953316799883</v>
      </c>
      <c r="AB105" s="11">
        <f>'OddsRatio_working_3-way'!X105^(1/3)*COS(('OddsRatio_working_3-way'!Y105+4*PI())/3)</f>
        <v>-0.1336267834678812</v>
      </c>
      <c r="AC105" s="11">
        <f>'OddsRatio_working_3-way'!X105^(1/3)*SIN('OddsRatio_working_3-way'!Y105/3)</f>
        <v>0.16732924255664045</v>
      </c>
      <c r="AD105" s="11">
        <f>'OddsRatio_working_3-way'!X105^(1/3)*SIN(('OddsRatio_working_3-way'!Y105+2*PI())/3)</f>
        <v>0.39877762077501572</v>
      </c>
      <c r="AE105" s="11">
        <f>'OddsRatio_working_3-way'!X105^(1/3)*SIN(('OddsRatio_working_3-way'!Y105+4*PI())/3)</f>
        <v>-0.56610686333165605</v>
      </c>
      <c r="AF105" s="11">
        <f>-'OddsRatio_working_3-way'!U105/(3*'OddsRatio_working_3-way'!X105^(1/3))*COS(('OddsRatio_working_3-way'!Y105)/3)</f>
        <v>0.55707631663588009</v>
      </c>
      <c r="AG105" s="11">
        <f>-'OddsRatio_working_3-way'!U105/(3*'OddsRatio_working_3-way'!X105^(1/3))*COS(('OddsRatio_working_3-way'!Y105+2*PI())/3)</f>
        <v>-0.42344953316799883</v>
      </c>
      <c r="AH105" s="11">
        <f>-'OddsRatio_working_3-way'!U105/(3*'OddsRatio_working_3-way'!X105^(1/3))*COS(('OddsRatio_working_3-way'!Y105+4*PI())/3)</f>
        <v>-0.1336267834678812</v>
      </c>
      <c r="AI105" s="11">
        <f>'OddsRatio_working_3-way'!U105/(3*'OddsRatio_working_3-way'!X105^(1/3))*SIN(('OddsRatio_working_3-way'!Y105)/3)</f>
        <v>-0.16732924255664045</v>
      </c>
      <c r="AJ105" s="11">
        <f>'OddsRatio_working_3-way'!U105/(3*'OddsRatio_working_3-way'!X105^(1/3))*SIN(('OddsRatio_working_3-way'!Y105+2*PI())/3)</f>
        <v>-0.39877762077501572</v>
      </c>
      <c r="AK105" s="11">
        <f>'OddsRatio_working_3-way'!U105/(3*'OddsRatio_working_3-way'!X105^(1/3))*SIN(('OddsRatio_working_3-way'!Y105+4*PI())/3)</f>
        <v>0.56610686333165605</v>
      </c>
      <c r="AL105" s="11">
        <f>'OddsRatio_working_3-way'!Z105+'OddsRatio_working_3-way'!AF105</f>
        <v>1.1141526332717602</v>
      </c>
      <c r="AM105" s="11">
        <f>'OddsRatio_working_3-way'!AA105+'OddsRatio_working_3-way'!AG105</f>
        <v>-0.84689906633599765</v>
      </c>
      <c r="AN105" s="11">
        <f>'OddsRatio_working_3-way'!AB105+'OddsRatio_working_3-way'!AH105</f>
        <v>-0.26725356693576241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1.1141526332717602</v>
      </c>
      <c r="AS105" s="11">
        <f>IF(('OddsRatio_working_3-way'!X105=0),IF(Q105&gt;0,-Q105^(1/3),(-Q105)^(1/3)),'OddsRatio_working_3-way'!AM105-'OddsRatio_working_3-way'!R105/3)</f>
        <v>-0.84689906633599765</v>
      </c>
      <c r="AT105" s="11">
        <f>IF(('OddsRatio_working_3-way'!X105=0),IF(Q105&gt;0,-Q105^(1/3),(-Q105)^(1/3)),'OddsRatio_working_3-way'!AN105-'OddsRatio_working_3-way'!R105/3)</f>
        <v>-0.26725356693576241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9">
        <f t="shared" si="26"/>
        <v>0.24944669626858423</v>
      </c>
      <c r="E106" s="9">
        <f t="shared" si="27"/>
        <v>0.29808304760987059</v>
      </c>
      <c r="F106" s="9">
        <f t="shared" si="28"/>
        <v>0.45247025612154518</v>
      </c>
      <c r="G106" s="9">
        <f t="shared" si="29"/>
        <v>1.0901711943638444</v>
      </c>
      <c r="H106" s="9">
        <f t="shared" si="30"/>
        <v>4.0088724964442104</v>
      </c>
      <c r="I106" s="9">
        <f t="shared" si="31"/>
        <v>3.354769779825904</v>
      </c>
      <c r="J106" s="9">
        <f t="shared" si="32"/>
        <v>2.2100900257438671</v>
      </c>
      <c r="K106" s="11">
        <f t="shared" si="33"/>
        <v>0.26595744680851063</v>
      </c>
      <c r="L106" s="11">
        <f t="shared" si="34"/>
        <v>0.31645569620253161</v>
      </c>
      <c r="M106" s="11">
        <f t="shared" si="35"/>
        <v>0.47393364928909953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-0.26395411025435167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0.2405248371610953</v>
      </c>
      <c r="Q106" s="11">
        <f>2*'OddsRatio_working_3-way'!K106*'OddsRatio_working_3-way'!L106*'OddsRatio_working_3-way'!M106</f>
        <v>7.9776065393398099E-2</v>
      </c>
      <c r="R106" s="11">
        <f t="shared" si="36"/>
        <v>0</v>
      </c>
      <c r="S106" s="11">
        <f t="shared" si="37"/>
        <v>-0.91123732428080229</v>
      </c>
      <c r="T106" s="11">
        <f t="shared" si="38"/>
        <v>-0.30223460175150985</v>
      </c>
      <c r="U106" s="11">
        <f>'OddsRatio_working_3-way'!S106-'OddsRatio_working_3-way'!R106^2/3</f>
        <v>-0.91123732428080229</v>
      </c>
      <c r="V106" s="11">
        <f>'OddsRatio_working_3-way'!S106*'OddsRatio_working_3-way'!R106/3-2*'OddsRatio_working_3-way'!R106^3/27-'OddsRatio_working_3-way'!T106</f>
        <v>0.30223460175150985</v>
      </c>
      <c r="W106" s="11">
        <f>'OddsRatio_working_3-way'!V106^2+4*'OddsRatio_working_3-way'!U106^3/27</f>
        <v>-2.0750403453285687E-2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0.16740382160301737</v>
      </c>
      <c r="Y106" s="11">
        <f>IF('OddsRatio_working_3-way'!W106&gt;=0,IF('OddsRatio_working_3-way'!V106+SQRT('OddsRatio_working_3-way'!W106)&gt;0,0,PI()),ACOS('OddsRatio_working_3-way'!V106/(2*'OddsRatio_working_3-way'!X106)))</f>
        <v>0.44476644294445777</v>
      </c>
      <c r="Z106" s="11">
        <f>'OddsRatio_working_3-way'!X106^(1/3)*COS('OddsRatio_working_3-way'!Y106/3)</f>
        <v>0.54508559718192218</v>
      </c>
      <c r="AA106" s="11">
        <f>'OddsRatio_working_3-way'!X106^(1/3)*COS(('OddsRatio_working_3-way'!Y106+2*PI())/3)</f>
        <v>-0.34304527995737166</v>
      </c>
      <c r="AB106" s="11">
        <f>'OddsRatio_working_3-way'!X106^(1/3)*COS(('OddsRatio_working_3-way'!Y106+4*PI())/3)</f>
        <v>-0.20204031722455046</v>
      </c>
      <c r="AC106" s="11">
        <f>'OddsRatio_working_3-way'!X106^(1/3)*SIN('OddsRatio_working_3-way'!Y106/3)</f>
        <v>8.1409253190867462E-2</v>
      </c>
      <c r="AD106" s="11">
        <f>'OddsRatio_working_3-way'!X106^(1/3)*SIN(('OddsRatio_working_3-way'!Y106+2*PI())/3)</f>
        <v>0.43135334780112233</v>
      </c>
      <c r="AE106" s="11">
        <f>'OddsRatio_working_3-way'!X106^(1/3)*SIN(('OddsRatio_working_3-way'!Y106+4*PI())/3)</f>
        <v>-0.51276260099198978</v>
      </c>
      <c r="AF106" s="11">
        <f>-'OddsRatio_working_3-way'!U106/(3*'OddsRatio_working_3-way'!X106^(1/3))*COS(('OddsRatio_working_3-way'!Y106)/3)</f>
        <v>0.54508559718192218</v>
      </c>
      <c r="AG106" s="11">
        <f>-'OddsRatio_working_3-way'!U106/(3*'OddsRatio_working_3-way'!X106^(1/3))*COS(('OddsRatio_working_3-way'!Y106+2*PI())/3)</f>
        <v>-0.34304527995737166</v>
      </c>
      <c r="AH106" s="11">
        <f>-'OddsRatio_working_3-way'!U106/(3*'OddsRatio_working_3-way'!X106^(1/3))*COS(('OddsRatio_working_3-way'!Y106+4*PI())/3)</f>
        <v>-0.20204031722455046</v>
      </c>
      <c r="AI106" s="11">
        <f>'OddsRatio_working_3-way'!U106/(3*'OddsRatio_working_3-way'!X106^(1/3))*SIN(('OddsRatio_working_3-way'!Y106)/3)</f>
        <v>-8.1409253190867462E-2</v>
      </c>
      <c r="AJ106" s="11">
        <f>'OddsRatio_working_3-way'!U106/(3*'OddsRatio_working_3-way'!X106^(1/3))*SIN(('OddsRatio_working_3-way'!Y106+2*PI())/3)</f>
        <v>-0.43135334780112233</v>
      </c>
      <c r="AK106" s="11">
        <f>'OddsRatio_working_3-way'!U106/(3*'OddsRatio_working_3-way'!X106^(1/3))*SIN(('OddsRatio_working_3-way'!Y106+4*PI())/3)</f>
        <v>0.51276260099198978</v>
      </c>
      <c r="AL106" s="11">
        <f>'OddsRatio_working_3-way'!Z106+'OddsRatio_working_3-way'!AF106</f>
        <v>1.0901711943638444</v>
      </c>
      <c r="AM106" s="11">
        <f>'OddsRatio_working_3-way'!AA106+'OddsRatio_working_3-way'!AG106</f>
        <v>-0.68609055991474333</v>
      </c>
      <c r="AN106" s="11">
        <f>'OddsRatio_working_3-way'!AB106+'OddsRatio_working_3-way'!AH106</f>
        <v>-0.40408063444910092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1.0901711943638444</v>
      </c>
      <c r="AS106" s="11">
        <f>IF(('OddsRatio_working_3-way'!X106=0),IF(Q106&gt;0,-Q106^(1/3),(-Q106)^(1/3)),'OddsRatio_working_3-way'!AM106-'OddsRatio_working_3-way'!R106/3)</f>
        <v>-0.68609055991474333</v>
      </c>
      <c r="AT106" s="11">
        <f>IF(('OddsRatio_working_3-way'!X106=0),IF(Q106&gt;0,-Q106^(1/3),(-Q106)^(1/3)),'OddsRatio_working_3-way'!AN106-'OddsRatio_working_3-way'!R106/3)</f>
        <v>-0.40408063444910092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9">
        <f t="shared" si="26"/>
        <v>0.61544825552499549</v>
      </c>
      <c r="E107" s="9">
        <f t="shared" si="27"/>
        <v>0.22623754266590876</v>
      </c>
      <c r="F107" s="9">
        <f t="shared" si="28"/>
        <v>0.15831420180909592</v>
      </c>
      <c r="G107" s="9">
        <f t="shared" si="29"/>
        <v>1.0961964344410786</v>
      </c>
      <c r="H107" s="9">
        <f t="shared" si="30"/>
        <v>1.6248319676314145</v>
      </c>
      <c r="I107" s="9">
        <f t="shared" si="31"/>
        <v>4.4201328754561642</v>
      </c>
      <c r="J107" s="9">
        <f t="shared" si="32"/>
        <v>6.3165527070392313</v>
      </c>
      <c r="K107" s="11">
        <f t="shared" si="33"/>
        <v>0.63694267515923564</v>
      </c>
      <c r="L107" s="11">
        <f t="shared" si="34"/>
        <v>0.24271844660194175</v>
      </c>
      <c r="M107" s="11">
        <f t="shared" si="35"/>
        <v>0.17094017094017094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-0.22793890297446051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0.22568626860260033</v>
      </c>
      <c r="Q107" s="11">
        <f>2*'OddsRatio_working_3-way'!K107*'OddsRatio_working_3-way'!L107*'OddsRatio_working_3-way'!M107</f>
        <v>5.2853927073208504E-2</v>
      </c>
      <c r="R107" s="11">
        <f t="shared" si="36"/>
        <v>0</v>
      </c>
      <c r="S107" s="11">
        <f t="shared" si="37"/>
        <v>-0.99011737644401765</v>
      </c>
      <c r="T107" s="11">
        <f t="shared" si="38"/>
        <v>-0.23187760572459429</v>
      </c>
      <c r="U107" s="11">
        <f>'OddsRatio_working_3-way'!S107-'OddsRatio_working_3-way'!R107^2/3</f>
        <v>-0.99011737644401765</v>
      </c>
      <c r="V107" s="11">
        <f>'OddsRatio_working_3-way'!S107*'OddsRatio_working_3-way'!R107/3-2*'OddsRatio_working_3-way'!R107^3/27-'OddsRatio_working_3-way'!T107</f>
        <v>0.23187760572459429</v>
      </c>
      <c r="W107" s="11">
        <f>'OddsRatio_working_3-way'!V107^2+4*'OddsRatio_working_3-way'!U107^3/27</f>
        <v>-9.0031911204664292E-2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0.18960428215182451</v>
      </c>
      <c r="Y107" s="11">
        <f>IF('OddsRatio_working_3-way'!W107&gt;=0,IF('OddsRatio_working_3-way'!V107+SQRT('OddsRatio_working_3-way'!W107)&gt;0,0,PI()),ACOS('OddsRatio_working_3-way'!V107/(2*'OddsRatio_working_3-way'!X107)))</f>
        <v>0.91286947330961066</v>
      </c>
      <c r="Z107" s="11">
        <f>'OddsRatio_working_3-way'!X107^(1/3)*COS('OddsRatio_working_3-way'!Y107/3)</f>
        <v>0.54809821722053931</v>
      </c>
      <c r="AA107" s="11">
        <f>'OddsRatio_working_3-way'!X107^(1/3)*COS(('OddsRatio_working_3-way'!Y107+2*PI())/3)</f>
        <v>-0.42311487369653727</v>
      </c>
      <c r="AB107" s="11">
        <f>'OddsRatio_working_3-way'!X107^(1/3)*COS(('OddsRatio_working_3-way'!Y107+4*PI())/3)</f>
        <v>-0.12498334352400198</v>
      </c>
      <c r="AC107" s="11">
        <f>'OddsRatio_working_3-way'!X107^(1/3)*SIN('OddsRatio_working_3-way'!Y107/3)</f>
        <v>0.17212631919902824</v>
      </c>
      <c r="AD107" s="11">
        <f>'OddsRatio_working_3-way'!X107^(1/3)*SIN(('OddsRatio_working_3-way'!Y107+2*PI())/3)</f>
        <v>0.38860382028243445</v>
      </c>
      <c r="AE107" s="11">
        <f>'OddsRatio_working_3-way'!X107^(1/3)*SIN(('OddsRatio_working_3-way'!Y107+4*PI())/3)</f>
        <v>-0.56073013948146266</v>
      </c>
      <c r="AF107" s="11">
        <f>-'OddsRatio_working_3-way'!U107/(3*'OddsRatio_working_3-way'!X107^(1/3))*COS(('OddsRatio_working_3-way'!Y107)/3)</f>
        <v>0.5480982172205392</v>
      </c>
      <c r="AG107" s="11">
        <f>-'OddsRatio_working_3-way'!U107/(3*'OddsRatio_working_3-way'!X107^(1/3))*COS(('OddsRatio_working_3-way'!Y107+2*PI())/3)</f>
        <v>-0.42311487369653716</v>
      </c>
      <c r="AH107" s="11">
        <f>-'OddsRatio_working_3-way'!U107/(3*'OddsRatio_working_3-way'!X107^(1/3))*COS(('OddsRatio_working_3-way'!Y107+4*PI())/3)</f>
        <v>-0.12498334352400195</v>
      </c>
      <c r="AI107" s="11">
        <f>'OddsRatio_working_3-way'!U107/(3*'OddsRatio_working_3-way'!X107^(1/3))*SIN(('OddsRatio_working_3-way'!Y107)/3)</f>
        <v>-0.17212631919902818</v>
      </c>
      <c r="AJ107" s="11">
        <f>'OddsRatio_working_3-way'!U107/(3*'OddsRatio_working_3-way'!X107^(1/3))*SIN(('OddsRatio_working_3-way'!Y107+2*PI())/3)</f>
        <v>-0.3886038202824344</v>
      </c>
      <c r="AK107" s="11">
        <f>'OddsRatio_working_3-way'!U107/(3*'OddsRatio_working_3-way'!X107^(1/3))*SIN(('OddsRatio_working_3-way'!Y107+4*PI())/3)</f>
        <v>0.56073013948146255</v>
      </c>
      <c r="AL107" s="11">
        <f>'OddsRatio_working_3-way'!Z107+'OddsRatio_working_3-way'!AF107</f>
        <v>1.0961964344410786</v>
      </c>
      <c r="AM107" s="11">
        <f>'OddsRatio_working_3-way'!AA107+'OddsRatio_working_3-way'!AG107</f>
        <v>-0.84622974739307444</v>
      </c>
      <c r="AN107" s="11">
        <f>'OddsRatio_working_3-way'!AB107+'OddsRatio_working_3-way'!AH107</f>
        <v>-0.24996668704800393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1.0961964344410786</v>
      </c>
      <c r="AS107" s="11">
        <f>IF(('OddsRatio_working_3-way'!X107=0),IF(Q107&gt;0,-Q107^(1/3),(-Q107)^(1/3)),'OddsRatio_working_3-way'!AM107-'OddsRatio_working_3-way'!R107/3)</f>
        <v>-0.84622974739307444</v>
      </c>
      <c r="AT107" s="11">
        <f>IF(('OddsRatio_working_3-way'!X107=0),IF(Q107&gt;0,-Q107^(1/3),(-Q107)^(1/3)),'OddsRatio_working_3-way'!AN107-'OddsRatio_working_3-way'!R107/3)</f>
        <v>-0.24996668704800393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9">
        <f t="shared" si="26"/>
        <v>0.31975360579695672</v>
      </c>
      <c r="E108" s="9">
        <f t="shared" si="27"/>
        <v>0.26915110026944872</v>
      </c>
      <c r="F108" s="9">
        <f t="shared" si="28"/>
        <v>0.41109529393359445</v>
      </c>
      <c r="G108" s="9">
        <f t="shared" si="29"/>
        <v>1.0690492701216479</v>
      </c>
      <c r="H108" s="9">
        <f t="shared" si="30"/>
        <v>3.1274080475420791</v>
      </c>
      <c r="I108" s="9">
        <f t="shared" si="31"/>
        <v>3.7153851461089857</v>
      </c>
      <c r="J108" s="9">
        <f t="shared" si="32"/>
        <v>2.432526021963008</v>
      </c>
      <c r="K108" s="11">
        <f t="shared" si="33"/>
        <v>0.33444816053511706</v>
      </c>
      <c r="L108" s="11">
        <f t="shared" si="34"/>
        <v>0.2824858757062147</v>
      </c>
      <c r="M108" s="11">
        <f t="shared" si="35"/>
        <v>0.42735042735042739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-0.27346470626330033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0.23699969848147387</v>
      </c>
      <c r="Q108" s="11">
        <f>2*'OddsRatio_working_3-way'!K108*'OddsRatio_working_3-way'!L108*'OddsRatio_working_3-way'!M108</f>
        <v>8.0749471373585652E-2</v>
      </c>
      <c r="R108" s="11">
        <f t="shared" si="36"/>
        <v>0</v>
      </c>
      <c r="S108" s="11">
        <f t="shared" si="37"/>
        <v>-0.86665552465583318</v>
      </c>
      <c r="T108" s="11">
        <f t="shared" si="38"/>
        <v>-0.29528297262549685</v>
      </c>
      <c r="U108" s="11">
        <f>'OddsRatio_working_3-way'!S108-'OddsRatio_working_3-way'!R108^2/3</f>
        <v>-0.86665552465583318</v>
      </c>
      <c r="V108" s="11">
        <f>'OddsRatio_working_3-way'!S108*'OddsRatio_working_3-way'!R108/3-2*'OddsRatio_working_3-way'!R108^3/27-'OddsRatio_working_3-way'!T108</f>
        <v>0.29528297262549685</v>
      </c>
      <c r="W108" s="11">
        <f>'OddsRatio_working_3-way'!V108^2+4*'OddsRatio_working_3-way'!U108^3/27</f>
        <v>-9.2432040954242289E-3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0.15527011787363831</v>
      </c>
      <c r="Y108" s="11">
        <f>IF('OddsRatio_working_3-way'!W108&gt;=0,IF('OddsRatio_working_3-way'!V108+SQRT('OddsRatio_working_3-way'!W108)&gt;0,0,PI()),ACOS('OddsRatio_working_3-way'!V108/(2*'OddsRatio_working_3-way'!X108)))</f>
        <v>0.31476666775133633</v>
      </c>
      <c r="Z108" s="11">
        <f>'OddsRatio_working_3-way'!X108^(1/3)*COS('OddsRatio_working_3-way'!Y108/3)</f>
        <v>0.53452463506082393</v>
      </c>
      <c r="AA108" s="11">
        <f>'OddsRatio_working_3-way'!X108^(1/3)*COS(('OddsRatio_working_3-way'!Y108+2*PI())/3)</f>
        <v>-0.31601108211761025</v>
      </c>
      <c r="AB108" s="11">
        <f>'OddsRatio_working_3-way'!X108^(1/3)*COS(('OddsRatio_working_3-way'!Y108+4*PI())/3)</f>
        <v>-0.2185135529432137</v>
      </c>
      <c r="AC108" s="11">
        <f>'OddsRatio_working_3-way'!X108^(1/3)*SIN('OddsRatio_working_3-way'!Y108/3)</f>
        <v>5.6290224714161251E-2</v>
      </c>
      <c r="AD108" s="11">
        <f>'OddsRatio_working_3-way'!X108^(1/3)*SIN(('OddsRatio_working_3-way'!Y108+2*PI())/3)</f>
        <v>0.43476680055419903</v>
      </c>
      <c r="AE108" s="11">
        <f>'OddsRatio_working_3-way'!X108^(1/3)*SIN(('OddsRatio_working_3-way'!Y108+4*PI())/3)</f>
        <v>-0.49105702526836031</v>
      </c>
      <c r="AF108" s="11">
        <f>-'OddsRatio_working_3-way'!U108/(3*'OddsRatio_working_3-way'!X108^(1/3))*COS(('OddsRatio_working_3-way'!Y108)/3)</f>
        <v>0.53452463506082393</v>
      </c>
      <c r="AG108" s="11">
        <f>-'OddsRatio_working_3-way'!U108/(3*'OddsRatio_working_3-way'!X108^(1/3))*COS(('OddsRatio_working_3-way'!Y108+2*PI())/3)</f>
        <v>-0.31601108211761025</v>
      </c>
      <c r="AH108" s="11">
        <f>-'OddsRatio_working_3-way'!U108/(3*'OddsRatio_working_3-way'!X108^(1/3))*COS(('OddsRatio_working_3-way'!Y108+4*PI())/3)</f>
        <v>-0.2185135529432137</v>
      </c>
      <c r="AI108" s="11">
        <f>'OddsRatio_working_3-way'!U108/(3*'OddsRatio_working_3-way'!X108^(1/3))*SIN(('OddsRatio_working_3-way'!Y108)/3)</f>
        <v>-5.6290224714161251E-2</v>
      </c>
      <c r="AJ108" s="11">
        <f>'OddsRatio_working_3-way'!U108/(3*'OddsRatio_working_3-way'!X108^(1/3))*SIN(('OddsRatio_working_3-way'!Y108+2*PI())/3)</f>
        <v>-0.43476680055419903</v>
      </c>
      <c r="AK108" s="11">
        <f>'OddsRatio_working_3-way'!U108/(3*'OddsRatio_working_3-way'!X108^(1/3))*SIN(('OddsRatio_working_3-way'!Y108+4*PI())/3)</f>
        <v>0.49105702526836031</v>
      </c>
      <c r="AL108" s="11">
        <f>'OddsRatio_working_3-way'!Z108+'OddsRatio_working_3-way'!AF108</f>
        <v>1.0690492701216479</v>
      </c>
      <c r="AM108" s="11">
        <f>'OddsRatio_working_3-way'!AA108+'OddsRatio_working_3-way'!AG108</f>
        <v>-0.63202216423522051</v>
      </c>
      <c r="AN108" s="11">
        <f>'OddsRatio_working_3-way'!AB108+'OddsRatio_working_3-way'!AH108</f>
        <v>-0.4370271058864274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1.0690492701216479</v>
      </c>
      <c r="AS108" s="11">
        <f>IF(('OddsRatio_working_3-way'!X108=0),IF(Q108&gt;0,-Q108^(1/3),(-Q108)^(1/3)),'OddsRatio_working_3-way'!AM108-'OddsRatio_working_3-way'!R108/3)</f>
        <v>-0.63202216423522051</v>
      </c>
      <c r="AT108" s="11">
        <f>IF(('OddsRatio_working_3-way'!X108=0),IF(Q108&gt;0,-Q108^(1/3),(-Q108)^(1/3)),'OddsRatio_working_3-way'!AN108-'OddsRatio_working_3-way'!R108/3)</f>
        <v>-0.4370271058864274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9">
        <f t="shared" si="26"/>
        <v>0.63942516614220779</v>
      </c>
      <c r="E109" s="9">
        <f t="shared" si="27"/>
        <v>0.23093464564591287</v>
      </c>
      <c r="F109" s="9">
        <f t="shared" si="28"/>
        <v>0.12964018821187942</v>
      </c>
      <c r="G109" s="9">
        <f t="shared" si="29"/>
        <v>1.0639710653053602</v>
      </c>
      <c r="H109" s="9">
        <f t="shared" si="30"/>
        <v>1.5639046646118406</v>
      </c>
      <c r="I109" s="9">
        <f t="shared" si="31"/>
        <v>4.3302294344057781</v>
      </c>
      <c r="J109" s="9">
        <f t="shared" si="32"/>
        <v>7.7136574220768237</v>
      </c>
      <c r="K109" s="11">
        <f t="shared" si="33"/>
        <v>0.65359477124183007</v>
      </c>
      <c r="L109" s="11">
        <f t="shared" si="34"/>
        <v>0.24213075060532688</v>
      </c>
      <c r="M109" s="11">
        <f t="shared" si="35"/>
        <v>0.13679890560875513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-0.22661607170324527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0.21584217014342508</v>
      </c>
      <c r="Q109" s="11">
        <f>2*'OddsRatio_working_3-way'!K109*'OddsRatio_working_3-way'!L109*'OddsRatio_working_3-way'!M109</f>
        <v>4.3298329015732211E-2</v>
      </c>
      <c r="R109" s="11">
        <f t="shared" si="36"/>
        <v>0</v>
      </c>
      <c r="S109" s="11">
        <f t="shared" si="37"/>
        <v>-0.95245746923930152</v>
      </c>
      <c r="T109" s="11">
        <f t="shared" si="38"/>
        <v>-0.19106468791159509</v>
      </c>
      <c r="U109" s="11">
        <f>'OddsRatio_working_3-way'!S109-'OddsRatio_working_3-way'!R109^2/3</f>
        <v>-0.95245746923930152</v>
      </c>
      <c r="V109" s="11">
        <f>'OddsRatio_working_3-way'!S109*'OddsRatio_working_3-way'!R109/3-2*'OddsRatio_working_3-way'!R109^3/27-'OddsRatio_working_3-way'!T109</f>
        <v>0.19106468791159509</v>
      </c>
      <c r="W109" s="11">
        <f>'OddsRatio_working_3-way'!V109^2+4*'OddsRatio_working_3-way'!U109^3/27</f>
        <v>-9.1501073833003849E-2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0.17889018195513071</v>
      </c>
      <c r="Y109" s="11">
        <f>IF('OddsRatio_working_3-way'!W109&gt;=0,IF('OddsRatio_working_3-way'!V109+SQRT('OddsRatio_working_3-way'!W109)&gt;0,0,PI()),ACOS('OddsRatio_working_3-way'!V109/(2*'OddsRatio_working_3-way'!X109)))</f>
        <v>1.0074388047486944</v>
      </c>
      <c r="Z109" s="11">
        <f>'OddsRatio_working_3-way'!X109^(1/3)*COS('OddsRatio_working_3-way'!Y109/3)</f>
        <v>0.53198553265268012</v>
      </c>
      <c r="AA109" s="11">
        <f>'OddsRatio_working_3-way'!X109^(1/3)*COS(('OddsRatio_working_3-way'!Y109+2*PI())/3)</f>
        <v>-0.42679672180010497</v>
      </c>
      <c r="AB109" s="11">
        <f>'OddsRatio_working_3-way'!X109^(1/3)*COS(('OddsRatio_working_3-way'!Y109+4*PI())/3)</f>
        <v>-0.10518881085257496</v>
      </c>
      <c r="AC109" s="11">
        <f>'OddsRatio_working_3-way'!X109^(1/3)*SIN('OddsRatio_working_3-way'!Y109/3)</f>
        <v>0.18568041395906956</v>
      </c>
      <c r="AD109" s="11">
        <f>'OddsRatio_working_3-way'!X109^(1/3)*SIN(('OddsRatio_working_3-way'!Y109+2*PI())/3)</f>
        <v>0.36787277874348212</v>
      </c>
      <c r="AE109" s="11">
        <f>'OddsRatio_working_3-way'!X109^(1/3)*SIN(('OddsRatio_working_3-way'!Y109+4*PI())/3)</f>
        <v>-0.55355319270255177</v>
      </c>
      <c r="AF109" s="11">
        <f>-'OddsRatio_working_3-way'!U109/(3*'OddsRatio_working_3-way'!X109^(1/3))*COS(('OddsRatio_working_3-way'!Y109)/3)</f>
        <v>0.53198553265268012</v>
      </c>
      <c r="AG109" s="11">
        <f>-'OddsRatio_working_3-way'!U109/(3*'OddsRatio_working_3-way'!X109^(1/3))*COS(('OddsRatio_working_3-way'!Y109+2*PI())/3)</f>
        <v>-0.42679672180010497</v>
      </c>
      <c r="AH109" s="11">
        <f>-'OddsRatio_working_3-way'!U109/(3*'OddsRatio_working_3-way'!X109^(1/3))*COS(('OddsRatio_working_3-way'!Y109+4*PI())/3)</f>
        <v>-0.10518881085257496</v>
      </c>
      <c r="AI109" s="11">
        <f>'OddsRatio_working_3-way'!U109/(3*'OddsRatio_working_3-way'!X109^(1/3))*SIN(('OddsRatio_working_3-way'!Y109)/3)</f>
        <v>-0.18568041395906956</v>
      </c>
      <c r="AJ109" s="11">
        <f>'OddsRatio_working_3-way'!U109/(3*'OddsRatio_working_3-way'!X109^(1/3))*SIN(('OddsRatio_working_3-way'!Y109+2*PI())/3)</f>
        <v>-0.36787277874348212</v>
      </c>
      <c r="AK109" s="11">
        <f>'OddsRatio_working_3-way'!U109/(3*'OddsRatio_working_3-way'!X109^(1/3))*SIN(('OddsRatio_working_3-way'!Y109+4*PI())/3)</f>
        <v>0.55355319270255177</v>
      </c>
      <c r="AL109" s="11">
        <f>'OddsRatio_working_3-way'!Z109+'OddsRatio_working_3-way'!AF109</f>
        <v>1.0639710653053602</v>
      </c>
      <c r="AM109" s="11">
        <f>'OddsRatio_working_3-way'!AA109+'OddsRatio_working_3-way'!AG109</f>
        <v>-0.85359344360020994</v>
      </c>
      <c r="AN109" s="11">
        <f>'OddsRatio_working_3-way'!AB109+'OddsRatio_working_3-way'!AH109</f>
        <v>-0.21037762170514993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1.0639710653053602</v>
      </c>
      <c r="AS109" s="11">
        <f>IF(('OddsRatio_working_3-way'!X109=0),IF(Q109&gt;0,-Q109^(1/3),(-Q109)^(1/3)),'OddsRatio_working_3-way'!AM109-'OddsRatio_working_3-way'!R109/3)</f>
        <v>-0.85359344360020994</v>
      </c>
      <c r="AT109" s="11">
        <f>IF(('OddsRatio_working_3-way'!X109=0),IF(Q109&gt;0,-Q109^(1/3),(-Q109)^(1/3)),'OddsRatio_working_3-way'!AN109-'OddsRatio_working_3-way'!R109/3)</f>
        <v>-0.21037762170514993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9">
        <f t="shared" si="26"/>
        <v>0.39678969812339066</v>
      </c>
      <c r="E110" s="9">
        <f t="shared" si="27"/>
        <v>0.28837015054630338</v>
      </c>
      <c r="F110" s="9">
        <f t="shared" si="28"/>
        <v>0.31484015133030607</v>
      </c>
      <c r="G110" s="9">
        <f t="shared" si="29"/>
        <v>1.0412511790638665</v>
      </c>
      <c r="H110" s="9">
        <f t="shared" si="30"/>
        <v>2.5202267214332452</v>
      </c>
      <c r="I110" s="9">
        <f t="shared" si="31"/>
        <v>3.4677652943813642</v>
      </c>
      <c r="J110" s="9">
        <f t="shared" si="32"/>
        <v>3.17621496424348</v>
      </c>
      <c r="K110" s="11">
        <f t="shared" si="33"/>
        <v>0.4065040650406504</v>
      </c>
      <c r="L110" s="11">
        <f t="shared" si="34"/>
        <v>0.29673590504451036</v>
      </c>
      <c r="M110" s="11">
        <f t="shared" si="35"/>
        <v>0.3236245954692557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-0.28230852992174882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0.23109908146703259</v>
      </c>
      <c r="Q110" s="11">
        <f>2*'OddsRatio_working_3-way'!K110*'OddsRatio_working_3-way'!L110*'OddsRatio_working_3-way'!M110</f>
        <v>7.8074014009132622E-2</v>
      </c>
      <c r="R110" s="11">
        <f t="shared" si="36"/>
        <v>0</v>
      </c>
      <c r="S110" s="11">
        <f t="shared" si="37"/>
        <v>-0.81860467174367479</v>
      </c>
      <c r="T110" s="11">
        <f t="shared" si="38"/>
        <v>-0.27655563234583608</v>
      </c>
      <c r="U110" s="11">
        <f>'OddsRatio_working_3-way'!S110-'OddsRatio_working_3-way'!R110^2/3</f>
        <v>-0.81860467174367479</v>
      </c>
      <c r="V110" s="11">
        <f>'OddsRatio_working_3-way'!S110*'OddsRatio_working_3-way'!R110/3-2*'OddsRatio_working_3-way'!R110^3/27-'OddsRatio_working_3-way'!T110</f>
        <v>0.27655563234583608</v>
      </c>
      <c r="W110" s="11">
        <f>'OddsRatio_working_3-way'!V110^2+4*'OddsRatio_working_3-way'!U110^3/27</f>
        <v>-4.7848534177115654E-3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0.14253760135479762</v>
      </c>
      <c r="Y110" s="11">
        <f>IF('OddsRatio_working_3-way'!W110&gt;=0,IF('OddsRatio_working_3-way'!V110+SQRT('OddsRatio_working_3-way'!W110)&gt;0,0,PI()),ACOS('OddsRatio_working_3-way'!V110/(2*'OddsRatio_working_3-way'!X110)))</f>
        <v>0.24509343917849979</v>
      </c>
      <c r="Z110" s="11">
        <f>'OddsRatio_working_3-way'!X110^(1/3)*COS('OddsRatio_working_3-way'!Y110/3)</f>
        <v>0.52062558953193327</v>
      </c>
      <c r="AA110" s="11">
        <f>'OddsRatio_working_3-way'!X110^(1/3)*COS(('OddsRatio_working_3-way'!Y110+2*PI())/3)</f>
        <v>-0.29723046776026396</v>
      </c>
      <c r="AB110" s="11">
        <f>'OddsRatio_working_3-way'!X110^(1/3)*COS(('OddsRatio_working_3-way'!Y110+4*PI())/3)</f>
        <v>-0.22339512177166909</v>
      </c>
      <c r="AC110" s="11">
        <f>'OddsRatio_working_3-way'!X110^(1/3)*SIN('OddsRatio_working_3-way'!Y110/3)</f>
        <v>4.2628856882224363E-2</v>
      </c>
      <c r="AD110" s="11">
        <f>'OddsRatio_working_3-way'!X110^(1/3)*SIN(('OddsRatio_working_3-way'!Y110+2*PI())/3)</f>
        <v>0.42956055795379189</v>
      </c>
      <c r="AE110" s="11">
        <f>'OddsRatio_working_3-way'!X110^(1/3)*SIN(('OddsRatio_working_3-way'!Y110+4*PI())/3)</f>
        <v>-0.47218941483601617</v>
      </c>
      <c r="AF110" s="11">
        <f>-'OddsRatio_working_3-way'!U110/(3*'OddsRatio_working_3-way'!X110^(1/3))*COS(('OddsRatio_working_3-way'!Y110)/3)</f>
        <v>0.52062558953193327</v>
      </c>
      <c r="AG110" s="11">
        <f>-'OddsRatio_working_3-way'!U110/(3*'OddsRatio_working_3-way'!X110^(1/3))*COS(('OddsRatio_working_3-way'!Y110+2*PI())/3)</f>
        <v>-0.29723046776026396</v>
      </c>
      <c r="AH110" s="11">
        <f>-'OddsRatio_working_3-way'!U110/(3*'OddsRatio_working_3-way'!X110^(1/3))*COS(('OddsRatio_working_3-way'!Y110+4*PI())/3)</f>
        <v>-0.22339512177166909</v>
      </c>
      <c r="AI110" s="11">
        <f>'OddsRatio_working_3-way'!U110/(3*'OddsRatio_working_3-way'!X110^(1/3))*SIN(('OddsRatio_working_3-way'!Y110)/3)</f>
        <v>-4.2628856882224363E-2</v>
      </c>
      <c r="AJ110" s="11">
        <f>'OddsRatio_working_3-way'!U110/(3*'OddsRatio_working_3-way'!X110^(1/3))*SIN(('OddsRatio_working_3-way'!Y110+2*PI())/3)</f>
        <v>-0.42956055795379189</v>
      </c>
      <c r="AK110" s="11">
        <f>'OddsRatio_working_3-way'!U110/(3*'OddsRatio_working_3-way'!X110^(1/3))*SIN(('OddsRatio_working_3-way'!Y110+4*PI())/3)</f>
        <v>0.47218941483601617</v>
      </c>
      <c r="AL110" s="11">
        <f>'OddsRatio_working_3-way'!Z110+'OddsRatio_working_3-way'!AF110</f>
        <v>1.0412511790638665</v>
      </c>
      <c r="AM110" s="11">
        <f>'OddsRatio_working_3-way'!AA110+'OddsRatio_working_3-way'!AG110</f>
        <v>-0.59446093552052792</v>
      </c>
      <c r="AN110" s="11">
        <f>'OddsRatio_working_3-way'!AB110+'OddsRatio_working_3-way'!AH110</f>
        <v>-0.44679024354333818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1.0412511790638665</v>
      </c>
      <c r="AS110" s="11">
        <f>IF(('OddsRatio_working_3-way'!X110=0),IF(Q110&gt;0,-Q110^(1/3),(-Q110)^(1/3)),'OddsRatio_working_3-way'!AM110-'OddsRatio_working_3-way'!R110/3)</f>
        <v>-0.59446093552052792</v>
      </c>
      <c r="AT110" s="11">
        <f>IF(('OddsRatio_working_3-way'!X110=0),IF(Q110&gt;0,-Q110^(1/3),(-Q110)^(1/3)),'OddsRatio_working_3-way'!AN110-'OddsRatio_working_3-way'!R110/3)</f>
        <v>-0.44679024354333818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9">
        <f t="shared" si="26"/>
        <v>0.36800620774024767</v>
      </c>
      <c r="E111" s="9">
        <f t="shared" si="27"/>
        <v>0.31911448137656745</v>
      </c>
      <c r="F111" s="9">
        <f t="shared" si="28"/>
        <v>0.31287931088318477</v>
      </c>
      <c r="G111" s="9">
        <f t="shared" si="29"/>
        <v>1.0408154338359439</v>
      </c>
      <c r="H111" s="9">
        <f t="shared" si="30"/>
        <v>2.717345465829307</v>
      </c>
      <c r="I111" s="9">
        <f t="shared" si="31"/>
        <v>3.1336716393636843</v>
      </c>
      <c r="J111" s="9">
        <f t="shared" si="32"/>
        <v>3.1961205653938416</v>
      </c>
      <c r="K111" s="11">
        <f t="shared" si="33"/>
        <v>0.37735849056603776</v>
      </c>
      <c r="L111" s="11">
        <f t="shared" si="34"/>
        <v>0.32786885245901642</v>
      </c>
      <c r="M111" s="11">
        <f t="shared" si="35"/>
        <v>0.32154340836012862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-0.28393188013880155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0.23113729694677976</v>
      </c>
      <c r="Q111" s="11">
        <f>2*'OddsRatio_working_3-way'!K111*'OddsRatio_working_3-way'!L111*'OddsRatio_working_3-way'!M111</f>
        <v>7.9565334577204744E-2</v>
      </c>
      <c r="R111" s="11">
        <f t="shared" si="36"/>
        <v>0</v>
      </c>
      <c r="S111" s="11">
        <f t="shared" si="37"/>
        <v>-0.81405898074491356</v>
      </c>
      <c r="T111" s="11">
        <f t="shared" si="38"/>
        <v>-0.28022684362991862</v>
      </c>
      <c r="U111" s="11">
        <f>'OddsRatio_working_3-way'!S111-'OddsRatio_working_3-way'!R111^2/3</f>
        <v>-0.81405898074491356</v>
      </c>
      <c r="V111" s="11">
        <f>'OddsRatio_working_3-way'!S111*'OddsRatio_working_3-way'!R111/3-2*'OddsRatio_working_3-way'!R111^3/27-'OddsRatio_working_3-way'!T111</f>
        <v>0.28022684362991862</v>
      </c>
      <c r="W111" s="11">
        <f>'OddsRatio_working_3-way'!V111^2+4*'OddsRatio_working_3-way'!U111^3/27</f>
        <v>-1.3944559184323746E-3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0.1413519895590607</v>
      </c>
      <c r="Y111" s="11">
        <f>IF('OddsRatio_working_3-way'!W111&gt;=0,IF('OddsRatio_working_3-way'!V111+SQRT('OddsRatio_working_3-way'!W111)&gt;0,0,PI()),ACOS('OddsRatio_working_3-way'!V111/(2*'OddsRatio_working_3-way'!X111)))</f>
        <v>0.13247732385332545</v>
      </c>
      <c r="Z111" s="11">
        <f>'OddsRatio_working_3-way'!X111^(1/3)*COS('OddsRatio_working_3-way'!Y111/3)</f>
        <v>0.52040771691797194</v>
      </c>
      <c r="AA111" s="11">
        <f>'OddsRatio_working_3-way'!X111^(1/3)*COS(('OddsRatio_working_3-way'!Y111+2*PI())/3)</f>
        <v>-0.28011871008776801</v>
      </c>
      <c r="AB111" s="11">
        <f>'OddsRatio_working_3-way'!X111^(1/3)*COS(('OddsRatio_working_3-way'!Y111+4*PI())/3)</f>
        <v>-0.24028900683020385</v>
      </c>
      <c r="AC111" s="11">
        <f>'OddsRatio_working_3-way'!X111^(1/3)*SIN('OddsRatio_working_3-way'!Y111/3)</f>
        <v>2.2995689897497621E-2</v>
      </c>
      <c r="AD111" s="11">
        <f>'OddsRatio_working_3-way'!X111^(1/3)*SIN(('OddsRatio_working_3-way'!Y111+2*PI())/3)</f>
        <v>0.43918845822767577</v>
      </c>
      <c r="AE111" s="11">
        <f>'OddsRatio_working_3-way'!X111^(1/3)*SIN(('OddsRatio_working_3-way'!Y111+4*PI())/3)</f>
        <v>-0.46218414812517333</v>
      </c>
      <c r="AF111" s="11">
        <f>-'OddsRatio_working_3-way'!U111/(3*'OddsRatio_working_3-way'!X111^(1/3))*COS(('OddsRatio_working_3-way'!Y111)/3)</f>
        <v>0.52040771691797183</v>
      </c>
      <c r="AG111" s="11">
        <f>-'OddsRatio_working_3-way'!U111/(3*'OddsRatio_working_3-way'!X111^(1/3))*COS(('OddsRatio_working_3-way'!Y111+2*PI())/3)</f>
        <v>-0.28011871008776795</v>
      </c>
      <c r="AH111" s="11">
        <f>-'OddsRatio_working_3-way'!U111/(3*'OddsRatio_working_3-way'!X111^(1/3))*COS(('OddsRatio_working_3-way'!Y111+4*PI())/3)</f>
        <v>-0.24028900683020379</v>
      </c>
      <c r="AI111" s="11">
        <f>'OddsRatio_working_3-way'!U111/(3*'OddsRatio_working_3-way'!X111^(1/3))*SIN(('OddsRatio_working_3-way'!Y111)/3)</f>
        <v>-2.2995689897497618E-2</v>
      </c>
      <c r="AJ111" s="11">
        <f>'OddsRatio_working_3-way'!U111/(3*'OddsRatio_working_3-way'!X111^(1/3))*SIN(('OddsRatio_working_3-way'!Y111+2*PI())/3)</f>
        <v>-0.43918845822767566</v>
      </c>
      <c r="AK111" s="11">
        <f>'OddsRatio_working_3-way'!U111/(3*'OddsRatio_working_3-way'!X111^(1/3))*SIN(('OddsRatio_working_3-way'!Y111+4*PI())/3)</f>
        <v>0.46218414812517322</v>
      </c>
      <c r="AL111" s="11">
        <f>'OddsRatio_working_3-way'!Z111+'OddsRatio_working_3-way'!AF111</f>
        <v>1.0408154338359439</v>
      </c>
      <c r="AM111" s="11">
        <f>'OddsRatio_working_3-way'!AA111+'OddsRatio_working_3-way'!AG111</f>
        <v>-0.56023742017553602</v>
      </c>
      <c r="AN111" s="11">
        <f>'OddsRatio_working_3-way'!AB111+'OddsRatio_working_3-way'!AH111</f>
        <v>-0.48057801366040764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1.0408154338359439</v>
      </c>
      <c r="AS111" s="11">
        <f>IF(('OddsRatio_working_3-way'!X111=0),IF(Q111&gt;0,-Q111^(1/3),(-Q111)^(1/3)),'OddsRatio_working_3-way'!AM111-'OddsRatio_working_3-way'!R111/3)</f>
        <v>-0.56023742017553602</v>
      </c>
      <c r="AT111" s="11">
        <f>IF(('OddsRatio_working_3-way'!X111=0),IF(Q111&gt;0,-Q111^(1/3),(-Q111)^(1/3)),'OddsRatio_working_3-way'!AN111-'OddsRatio_working_3-way'!R111/3)</f>
        <v>-0.48057801366040764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9">
        <f t="shared" si="26"/>
        <v>0.48658188546404846</v>
      </c>
      <c r="E112" s="9">
        <f t="shared" si="27"/>
        <v>0.29614206097760953</v>
      </c>
      <c r="F112" s="9">
        <f t="shared" si="28"/>
        <v>0.21727605355834179</v>
      </c>
      <c r="G112" s="9">
        <f t="shared" si="29"/>
        <v>1.0658106509705614</v>
      </c>
      <c r="H112" s="9">
        <f t="shared" si="30"/>
        <v>2.055152544460856</v>
      </c>
      <c r="I112" s="9">
        <f t="shared" si="31"/>
        <v>3.3767577516643512</v>
      </c>
      <c r="J112" s="9">
        <f t="shared" si="32"/>
        <v>4.6024400002804979</v>
      </c>
      <c r="K112" s="11">
        <f t="shared" si="33"/>
        <v>0.50251256281407031</v>
      </c>
      <c r="L112" s="11">
        <f t="shared" si="34"/>
        <v>0.30959752321981426</v>
      </c>
      <c r="M112" s="11">
        <f t="shared" si="35"/>
        <v>0.22831050228310504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-0.26504953624307115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0.23443056070888396</v>
      </c>
      <c r="Q112" s="11">
        <f>2*'OddsRatio_working_3-way'!K112*'OddsRatio_working_3-way'!L112*'OddsRatio_working_3-way'!M112</f>
        <v>7.1039563851176948E-2</v>
      </c>
      <c r="R112" s="11">
        <f t="shared" si="36"/>
        <v>0</v>
      </c>
      <c r="S112" s="11">
        <f t="shared" si="37"/>
        <v>-0.88447829048036064</v>
      </c>
      <c r="T112" s="11">
        <f t="shared" si="38"/>
        <v>-0.26802372438798805</v>
      </c>
      <c r="U112" s="11">
        <f>'OddsRatio_working_3-way'!S112-'OddsRatio_working_3-way'!R112^2/3</f>
        <v>-0.88447829048036064</v>
      </c>
      <c r="V112" s="11">
        <f>'OddsRatio_working_3-way'!S112*'OddsRatio_working_3-way'!R112/3-2*'OddsRatio_working_3-way'!R112^3/27-'OddsRatio_working_3-way'!T112</f>
        <v>0.26802372438798805</v>
      </c>
      <c r="W112" s="11">
        <f>'OddsRatio_working_3-way'!V112^2+4*'OddsRatio_working_3-way'!U112^3/27</f>
        <v>-3.0671283118158768E-2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0.16008435272768459</v>
      </c>
      <c r="Y112" s="11">
        <f>IF('OddsRatio_working_3-way'!W112&gt;=0,IF('OddsRatio_working_3-way'!V112+SQRT('OddsRatio_working_3-way'!W112)&gt;0,0,PI()),ACOS('OddsRatio_working_3-way'!V112/(2*'OddsRatio_working_3-way'!X112)))</f>
        <v>0.57877601091130526</v>
      </c>
      <c r="Z112" s="11">
        <f>'OddsRatio_working_3-way'!X112^(1/3)*COS('OddsRatio_working_3-way'!Y112/3)</f>
        <v>0.53290532548528069</v>
      </c>
      <c r="AA112" s="11">
        <f>'OddsRatio_working_3-way'!X112^(1/3)*COS(('OddsRatio_working_3-way'!Y112+2*PI())/3)</f>
        <v>-0.35661090236698351</v>
      </c>
      <c r="AB112" s="11">
        <f>'OddsRatio_working_3-way'!X112^(1/3)*COS(('OddsRatio_working_3-way'!Y112+4*PI())/3)</f>
        <v>-0.17629442311829727</v>
      </c>
      <c r="AC112" s="11">
        <f>'OddsRatio_working_3-way'!X112^(1/3)*SIN('OddsRatio_working_3-way'!Y112/3)</f>
        <v>0.10410576783355462</v>
      </c>
      <c r="AD112" s="11">
        <f>'OddsRatio_working_3-way'!X112^(1/3)*SIN(('OddsRatio_working_3-way'!Y112+2*PI())/3)</f>
        <v>0.40945666576549056</v>
      </c>
      <c r="AE112" s="11">
        <f>'OddsRatio_working_3-way'!X112^(1/3)*SIN(('OddsRatio_working_3-way'!Y112+4*PI())/3)</f>
        <v>-0.51356243359904519</v>
      </c>
      <c r="AF112" s="11">
        <f>-'OddsRatio_working_3-way'!U112/(3*'OddsRatio_working_3-way'!X112^(1/3))*COS(('OddsRatio_working_3-way'!Y112)/3)</f>
        <v>0.53290532548528069</v>
      </c>
      <c r="AG112" s="11">
        <f>-'OddsRatio_working_3-way'!U112/(3*'OddsRatio_working_3-way'!X112^(1/3))*COS(('OddsRatio_working_3-way'!Y112+2*PI())/3)</f>
        <v>-0.35661090236698351</v>
      </c>
      <c r="AH112" s="11">
        <f>-'OddsRatio_working_3-way'!U112/(3*'OddsRatio_working_3-way'!X112^(1/3))*COS(('OddsRatio_working_3-way'!Y112+4*PI())/3)</f>
        <v>-0.17629442311829727</v>
      </c>
      <c r="AI112" s="11">
        <f>'OddsRatio_working_3-way'!U112/(3*'OddsRatio_working_3-way'!X112^(1/3))*SIN(('OddsRatio_working_3-way'!Y112)/3)</f>
        <v>-0.10410576783355462</v>
      </c>
      <c r="AJ112" s="11">
        <f>'OddsRatio_working_3-way'!U112/(3*'OddsRatio_working_3-way'!X112^(1/3))*SIN(('OddsRatio_working_3-way'!Y112+2*PI())/3)</f>
        <v>-0.40945666576549056</v>
      </c>
      <c r="AK112" s="11">
        <f>'OddsRatio_working_3-way'!U112/(3*'OddsRatio_working_3-way'!X112^(1/3))*SIN(('OddsRatio_working_3-way'!Y112+4*PI())/3)</f>
        <v>0.51356243359904519</v>
      </c>
      <c r="AL112" s="11">
        <f>'OddsRatio_working_3-way'!Z112+'OddsRatio_working_3-way'!AF112</f>
        <v>1.0658106509705614</v>
      </c>
      <c r="AM112" s="11">
        <f>'OddsRatio_working_3-way'!AA112+'OddsRatio_working_3-way'!AG112</f>
        <v>-0.71322180473396701</v>
      </c>
      <c r="AN112" s="11">
        <f>'OddsRatio_working_3-way'!AB112+'OddsRatio_working_3-way'!AH112</f>
        <v>-0.35258884623659453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1.0658106509705614</v>
      </c>
      <c r="AS112" s="11">
        <f>IF(('OddsRatio_working_3-way'!X112=0),IF(Q112&gt;0,-Q112^(1/3),(-Q112)^(1/3)),'OddsRatio_working_3-way'!AM112-'OddsRatio_working_3-way'!R112/3)</f>
        <v>-0.71322180473396701</v>
      </c>
      <c r="AT112" s="11">
        <f>IF(('OddsRatio_working_3-way'!X112=0),IF(Q112&gt;0,-Q112^(1/3),(-Q112)^(1/3)),'OddsRatio_working_3-way'!AN112-'OddsRatio_working_3-way'!R112/3)</f>
        <v>-0.35258884623659453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9">
        <f t="shared" si="26"/>
        <v>0.60663830760999216</v>
      </c>
      <c r="E113" s="9">
        <f t="shared" si="27"/>
        <v>0.22649759854686977</v>
      </c>
      <c r="F113" s="9">
        <f t="shared" si="28"/>
        <v>0.16686409384313791</v>
      </c>
      <c r="G113" s="9">
        <f t="shared" si="29"/>
        <v>1.0807145088362937</v>
      </c>
      <c r="H113" s="9">
        <f t="shared" si="30"/>
        <v>1.6484287053017761</v>
      </c>
      <c r="I113" s="9">
        <f t="shared" si="31"/>
        <v>4.4150578479226894</v>
      </c>
      <c r="J113" s="9">
        <f t="shared" si="32"/>
        <v>5.9929010308236776</v>
      </c>
      <c r="K113" s="11">
        <f t="shared" si="33"/>
        <v>0.625</v>
      </c>
      <c r="L113" s="11">
        <f t="shared" si="34"/>
        <v>0.24038461538461536</v>
      </c>
      <c r="M113" s="11">
        <f t="shared" si="35"/>
        <v>0.17793594306049823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-0.23416968929646853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0.22402391869696137</v>
      </c>
      <c r="Q113" s="11">
        <f>2*'OddsRatio_working_3-way'!K113*'OddsRatio_working_3-way'!L113*'OddsRatio_working_3-way'!M113</f>
        <v>5.3466329044620862E-2</v>
      </c>
      <c r="R113" s="11">
        <f t="shared" si="36"/>
        <v>0</v>
      </c>
      <c r="S113" s="11">
        <f t="shared" si="37"/>
        <v>-0.95667342502785579</v>
      </c>
      <c r="T113" s="11">
        <f t="shared" si="38"/>
        <v>-0.22832301313313985</v>
      </c>
      <c r="U113" s="11">
        <f>'OddsRatio_working_3-way'!S113-'OddsRatio_working_3-way'!R113^2/3</f>
        <v>-0.95667342502785579</v>
      </c>
      <c r="V113" s="11">
        <f>'OddsRatio_working_3-way'!S113*'OddsRatio_working_3-way'!R113/3-2*'OddsRatio_working_3-way'!R113^3/27-'OddsRatio_working_3-way'!T113</f>
        <v>0.22832301313313985</v>
      </c>
      <c r="W113" s="11">
        <f>'OddsRatio_working_3-way'!V113^2+4*'OddsRatio_working_3-way'!U113^3/27</f>
        <v>-7.7582752647998326E-2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0.18007925406206171</v>
      </c>
      <c r="Y113" s="11">
        <f>IF('OddsRatio_working_3-way'!W113&gt;=0,IF('OddsRatio_working_3-way'!V113+SQRT('OddsRatio_working_3-way'!W113)&gt;0,0,PI()),ACOS('OddsRatio_working_3-way'!V113/(2*'OddsRatio_working_3-way'!X113)))</f>
        <v>0.88414435898697596</v>
      </c>
      <c r="Z113" s="11">
        <f>'OddsRatio_working_3-way'!X113^(1/3)*COS('OddsRatio_working_3-way'!Y113/3)</f>
        <v>0.54035725441814686</v>
      </c>
      <c r="AA113" s="11">
        <f>'OddsRatio_working_3-way'!X113^(1/3)*COS(('OddsRatio_working_3-way'!Y113+2*PI())/3)</f>
        <v>-0.41223102759437324</v>
      </c>
      <c r="AB113" s="11">
        <f>'OddsRatio_working_3-way'!X113^(1/3)*COS(('OddsRatio_working_3-way'!Y113+4*PI())/3)</f>
        <v>-0.12812622682377375</v>
      </c>
      <c r="AC113" s="11">
        <f>'OddsRatio_working_3-way'!X113^(1/3)*SIN('OddsRatio_working_3-way'!Y113/3)</f>
        <v>0.16402798320297077</v>
      </c>
      <c r="AD113" s="11">
        <f>'OddsRatio_working_3-way'!X113^(1/3)*SIN(('OddsRatio_working_3-way'!Y113+2*PI())/3)</f>
        <v>0.38594911784384095</v>
      </c>
      <c r="AE113" s="11">
        <f>'OddsRatio_working_3-way'!X113^(1/3)*SIN(('OddsRatio_working_3-way'!Y113+4*PI())/3)</f>
        <v>-0.54997710104681163</v>
      </c>
      <c r="AF113" s="11">
        <f>-'OddsRatio_working_3-way'!U113/(3*'OddsRatio_working_3-way'!X113^(1/3))*COS(('OddsRatio_working_3-way'!Y113)/3)</f>
        <v>0.54035725441814686</v>
      </c>
      <c r="AG113" s="11">
        <f>-'OddsRatio_working_3-way'!U113/(3*'OddsRatio_working_3-way'!X113^(1/3))*COS(('OddsRatio_working_3-way'!Y113+2*PI())/3)</f>
        <v>-0.41223102759437324</v>
      </c>
      <c r="AH113" s="11">
        <f>-'OddsRatio_working_3-way'!U113/(3*'OddsRatio_working_3-way'!X113^(1/3))*COS(('OddsRatio_working_3-way'!Y113+4*PI())/3)</f>
        <v>-0.12812622682377375</v>
      </c>
      <c r="AI113" s="11">
        <f>'OddsRatio_working_3-way'!U113/(3*'OddsRatio_working_3-way'!X113^(1/3))*SIN(('OddsRatio_working_3-way'!Y113)/3)</f>
        <v>-0.16402798320297077</v>
      </c>
      <c r="AJ113" s="11">
        <f>'OddsRatio_working_3-way'!U113/(3*'OddsRatio_working_3-way'!X113^(1/3))*SIN(('OddsRatio_working_3-way'!Y113+2*PI())/3)</f>
        <v>-0.38594911784384095</v>
      </c>
      <c r="AK113" s="11">
        <f>'OddsRatio_working_3-way'!U113/(3*'OddsRatio_working_3-way'!X113^(1/3))*SIN(('OddsRatio_working_3-way'!Y113+4*PI())/3)</f>
        <v>0.54997710104681163</v>
      </c>
      <c r="AL113" s="11">
        <f>'OddsRatio_working_3-way'!Z113+'OddsRatio_working_3-way'!AF113</f>
        <v>1.0807145088362937</v>
      </c>
      <c r="AM113" s="11">
        <f>'OddsRatio_working_3-way'!AA113+'OddsRatio_working_3-way'!AG113</f>
        <v>-0.82446205518874649</v>
      </c>
      <c r="AN113" s="11">
        <f>'OddsRatio_working_3-way'!AB113+'OddsRatio_working_3-way'!AH113</f>
        <v>-0.25625245364754751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1.0807145088362937</v>
      </c>
      <c r="AS113" s="11">
        <f>IF(('OddsRatio_working_3-way'!X113=0),IF(Q113&gt;0,-Q113^(1/3),(-Q113)^(1/3)),'OddsRatio_working_3-way'!AM113-'OddsRatio_working_3-way'!R113/3)</f>
        <v>-0.82446205518874649</v>
      </c>
      <c r="AT113" s="11">
        <f>IF(('OddsRatio_working_3-way'!X113=0),IF(Q113&gt;0,-Q113^(1/3),(-Q113)^(1/3)),'OddsRatio_working_3-way'!AN113-'OddsRatio_working_3-way'!R113/3)</f>
        <v>-0.25625245364754751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9">
        <f t="shared" si="26"/>
        <v>0.18377551789963961</v>
      </c>
      <c r="E114" s="9">
        <f t="shared" si="27"/>
        <v>0.25877272968289006</v>
      </c>
      <c r="F114" s="9">
        <f t="shared" si="28"/>
        <v>0.55745175241747036</v>
      </c>
      <c r="G114" s="9">
        <f t="shared" si="29"/>
        <v>1.0728070542703372</v>
      </c>
      <c r="H114" s="9">
        <f t="shared" si="30"/>
        <v>5.4414212046791954</v>
      </c>
      <c r="I114" s="9">
        <f t="shared" si="31"/>
        <v>3.8643948349018</v>
      </c>
      <c r="J114" s="9">
        <f t="shared" si="32"/>
        <v>1.7938772201600497</v>
      </c>
      <c r="K114" s="11">
        <f t="shared" si="33"/>
        <v>0.19455252918287938</v>
      </c>
      <c r="L114" s="11">
        <f t="shared" si="34"/>
        <v>0.27247956403269757</v>
      </c>
      <c r="M114" s="11">
        <f t="shared" si="35"/>
        <v>0.57471264367816088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-0.24920967033738406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0.23002154707800732</v>
      </c>
      <c r="Q114" s="11">
        <f>2*'OddsRatio_working_3-way'!K114*'OddsRatio_working_3-way'!L114*'OddsRatio_working_3-way'!M114</f>
        <v>6.0932860153114533E-2</v>
      </c>
      <c r="R114" s="11">
        <f t="shared" si="36"/>
        <v>0</v>
      </c>
      <c r="S114" s="11">
        <f t="shared" si="37"/>
        <v>-0.92300409838270103</v>
      </c>
      <c r="T114" s="11">
        <f t="shared" si="38"/>
        <v>-0.24450439692256984</v>
      </c>
      <c r="U114" s="11">
        <f>'OddsRatio_working_3-way'!S114-'OddsRatio_working_3-way'!R114^2/3</f>
        <v>-0.92300409838270103</v>
      </c>
      <c r="V114" s="11">
        <f>'OddsRatio_working_3-way'!S114*'OddsRatio_working_3-way'!R114/3-2*'OddsRatio_working_3-way'!R114^3/27-'OddsRatio_working_3-way'!T114</f>
        <v>0.24450439692256984</v>
      </c>
      <c r="W114" s="11">
        <f>'OddsRatio_working_3-way'!V114^2+4*'OddsRatio_working_3-way'!U114^3/27</f>
        <v>-5.6712554202528721E-2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0.17065678591620545</v>
      </c>
      <c r="Y114" s="11">
        <f>IF('OddsRatio_working_3-way'!W114&gt;=0,IF('OddsRatio_working_3-way'!V114+SQRT('OddsRatio_working_3-way'!W114)&gt;0,0,PI()),ACOS('OddsRatio_working_3-way'!V114/(2*'OddsRatio_working_3-way'!X114)))</f>
        <v>0.77222076300252818</v>
      </c>
      <c r="Z114" s="11">
        <f>'OddsRatio_working_3-way'!X114^(1/3)*COS('OddsRatio_working_3-way'!Y114/3)</f>
        <v>0.53640352713516859</v>
      </c>
      <c r="AA114" s="11">
        <f>'OddsRatio_working_3-way'!X114^(1/3)*COS(('OddsRatio_working_3-way'!Y114+2*PI())/3)</f>
        <v>-0.39049022031386954</v>
      </c>
      <c r="AB114" s="11">
        <f>'OddsRatio_working_3-way'!X114^(1/3)*COS(('OddsRatio_working_3-way'!Y114+4*PI())/3)</f>
        <v>-0.14591330682129894</v>
      </c>
      <c r="AC114" s="11">
        <f>'OddsRatio_working_3-way'!X114^(1/3)*SIN('OddsRatio_working_3-way'!Y114/3)</f>
        <v>0.14120654684250353</v>
      </c>
      <c r="AD114" s="11">
        <f>'OddsRatio_working_3-way'!X114^(1/3)*SIN(('OddsRatio_working_3-way'!Y114+2*PI())/3)</f>
        <v>0.3939358077573798</v>
      </c>
      <c r="AE114" s="11">
        <f>'OddsRatio_working_3-way'!X114^(1/3)*SIN(('OddsRatio_working_3-way'!Y114+4*PI())/3)</f>
        <v>-0.53514235459988324</v>
      </c>
      <c r="AF114" s="11">
        <f>-'OddsRatio_working_3-way'!U114/(3*'OddsRatio_working_3-way'!X114^(1/3))*COS(('OddsRatio_working_3-way'!Y114)/3)</f>
        <v>0.53640352713516859</v>
      </c>
      <c r="AG114" s="11">
        <f>-'OddsRatio_working_3-way'!U114/(3*'OddsRatio_working_3-way'!X114^(1/3))*COS(('OddsRatio_working_3-way'!Y114+2*PI())/3)</f>
        <v>-0.39049022031386954</v>
      </c>
      <c r="AH114" s="11">
        <f>-'OddsRatio_working_3-way'!U114/(3*'OddsRatio_working_3-way'!X114^(1/3))*COS(('OddsRatio_working_3-way'!Y114+4*PI())/3)</f>
        <v>-0.14591330682129894</v>
      </c>
      <c r="AI114" s="11">
        <f>'OddsRatio_working_3-way'!U114/(3*'OddsRatio_working_3-way'!X114^(1/3))*SIN(('OddsRatio_working_3-way'!Y114)/3)</f>
        <v>-0.14120654684250353</v>
      </c>
      <c r="AJ114" s="11">
        <f>'OddsRatio_working_3-way'!U114/(3*'OddsRatio_working_3-way'!X114^(1/3))*SIN(('OddsRatio_working_3-way'!Y114+2*PI())/3)</f>
        <v>-0.3939358077573798</v>
      </c>
      <c r="AK114" s="11">
        <f>'OddsRatio_working_3-way'!U114/(3*'OddsRatio_working_3-way'!X114^(1/3))*SIN(('OddsRatio_working_3-way'!Y114+4*PI())/3)</f>
        <v>0.53514235459988324</v>
      </c>
      <c r="AL114" s="11">
        <f>'OddsRatio_working_3-way'!Z114+'OddsRatio_working_3-way'!AF114</f>
        <v>1.0728070542703372</v>
      </c>
      <c r="AM114" s="11">
        <f>'OddsRatio_working_3-way'!AA114+'OddsRatio_working_3-way'!AG114</f>
        <v>-0.78098044062773908</v>
      </c>
      <c r="AN114" s="11">
        <f>'OddsRatio_working_3-way'!AB114+'OddsRatio_working_3-way'!AH114</f>
        <v>-0.29182661364259788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1.0728070542703372</v>
      </c>
      <c r="AS114" s="11">
        <f>IF(('OddsRatio_working_3-way'!X114=0),IF(Q114&gt;0,-Q114^(1/3),(-Q114)^(1/3)),'OddsRatio_working_3-way'!AM114-'OddsRatio_working_3-way'!R114/3)</f>
        <v>-0.78098044062773908</v>
      </c>
      <c r="AT114" s="11">
        <f>IF(('OddsRatio_working_3-way'!X114=0),IF(Q114&gt;0,-Q114^(1/3),(-Q114)^(1/3)),'OddsRatio_working_3-way'!AN114-'OddsRatio_working_3-way'!R114/3)</f>
        <v>-0.29182661364259788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9">
        <f t="shared" si="26"/>
        <v>0.93156208184134204</v>
      </c>
      <c r="E115" s="9">
        <f t="shared" si="27"/>
        <v>5.5419909859609956E-2</v>
      </c>
      <c r="F115" s="9">
        <f t="shared" si="28"/>
        <v>1.301800829904789E-2</v>
      </c>
      <c r="G115" s="9">
        <f t="shared" si="29"/>
        <v>1.8366440490842573</v>
      </c>
      <c r="H115" s="9">
        <f t="shared" si="30"/>
        <v>1.0734657619633705</v>
      </c>
      <c r="I115" s="9">
        <f t="shared" si="31"/>
        <v>18.044056775501907</v>
      </c>
      <c r="J115" s="9">
        <f t="shared" si="32"/>
        <v>76.816666346198133</v>
      </c>
      <c r="K115" s="11">
        <f t="shared" si="33"/>
        <v>0.96153846153846145</v>
      </c>
      <c r="L115" s="11">
        <f t="shared" si="34"/>
        <v>9.727626459143969E-2</v>
      </c>
      <c r="M115" s="11">
        <f t="shared" si="35"/>
        <v>2.3651844843897825E-2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-3.389894821852979E-2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0.11194097473634669</v>
      </c>
      <c r="Q115" s="11">
        <f>2*'OddsRatio_working_3-way'!K115*'OddsRatio_working_3-way'!L115*'OddsRatio_working_3-way'!M115</f>
        <v>4.4245444559820827E-3</v>
      </c>
      <c r="R115" s="11">
        <f t="shared" si="36"/>
        <v>0</v>
      </c>
      <c r="S115" s="11">
        <f t="shared" si="37"/>
        <v>-3.3021961039828867</v>
      </c>
      <c r="T115" s="11">
        <f t="shared" si="38"/>
        <v>-0.13052158513766351</v>
      </c>
      <c r="U115" s="11">
        <f>'OddsRatio_working_3-way'!S115-'OddsRatio_working_3-way'!R115^2/3</f>
        <v>-3.3021961039828867</v>
      </c>
      <c r="V115" s="11">
        <f>'OddsRatio_working_3-way'!S115*'OddsRatio_working_3-way'!R115/3-2*'OddsRatio_working_3-way'!R115^3/27-'OddsRatio_working_3-way'!T115</f>
        <v>0.13052158513766351</v>
      </c>
      <c r="W115" s="11">
        <f>'OddsRatio_working_3-way'!V115^2+4*'OddsRatio_working_3-way'!U115^3/27</f>
        <v>-5.3176003342060714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1.154841571211493</v>
      </c>
      <c r="Y115" s="11">
        <f>IF('OddsRatio_working_3-way'!W115&gt;=0,IF('OddsRatio_working_3-way'!V115+SQRT('OddsRatio_working_3-way'!W115)&gt;0,0,PI()),ACOS('OddsRatio_working_3-way'!V115/(2*'OddsRatio_working_3-way'!X115)))</f>
        <v>1.5142556040673496</v>
      </c>
      <c r="Z115" s="11">
        <f>'OddsRatio_working_3-way'!X115^(1/3)*COS('OddsRatio_working_3-way'!Y115/3)</f>
        <v>0.91832202454212875</v>
      </c>
      <c r="AA115" s="11">
        <f>'OddsRatio_working_3-way'!X115^(1/3)*COS(('OddsRatio_working_3-way'!Y115+2*PI())/3)</f>
        <v>-0.89854981552662783</v>
      </c>
      <c r="AB115" s="11">
        <f>'OddsRatio_working_3-way'!X115^(1/3)*COS(('OddsRatio_working_3-way'!Y115+4*PI())/3)</f>
        <v>-1.9772209015501276E-2</v>
      </c>
      <c r="AC115" s="11">
        <f>'OddsRatio_working_3-way'!X115^(1/3)*SIN('OddsRatio_working_3-way'!Y115/3)</f>
        <v>0.50736248767701408</v>
      </c>
      <c r="AD115" s="11">
        <f>'OddsRatio_working_3-way'!X115^(1/3)*SIN(('OddsRatio_working_3-way'!Y115+2*PI())/3)</f>
        <v>0.54160895826973321</v>
      </c>
      <c r="AE115" s="11">
        <f>'OddsRatio_working_3-way'!X115^(1/3)*SIN(('OddsRatio_working_3-way'!Y115+4*PI())/3)</f>
        <v>-1.0489714459467472</v>
      </c>
      <c r="AF115" s="11">
        <f>-'OddsRatio_working_3-way'!U115/(3*'OddsRatio_working_3-way'!X115^(1/3))*COS(('OddsRatio_working_3-way'!Y115)/3)</f>
        <v>0.91832202454212852</v>
      </c>
      <c r="AG115" s="11">
        <f>-'OddsRatio_working_3-way'!U115/(3*'OddsRatio_working_3-way'!X115^(1/3))*COS(('OddsRatio_working_3-way'!Y115+2*PI())/3)</f>
        <v>-0.8985498155266276</v>
      </c>
      <c r="AH115" s="11">
        <f>-'OddsRatio_working_3-way'!U115/(3*'OddsRatio_working_3-way'!X115^(1/3))*COS(('OddsRatio_working_3-way'!Y115+4*PI())/3)</f>
        <v>-1.9772209015501269E-2</v>
      </c>
      <c r="AI115" s="11">
        <f>'OddsRatio_working_3-way'!U115/(3*'OddsRatio_working_3-way'!X115^(1/3))*SIN(('OddsRatio_working_3-way'!Y115)/3)</f>
        <v>-0.50736248767701397</v>
      </c>
      <c r="AJ115" s="11">
        <f>'OddsRatio_working_3-way'!U115/(3*'OddsRatio_working_3-way'!X115^(1/3))*SIN(('OddsRatio_working_3-way'!Y115+2*PI())/3)</f>
        <v>-0.5416089582697331</v>
      </c>
      <c r="AK115" s="11">
        <f>'OddsRatio_working_3-way'!U115/(3*'OddsRatio_working_3-way'!X115^(1/3))*SIN(('OddsRatio_working_3-way'!Y115+4*PI())/3)</f>
        <v>1.048971445946747</v>
      </c>
      <c r="AL115" s="11">
        <f>'OddsRatio_working_3-way'!Z115+'OddsRatio_working_3-way'!AF115</f>
        <v>1.8366440490842573</v>
      </c>
      <c r="AM115" s="11">
        <f>'OddsRatio_working_3-way'!AA115+'OddsRatio_working_3-way'!AG115</f>
        <v>-1.7970996310532554</v>
      </c>
      <c r="AN115" s="11">
        <f>'OddsRatio_working_3-way'!AB115+'OddsRatio_working_3-way'!AH115</f>
        <v>-3.9544418031002546E-2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1.8366440490842573</v>
      </c>
      <c r="AS115" s="11">
        <f>IF(('OddsRatio_working_3-way'!X115=0),IF(Q115&gt;0,-Q115^(1/3),(-Q115)^(1/3)),'OddsRatio_working_3-way'!AM115-'OddsRatio_working_3-way'!R115/3)</f>
        <v>-1.7970996310532554</v>
      </c>
      <c r="AT115" s="11">
        <f>IF(('OddsRatio_working_3-way'!X115=0),IF(Q115&gt;0,-Q115^(1/3),(-Q115)^(1/3)),'OddsRatio_working_3-way'!AN115-'OddsRatio_working_3-way'!R115/3)</f>
        <v>-3.9544418031002546E-2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9">
        <f t="shared" si="26"/>
        <v>0.68637763409943009</v>
      </c>
      <c r="E116" s="9">
        <f t="shared" si="27"/>
        <v>0.19604413249178018</v>
      </c>
      <c r="F116" s="9">
        <f t="shared" si="28"/>
        <v>0.1175782334087894</v>
      </c>
      <c r="G116" s="9">
        <f t="shared" si="29"/>
        <v>1.1423098245037577</v>
      </c>
      <c r="H116" s="9">
        <f t="shared" si="30"/>
        <v>1.4569239298015033</v>
      </c>
      <c r="I116" s="9">
        <f t="shared" si="31"/>
        <v>5.1008922699684902</v>
      </c>
      <c r="J116" s="9">
        <f t="shared" si="32"/>
        <v>8.5049755469896891</v>
      </c>
      <c r="K116" s="11">
        <f t="shared" si="33"/>
        <v>0.7142857142857143</v>
      </c>
      <c r="L116" s="11">
        <f t="shared" si="34"/>
        <v>0.2178649237472767</v>
      </c>
      <c r="M116" s="11">
        <f t="shared" si="35"/>
        <v>0.13210039630118889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-0.19394706363390779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0.21708375115788284</v>
      </c>
      <c r="Q116" s="11">
        <f>2*'OddsRatio_working_3-way'!K116*'OddsRatio_working_3-way'!L116*'OddsRatio_working_3-way'!M116</f>
        <v>4.1114346810205073E-2</v>
      </c>
      <c r="R116" s="11">
        <f t="shared" si="36"/>
        <v>0</v>
      </c>
      <c r="S116" s="11">
        <f t="shared" si="37"/>
        <v>-1.1192938273489286</v>
      </c>
      <c r="T116" s="11">
        <f t="shared" si="38"/>
        <v>-0.21198746730093337</v>
      </c>
      <c r="U116" s="11">
        <f>'OddsRatio_working_3-way'!S116-'OddsRatio_working_3-way'!R116^2/3</f>
        <v>-1.1192938273489286</v>
      </c>
      <c r="V116" s="11">
        <f>'OddsRatio_working_3-way'!S116*'OddsRatio_working_3-way'!R116/3-2*'OddsRatio_working_3-way'!R116^3/27-'OddsRatio_working_3-way'!T116</f>
        <v>0.21198746730093337</v>
      </c>
      <c r="W116" s="11">
        <f>'OddsRatio_working_3-way'!V116^2+4*'OddsRatio_working_3-way'!U116^3/27</f>
        <v>-0.16280534426904031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0.22789472929496668</v>
      </c>
      <c r="Y116" s="11">
        <f>IF('OddsRatio_working_3-way'!W116&gt;=0,IF('OddsRatio_working_3-way'!V116+SQRT('OddsRatio_working_3-way'!W116)&gt;0,0,PI()),ACOS('OddsRatio_working_3-way'!V116/(2*'OddsRatio_working_3-way'!X116)))</f>
        <v>1.0870492777108491</v>
      </c>
      <c r="Z116" s="11">
        <f>'OddsRatio_working_3-way'!X116^(1/3)*COS('OddsRatio_working_3-way'!Y116/3)</f>
        <v>0.57115491225187887</v>
      </c>
      <c r="AA116" s="11">
        <f>'OddsRatio_working_3-way'!X116^(1/3)*COS(('OddsRatio_working_3-way'!Y116+2*PI())/3)</f>
        <v>-0.47308747317874517</v>
      </c>
      <c r="AB116" s="11">
        <f>'OddsRatio_working_3-way'!X116^(1/3)*COS(('OddsRatio_working_3-way'!Y116+4*PI())/3)</f>
        <v>-9.8067439073133936E-2</v>
      </c>
      <c r="AC116" s="11">
        <f>'OddsRatio_working_3-way'!X116^(1/3)*SIN('OddsRatio_working_3-way'!Y116/3)</f>
        <v>0.21651791764237746</v>
      </c>
      <c r="AD116" s="11">
        <f>'OddsRatio_working_3-way'!X116^(1/3)*SIN(('OddsRatio_working_3-way'!Y116+2*PI())/3)</f>
        <v>0.38637570468521037</v>
      </c>
      <c r="AE116" s="11">
        <f>'OddsRatio_working_3-way'!X116^(1/3)*SIN(('OddsRatio_working_3-way'!Y116+4*PI())/3)</f>
        <v>-0.6028936223275877</v>
      </c>
      <c r="AF116" s="11">
        <f>-'OddsRatio_working_3-way'!U116/(3*'OddsRatio_working_3-way'!X116^(1/3))*COS(('OddsRatio_working_3-way'!Y116)/3)</f>
        <v>0.57115491225187887</v>
      </c>
      <c r="AG116" s="11">
        <f>-'OddsRatio_working_3-way'!U116/(3*'OddsRatio_working_3-way'!X116^(1/3))*COS(('OddsRatio_working_3-way'!Y116+2*PI())/3)</f>
        <v>-0.47308747317874517</v>
      </c>
      <c r="AH116" s="11">
        <f>-'OddsRatio_working_3-way'!U116/(3*'OddsRatio_working_3-way'!X116^(1/3))*COS(('OddsRatio_working_3-way'!Y116+4*PI())/3)</f>
        <v>-9.8067439073133936E-2</v>
      </c>
      <c r="AI116" s="11">
        <f>'OddsRatio_working_3-way'!U116/(3*'OddsRatio_working_3-way'!X116^(1/3))*SIN(('OddsRatio_working_3-way'!Y116)/3)</f>
        <v>-0.21651791764237746</v>
      </c>
      <c r="AJ116" s="11">
        <f>'OddsRatio_working_3-way'!U116/(3*'OddsRatio_working_3-way'!X116^(1/3))*SIN(('OddsRatio_working_3-way'!Y116+2*PI())/3)</f>
        <v>-0.38637570468521037</v>
      </c>
      <c r="AK116" s="11">
        <f>'OddsRatio_working_3-way'!U116/(3*'OddsRatio_working_3-way'!X116^(1/3))*SIN(('OddsRatio_working_3-way'!Y116+4*PI())/3)</f>
        <v>0.6028936223275877</v>
      </c>
      <c r="AL116" s="11">
        <f>'OddsRatio_working_3-way'!Z116+'OddsRatio_working_3-way'!AF116</f>
        <v>1.1423098245037577</v>
      </c>
      <c r="AM116" s="11">
        <f>'OddsRatio_working_3-way'!AA116+'OddsRatio_working_3-way'!AG116</f>
        <v>-0.94617494635749033</v>
      </c>
      <c r="AN116" s="11">
        <f>'OddsRatio_working_3-way'!AB116+'OddsRatio_working_3-way'!AH116</f>
        <v>-0.19613487814626787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1.1423098245037577</v>
      </c>
      <c r="AS116" s="11">
        <f>IF(('OddsRatio_working_3-way'!X116=0),IF(Q116&gt;0,-Q116^(1/3),(-Q116)^(1/3)),'OddsRatio_working_3-way'!AM116-'OddsRatio_working_3-way'!R116/3)</f>
        <v>-0.94617494635749033</v>
      </c>
      <c r="AT116" s="11">
        <f>IF(('OddsRatio_working_3-way'!X116=0),IF(Q116&gt;0,-Q116^(1/3),(-Q116)^(1/3)),'OddsRatio_working_3-way'!AN116-'OddsRatio_working_3-way'!R116/3)</f>
        <v>-0.19613487814626787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9">
        <f t="shared" si="26"/>
        <v>0.66250488936849927</v>
      </c>
      <c r="E117" s="9">
        <f t="shared" si="27"/>
        <v>0.20278154388303798</v>
      </c>
      <c r="F117" s="9">
        <f t="shared" si="28"/>
        <v>0.13471356674846274</v>
      </c>
      <c r="G117" s="9">
        <f t="shared" si="29"/>
        <v>1.1074409183776859</v>
      </c>
      <c r="H117" s="9">
        <f t="shared" si="30"/>
        <v>1.5094228224537356</v>
      </c>
      <c r="I117" s="9">
        <f t="shared" si="31"/>
        <v>4.9314152602407857</v>
      </c>
      <c r="J117" s="9">
        <f t="shared" si="32"/>
        <v>7.4231573265905775</v>
      </c>
      <c r="K117" s="11">
        <f t="shared" si="33"/>
        <v>0.68493150684931503</v>
      </c>
      <c r="L117" s="11">
        <f t="shared" si="34"/>
        <v>0.21978021978021978</v>
      </c>
      <c r="M117" s="11">
        <f t="shared" si="35"/>
        <v>0.14705882352941177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-0.20967227776252761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0.21716800524213897</v>
      </c>
      <c r="Q117" s="11">
        <f>2*'OddsRatio_working_3-way'!K117*'OddsRatio_working_3-way'!L117*'OddsRatio_working_3-way'!M117</f>
        <v>4.427482267933517E-2</v>
      </c>
      <c r="R117" s="11">
        <f t="shared" si="36"/>
        <v>0</v>
      </c>
      <c r="S117" s="11">
        <f t="shared" si="37"/>
        <v>-1.0357497307684183</v>
      </c>
      <c r="T117" s="11">
        <f t="shared" si="38"/>
        <v>-0.21116202462149203</v>
      </c>
      <c r="U117" s="11">
        <f>'OddsRatio_working_3-way'!S117-'OddsRatio_working_3-way'!R117^2/3</f>
        <v>-1.0357497307684183</v>
      </c>
      <c r="V117" s="11">
        <f>'OddsRatio_working_3-way'!S117*'OddsRatio_working_3-way'!R117/3-2*'OddsRatio_working_3-way'!R117^3/27-'OddsRatio_working_3-way'!T117</f>
        <v>0.21116202462149203</v>
      </c>
      <c r="W117" s="11">
        <f>'OddsRatio_working_3-way'!V117^2+4*'OddsRatio_working_3-way'!U117^3/27</f>
        <v>-0.12002230480329258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0.20286184057477405</v>
      </c>
      <c r="Y117" s="11">
        <f>IF('OddsRatio_working_3-way'!W117&gt;=0,IF('OddsRatio_working_3-way'!V117+SQRT('OddsRatio_working_3-way'!W117)&gt;0,0,PI()),ACOS('OddsRatio_working_3-way'!V117/(2*'OddsRatio_working_3-way'!X117)))</f>
        <v>1.023409413617475</v>
      </c>
      <c r="Z117" s="11">
        <f>'OddsRatio_working_3-way'!X117^(1/3)*COS('OddsRatio_working_3-way'!Y117/3)</f>
        <v>0.55372045918884294</v>
      </c>
      <c r="AA117" s="11">
        <f>'OddsRatio_working_3-way'!X117^(1/3)*COS(('OddsRatio_working_3-way'!Y117+2*PI())/3)</f>
        <v>-0.44710321035685197</v>
      </c>
      <c r="AB117" s="11">
        <f>'OddsRatio_working_3-way'!X117^(1/3)*COS(('OddsRatio_working_3-way'!Y117+4*PI())/3)</f>
        <v>-0.10661724883199111</v>
      </c>
      <c r="AC117" s="11">
        <f>'OddsRatio_working_3-way'!X117^(1/3)*SIN('OddsRatio_working_3-way'!Y117/3)</f>
        <v>0.19657966154166706</v>
      </c>
      <c r="AD117" s="11">
        <f>'OddsRatio_working_3-way'!X117^(1/3)*SIN(('OddsRatio_working_3-way'!Y117+2*PI())/3)</f>
        <v>0.38124615348188901</v>
      </c>
      <c r="AE117" s="11">
        <f>'OddsRatio_working_3-way'!X117^(1/3)*SIN(('OddsRatio_working_3-way'!Y117+4*PI())/3)</f>
        <v>-0.57782581502355601</v>
      </c>
      <c r="AF117" s="11">
        <f>-'OddsRatio_working_3-way'!U117/(3*'OddsRatio_working_3-way'!X117^(1/3))*COS(('OddsRatio_working_3-way'!Y117)/3)</f>
        <v>0.55372045918884294</v>
      </c>
      <c r="AG117" s="11">
        <f>-'OddsRatio_working_3-way'!U117/(3*'OddsRatio_working_3-way'!X117^(1/3))*COS(('OddsRatio_working_3-way'!Y117+2*PI())/3)</f>
        <v>-0.44710321035685197</v>
      </c>
      <c r="AH117" s="11">
        <f>-'OddsRatio_working_3-way'!U117/(3*'OddsRatio_working_3-way'!X117^(1/3))*COS(('OddsRatio_working_3-way'!Y117+4*PI())/3)</f>
        <v>-0.10661724883199111</v>
      </c>
      <c r="AI117" s="11">
        <f>'OddsRatio_working_3-way'!U117/(3*'OddsRatio_working_3-way'!X117^(1/3))*SIN(('OddsRatio_working_3-way'!Y117)/3)</f>
        <v>-0.19657966154166706</v>
      </c>
      <c r="AJ117" s="11">
        <f>'OddsRatio_working_3-way'!U117/(3*'OddsRatio_working_3-way'!X117^(1/3))*SIN(('OddsRatio_working_3-way'!Y117+2*PI())/3)</f>
        <v>-0.38124615348188901</v>
      </c>
      <c r="AK117" s="11">
        <f>'OddsRatio_working_3-way'!U117/(3*'OddsRatio_working_3-way'!X117^(1/3))*SIN(('OddsRatio_working_3-way'!Y117+4*PI())/3)</f>
        <v>0.57782581502355601</v>
      </c>
      <c r="AL117" s="11">
        <f>'OddsRatio_working_3-way'!Z117+'OddsRatio_working_3-way'!AF117</f>
        <v>1.1074409183776859</v>
      </c>
      <c r="AM117" s="11">
        <f>'OddsRatio_working_3-way'!AA117+'OddsRatio_working_3-way'!AG117</f>
        <v>-0.89420642071370393</v>
      </c>
      <c r="AN117" s="11">
        <f>'OddsRatio_working_3-way'!AB117+'OddsRatio_working_3-way'!AH117</f>
        <v>-0.21323449766398223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1.1074409183776859</v>
      </c>
      <c r="AS117" s="11">
        <f>IF(('OddsRatio_working_3-way'!X117=0),IF(Q117&gt;0,-Q117^(1/3),(-Q117)^(1/3)),'OddsRatio_working_3-way'!AM117-'OddsRatio_working_3-way'!R117/3)</f>
        <v>-0.89420642071370393</v>
      </c>
      <c r="AT117" s="11">
        <f>IF(('OddsRatio_working_3-way'!X117=0),IF(Q117&gt;0,-Q117^(1/3),(-Q117)^(1/3)),'OddsRatio_working_3-way'!AN117-'OddsRatio_working_3-way'!R117/3)</f>
        <v>-0.21323449766398223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9">
        <f t="shared" si="26"/>
        <v>0.48677023361073346</v>
      </c>
      <c r="E118" s="9">
        <f t="shared" si="27"/>
        <v>0.28256053847664447</v>
      </c>
      <c r="F118" s="9">
        <f t="shared" si="28"/>
        <v>0.23066922791262193</v>
      </c>
      <c r="G118" s="9">
        <f t="shared" si="29"/>
        <v>1.075874831888664</v>
      </c>
      <c r="H118" s="9">
        <f t="shared" si="30"/>
        <v>2.054357335250891</v>
      </c>
      <c r="I118" s="9">
        <f t="shared" si="31"/>
        <v>3.5390646032572475</v>
      </c>
      <c r="J118" s="9">
        <f t="shared" si="32"/>
        <v>4.3352119788548586</v>
      </c>
      <c r="K118" s="11">
        <f t="shared" si="33"/>
        <v>0.50505050505050508</v>
      </c>
      <c r="L118" s="11">
        <f t="shared" si="34"/>
        <v>0.29761904761904762</v>
      </c>
      <c r="M118" s="11">
        <f t="shared" si="35"/>
        <v>0.24390243902439027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-0.26285209821795186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0.23610084585694341</v>
      </c>
      <c r="Q118" s="11">
        <f>2*'OddsRatio_working_3-way'!K118*'OddsRatio_working_3-way'!L118*'OddsRatio_working_3-way'!M118</f>
        <v>7.3323244054951386E-2</v>
      </c>
      <c r="R118" s="11">
        <f t="shared" si="36"/>
        <v>0</v>
      </c>
      <c r="S118" s="11">
        <f t="shared" si="37"/>
        <v>-0.89822697805201912</v>
      </c>
      <c r="T118" s="11">
        <f t="shared" si="38"/>
        <v>-0.27895247765590664</v>
      </c>
      <c r="U118" s="11">
        <f>'OddsRatio_working_3-way'!S118-'OddsRatio_working_3-way'!R118^2/3</f>
        <v>-0.89822697805201912</v>
      </c>
      <c r="V118" s="11">
        <f>'OddsRatio_working_3-way'!S118*'OddsRatio_working_3-way'!R118/3-2*'OddsRatio_working_3-way'!R118^3/27-'OddsRatio_working_3-way'!T118</f>
        <v>0.27895247765590664</v>
      </c>
      <c r="W118" s="11">
        <f>'OddsRatio_working_3-way'!V118^2+4*'OddsRatio_working_3-way'!U118^3/27</f>
        <v>-2.9548483925358041E-2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0.16383144441447064</v>
      </c>
      <c r="Y118" s="11">
        <f>IF('OddsRatio_working_3-way'!W118&gt;=0,IF('OddsRatio_working_3-way'!V118+SQRT('OddsRatio_working_3-way'!W118)&gt;0,0,PI()),ACOS('OddsRatio_working_3-way'!V118/(2*'OddsRatio_working_3-way'!X118)))</f>
        <v>0.55226231314079954</v>
      </c>
      <c r="Z118" s="11">
        <f>'OddsRatio_working_3-way'!X118^(1/3)*COS('OddsRatio_working_3-way'!Y118/3)</f>
        <v>0.53793741594433198</v>
      </c>
      <c r="AA118" s="11">
        <f>'OddsRatio_working_3-way'!X118^(1/3)*COS(('OddsRatio_working_3-way'!Y118+2*PI())/3)</f>
        <v>-0.35571112497997054</v>
      </c>
      <c r="AB118" s="11">
        <f>'OddsRatio_working_3-way'!X118^(1/3)*COS(('OddsRatio_working_3-way'!Y118+4*PI())/3)</f>
        <v>-0.18222629096436135</v>
      </c>
      <c r="AC118" s="11">
        <f>'OddsRatio_working_3-way'!X118^(1/3)*SIN('OddsRatio_working_3-way'!Y118/3)</f>
        <v>0.10016151561922954</v>
      </c>
      <c r="AD118" s="11">
        <f>'OddsRatio_working_3-way'!X118^(1/3)*SIN(('OddsRatio_working_3-way'!Y118+2*PI())/3)</f>
        <v>0.41578671004433293</v>
      </c>
      <c r="AE118" s="11">
        <f>'OddsRatio_working_3-way'!X118^(1/3)*SIN(('OddsRatio_working_3-way'!Y118+4*PI())/3)</f>
        <v>-0.51594822566356247</v>
      </c>
      <c r="AF118" s="11">
        <f>-'OddsRatio_working_3-way'!U118/(3*'OddsRatio_working_3-way'!X118^(1/3))*COS(('OddsRatio_working_3-way'!Y118)/3)</f>
        <v>0.53793741594433186</v>
      </c>
      <c r="AG118" s="11">
        <f>-'OddsRatio_working_3-way'!U118/(3*'OddsRatio_working_3-way'!X118^(1/3))*COS(('OddsRatio_working_3-way'!Y118+2*PI())/3)</f>
        <v>-0.35571112497997048</v>
      </c>
      <c r="AH118" s="11">
        <f>-'OddsRatio_working_3-way'!U118/(3*'OddsRatio_working_3-way'!X118^(1/3))*COS(('OddsRatio_working_3-way'!Y118+4*PI())/3)</f>
        <v>-0.18222629096436133</v>
      </c>
      <c r="AI118" s="11">
        <f>'OddsRatio_working_3-way'!U118/(3*'OddsRatio_working_3-way'!X118^(1/3))*SIN(('OddsRatio_working_3-way'!Y118)/3)</f>
        <v>-0.10016151561922952</v>
      </c>
      <c r="AJ118" s="11">
        <f>'OddsRatio_working_3-way'!U118/(3*'OddsRatio_working_3-way'!X118^(1/3))*SIN(('OddsRatio_working_3-way'!Y118+2*PI())/3)</f>
        <v>-0.41578671004433287</v>
      </c>
      <c r="AK118" s="11">
        <f>'OddsRatio_working_3-way'!U118/(3*'OddsRatio_working_3-way'!X118^(1/3))*SIN(('OddsRatio_working_3-way'!Y118+4*PI())/3)</f>
        <v>0.51594822566356235</v>
      </c>
      <c r="AL118" s="11">
        <f>'OddsRatio_working_3-way'!Z118+'OddsRatio_working_3-way'!AF118</f>
        <v>1.075874831888664</v>
      </c>
      <c r="AM118" s="11">
        <f>'OddsRatio_working_3-way'!AA118+'OddsRatio_working_3-way'!AG118</f>
        <v>-0.71142224995994097</v>
      </c>
      <c r="AN118" s="11">
        <f>'OddsRatio_working_3-way'!AB118+'OddsRatio_working_3-way'!AH118</f>
        <v>-0.36445258192872265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1.075874831888664</v>
      </c>
      <c r="AS118" s="11">
        <f>IF(('OddsRatio_working_3-way'!X118=0),IF(Q118&gt;0,-Q118^(1/3),(-Q118)^(1/3)),'OddsRatio_working_3-way'!AM118-'OddsRatio_working_3-way'!R118/3)</f>
        <v>-0.71142224995994097</v>
      </c>
      <c r="AT118" s="11">
        <f>IF(('OddsRatio_working_3-way'!X118=0),IF(Q118&gt;0,-Q118^(1/3),(-Q118)^(1/3)),'OddsRatio_working_3-way'!AN118-'OddsRatio_working_3-way'!R118/3)</f>
        <v>-0.36445258192872265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9">
        <f t="shared" si="26"/>
        <v>0.20412709044792987</v>
      </c>
      <c r="E119" s="9">
        <f t="shared" si="27"/>
        <v>0.22135007505468082</v>
      </c>
      <c r="F119" s="9">
        <f t="shared" si="28"/>
        <v>0.5745228344973895</v>
      </c>
      <c r="G119" s="9">
        <f t="shared" si="29"/>
        <v>1.0890806707827556</v>
      </c>
      <c r="H119" s="9">
        <f t="shared" si="30"/>
        <v>4.8989088014022659</v>
      </c>
      <c r="I119" s="9">
        <f t="shared" si="31"/>
        <v>4.5177305666283001</v>
      </c>
      <c r="J119" s="9">
        <f t="shared" si="32"/>
        <v>1.740574856132274</v>
      </c>
      <c r="K119" s="11">
        <f t="shared" si="33"/>
        <v>0.2183406113537118</v>
      </c>
      <c r="L119" s="11">
        <f t="shared" si="34"/>
        <v>0.23640661938534277</v>
      </c>
      <c r="M119" s="11">
        <f t="shared" si="35"/>
        <v>0.59523809523809523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-0.24159021181226903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0.23012653087910917</v>
      </c>
      <c r="Q119" s="11">
        <f>2*'OddsRatio_working_3-way'!K119*'OddsRatio_working_3-way'!L119*'OddsRatio_working_3-way'!M119</f>
        <v>6.1449006910309523E-2</v>
      </c>
      <c r="R119" s="11">
        <f t="shared" si="36"/>
        <v>0</v>
      </c>
      <c r="S119" s="11">
        <f t="shared" si="37"/>
        <v>-0.95254906708692377</v>
      </c>
      <c r="T119" s="11">
        <f t="shared" si="38"/>
        <v>-0.25435222085098097</v>
      </c>
      <c r="U119" s="11">
        <f>'OddsRatio_working_3-way'!S119-'OddsRatio_working_3-way'!R119^2/3</f>
        <v>-0.95254906708692377</v>
      </c>
      <c r="V119" s="11">
        <f>'OddsRatio_working_3-way'!S119*'OddsRatio_working_3-way'!R119/3-2*'OddsRatio_working_3-way'!R119^3/27-'OddsRatio_working_3-way'!T119</f>
        <v>0.25435222085098097</v>
      </c>
      <c r="W119" s="11">
        <f>'OddsRatio_working_3-way'!V119^2+4*'OddsRatio_working_3-way'!U119^3/27</f>
        <v>-6.3348671343524593E-2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0.17891598838236258</v>
      </c>
      <c r="Y119" s="11">
        <f>IF('OddsRatio_working_3-way'!W119&gt;=0,IF('OddsRatio_working_3-way'!V119+SQRT('OddsRatio_working_3-way'!W119)&gt;0,0,PI()),ACOS('OddsRatio_working_3-way'!V119/(2*'OddsRatio_working_3-way'!X119)))</f>
        <v>0.78014056200060711</v>
      </c>
      <c r="Z119" s="11">
        <f>'OddsRatio_working_3-way'!X119^(1/3)*COS('OddsRatio_working_3-way'!Y119/3)</f>
        <v>0.54454033539137792</v>
      </c>
      <c r="AA119" s="11">
        <f>'OddsRatio_working_3-way'!X119^(1/3)*COS(('OddsRatio_working_3-way'!Y119+2*PI())/3)</f>
        <v>-0.39774579927654691</v>
      </c>
      <c r="AB119" s="11">
        <f>'OddsRatio_working_3-way'!X119^(1/3)*COS(('OddsRatio_working_3-way'!Y119+4*PI())/3)</f>
        <v>-0.14679453611483093</v>
      </c>
      <c r="AC119" s="11">
        <f>'OddsRatio_working_3-way'!X119^(1/3)*SIN('OddsRatio_working_3-way'!Y119/3)</f>
        <v>0.14488677933989333</v>
      </c>
      <c r="AD119" s="11">
        <f>'OddsRatio_working_3-way'!X119^(1/3)*SIN(('OddsRatio_working_3-way'!Y119+2*PI())/3)</f>
        <v>0.39914237416428511</v>
      </c>
      <c r="AE119" s="11">
        <f>'OddsRatio_working_3-way'!X119^(1/3)*SIN(('OddsRatio_working_3-way'!Y119+4*PI())/3)</f>
        <v>-0.54402915350417835</v>
      </c>
      <c r="AF119" s="11">
        <f>-'OddsRatio_working_3-way'!U119/(3*'OddsRatio_working_3-way'!X119^(1/3))*COS(('OddsRatio_working_3-way'!Y119)/3)</f>
        <v>0.54454033539137781</v>
      </c>
      <c r="AG119" s="11">
        <f>-'OddsRatio_working_3-way'!U119/(3*'OddsRatio_working_3-way'!X119^(1/3))*COS(('OddsRatio_working_3-way'!Y119+2*PI())/3)</f>
        <v>-0.39774579927654685</v>
      </c>
      <c r="AH119" s="11">
        <f>-'OddsRatio_working_3-way'!U119/(3*'OddsRatio_working_3-way'!X119^(1/3))*COS(('OddsRatio_working_3-way'!Y119+4*PI())/3)</f>
        <v>-0.1467945361148309</v>
      </c>
      <c r="AI119" s="11">
        <f>'OddsRatio_working_3-way'!U119/(3*'OddsRatio_working_3-way'!X119^(1/3))*SIN(('OddsRatio_working_3-way'!Y119)/3)</f>
        <v>-0.1448867793398933</v>
      </c>
      <c r="AJ119" s="11">
        <f>'OddsRatio_working_3-way'!U119/(3*'OddsRatio_working_3-way'!X119^(1/3))*SIN(('OddsRatio_working_3-way'!Y119+2*PI())/3)</f>
        <v>-0.39914237416428505</v>
      </c>
      <c r="AK119" s="11">
        <f>'OddsRatio_working_3-way'!U119/(3*'OddsRatio_working_3-way'!X119^(1/3))*SIN(('OddsRatio_working_3-way'!Y119+4*PI())/3)</f>
        <v>0.54402915350417824</v>
      </c>
      <c r="AL119" s="11">
        <f>'OddsRatio_working_3-way'!Z119+'OddsRatio_working_3-way'!AF119</f>
        <v>1.0890806707827556</v>
      </c>
      <c r="AM119" s="11">
        <f>'OddsRatio_working_3-way'!AA119+'OddsRatio_working_3-way'!AG119</f>
        <v>-0.7954915985530937</v>
      </c>
      <c r="AN119" s="11">
        <f>'OddsRatio_working_3-way'!AB119+'OddsRatio_working_3-way'!AH119</f>
        <v>-0.2935890722296618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1.0890806707827556</v>
      </c>
      <c r="AS119" s="11">
        <f>IF(('OddsRatio_working_3-way'!X119=0),IF(Q119&gt;0,-Q119^(1/3),(-Q119)^(1/3)),'OddsRatio_working_3-way'!AM119-'OddsRatio_working_3-way'!R119/3)</f>
        <v>-0.7954915985530937</v>
      </c>
      <c r="AT119" s="11">
        <f>IF(('OddsRatio_working_3-way'!X119=0),IF(Q119&gt;0,-Q119^(1/3),(-Q119)^(1/3)),'OddsRatio_working_3-way'!AN119-'OddsRatio_working_3-way'!R119/3)</f>
        <v>-0.2935890722296618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9">
        <f t="shared" si="26"/>
        <v>0.44400034489804963</v>
      </c>
      <c r="E120" s="9">
        <f t="shared" si="27"/>
        <v>0.31359684402681293</v>
      </c>
      <c r="F120" s="9">
        <f t="shared" si="28"/>
        <v>0.24240281107513767</v>
      </c>
      <c r="G120" s="9">
        <f t="shared" si="29"/>
        <v>1.0523113468150398</v>
      </c>
      <c r="H120" s="9">
        <f t="shared" si="30"/>
        <v>2.2522505027098974</v>
      </c>
      <c r="I120" s="9">
        <f t="shared" si="31"/>
        <v>3.1888076013752826</v>
      </c>
      <c r="J120" s="9">
        <f t="shared" si="32"/>
        <v>4.1253647000406675</v>
      </c>
      <c r="K120" s="11">
        <f t="shared" si="33"/>
        <v>0.45662100456621008</v>
      </c>
      <c r="L120" s="11">
        <f t="shared" si="34"/>
        <v>0.32467532467532467</v>
      </c>
      <c r="M120" s="11">
        <f t="shared" si="35"/>
        <v>0.25188916876574308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-0.27452468858907575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0.23302324810209288</v>
      </c>
      <c r="Q120" s="11">
        <f>2*'OddsRatio_working_3-way'!K120*'OddsRatio_working_3-way'!L120*'OddsRatio_working_3-way'!M120</f>
        <v>7.468693849426053E-2</v>
      </c>
      <c r="R120" s="11">
        <f t="shared" si="36"/>
        <v>0</v>
      </c>
      <c r="S120" s="11">
        <f t="shared" si="37"/>
        <v>-0.84882437823614254</v>
      </c>
      <c r="T120" s="11">
        <f t="shared" si="38"/>
        <v>-0.27205909558850722</v>
      </c>
      <c r="U120" s="11">
        <f>'OddsRatio_working_3-way'!S120-'OddsRatio_working_3-way'!R120^2/3</f>
        <v>-0.84882437823614254</v>
      </c>
      <c r="V120" s="11">
        <f>'OddsRatio_working_3-way'!S120*'OddsRatio_working_3-way'!R120/3-2*'OddsRatio_working_3-way'!R120^3/27-'OddsRatio_working_3-way'!T120</f>
        <v>0.27205909558850722</v>
      </c>
      <c r="W120" s="11">
        <f>'OddsRatio_working_3-way'!V120^2+4*'OddsRatio_working_3-way'!U120^3/27</f>
        <v>-1.6588346659072176E-2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0.1505029054134078</v>
      </c>
      <c r="Y120" s="11">
        <f>IF('OddsRatio_working_3-way'!W120&gt;=0,IF('OddsRatio_working_3-way'!V120+SQRT('OddsRatio_working_3-way'!W120)&gt;0,0,PI()),ACOS('OddsRatio_working_3-way'!V120/(2*'OddsRatio_working_3-way'!X120)))</f>
        <v>0.4421510181006143</v>
      </c>
      <c r="Z120" s="11">
        <f>'OddsRatio_working_3-way'!X120^(1/3)*COS('OddsRatio_working_3-way'!Y120/3)</f>
        <v>0.5261556734075199</v>
      </c>
      <c r="AA120" s="11">
        <f>'OddsRatio_working_3-way'!X120^(1/3)*COS(('OddsRatio_working_3-way'!Y120+2*PI())/3)</f>
        <v>-0.33072582311019383</v>
      </c>
      <c r="AB120" s="11">
        <f>'OddsRatio_working_3-way'!X120^(1/3)*COS(('OddsRatio_working_3-way'!Y120+4*PI())/3)</f>
        <v>-0.19542985029732651</v>
      </c>
      <c r="AC120" s="11">
        <f>'OddsRatio_working_3-way'!X120^(1/3)*SIN('OddsRatio_working_3-way'!Y120/3)</f>
        <v>7.8113166323781444E-2</v>
      </c>
      <c r="AD120" s="11">
        <f>'OddsRatio_working_3-way'!X120^(1/3)*SIN(('OddsRatio_working_3-way'!Y120+2*PI())/3)</f>
        <v>0.41660759635432998</v>
      </c>
      <c r="AE120" s="11">
        <f>'OddsRatio_working_3-way'!X120^(1/3)*SIN(('OddsRatio_working_3-way'!Y120+4*PI())/3)</f>
        <v>-0.49472076267811133</v>
      </c>
      <c r="AF120" s="11">
        <f>-'OddsRatio_working_3-way'!U120/(3*'OddsRatio_working_3-way'!X120^(1/3))*COS(('OddsRatio_working_3-way'!Y120)/3)</f>
        <v>0.52615567340751979</v>
      </c>
      <c r="AG120" s="11">
        <f>-'OddsRatio_working_3-way'!U120/(3*'OddsRatio_working_3-way'!X120^(1/3))*COS(('OddsRatio_working_3-way'!Y120+2*PI())/3)</f>
        <v>-0.33072582311019372</v>
      </c>
      <c r="AH120" s="11">
        <f>-'OddsRatio_working_3-way'!U120/(3*'OddsRatio_working_3-way'!X120^(1/3))*COS(('OddsRatio_working_3-way'!Y120+4*PI())/3)</f>
        <v>-0.19542985029732649</v>
      </c>
      <c r="AI120" s="11">
        <f>'OddsRatio_working_3-way'!U120/(3*'OddsRatio_working_3-way'!X120^(1/3))*SIN(('OddsRatio_working_3-way'!Y120)/3)</f>
        <v>-7.811316632378143E-2</v>
      </c>
      <c r="AJ120" s="11">
        <f>'OddsRatio_working_3-way'!U120/(3*'OddsRatio_working_3-way'!X120^(1/3))*SIN(('OddsRatio_working_3-way'!Y120+2*PI())/3)</f>
        <v>-0.41660759635432992</v>
      </c>
      <c r="AK120" s="11">
        <f>'OddsRatio_working_3-way'!U120/(3*'OddsRatio_working_3-way'!X120^(1/3))*SIN(('OddsRatio_working_3-way'!Y120+4*PI())/3)</f>
        <v>0.49472076267811121</v>
      </c>
      <c r="AL120" s="11">
        <f>'OddsRatio_working_3-way'!Z120+'OddsRatio_working_3-way'!AF120</f>
        <v>1.0523113468150398</v>
      </c>
      <c r="AM120" s="11">
        <f>'OddsRatio_working_3-way'!AA120+'OddsRatio_working_3-way'!AG120</f>
        <v>-0.66145164622038755</v>
      </c>
      <c r="AN120" s="11">
        <f>'OddsRatio_working_3-way'!AB120+'OddsRatio_working_3-way'!AH120</f>
        <v>-0.39085970059465303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1.0523113468150398</v>
      </c>
      <c r="AS120" s="11">
        <f>IF(('OddsRatio_working_3-way'!X120=0),IF(Q120&gt;0,-Q120^(1/3),(-Q120)^(1/3)),'OddsRatio_working_3-way'!AM120-'OddsRatio_working_3-way'!R120/3)</f>
        <v>-0.66145164622038755</v>
      </c>
      <c r="AT120" s="11">
        <f>IF(('OddsRatio_working_3-way'!X120=0),IF(Q120&gt;0,-Q120^(1/3),(-Q120)^(1/3)),'OddsRatio_working_3-way'!AN120-'OddsRatio_working_3-way'!R120/3)</f>
        <v>-0.39085970059465303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9">
        <f t="shared" si="26"/>
        <v>0.66707948878618717</v>
      </c>
      <c r="E121" s="9">
        <f t="shared" si="27"/>
        <v>0.22201892084383457</v>
      </c>
      <c r="F121" s="9">
        <f t="shared" si="28"/>
        <v>0.11090159036997831</v>
      </c>
      <c r="G121" s="9">
        <f t="shared" si="29"/>
        <v>1.0618547341483566</v>
      </c>
      <c r="H121" s="9">
        <f t="shared" si="30"/>
        <v>1.4990717250497276</v>
      </c>
      <c r="I121" s="9">
        <f t="shared" si="31"/>
        <v>4.5041206226895767</v>
      </c>
      <c r="J121" s="9">
        <f t="shared" si="32"/>
        <v>9.0170032428200937</v>
      </c>
      <c r="K121" s="11">
        <f t="shared" si="33"/>
        <v>0.68027210884353739</v>
      </c>
      <c r="L121" s="11">
        <f t="shared" si="34"/>
        <v>0.23255813953488372</v>
      </c>
      <c r="M121" s="11">
        <f t="shared" si="35"/>
        <v>0.11695906432748537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-0.21667402170986716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0.20945682774673857</v>
      </c>
      <c r="Q121" s="11">
        <f>2*'OddsRatio_working_3-way'!K121*'OddsRatio_working_3-way'!L121*'OddsRatio_working_3-way'!M121</f>
        <v>3.7006506669035079E-2</v>
      </c>
      <c r="R121" s="11">
        <f t="shared" si="36"/>
        <v>0</v>
      </c>
      <c r="S121" s="11">
        <f t="shared" si="37"/>
        <v>-0.96669100473524872</v>
      </c>
      <c r="T121" s="11">
        <f t="shared" si="38"/>
        <v>-0.17079346373414286</v>
      </c>
      <c r="U121" s="11">
        <f>'OddsRatio_working_3-way'!S121-'OddsRatio_working_3-way'!R121^2/3</f>
        <v>-0.96669100473524872</v>
      </c>
      <c r="V121" s="11">
        <f>'OddsRatio_working_3-way'!S121*'OddsRatio_working_3-way'!R121/3-2*'OddsRatio_working_3-way'!R121^3/27-'OddsRatio_working_3-way'!T121</f>
        <v>0.17079346373414286</v>
      </c>
      <c r="W121" s="11">
        <f>'OddsRatio_working_3-way'!V121^2+4*'OddsRatio_working_3-way'!U121^3/27</f>
        <v>-0.104661374335772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0.18291513168002119</v>
      </c>
      <c r="Y121" s="11">
        <f>IF('OddsRatio_working_3-way'!W121&gt;=0,IF('OddsRatio_working_3-way'!V121+SQRT('OddsRatio_working_3-way'!W121)&gt;0,0,PI()),ACOS('OddsRatio_working_3-way'!V121/(2*'OddsRatio_working_3-way'!X121)))</f>
        <v>1.085053577945579</v>
      </c>
      <c r="Z121" s="11">
        <f>'OddsRatio_working_3-way'!X121^(1/3)*COS('OddsRatio_working_3-way'!Y121/3)</f>
        <v>0.53092736707417831</v>
      </c>
      <c r="AA121" s="11">
        <f>'OddsRatio_working_3-way'!X121^(1/3)*COS(('OddsRatio_working_3-way'!Y121+2*PI())/3)</f>
        <v>-0.43941726743972881</v>
      </c>
      <c r="AB121" s="11">
        <f>'OddsRatio_working_3-way'!X121^(1/3)*COS(('OddsRatio_working_3-way'!Y121+4*PI())/3)</f>
        <v>-9.1510099634449435E-2</v>
      </c>
      <c r="AC121" s="11">
        <f>'OddsRatio_working_3-way'!X121^(1/3)*SIN('OddsRatio_working_3-way'!Y121/3)</f>
        <v>0.20086429698537836</v>
      </c>
      <c r="AD121" s="11">
        <f>'OddsRatio_working_3-way'!X121^(1/3)*SIN(('OddsRatio_working_3-way'!Y121+2*PI())/3)</f>
        <v>0.35936443895793502</v>
      </c>
      <c r="AE121" s="11">
        <f>'OddsRatio_working_3-way'!X121^(1/3)*SIN(('OddsRatio_working_3-way'!Y121+4*PI())/3)</f>
        <v>-0.56022873594331335</v>
      </c>
      <c r="AF121" s="11">
        <f>-'OddsRatio_working_3-way'!U121/(3*'OddsRatio_working_3-way'!X121^(1/3))*COS(('OddsRatio_working_3-way'!Y121)/3)</f>
        <v>0.53092736707417831</v>
      </c>
      <c r="AG121" s="11">
        <f>-'OddsRatio_working_3-way'!U121/(3*'OddsRatio_working_3-way'!X121^(1/3))*COS(('OddsRatio_working_3-way'!Y121+2*PI())/3)</f>
        <v>-0.43941726743972881</v>
      </c>
      <c r="AH121" s="11">
        <f>-'OddsRatio_working_3-way'!U121/(3*'OddsRatio_working_3-way'!X121^(1/3))*COS(('OddsRatio_working_3-way'!Y121+4*PI())/3)</f>
        <v>-9.1510099634449435E-2</v>
      </c>
      <c r="AI121" s="11">
        <f>'OddsRatio_working_3-way'!U121/(3*'OddsRatio_working_3-way'!X121^(1/3))*SIN(('OddsRatio_working_3-way'!Y121)/3)</f>
        <v>-0.20086429698537836</v>
      </c>
      <c r="AJ121" s="11">
        <f>'OddsRatio_working_3-way'!U121/(3*'OddsRatio_working_3-way'!X121^(1/3))*SIN(('OddsRatio_working_3-way'!Y121+2*PI())/3)</f>
        <v>-0.35936443895793502</v>
      </c>
      <c r="AK121" s="11">
        <f>'OddsRatio_working_3-way'!U121/(3*'OddsRatio_working_3-way'!X121^(1/3))*SIN(('OddsRatio_working_3-way'!Y121+4*PI())/3)</f>
        <v>0.56022873594331335</v>
      </c>
      <c r="AL121" s="11">
        <f>'OddsRatio_working_3-way'!Z121+'OddsRatio_working_3-way'!AF121</f>
        <v>1.0618547341483566</v>
      </c>
      <c r="AM121" s="11">
        <f>'OddsRatio_working_3-way'!AA121+'OddsRatio_working_3-way'!AG121</f>
        <v>-0.87883453487945762</v>
      </c>
      <c r="AN121" s="11">
        <f>'OddsRatio_working_3-way'!AB121+'OddsRatio_working_3-way'!AH121</f>
        <v>-0.18302019926889887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1.0618547341483566</v>
      </c>
      <c r="AS121" s="11">
        <f>IF(('OddsRatio_working_3-way'!X121=0),IF(Q121&gt;0,-Q121^(1/3),(-Q121)^(1/3)),'OddsRatio_working_3-way'!AM121-'OddsRatio_working_3-way'!R121/3)</f>
        <v>-0.87883453487945762</v>
      </c>
      <c r="AT121" s="11">
        <f>IF(('OddsRatio_working_3-way'!X121=0),IF(Q121&gt;0,-Q121^(1/3),(-Q121)^(1/3)),'OddsRatio_working_3-way'!AN121-'OddsRatio_working_3-way'!R121/3)</f>
        <v>-0.18302019926889887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9">
        <f t="shared" si="26"/>
        <v>0.49356641082194952</v>
      </c>
      <c r="E122" s="9">
        <f t="shared" si="27"/>
        <v>0.27965279298183332</v>
      </c>
      <c r="F122" s="9">
        <f t="shared" si="28"/>
        <v>0.22678079619621719</v>
      </c>
      <c r="G122" s="9">
        <f t="shared" si="29"/>
        <v>1.068822709893523</v>
      </c>
      <c r="H122" s="9">
        <f t="shared" si="30"/>
        <v>2.026069801497782</v>
      </c>
      <c r="I122" s="9">
        <f t="shared" si="31"/>
        <v>3.575862730843391</v>
      </c>
      <c r="J122" s="9">
        <f t="shared" si="32"/>
        <v>4.4095444445603391</v>
      </c>
      <c r="K122" s="11">
        <f t="shared" si="33"/>
        <v>0.51020408163265307</v>
      </c>
      <c r="L122" s="11">
        <f t="shared" si="34"/>
        <v>0.29325513196480935</v>
      </c>
      <c r="M122" s="11">
        <f t="shared" si="35"/>
        <v>0.2386634844868735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-0.26354482049960648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0.23424987405498388</v>
      </c>
      <c r="Q122" s="11">
        <f>2*'OddsRatio_working_3-way'!K122*'OddsRatio_working_3-way'!L122*'OddsRatio_working_3-way'!M122</f>
        <v>7.141764452895849E-2</v>
      </c>
      <c r="R122" s="11">
        <f t="shared" si="36"/>
        <v>0</v>
      </c>
      <c r="S122" s="11">
        <f t="shared" si="37"/>
        <v>-0.88884264016614833</v>
      </c>
      <c r="T122" s="11">
        <f t="shared" si="38"/>
        <v>-0.27098860980675249</v>
      </c>
      <c r="U122" s="11">
        <f>'OddsRatio_working_3-way'!S122-'OddsRatio_working_3-way'!R122^2/3</f>
        <v>-0.88884264016614833</v>
      </c>
      <c r="V122" s="11">
        <f>'OddsRatio_working_3-way'!S122*'OddsRatio_working_3-way'!R122/3-2*'OddsRatio_working_3-way'!R122^3/27-'OddsRatio_working_3-way'!T122</f>
        <v>0.27098860980675249</v>
      </c>
      <c r="W122" s="11">
        <f>'OddsRatio_working_3-way'!V122^2+4*'OddsRatio_working_3-way'!U122^3/27</f>
        <v>-3.0598112716917994E-2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0.16127068810071651</v>
      </c>
      <c r="Y122" s="11">
        <f>IF('OddsRatio_working_3-way'!W122&gt;=0,IF('OddsRatio_working_3-way'!V122+SQRT('OddsRatio_working_3-way'!W122)&gt;0,0,PI()),ACOS('OddsRatio_working_3-way'!V122/(2*'OddsRatio_working_3-way'!X122)))</f>
        <v>0.57320530663906</v>
      </c>
      <c r="Z122" s="11">
        <f>'OddsRatio_working_3-way'!X122^(1/3)*COS('OddsRatio_working_3-way'!Y122/3)</f>
        <v>0.53441135494676151</v>
      </c>
      <c r="AA122" s="11">
        <f>'OddsRatio_working_3-way'!X122^(1/3)*COS(('OddsRatio_working_3-way'!Y122+2*PI())/3)</f>
        <v>-0.35672683597522264</v>
      </c>
      <c r="AB122" s="11">
        <f>'OddsRatio_working_3-way'!X122^(1/3)*COS(('OddsRatio_working_3-way'!Y122+4*PI())/3)</f>
        <v>-0.17768451897153853</v>
      </c>
      <c r="AC122" s="11">
        <f>'OddsRatio_working_3-way'!X122^(1/3)*SIN('OddsRatio_working_3-way'!Y122/3)</f>
        <v>0.10337012991841135</v>
      </c>
      <c r="AD122" s="11">
        <f>'OddsRatio_working_3-way'!X122^(1/3)*SIN(('OddsRatio_working_3-way'!Y122+2*PI())/3)</f>
        <v>0.41112874449555259</v>
      </c>
      <c r="AE122" s="11">
        <f>'OddsRatio_working_3-way'!X122^(1/3)*SIN(('OddsRatio_working_3-way'!Y122+4*PI())/3)</f>
        <v>-0.5144988744139638</v>
      </c>
      <c r="AF122" s="11">
        <f>-'OddsRatio_working_3-way'!U122/(3*'OddsRatio_working_3-way'!X122^(1/3))*COS(('OddsRatio_working_3-way'!Y122)/3)</f>
        <v>0.53441135494676151</v>
      </c>
      <c r="AG122" s="11">
        <f>-'OddsRatio_working_3-way'!U122/(3*'OddsRatio_working_3-way'!X122^(1/3))*COS(('OddsRatio_working_3-way'!Y122+2*PI())/3)</f>
        <v>-0.35672683597522264</v>
      </c>
      <c r="AH122" s="11">
        <f>-'OddsRatio_working_3-way'!U122/(3*'OddsRatio_working_3-way'!X122^(1/3))*COS(('OddsRatio_working_3-way'!Y122+4*PI())/3)</f>
        <v>-0.17768451897153853</v>
      </c>
      <c r="AI122" s="11">
        <f>'OddsRatio_working_3-way'!U122/(3*'OddsRatio_working_3-way'!X122^(1/3))*SIN(('OddsRatio_working_3-way'!Y122)/3)</f>
        <v>-0.10337012991841135</v>
      </c>
      <c r="AJ122" s="11">
        <f>'OddsRatio_working_3-way'!U122/(3*'OddsRatio_working_3-way'!X122^(1/3))*SIN(('OddsRatio_working_3-way'!Y122+2*PI())/3)</f>
        <v>-0.41112874449555259</v>
      </c>
      <c r="AK122" s="11">
        <f>'OddsRatio_working_3-way'!U122/(3*'OddsRatio_working_3-way'!X122^(1/3))*SIN(('OddsRatio_working_3-way'!Y122+4*PI())/3)</f>
        <v>0.5144988744139638</v>
      </c>
      <c r="AL122" s="11">
        <f>'OddsRatio_working_3-way'!Z122+'OddsRatio_working_3-way'!AF122</f>
        <v>1.068822709893523</v>
      </c>
      <c r="AM122" s="11">
        <f>'OddsRatio_working_3-way'!AA122+'OddsRatio_working_3-way'!AG122</f>
        <v>-0.71345367195044529</v>
      </c>
      <c r="AN122" s="11">
        <f>'OddsRatio_working_3-way'!AB122+'OddsRatio_working_3-way'!AH122</f>
        <v>-0.35536903794307706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1.068822709893523</v>
      </c>
      <c r="AS122" s="11">
        <f>IF(('OddsRatio_working_3-way'!X122=0),IF(Q122&gt;0,-Q122^(1/3),(-Q122)^(1/3)),'OddsRatio_working_3-way'!AM122-'OddsRatio_working_3-way'!R122/3)</f>
        <v>-0.71345367195044529</v>
      </c>
      <c r="AT122" s="11">
        <f>IF(('OddsRatio_working_3-way'!X122=0),IF(Q122&gt;0,-Q122^(1/3),(-Q122)^(1/3)),'OddsRatio_working_3-way'!AN122-'OddsRatio_working_3-way'!R122/3)</f>
        <v>-0.35536903794307706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9">
        <f t="shared" si="26"/>
        <v>0.66648581083466496</v>
      </c>
      <c r="E123" s="9">
        <f t="shared" si="27"/>
        <v>0.19986983323793678</v>
      </c>
      <c r="F123" s="9">
        <f t="shared" si="28"/>
        <v>0.13364435592739835</v>
      </c>
      <c r="G123" s="9">
        <f t="shared" si="29"/>
        <v>1.1372887182824254</v>
      </c>
      <c r="H123" s="9">
        <f t="shared" si="30"/>
        <v>1.5004070360442674</v>
      </c>
      <c r="I123" s="9">
        <f t="shared" si="31"/>
        <v>5.0032562883541374</v>
      </c>
      <c r="J123" s="9">
        <f t="shared" si="32"/>
        <v>7.4825456942098265</v>
      </c>
      <c r="K123" s="11">
        <f t="shared" si="33"/>
        <v>0.69444444444444442</v>
      </c>
      <c r="L123" s="11">
        <f t="shared" si="34"/>
        <v>0.22123893805309736</v>
      </c>
      <c r="M123" s="11">
        <f t="shared" si="35"/>
        <v>0.14925373134328357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-0.20243913177475481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0.22151411086162109</v>
      </c>
      <c r="Q123" s="11">
        <f>2*'OddsRatio_working_3-way'!K123*'OddsRatio_working_3-way'!L123*'OddsRatio_working_3-way'!M123</f>
        <v>4.5862134753958811E-2</v>
      </c>
      <c r="R123" s="11">
        <f t="shared" si="36"/>
        <v>0</v>
      </c>
      <c r="S123" s="11">
        <f t="shared" si="37"/>
        <v>-1.0942257503262274</v>
      </c>
      <c r="T123" s="11">
        <f t="shared" si="38"/>
        <v>-0.226547774394664</v>
      </c>
      <c r="U123" s="11">
        <f>'OddsRatio_working_3-way'!S123-'OddsRatio_working_3-way'!R123^2/3</f>
        <v>-1.0942257503262274</v>
      </c>
      <c r="V123" s="11">
        <f>'OddsRatio_working_3-way'!S123*'OddsRatio_working_3-way'!R123/3-2*'OddsRatio_working_3-way'!R123^3/27-'OddsRatio_working_3-way'!T123</f>
        <v>0.226547774394664</v>
      </c>
      <c r="W123" s="11">
        <f>'OddsRatio_working_3-way'!V123^2+4*'OddsRatio_working_3-way'!U123^3/27</f>
        <v>-0.14277229993535501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0.22028174800612205</v>
      </c>
      <c r="Y123" s="11">
        <f>IF('OddsRatio_working_3-way'!W123&gt;=0,IF('OddsRatio_working_3-way'!V123+SQRT('OddsRatio_working_3-way'!W123)&gt;0,0,PI()),ACOS('OddsRatio_working_3-way'!V123/(2*'OddsRatio_working_3-way'!X123)))</f>
        <v>1.0306951673331812</v>
      </c>
      <c r="Z123" s="11">
        <f>'OddsRatio_working_3-way'!X123^(1/3)*COS('OddsRatio_working_3-way'!Y123/3)</f>
        <v>0.5686443591412127</v>
      </c>
      <c r="AA123" s="11">
        <f>'OddsRatio_working_3-way'!X123^(1/3)*COS(('OddsRatio_working_3-way'!Y123+2*PI())/3)</f>
        <v>-0.46050144110333185</v>
      </c>
      <c r="AB123" s="11">
        <f>'OddsRatio_working_3-way'!X123^(1/3)*COS(('OddsRatio_working_3-way'!Y123+4*PI())/3)</f>
        <v>-0.10814291803788093</v>
      </c>
      <c r="AC123" s="11">
        <f>'OddsRatio_working_3-way'!X123^(1/3)*SIN('OddsRatio_working_3-way'!Y123/3)</f>
        <v>0.20343428814309716</v>
      </c>
      <c r="AD123" s="11">
        <f>'OddsRatio_working_3-way'!X123^(1/3)*SIN(('OddsRatio_working_3-way'!Y123+2*PI())/3)</f>
        <v>0.39074331666346346</v>
      </c>
      <c r="AE123" s="11">
        <f>'OddsRatio_working_3-way'!X123^(1/3)*SIN(('OddsRatio_working_3-way'!Y123+4*PI())/3)</f>
        <v>-0.59417760480656057</v>
      </c>
      <c r="AF123" s="11">
        <f>-'OddsRatio_working_3-way'!U123/(3*'OddsRatio_working_3-way'!X123^(1/3))*COS(('OddsRatio_working_3-way'!Y123)/3)</f>
        <v>0.56864435914121281</v>
      </c>
      <c r="AG123" s="11">
        <f>-'OddsRatio_working_3-way'!U123/(3*'OddsRatio_working_3-way'!X123^(1/3))*COS(('OddsRatio_working_3-way'!Y123+2*PI())/3)</f>
        <v>-0.46050144110333197</v>
      </c>
      <c r="AH123" s="11">
        <f>-'OddsRatio_working_3-way'!U123/(3*'OddsRatio_working_3-way'!X123^(1/3))*COS(('OddsRatio_working_3-way'!Y123+4*PI())/3)</f>
        <v>-0.10814291803788094</v>
      </c>
      <c r="AI123" s="11">
        <f>'OddsRatio_working_3-way'!U123/(3*'OddsRatio_working_3-way'!X123^(1/3))*SIN(('OddsRatio_working_3-way'!Y123)/3)</f>
        <v>-0.20343428814309719</v>
      </c>
      <c r="AJ123" s="11">
        <f>'OddsRatio_working_3-way'!U123/(3*'OddsRatio_working_3-way'!X123^(1/3))*SIN(('OddsRatio_working_3-way'!Y123+2*PI())/3)</f>
        <v>-0.39074331666346351</v>
      </c>
      <c r="AK123" s="11">
        <f>'OddsRatio_working_3-way'!U123/(3*'OddsRatio_working_3-way'!X123^(1/3))*SIN(('OddsRatio_working_3-way'!Y123+4*PI())/3)</f>
        <v>0.59417760480656068</v>
      </c>
      <c r="AL123" s="11">
        <f>'OddsRatio_working_3-way'!Z123+'OddsRatio_working_3-way'!AF123</f>
        <v>1.1372887182824254</v>
      </c>
      <c r="AM123" s="11">
        <f>'OddsRatio_working_3-way'!AA123+'OddsRatio_working_3-way'!AG123</f>
        <v>-0.92100288220666382</v>
      </c>
      <c r="AN123" s="11">
        <f>'OddsRatio_working_3-way'!AB123+'OddsRatio_working_3-way'!AH123</f>
        <v>-0.21628583607576185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1.1372887182824254</v>
      </c>
      <c r="AS123" s="11">
        <f>IF(('OddsRatio_working_3-way'!X123=0),IF(Q123&gt;0,-Q123^(1/3),(-Q123)^(1/3)),'OddsRatio_working_3-way'!AM123-'OddsRatio_working_3-way'!R123/3)</f>
        <v>-0.92100288220666382</v>
      </c>
      <c r="AT123" s="11">
        <f>IF(('OddsRatio_working_3-way'!X123=0),IF(Q123&gt;0,-Q123^(1/3),(-Q123)^(1/3)),'OddsRatio_working_3-way'!AN123-'OddsRatio_working_3-way'!R123/3)</f>
        <v>-0.21628583607576185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9">
        <f t="shared" si="26"/>
        <v>0.43019368623176901</v>
      </c>
      <c r="E124" s="9">
        <f t="shared" si="27"/>
        <v>0.31485940735149448</v>
      </c>
      <c r="F124" s="9">
        <f t="shared" si="28"/>
        <v>0.25494690641673651</v>
      </c>
      <c r="G124" s="9">
        <f t="shared" si="29"/>
        <v>1.0512177366214297</v>
      </c>
      <c r="H124" s="9">
        <f t="shared" si="30"/>
        <v>2.3245343481430014</v>
      </c>
      <c r="I124" s="9">
        <f t="shared" si="31"/>
        <v>3.1760207148063588</v>
      </c>
      <c r="J124" s="9">
        <f t="shared" si="32"/>
        <v>3.9223853078075748</v>
      </c>
      <c r="K124" s="11">
        <f t="shared" si="33"/>
        <v>0.44247787610619471</v>
      </c>
      <c r="L124" s="11">
        <f t="shared" si="34"/>
        <v>0.32573289902280134</v>
      </c>
      <c r="M124" s="11">
        <f t="shared" si="35"/>
        <v>0.26455026455026459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-0.27646940128563602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0.23297139263816502</v>
      </c>
      <c r="Q124" s="11">
        <f>2*'OddsRatio_working_3-way'!K124*'OddsRatio_working_3-way'!L124*'OddsRatio_working_3-way'!M124</f>
        <v>7.625904832673161E-2</v>
      </c>
      <c r="R124" s="11">
        <f t="shared" si="36"/>
        <v>0</v>
      </c>
      <c r="S124" s="11">
        <f t="shared" si="37"/>
        <v>-0.84266610176317214</v>
      </c>
      <c r="T124" s="11">
        <f t="shared" si="38"/>
        <v>-0.27583178453786328</v>
      </c>
      <c r="U124" s="11">
        <f>'OddsRatio_working_3-way'!S124-'OddsRatio_working_3-way'!R124^2/3</f>
        <v>-0.84266610176317214</v>
      </c>
      <c r="V124" s="11">
        <f>'OddsRatio_working_3-way'!S124*'OddsRatio_working_3-way'!R124/3-2*'OddsRatio_working_3-way'!R124^3/27-'OddsRatio_working_3-way'!T124</f>
        <v>0.27583178453786328</v>
      </c>
      <c r="W124" s="11">
        <f>'OddsRatio_working_3-way'!V124^2+4*'OddsRatio_working_3-way'!U124^3/27</f>
        <v>-1.2563572649279722E-2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0.14886801705757852</v>
      </c>
      <c r="Y124" s="11">
        <f>IF('OddsRatio_working_3-way'!W124&gt;=0,IF('OddsRatio_working_3-way'!V124+SQRT('OddsRatio_working_3-way'!W124)&gt;0,0,PI()),ACOS('OddsRatio_working_3-way'!V124/(2*'OddsRatio_working_3-way'!X124)))</f>
        <v>0.38597814076442227</v>
      </c>
      <c r="Z124" s="11">
        <f>'OddsRatio_working_3-way'!X124^(1/3)*COS('OddsRatio_working_3-way'!Y124/3)</f>
        <v>0.52560886831071485</v>
      </c>
      <c r="AA124" s="11">
        <f>'OddsRatio_working_3-way'!X124^(1/3)*COS(('OddsRatio_working_3-way'!Y124+2*PI())/3)</f>
        <v>-0.32169427713052795</v>
      </c>
      <c r="AB124" s="11">
        <f>'OddsRatio_working_3-way'!X124^(1/3)*COS(('OddsRatio_working_3-way'!Y124+4*PI())/3)</f>
        <v>-0.20391459118018687</v>
      </c>
      <c r="AC124" s="11">
        <f>'OddsRatio_working_3-way'!X124^(1/3)*SIN('OddsRatio_working_3-way'!Y124/3)</f>
        <v>6.8000133388499001E-2</v>
      </c>
      <c r="AD124" s="11">
        <f>'OddsRatio_working_3-way'!X124^(1/3)*SIN(('OddsRatio_working_3-way'!Y124+2*PI())/3)</f>
        <v>0.42119056571721919</v>
      </c>
      <c r="AE124" s="11">
        <f>'OddsRatio_working_3-way'!X124^(1/3)*SIN(('OddsRatio_working_3-way'!Y124+4*PI())/3)</f>
        <v>-0.48919069910571816</v>
      </c>
      <c r="AF124" s="11">
        <f>-'OddsRatio_working_3-way'!U124/(3*'OddsRatio_working_3-way'!X124^(1/3))*COS(('OddsRatio_working_3-way'!Y124)/3)</f>
        <v>0.52560886831071485</v>
      </c>
      <c r="AG124" s="11">
        <f>-'OddsRatio_working_3-way'!U124/(3*'OddsRatio_working_3-way'!X124^(1/3))*COS(('OddsRatio_working_3-way'!Y124+2*PI())/3)</f>
        <v>-0.32169427713052795</v>
      </c>
      <c r="AH124" s="11">
        <f>-'OddsRatio_working_3-way'!U124/(3*'OddsRatio_working_3-way'!X124^(1/3))*COS(('OddsRatio_working_3-way'!Y124+4*PI())/3)</f>
        <v>-0.20391459118018687</v>
      </c>
      <c r="AI124" s="11">
        <f>'OddsRatio_working_3-way'!U124/(3*'OddsRatio_working_3-way'!X124^(1/3))*SIN(('OddsRatio_working_3-way'!Y124)/3)</f>
        <v>-6.8000133388499001E-2</v>
      </c>
      <c r="AJ124" s="11">
        <f>'OddsRatio_working_3-way'!U124/(3*'OddsRatio_working_3-way'!X124^(1/3))*SIN(('OddsRatio_working_3-way'!Y124+2*PI())/3)</f>
        <v>-0.42119056571721919</v>
      </c>
      <c r="AK124" s="11">
        <f>'OddsRatio_working_3-way'!U124/(3*'OddsRatio_working_3-way'!X124^(1/3))*SIN(('OddsRatio_working_3-way'!Y124+4*PI())/3)</f>
        <v>0.48919069910571816</v>
      </c>
      <c r="AL124" s="11">
        <f>'OddsRatio_working_3-way'!Z124+'OddsRatio_working_3-way'!AF124</f>
        <v>1.0512177366214297</v>
      </c>
      <c r="AM124" s="11">
        <f>'OddsRatio_working_3-way'!AA124+'OddsRatio_working_3-way'!AG124</f>
        <v>-0.6433885542610559</v>
      </c>
      <c r="AN124" s="11">
        <f>'OddsRatio_working_3-way'!AB124+'OddsRatio_working_3-way'!AH124</f>
        <v>-0.40782918236037374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1.0512177366214297</v>
      </c>
      <c r="AS124" s="11">
        <f>IF(('OddsRatio_working_3-way'!X124=0),IF(Q124&gt;0,-Q124^(1/3),(-Q124)^(1/3)),'OddsRatio_working_3-way'!AM124-'OddsRatio_working_3-way'!R124/3)</f>
        <v>-0.6433885542610559</v>
      </c>
      <c r="AT124" s="11">
        <f>IF(('OddsRatio_working_3-way'!X124=0),IF(Q124&gt;0,-Q124^(1/3),(-Q124)^(1/3)),'OddsRatio_working_3-way'!AN124-'OddsRatio_working_3-way'!R124/3)</f>
        <v>-0.40782918236037374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9">
        <f t="shared" si="26"/>
        <v>0.33703813610551919</v>
      </c>
      <c r="E125" s="9">
        <f t="shared" si="27"/>
        <v>0.32233928685950686</v>
      </c>
      <c r="F125" s="9">
        <f t="shared" si="28"/>
        <v>0.34062257703497406</v>
      </c>
      <c r="G125" s="9">
        <f t="shared" si="29"/>
        <v>1.0407530643660552</v>
      </c>
      <c r="H125" s="9">
        <f t="shared" si="30"/>
        <v>2.9670232916518446</v>
      </c>
      <c r="I125" s="9">
        <f t="shared" si="31"/>
        <v>3.1023211900194307</v>
      </c>
      <c r="J125" s="9">
        <f t="shared" si="32"/>
        <v>2.9358006997208617</v>
      </c>
      <c r="K125" s="11">
        <f t="shared" si="33"/>
        <v>0.34602076124567471</v>
      </c>
      <c r="L125" s="11">
        <f t="shared" si="34"/>
        <v>0.33112582781456956</v>
      </c>
      <c r="M125" s="11">
        <f t="shared" si="35"/>
        <v>0.34965034965034969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-0.2844823317565589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0.23115590612554338</v>
      </c>
      <c r="Q125" s="11">
        <f>2*'OddsRatio_working_3-way'!K125*'OddsRatio_working_3-way'!L125*'OddsRatio_working_3-way'!M125</f>
        <v>8.0123364341609493E-2</v>
      </c>
      <c r="R125" s="11">
        <f t="shared" si="36"/>
        <v>0</v>
      </c>
      <c r="S125" s="11">
        <f t="shared" si="37"/>
        <v>-0.81254925287715674</v>
      </c>
      <c r="T125" s="11">
        <f t="shared" si="38"/>
        <v>-0.28164618817232473</v>
      </c>
      <c r="U125" s="11">
        <f>'OddsRatio_working_3-way'!S125-'OddsRatio_working_3-way'!R125^2/3</f>
        <v>-0.81254925287715674</v>
      </c>
      <c r="V125" s="11">
        <f>'OddsRatio_working_3-way'!S125*'OddsRatio_working_3-way'!R125/3-2*'OddsRatio_working_3-way'!R125^3/27-'OddsRatio_working_3-way'!T125</f>
        <v>0.28164618817232473</v>
      </c>
      <c r="W125" s="11">
        <f>'OddsRatio_working_3-way'!V125^2+4*'OddsRatio_working_3-way'!U125^3/27</f>
        <v>-1.5312880980321297E-4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0.1409589515797097</v>
      </c>
      <c r="Y125" s="11">
        <f>IF('OddsRatio_working_3-way'!W125&gt;=0,IF('OddsRatio_working_3-way'!V125+SQRT('OddsRatio_working_3-way'!W125)&gt;0,0,PI()),ACOS('OddsRatio_working_3-way'!V125/(2*'OddsRatio_working_3-way'!X125)))</f>
        <v>4.3908171712647492E-2</v>
      </c>
      <c r="Z125" s="11">
        <f>'OddsRatio_working_3-way'!X125^(1/3)*COS('OddsRatio_working_3-way'!Y125/3)</f>
        <v>0.52037653218302771</v>
      </c>
      <c r="AA125" s="11">
        <f>'OddsRatio_working_3-way'!X125^(1/3)*COS(('OddsRatio_working_3-way'!Y125+2*PI())/3)</f>
        <v>-0.26678461236532325</v>
      </c>
      <c r="AB125" s="11">
        <f>'OddsRatio_working_3-way'!X125^(1/3)*COS(('OddsRatio_working_3-way'!Y125+4*PI())/3)</f>
        <v>-0.25359191981770457</v>
      </c>
      <c r="AC125" s="11">
        <f>'OddsRatio_working_3-way'!X125^(1/3)*SIN('OddsRatio_working_3-way'!Y125/3)</f>
        <v>7.6168045937037628E-3</v>
      </c>
      <c r="AD125" s="11">
        <f>'OddsRatio_working_3-way'!X125^(1/3)*SIN(('OddsRatio_working_3-way'!Y125+2*PI())/3)</f>
        <v>0.44685089410690065</v>
      </c>
      <c r="AE125" s="11">
        <f>'OddsRatio_working_3-way'!X125^(1/3)*SIN(('OddsRatio_working_3-way'!Y125+4*PI())/3)</f>
        <v>-0.45446769870060427</v>
      </c>
      <c r="AF125" s="11">
        <f>-'OddsRatio_working_3-way'!U125/(3*'OddsRatio_working_3-way'!X125^(1/3))*COS(('OddsRatio_working_3-way'!Y125)/3)</f>
        <v>0.52037653218302748</v>
      </c>
      <c r="AG125" s="11">
        <f>-'OddsRatio_working_3-way'!U125/(3*'OddsRatio_working_3-way'!X125^(1/3))*COS(('OddsRatio_working_3-way'!Y125+2*PI())/3)</f>
        <v>-0.26678461236532314</v>
      </c>
      <c r="AH125" s="11">
        <f>-'OddsRatio_working_3-way'!U125/(3*'OddsRatio_working_3-way'!X125^(1/3))*COS(('OddsRatio_working_3-way'!Y125+4*PI())/3)</f>
        <v>-0.25359191981770446</v>
      </c>
      <c r="AI125" s="11">
        <f>'OddsRatio_working_3-way'!U125/(3*'OddsRatio_working_3-way'!X125^(1/3))*SIN(('OddsRatio_working_3-way'!Y125)/3)</f>
        <v>-7.6168045937037602E-3</v>
      </c>
      <c r="AJ125" s="11">
        <f>'OddsRatio_working_3-way'!U125/(3*'OddsRatio_working_3-way'!X125^(1/3))*SIN(('OddsRatio_working_3-way'!Y125+2*PI())/3)</f>
        <v>-0.44685089410690043</v>
      </c>
      <c r="AK125" s="11">
        <f>'OddsRatio_working_3-way'!U125/(3*'OddsRatio_working_3-way'!X125^(1/3))*SIN(('OddsRatio_working_3-way'!Y125+4*PI())/3)</f>
        <v>0.45446769870060411</v>
      </c>
      <c r="AL125" s="11">
        <f>'OddsRatio_working_3-way'!Z125+'OddsRatio_working_3-way'!AF125</f>
        <v>1.0407530643660552</v>
      </c>
      <c r="AM125" s="11">
        <f>'OddsRatio_working_3-way'!AA125+'OddsRatio_working_3-way'!AG125</f>
        <v>-0.53356922473064639</v>
      </c>
      <c r="AN125" s="11">
        <f>'OddsRatio_working_3-way'!AB125+'OddsRatio_working_3-way'!AH125</f>
        <v>-0.50718383963540903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1.0407530643660552</v>
      </c>
      <c r="AS125" s="11">
        <f>IF(('OddsRatio_working_3-way'!X125=0),IF(Q125&gt;0,-Q125^(1/3),(-Q125)^(1/3)),'OddsRatio_working_3-way'!AM125-'OddsRatio_working_3-way'!R125/3)</f>
        <v>-0.53356922473064639</v>
      </c>
      <c r="AT125" s="11">
        <f>IF(('OddsRatio_working_3-way'!X125=0),IF(Q125&gt;0,-Q125^(1/3),(-Q125)^(1/3)),'OddsRatio_working_3-way'!AN125-'OddsRatio_working_3-way'!R125/3)</f>
        <v>-0.50718383963540903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1.55</v>
      </c>
      <c r="B126" s="4">
        <f>IF('True_Odds_Calculator_3-way'!B125="","",'True_Odds_Calculator_3-way'!B125)</f>
        <v>3.49</v>
      </c>
      <c r="C126" s="4">
        <f>IF('True_Odds_Calculator_3-way'!C125="","",'True_Odds_Calculator_3-way'!C125)</f>
        <v>7.74</v>
      </c>
      <c r="D126" s="9">
        <f t="shared" si="26"/>
        <v>0.61893427529505196</v>
      </c>
      <c r="E126" s="9">
        <f t="shared" si="27"/>
        <v>0.26403663308597725</v>
      </c>
      <c r="F126" s="9">
        <f t="shared" si="28"/>
        <v>0.11702909161897074</v>
      </c>
      <c r="G126" s="9">
        <f t="shared" si="29"/>
        <v>1.1194189752385713</v>
      </c>
      <c r="H126" s="9">
        <f t="shared" si="30"/>
        <v>1.6156804363812141</v>
      </c>
      <c r="I126" s="9">
        <f t="shared" si="31"/>
        <v>3.7873532483440426</v>
      </c>
      <c r="J126" s="9">
        <f t="shared" si="32"/>
        <v>8.5448838931079703</v>
      </c>
      <c r="K126" s="11">
        <f t="shared" si="33"/>
        <v>0.64516129032258063</v>
      </c>
      <c r="L126" s="11">
        <f t="shared" si="34"/>
        <v>0.28653295128939826</v>
      </c>
      <c r="M126" s="11">
        <f t="shared" si="35"/>
        <v>0.12919896640826872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-0.22045697670836051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0.23358275098860676</v>
      </c>
      <c r="Q126" s="11">
        <f>2*'OddsRatio_working_3-way'!K126*'OddsRatio_working_3-way'!L126*'OddsRatio_working_3-way'!M126</f>
        <v>4.7767433740001371E-2</v>
      </c>
      <c r="R126" s="11">
        <f t="shared" si="36"/>
        <v>0</v>
      </c>
      <c r="S126" s="11">
        <f t="shared" si="37"/>
        <v>-1.0595389380559734</v>
      </c>
      <c r="T126" s="11">
        <f t="shared" si="38"/>
        <v>-0.21667462945929922</v>
      </c>
      <c r="U126" s="11">
        <f>'OddsRatio_working_3-way'!S126-'OddsRatio_working_3-way'!R126^2/3</f>
        <v>-1.0595389380559734</v>
      </c>
      <c r="V126" s="11">
        <f>'OddsRatio_working_3-way'!S126*'OddsRatio_working_3-way'!R126/3-2*'OddsRatio_working_3-way'!R126^3/27-'OddsRatio_working_3-way'!T126</f>
        <v>0.21667462945929922</v>
      </c>
      <c r="W126" s="11">
        <f>'OddsRatio_working_3-way'!V126^2+4*'OddsRatio_working_3-way'!U126^3/27</f>
        <v>-0.12926877580785656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0.20989084714392692</v>
      </c>
      <c r="Y126" s="11">
        <f>IF('OddsRatio_working_3-way'!W126&gt;=0,IF('OddsRatio_working_3-way'!V126+SQRT('OddsRatio_working_3-way'!W126)&gt;0,0,PI()),ACOS('OddsRatio_working_3-way'!V126/(2*'OddsRatio_working_3-way'!X126)))</f>
        <v>1.028434561610351</v>
      </c>
      <c r="Z126" s="11">
        <f>'OddsRatio_working_3-way'!X126^(1/3)*COS('OddsRatio_working_3-way'!Y126/3)</f>
        <v>0.55970948761928552</v>
      </c>
      <c r="AA126" s="11">
        <f>'OddsRatio_working_3-way'!X126^(1/3)*COS(('OddsRatio_working_3-way'!Y126+2*PI())/3)</f>
        <v>-0.4528538814251552</v>
      </c>
      <c r="AB126" s="11">
        <f>'OddsRatio_working_3-way'!X126^(1/3)*COS(('OddsRatio_working_3-way'!Y126+4*PI())/3)</f>
        <v>-0.10685560619413044</v>
      </c>
      <c r="AC126" s="11">
        <f>'OddsRatio_working_3-way'!X126^(1/3)*SIN('OddsRatio_working_3-way'!Y126/3)</f>
        <v>0.19976219734377856</v>
      </c>
      <c r="AD126" s="11">
        <f>'OddsRatio_working_3-way'!X126^(1/3)*SIN(('OddsRatio_working_3-way'!Y126+2*PI())/3)</f>
        <v>0.38484153634558382</v>
      </c>
      <c r="AE126" s="11">
        <f>'OddsRatio_working_3-way'!X126^(1/3)*SIN(('OddsRatio_working_3-way'!Y126+4*PI())/3)</f>
        <v>-0.58460373368936225</v>
      </c>
      <c r="AF126" s="11">
        <f>-'OddsRatio_working_3-way'!U126/(3*'OddsRatio_working_3-way'!X126^(1/3))*COS(('OddsRatio_working_3-way'!Y126)/3)</f>
        <v>0.55970948761928563</v>
      </c>
      <c r="AG126" s="11">
        <f>-'OddsRatio_working_3-way'!U126/(3*'OddsRatio_working_3-way'!X126^(1/3))*COS(('OddsRatio_working_3-way'!Y126+2*PI())/3)</f>
        <v>-0.45285388142515526</v>
      </c>
      <c r="AH126" s="11">
        <f>-'OddsRatio_working_3-way'!U126/(3*'OddsRatio_working_3-way'!X126^(1/3))*COS(('OddsRatio_working_3-way'!Y126+4*PI())/3)</f>
        <v>-0.10685560619413047</v>
      </c>
      <c r="AI126" s="11">
        <f>'OddsRatio_working_3-way'!U126/(3*'OddsRatio_working_3-way'!X126^(1/3))*SIN(('OddsRatio_working_3-way'!Y126)/3)</f>
        <v>-0.19976219734377859</v>
      </c>
      <c r="AJ126" s="11">
        <f>'OddsRatio_working_3-way'!U126/(3*'OddsRatio_working_3-way'!X126^(1/3))*SIN(('OddsRatio_working_3-way'!Y126+2*PI())/3)</f>
        <v>-0.38484153634558388</v>
      </c>
      <c r="AK126" s="11">
        <f>'OddsRatio_working_3-way'!U126/(3*'OddsRatio_working_3-way'!X126^(1/3))*SIN(('OddsRatio_working_3-way'!Y126+4*PI())/3)</f>
        <v>0.58460373368936236</v>
      </c>
      <c r="AL126" s="11">
        <f>'OddsRatio_working_3-way'!Z126+'OddsRatio_working_3-way'!AF126</f>
        <v>1.1194189752385713</v>
      </c>
      <c r="AM126" s="11">
        <f>'OddsRatio_working_3-way'!AA126+'OddsRatio_working_3-way'!AG126</f>
        <v>-0.90570776285031052</v>
      </c>
      <c r="AN126" s="11">
        <f>'OddsRatio_working_3-way'!AB126+'OddsRatio_working_3-way'!AH126</f>
        <v>-0.21371121238826091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1.1194189752385713</v>
      </c>
      <c r="AS126" s="11">
        <f>IF(('OddsRatio_working_3-way'!X126=0),IF(Q126&gt;0,-Q126^(1/3),(-Q126)^(1/3)),'OddsRatio_working_3-way'!AM126-'OddsRatio_working_3-way'!R126/3)</f>
        <v>-0.90570776285031052</v>
      </c>
      <c r="AT126" s="11">
        <f>IF(('OddsRatio_working_3-way'!X126=0),IF(Q126&gt;0,-Q126^(1/3),(-Q126)^(1/3)),'OddsRatio_working_3-way'!AN126-'OddsRatio_working_3-way'!R126/3)</f>
        <v>-0.21371121238826091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1.69</v>
      </c>
      <c r="B127" s="4">
        <f>IF('True_Odds_Calculator_3-way'!B126="","",'True_Odds_Calculator_3-way'!B126)</f>
        <v>3.25</v>
      </c>
      <c r="C127" s="4">
        <f>IF('True_Odds_Calculator_3-way'!C126="","",'True_Odds_Calculator_3-way'!C126)</f>
        <v>6.68</v>
      </c>
      <c r="D127" s="9">
        <f t="shared" si="26"/>
        <v>0.57098082216192758</v>
      </c>
      <c r="E127" s="9">
        <f t="shared" si="27"/>
        <v>0.28984439531876471</v>
      </c>
      <c r="F127" s="9">
        <f t="shared" si="28"/>
        <v>0.13917478251930782</v>
      </c>
      <c r="G127" s="9">
        <f t="shared" si="29"/>
        <v>1.0889453730666165</v>
      </c>
      <c r="H127" s="9">
        <f t="shared" si="30"/>
        <v>1.7513723074159653</v>
      </c>
      <c r="I127" s="9">
        <f t="shared" si="31"/>
        <v>3.4501270893998872</v>
      </c>
      <c r="J127" s="9">
        <f t="shared" si="32"/>
        <v>7.1852097190183812</v>
      </c>
      <c r="K127" s="11">
        <f t="shared" si="33"/>
        <v>0.59171597633136097</v>
      </c>
      <c r="L127" s="11">
        <f t="shared" si="34"/>
        <v>0.30769230769230771</v>
      </c>
      <c r="M127" s="11">
        <f t="shared" si="35"/>
        <v>0.14970059880239522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-0.24034407289199478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0.23494204127021331</v>
      </c>
      <c r="Q127" s="11">
        <f>2*'OddsRatio_working_3-way'!K127*'OddsRatio_working_3-way'!L127*'OddsRatio_working_3-way'!M127</f>
        <v>5.4510914447845331E-2</v>
      </c>
      <c r="R127" s="11">
        <f t="shared" si="36"/>
        <v>0</v>
      </c>
      <c r="S127" s="11">
        <f t="shared" si="37"/>
        <v>-0.97752375768297384</v>
      </c>
      <c r="T127" s="11">
        <f t="shared" si="38"/>
        <v>-0.22680365607493599</v>
      </c>
      <c r="U127" s="11">
        <f>'OddsRatio_working_3-way'!S127-'OddsRatio_working_3-way'!R127^2/3</f>
        <v>-0.97752375768297384</v>
      </c>
      <c r="V127" s="11">
        <f>'OddsRatio_working_3-way'!S127*'OddsRatio_working_3-way'!R127/3-2*'OddsRatio_working_3-way'!R127^3/27-'OddsRatio_working_3-way'!T127</f>
        <v>0.22680365607493599</v>
      </c>
      <c r="W127" s="11">
        <f>'OddsRatio_working_3-way'!V127^2+4*'OddsRatio_working_3-way'!U127^3/27</f>
        <v>-8.694165164643447E-2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0.18599835352456237</v>
      </c>
      <c r="Y127" s="11">
        <f>IF('OddsRatio_working_3-way'!W127&gt;=0,IF('OddsRatio_working_3-way'!V127+SQRT('OddsRatio_working_3-way'!W127)&gt;0,0,PI()),ACOS('OddsRatio_working_3-way'!V127/(2*'OddsRatio_working_3-way'!X127)))</f>
        <v>0.9151235564937078</v>
      </c>
      <c r="Z127" s="11">
        <f>'OddsRatio_working_3-way'!X127^(1/3)*COS('OddsRatio_working_3-way'!Y127/3)</f>
        <v>0.54447268653330827</v>
      </c>
      <c r="AA127" s="11">
        <f>'OddsRatio_working_3-way'!X127^(1/3)*COS(('OddsRatio_working_3-way'!Y127+2*PI())/3)</f>
        <v>-0.42070539605256224</v>
      </c>
      <c r="AB127" s="11">
        <f>'OddsRatio_working_3-way'!X127^(1/3)*COS(('OddsRatio_working_3-way'!Y127+4*PI())/3)</f>
        <v>-0.12376729048074628</v>
      </c>
      <c r="AC127" s="11">
        <f>'OddsRatio_working_3-way'!X127^(1/3)*SIN('OddsRatio_working_3-way'!Y127/3)</f>
        <v>0.17143729518454573</v>
      </c>
      <c r="AD127" s="11">
        <f>'OddsRatio_working_3-way'!X127^(1/3)*SIN(('OddsRatio_working_3-way'!Y127+2*PI())/3)</f>
        <v>0.38580853061233372</v>
      </c>
      <c r="AE127" s="11">
        <f>'OddsRatio_working_3-way'!X127^(1/3)*SIN(('OddsRatio_working_3-way'!Y127+4*PI())/3)</f>
        <v>-0.55724582579687931</v>
      </c>
      <c r="AF127" s="11">
        <f>-'OddsRatio_working_3-way'!U127/(3*'OddsRatio_working_3-way'!X127^(1/3))*COS(('OddsRatio_working_3-way'!Y127)/3)</f>
        <v>0.54447268653330827</v>
      </c>
      <c r="AG127" s="11">
        <f>-'OddsRatio_working_3-way'!U127/(3*'OddsRatio_working_3-way'!X127^(1/3))*COS(('OddsRatio_working_3-way'!Y127+2*PI())/3)</f>
        <v>-0.42070539605256224</v>
      </c>
      <c r="AH127" s="11">
        <f>-'OddsRatio_working_3-way'!U127/(3*'OddsRatio_working_3-way'!X127^(1/3))*COS(('OddsRatio_working_3-way'!Y127+4*PI())/3)</f>
        <v>-0.12376729048074628</v>
      </c>
      <c r="AI127" s="11">
        <f>'OddsRatio_working_3-way'!U127/(3*'OddsRatio_working_3-way'!X127^(1/3))*SIN(('OddsRatio_working_3-way'!Y127)/3)</f>
        <v>-0.17143729518454573</v>
      </c>
      <c r="AJ127" s="11">
        <f>'OddsRatio_working_3-way'!U127/(3*'OddsRatio_working_3-way'!X127^(1/3))*SIN(('OddsRatio_working_3-way'!Y127+2*PI())/3)</f>
        <v>-0.38580853061233372</v>
      </c>
      <c r="AK127" s="11">
        <f>'OddsRatio_working_3-way'!U127/(3*'OddsRatio_working_3-way'!X127^(1/3))*SIN(('OddsRatio_working_3-way'!Y127+4*PI())/3)</f>
        <v>0.55724582579687931</v>
      </c>
      <c r="AL127" s="11">
        <f>'OddsRatio_working_3-way'!Z127+'OddsRatio_working_3-way'!AF127</f>
        <v>1.0889453730666165</v>
      </c>
      <c r="AM127" s="11">
        <f>'OddsRatio_working_3-way'!AA127+'OddsRatio_working_3-way'!AG127</f>
        <v>-0.84141079210512448</v>
      </c>
      <c r="AN127" s="11">
        <f>'OddsRatio_working_3-way'!AB127+'OddsRatio_working_3-way'!AH127</f>
        <v>-0.24753458096149256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1.0889453730666165</v>
      </c>
      <c r="AS127" s="11">
        <f>IF(('OddsRatio_working_3-way'!X127=0),IF(Q127&gt;0,-Q127^(1/3),(-Q127)^(1/3)),'OddsRatio_working_3-way'!AM127-'OddsRatio_working_3-way'!R127/3)</f>
        <v>-0.84141079210512448</v>
      </c>
      <c r="AT127" s="11">
        <f>IF(('OddsRatio_working_3-way'!X127=0),IF(Q127&gt;0,-Q127^(1/3),(-Q127)^(1/3)),'OddsRatio_working_3-way'!AN127-'OddsRatio_working_3-way'!R127/3)</f>
        <v>-0.24753458096149256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2.2999999999999998</v>
      </c>
      <c r="B128" s="4">
        <f>IF('True_Odds_Calculator_3-way'!B127="","",'True_Odds_Calculator_3-way'!B127)</f>
        <v>3.1</v>
      </c>
      <c r="C128" s="4">
        <f>IF('True_Odds_Calculator_3-way'!C127="","",'True_Odds_Calculator_3-way'!C127)</f>
        <v>3.48</v>
      </c>
      <c r="D128" s="9">
        <f t="shared" si="26"/>
        <v>0.41826687495918718</v>
      </c>
      <c r="E128" s="9">
        <f t="shared" si="27"/>
        <v>0.30800447235598949</v>
      </c>
      <c r="F128" s="9">
        <f t="shared" si="28"/>
        <v>0.27372865268482321</v>
      </c>
      <c r="G128" s="9">
        <f t="shared" si="29"/>
        <v>1.0698600488165066</v>
      </c>
      <c r="H128" s="9">
        <f t="shared" si="30"/>
        <v>2.3908180634614586</v>
      </c>
      <c r="I128" s="9">
        <f t="shared" si="31"/>
        <v>3.2467061025146635</v>
      </c>
      <c r="J128" s="9">
        <f t="shared" si="32"/>
        <v>3.6532529210649369</v>
      </c>
      <c r="K128" s="11">
        <f t="shared" si="33"/>
        <v>0.43478260869565222</v>
      </c>
      <c r="L128" s="11">
        <f t="shared" si="34"/>
        <v>0.32258064516129031</v>
      </c>
      <c r="M128" s="11">
        <f t="shared" si="35"/>
        <v>0.28735632183908044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-0.27286356821589197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0.23697828505102292</v>
      </c>
      <c r="Q128" s="11">
        <f>2*'OddsRatio_working_3-way'!K128*'OddsRatio_working_3-way'!L128*'OddsRatio_working_3-way'!M128</f>
        <v>8.0604858860892137E-2</v>
      </c>
      <c r="R128" s="11">
        <f t="shared" si="36"/>
        <v>0</v>
      </c>
      <c r="S128" s="11">
        <f t="shared" si="37"/>
        <v>-0.86848635235732052</v>
      </c>
      <c r="T128" s="11">
        <f t="shared" si="38"/>
        <v>-0.29540352120997293</v>
      </c>
      <c r="U128" s="11">
        <f>'OddsRatio_working_3-way'!S128-'OddsRatio_working_3-way'!R128^2/3</f>
        <v>-0.86848635235732052</v>
      </c>
      <c r="V128" s="11">
        <f>'OddsRatio_working_3-way'!S128*'OddsRatio_working_3-way'!R128/3-2*'OddsRatio_working_3-way'!R128^3/27-'OddsRatio_working_3-way'!T128</f>
        <v>0.29540352120997293</v>
      </c>
      <c r="W128" s="11">
        <f>'OddsRatio_working_3-way'!V128^2+4*'OddsRatio_working_3-way'!U128^3/27</f>
        <v>-9.7844539792648205E-3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0.15576239462922023</v>
      </c>
      <c r="Y128" s="11">
        <f>IF('OddsRatio_working_3-way'!W128&gt;=0,IF('OddsRatio_working_3-way'!V128+SQRT('OddsRatio_working_3-way'!W128)&gt;0,0,PI()),ACOS('OddsRatio_working_3-way'!V128/(2*'OddsRatio_working_3-way'!X128)))</f>
        <v>0.32311654560822323</v>
      </c>
      <c r="Z128" s="11">
        <f>'OddsRatio_working_3-way'!X128^(1/3)*COS('OddsRatio_working_3-way'!Y128/3)</f>
        <v>0.53493002440825332</v>
      </c>
      <c r="AA128" s="11">
        <f>'OddsRatio_working_3-way'!X128^(1/3)*COS(('OddsRatio_working_3-way'!Y128+2*PI())/3)</f>
        <v>-0.31755482982476924</v>
      </c>
      <c r="AB128" s="11">
        <f>'OddsRatio_working_3-way'!X128^(1/3)*COS(('OddsRatio_working_3-way'!Y128+4*PI())/3)</f>
        <v>-0.21737519458348423</v>
      </c>
      <c r="AC128" s="11">
        <f>'OddsRatio_working_3-way'!X128^(1/3)*SIN('OddsRatio_working_3-way'!Y128/3)</f>
        <v>5.7838739373874633E-2</v>
      </c>
      <c r="AD128" s="11">
        <f>'OddsRatio_working_3-way'!X128^(1/3)*SIN(('OddsRatio_working_3-way'!Y128+2*PI())/3)</f>
        <v>0.43434362069763999</v>
      </c>
      <c r="AE128" s="11">
        <f>'OddsRatio_working_3-way'!X128^(1/3)*SIN(('OddsRatio_working_3-way'!Y128+4*PI())/3)</f>
        <v>-0.49218236007151445</v>
      </c>
      <c r="AF128" s="11">
        <f>-'OddsRatio_working_3-way'!U128/(3*'OddsRatio_working_3-way'!X128^(1/3))*COS(('OddsRatio_working_3-way'!Y128)/3)</f>
        <v>0.53493002440825332</v>
      </c>
      <c r="AG128" s="11">
        <f>-'OddsRatio_working_3-way'!U128/(3*'OddsRatio_working_3-way'!X128^(1/3))*COS(('OddsRatio_working_3-way'!Y128+2*PI())/3)</f>
        <v>-0.31755482982476924</v>
      </c>
      <c r="AH128" s="11">
        <f>-'OddsRatio_working_3-way'!U128/(3*'OddsRatio_working_3-way'!X128^(1/3))*COS(('OddsRatio_working_3-way'!Y128+4*PI())/3)</f>
        <v>-0.21737519458348423</v>
      </c>
      <c r="AI128" s="11">
        <f>'OddsRatio_working_3-way'!U128/(3*'OddsRatio_working_3-way'!X128^(1/3))*SIN(('OddsRatio_working_3-way'!Y128)/3)</f>
        <v>-5.7838739373874633E-2</v>
      </c>
      <c r="AJ128" s="11">
        <f>'OddsRatio_working_3-way'!U128/(3*'OddsRatio_working_3-way'!X128^(1/3))*SIN(('OddsRatio_working_3-way'!Y128+2*PI())/3)</f>
        <v>-0.43434362069763999</v>
      </c>
      <c r="AK128" s="11">
        <f>'OddsRatio_working_3-way'!U128/(3*'OddsRatio_working_3-way'!X128^(1/3))*SIN(('OddsRatio_working_3-way'!Y128+4*PI())/3)</f>
        <v>0.49218236007151445</v>
      </c>
      <c r="AL128" s="11">
        <f>'OddsRatio_working_3-way'!Z128+'OddsRatio_working_3-way'!AF128</f>
        <v>1.0698600488165066</v>
      </c>
      <c r="AM128" s="11">
        <f>'OddsRatio_working_3-way'!AA128+'OddsRatio_working_3-way'!AG128</f>
        <v>-0.63510965964953847</v>
      </c>
      <c r="AN128" s="11">
        <f>'OddsRatio_working_3-way'!AB128+'OddsRatio_working_3-way'!AH128</f>
        <v>-0.43475038916696845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1.0698600488165066</v>
      </c>
      <c r="AS128" s="11">
        <f>IF(('OddsRatio_working_3-way'!X128=0),IF(Q128&gt;0,-Q128^(1/3),(-Q128)^(1/3)),'OddsRatio_working_3-way'!AM128-'OddsRatio_working_3-way'!R128/3)</f>
        <v>-0.63510965964953847</v>
      </c>
      <c r="AT128" s="11">
        <f>IF(('OddsRatio_working_3-way'!X128=0),IF(Q128&gt;0,-Q128^(1/3),(-Q128)^(1/3)),'OddsRatio_working_3-way'!AN128-'OddsRatio_working_3-way'!R128/3)</f>
        <v>-0.43475038916696845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2.86</v>
      </c>
      <c r="D129" s="9">
        <f t="shared" si="26"/>
        <v>0.33703813610551919</v>
      </c>
      <c r="E129" s="9">
        <f t="shared" si="27"/>
        <v>0.32233928685950686</v>
      </c>
      <c r="F129" s="9">
        <f t="shared" si="28"/>
        <v>0.34062257703497406</v>
      </c>
      <c r="G129" s="9">
        <f t="shared" si="29"/>
        <v>1.0407530643660552</v>
      </c>
      <c r="H129" s="9">
        <f t="shared" si="30"/>
        <v>2.9670232916518446</v>
      </c>
      <c r="I129" s="9">
        <f t="shared" si="31"/>
        <v>3.1023211900194307</v>
      </c>
      <c r="J129" s="9">
        <f t="shared" si="32"/>
        <v>2.9358006997208617</v>
      </c>
      <c r="K129" s="11">
        <f t="shared" si="33"/>
        <v>0.34602076124567471</v>
      </c>
      <c r="L129" s="11">
        <f t="shared" si="34"/>
        <v>0.33112582781456956</v>
      </c>
      <c r="M129" s="11">
        <f t="shared" si="35"/>
        <v>0.34965034965034969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-0.2844823317565589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0.23115590612554338</v>
      </c>
      <c r="Q129" s="11">
        <f>2*'OddsRatio_working_3-way'!K129*'OddsRatio_working_3-way'!L129*'OddsRatio_working_3-way'!M129</f>
        <v>8.0123364341609493E-2</v>
      </c>
      <c r="R129" s="11">
        <f t="shared" si="36"/>
        <v>0</v>
      </c>
      <c r="S129" s="11">
        <f t="shared" si="37"/>
        <v>-0.81254925287715674</v>
      </c>
      <c r="T129" s="11">
        <f t="shared" si="38"/>
        <v>-0.28164618817232473</v>
      </c>
      <c r="U129" s="11">
        <f>'OddsRatio_working_3-way'!S129-'OddsRatio_working_3-way'!R129^2/3</f>
        <v>-0.81254925287715674</v>
      </c>
      <c r="V129" s="11">
        <f>'OddsRatio_working_3-way'!S129*'OddsRatio_working_3-way'!R129/3-2*'OddsRatio_working_3-way'!R129^3/27-'OddsRatio_working_3-way'!T129</f>
        <v>0.28164618817232473</v>
      </c>
      <c r="W129" s="11">
        <f>'OddsRatio_working_3-way'!V129^2+4*'OddsRatio_working_3-way'!U129^3/27</f>
        <v>-1.5312880980321297E-4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0.1409589515797097</v>
      </c>
      <c r="Y129" s="11">
        <f>IF('OddsRatio_working_3-way'!W129&gt;=0,IF('OddsRatio_working_3-way'!V129+SQRT('OddsRatio_working_3-way'!W129)&gt;0,0,PI()),ACOS('OddsRatio_working_3-way'!V129/(2*'OddsRatio_working_3-way'!X129)))</f>
        <v>4.3908171712647492E-2</v>
      </c>
      <c r="Z129" s="11">
        <f>'OddsRatio_working_3-way'!X129^(1/3)*COS('OddsRatio_working_3-way'!Y129/3)</f>
        <v>0.52037653218302771</v>
      </c>
      <c r="AA129" s="11">
        <f>'OddsRatio_working_3-way'!X129^(1/3)*COS(('OddsRatio_working_3-way'!Y129+2*PI())/3)</f>
        <v>-0.26678461236532325</v>
      </c>
      <c r="AB129" s="11">
        <f>'OddsRatio_working_3-way'!X129^(1/3)*COS(('OddsRatio_working_3-way'!Y129+4*PI())/3)</f>
        <v>-0.25359191981770457</v>
      </c>
      <c r="AC129" s="11">
        <f>'OddsRatio_working_3-way'!X129^(1/3)*SIN('OddsRatio_working_3-way'!Y129/3)</f>
        <v>7.6168045937037628E-3</v>
      </c>
      <c r="AD129" s="11">
        <f>'OddsRatio_working_3-way'!X129^(1/3)*SIN(('OddsRatio_working_3-way'!Y129+2*PI())/3)</f>
        <v>0.44685089410690065</v>
      </c>
      <c r="AE129" s="11">
        <f>'OddsRatio_working_3-way'!X129^(1/3)*SIN(('OddsRatio_working_3-way'!Y129+4*PI())/3)</f>
        <v>-0.45446769870060427</v>
      </c>
      <c r="AF129" s="11">
        <f>-'OddsRatio_working_3-way'!U129/(3*'OddsRatio_working_3-way'!X129^(1/3))*COS(('OddsRatio_working_3-way'!Y129)/3)</f>
        <v>0.52037653218302748</v>
      </c>
      <c r="AG129" s="11">
        <f>-'OddsRatio_working_3-way'!U129/(3*'OddsRatio_working_3-way'!X129^(1/3))*COS(('OddsRatio_working_3-way'!Y129+2*PI())/3)</f>
        <v>-0.26678461236532314</v>
      </c>
      <c r="AH129" s="11">
        <f>-'OddsRatio_working_3-way'!U129/(3*'OddsRatio_working_3-way'!X129^(1/3))*COS(('OddsRatio_working_3-way'!Y129+4*PI())/3)</f>
        <v>-0.25359191981770446</v>
      </c>
      <c r="AI129" s="11">
        <f>'OddsRatio_working_3-way'!U129/(3*'OddsRatio_working_3-way'!X129^(1/3))*SIN(('OddsRatio_working_3-way'!Y129)/3)</f>
        <v>-7.6168045937037602E-3</v>
      </c>
      <c r="AJ129" s="11">
        <f>'OddsRatio_working_3-way'!U129/(3*'OddsRatio_working_3-way'!X129^(1/3))*SIN(('OddsRatio_working_3-way'!Y129+2*PI())/3)</f>
        <v>-0.44685089410690043</v>
      </c>
      <c r="AK129" s="11">
        <f>'OddsRatio_working_3-way'!U129/(3*'OddsRatio_working_3-way'!X129^(1/3))*SIN(('OddsRatio_working_3-way'!Y129+4*PI())/3)</f>
        <v>0.45446769870060411</v>
      </c>
      <c r="AL129" s="11">
        <f>'OddsRatio_working_3-way'!Z129+'OddsRatio_working_3-way'!AF129</f>
        <v>1.0407530643660552</v>
      </c>
      <c r="AM129" s="11">
        <f>'OddsRatio_working_3-way'!AA129+'OddsRatio_working_3-way'!AG129</f>
        <v>-0.53356922473064639</v>
      </c>
      <c r="AN129" s="11">
        <f>'OddsRatio_working_3-way'!AB129+'OddsRatio_working_3-way'!AH129</f>
        <v>-0.50718383963540903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1.0407530643660552</v>
      </c>
      <c r="AS129" s="11">
        <f>IF(('OddsRatio_working_3-way'!X129=0),IF(Q129&gt;0,-Q129^(1/3),(-Q129)^(1/3)),'OddsRatio_working_3-way'!AM129-'OddsRatio_working_3-way'!R129/3)</f>
        <v>-0.53356922473064639</v>
      </c>
      <c r="AT129" s="11">
        <f>IF(('OddsRatio_working_3-way'!X129=0),IF(Q129&gt;0,-Q129^(1/3),(-Q129)^(1/3)),'OddsRatio_working_3-way'!AN129-'OddsRatio_working_3-way'!R129/3)</f>
        <v>-0.50718383963540903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2.56</v>
      </c>
      <c r="B130" s="4">
        <f>IF('True_Odds_Calculator_3-way'!B129="","",'True_Odds_Calculator_3-way'!B129)</f>
        <v>2.75</v>
      </c>
      <c r="C130" s="4">
        <f>IF('True_Odds_Calculator_3-way'!C129="","",'True_Odds_Calculator_3-way'!C129)</f>
        <v>3.32</v>
      </c>
      <c r="D130" s="9">
        <f t="shared" si="26"/>
        <v>0.37114819753540712</v>
      </c>
      <c r="E130" s="9">
        <f t="shared" si="27"/>
        <v>0.34474394037170014</v>
      </c>
      <c r="F130" s="9">
        <f t="shared" si="28"/>
        <v>0.28410786209289257</v>
      </c>
      <c r="G130" s="9">
        <f t="shared" si="29"/>
        <v>1.086116361232063</v>
      </c>
      <c r="H130" s="9">
        <f t="shared" si="30"/>
        <v>2.6943415235220187</v>
      </c>
      <c r="I130" s="9">
        <f t="shared" si="31"/>
        <v>2.9007036321561102</v>
      </c>
      <c r="J130" s="9">
        <f t="shared" si="32"/>
        <v>3.5197899580583858</v>
      </c>
      <c r="K130" s="11">
        <f t="shared" si="33"/>
        <v>0.390625</v>
      </c>
      <c r="L130" s="11">
        <f t="shared" si="34"/>
        <v>0.36363636363636365</v>
      </c>
      <c r="M130" s="11">
        <f t="shared" si="35"/>
        <v>0.30120481927710846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-0.27098165388828033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0.24087828587075577</v>
      </c>
      <c r="Q130" s="11">
        <f>2*'OddsRatio_working_3-way'!K130*'OddsRatio_working_3-way'!L130*'OddsRatio_working_3-way'!M130</f>
        <v>8.5569550930996732E-2</v>
      </c>
      <c r="R130" s="11">
        <f t="shared" si="36"/>
        <v>0</v>
      </c>
      <c r="S130" s="11">
        <f t="shared" si="37"/>
        <v>-0.88890994063407891</v>
      </c>
      <c r="T130" s="11">
        <f t="shared" si="38"/>
        <v>-0.3157761778451435</v>
      </c>
      <c r="U130" s="11">
        <f>'OddsRatio_working_3-way'!S130-'OddsRatio_working_3-way'!R130^2/3</f>
        <v>-0.88890994063407891</v>
      </c>
      <c r="V130" s="11">
        <f>'OddsRatio_working_3-way'!S130*'OddsRatio_working_3-way'!R130/3-2*'OddsRatio_working_3-way'!R130^3/27-'OddsRatio_working_3-way'!T130</f>
        <v>0.3157761778451435</v>
      </c>
      <c r="W130" s="11">
        <f>'OddsRatio_working_3-way'!V130^2+4*'OddsRatio_working_3-way'!U130^3/27</f>
        <v>-4.341977832338334E-3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0.16128900483822978</v>
      </c>
      <c r="Y130" s="11">
        <f>IF('OddsRatio_working_3-way'!W130&gt;=0,IF('OddsRatio_working_3-way'!V130+SQRT('OddsRatio_working_3-way'!W130)&gt;0,0,PI()),ACOS('OddsRatio_working_3-way'!V130/(2*'OddsRatio_working_3-way'!X130)))</f>
        <v>0.20572006536863374</v>
      </c>
      <c r="Z130" s="11">
        <f>'OddsRatio_working_3-way'!X130^(1/3)*COS('OddsRatio_working_3-way'!Y130/3)</f>
        <v>0.54305818061603151</v>
      </c>
      <c r="AA130" s="11">
        <f>'OddsRatio_working_3-way'!X130^(1/3)*COS(('OddsRatio_working_3-way'!Y130+2*PI())/3)</f>
        <v>-0.30382993407445669</v>
      </c>
      <c r="AB130" s="11">
        <f>'OddsRatio_working_3-way'!X130^(1/3)*COS(('OddsRatio_working_3-way'!Y130+4*PI())/3)</f>
        <v>-0.23922824654157465</v>
      </c>
      <c r="AC130" s="11">
        <f>'OddsRatio_working_3-way'!X130^(1/3)*SIN('OddsRatio_working_3-way'!Y130/3)</f>
        <v>3.7297801687213576E-2</v>
      </c>
      <c r="AD130" s="11">
        <f>'OddsRatio_working_3-way'!X130^(1/3)*SIN(('OddsRatio_working_3-way'!Y130+2*PI())/3)</f>
        <v>0.4516532793028345</v>
      </c>
      <c r="AE130" s="11">
        <f>'OddsRatio_working_3-way'!X130^(1/3)*SIN(('OddsRatio_working_3-way'!Y130+4*PI())/3)</f>
        <v>-0.48895108099004808</v>
      </c>
      <c r="AF130" s="11">
        <f>-'OddsRatio_working_3-way'!U130/(3*'OddsRatio_working_3-way'!X130^(1/3))*COS(('OddsRatio_working_3-way'!Y130)/3)</f>
        <v>0.54305818061603151</v>
      </c>
      <c r="AG130" s="11">
        <f>-'OddsRatio_working_3-way'!U130/(3*'OddsRatio_working_3-way'!X130^(1/3))*COS(('OddsRatio_working_3-way'!Y130+2*PI())/3)</f>
        <v>-0.30382993407445669</v>
      </c>
      <c r="AH130" s="11">
        <f>-'OddsRatio_working_3-way'!U130/(3*'OddsRatio_working_3-way'!X130^(1/3))*COS(('OddsRatio_working_3-way'!Y130+4*PI())/3)</f>
        <v>-0.23922824654157465</v>
      </c>
      <c r="AI130" s="11">
        <f>'OddsRatio_working_3-way'!U130/(3*'OddsRatio_working_3-way'!X130^(1/3))*SIN(('OddsRatio_working_3-way'!Y130)/3)</f>
        <v>-3.7297801687213576E-2</v>
      </c>
      <c r="AJ130" s="11">
        <f>'OddsRatio_working_3-way'!U130/(3*'OddsRatio_working_3-way'!X130^(1/3))*SIN(('OddsRatio_working_3-way'!Y130+2*PI())/3)</f>
        <v>-0.4516532793028345</v>
      </c>
      <c r="AK130" s="11">
        <f>'OddsRatio_working_3-way'!U130/(3*'OddsRatio_working_3-way'!X130^(1/3))*SIN(('OddsRatio_working_3-way'!Y130+4*PI())/3)</f>
        <v>0.48895108099004808</v>
      </c>
      <c r="AL130" s="11">
        <f>'OddsRatio_working_3-way'!Z130+'OddsRatio_working_3-way'!AF130</f>
        <v>1.086116361232063</v>
      </c>
      <c r="AM130" s="11">
        <f>'OddsRatio_working_3-way'!AA130+'OddsRatio_working_3-way'!AG130</f>
        <v>-0.60765986814891337</v>
      </c>
      <c r="AN130" s="11">
        <f>'OddsRatio_working_3-way'!AB130+'OddsRatio_working_3-way'!AH130</f>
        <v>-0.4784564930831493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1.086116361232063</v>
      </c>
      <c r="AS130" s="11">
        <f>IF(('OddsRatio_working_3-way'!X130=0),IF(Q130&gt;0,-Q130^(1/3),(-Q130)^(1/3)),'OddsRatio_working_3-way'!AM130-'OddsRatio_working_3-way'!R130/3)</f>
        <v>-0.60765986814891337</v>
      </c>
      <c r="AT130" s="11">
        <f>IF(('OddsRatio_working_3-way'!X130=0),IF(Q130&gt;0,-Q130^(1/3),(-Q130)^(1/3)),'OddsRatio_working_3-way'!AN130-'OddsRatio_working_3-way'!R130/3)</f>
        <v>-0.4784564930831493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3.74</v>
      </c>
      <c r="B131" s="4">
        <f>IF('True_Odds_Calculator_3-way'!B130="","",'True_Odds_Calculator_3-way'!B130)</f>
        <v>3.16</v>
      </c>
      <c r="C131" s="4">
        <f>IF('True_Odds_Calculator_3-way'!C130="","",'True_Odds_Calculator_3-way'!C130)</f>
        <v>2.12</v>
      </c>
      <c r="D131" s="9">
        <f t="shared" si="26"/>
        <v>0.25106058480846472</v>
      </c>
      <c r="E131" s="9">
        <f t="shared" si="27"/>
        <v>0.29836115780242117</v>
      </c>
      <c r="F131" s="9">
        <f t="shared" si="28"/>
        <v>0.45057825738911406</v>
      </c>
      <c r="G131" s="9">
        <f t="shared" si="29"/>
        <v>1.0887234776344534</v>
      </c>
      <c r="H131" s="9">
        <f t="shared" si="30"/>
        <v>3.9831023287184033</v>
      </c>
      <c r="I131" s="9">
        <f t="shared" si="31"/>
        <v>3.3516427116904195</v>
      </c>
      <c r="J131" s="9">
        <f t="shared" si="32"/>
        <v>2.219370294950588</v>
      </c>
      <c r="K131" s="11">
        <f t="shared" si="33"/>
        <v>0.26737967914438499</v>
      </c>
      <c r="L131" s="11">
        <f t="shared" si="34"/>
        <v>0.31645569620253161</v>
      </c>
      <c r="M131" s="11">
        <f t="shared" si="35"/>
        <v>0.47169811320754712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-0.26456219850338902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0.24027132619554536</v>
      </c>
      <c r="Q131" s="11">
        <f>2*'OddsRatio_working_3-way'!K131*'OddsRatio_working_3-way'!L131*'OddsRatio_working_3-way'!M131</f>
        <v>7.9824360862307417E-2</v>
      </c>
      <c r="R131" s="11">
        <f t="shared" si="36"/>
        <v>0</v>
      </c>
      <c r="S131" s="11">
        <f t="shared" si="37"/>
        <v>-0.90818464449851288</v>
      </c>
      <c r="T131" s="11">
        <f t="shared" si="38"/>
        <v>-0.30172247325531987</v>
      </c>
      <c r="U131" s="11">
        <f>'OddsRatio_working_3-way'!S131-'OddsRatio_working_3-way'!R131^2/3</f>
        <v>-0.90818464449851288</v>
      </c>
      <c r="V131" s="11">
        <f>'OddsRatio_working_3-way'!S131*'OddsRatio_working_3-way'!R131/3-2*'OddsRatio_working_3-way'!R131^3/27-'OddsRatio_working_3-way'!T131</f>
        <v>0.30172247325531987</v>
      </c>
      <c r="W131" s="11">
        <f>'OddsRatio_working_3-way'!V131^2+4*'OddsRatio_working_3-way'!U131^3/27</f>
        <v>-1.9936897740500545E-2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0.16656331274308861</v>
      </c>
      <c r="Y131" s="11">
        <f>IF('OddsRatio_working_3-way'!W131&gt;=0,IF('OddsRatio_working_3-way'!V131+SQRT('OddsRatio_working_3-way'!W131)&gt;0,0,PI()),ACOS('OddsRatio_working_3-way'!V131/(2*'OddsRatio_working_3-way'!X131)))</f>
        <v>0.43769963753323982</v>
      </c>
      <c r="Z131" s="11">
        <f>'OddsRatio_working_3-way'!X131^(1/3)*COS('OddsRatio_working_3-way'!Y131/3)</f>
        <v>0.54436173881722671</v>
      </c>
      <c r="AA131" s="11">
        <f>'OddsRatio_working_3-way'!X131^(1/3)*COS(('OddsRatio_working_3-way'!Y131+2*PI())/3)</f>
        <v>-0.34145484799034592</v>
      </c>
      <c r="AB131" s="11">
        <f>'OddsRatio_working_3-way'!X131^(1/3)*COS(('OddsRatio_working_3-way'!Y131+4*PI())/3)</f>
        <v>-0.20290689082688093</v>
      </c>
      <c r="AC131" s="11">
        <f>'OddsRatio_working_3-way'!X131^(1/3)*SIN('OddsRatio_working_3-way'!Y131/3)</f>
        <v>7.9990700363999426E-2</v>
      </c>
      <c r="AD131" s="11">
        <f>'OddsRatio_working_3-way'!X131^(1/3)*SIN(('OddsRatio_working_3-way'!Y131+2*PI())/3)</f>
        <v>0.43143574448198818</v>
      </c>
      <c r="AE131" s="11">
        <f>'OddsRatio_working_3-way'!X131^(1/3)*SIN(('OddsRatio_working_3-way'!Y131+4*PI())/3)</f>
        <v>-0.51142644484598743</v>
      </c>
      <c r="AF131" s="11">
        <f>-'OddsRatio_working_3-way'!U131/(3*'OddsRatio_working_3-way'!X131^(1/3))*COS(('OddsRatio_working_3-way'!Y131)/3)</f>
        <v>0.54436173881722671</v>
      </c>
      <c r="AG131" s="11">
        <f>-'OddsRatio_working_3-way'!U131/(3*'OddsRatio_working_3-way'!X131^(1/3))*COS(('OddsRatio_working_3-way'!Y131+2*PI())/3)</f>
        <v>-0.34145484799034592</v>
      </c>
      <c r="AH131" s="11">
        <f>-'OddsRatio_working_3-way'!U131/(3*'OddsRatio_working_3-way'!X131^(1/3))*COS(('OddsRatio_working_3-way'!Y131+4*PI())/3)</f>
        <v>-0.20290689082688093</v>
      </c>
      <c r="AI131" s="11">
        <f>'OddsRatio_working_3-way'!U131/(3*'OddsRatio_working_3-way'!X131^(1/3))*SIN(('OddsRatio_working_3-way'!Y131)/3)</f>
        <v>-7.9990700363999426E-2</v>
      </c>
      <c r="AJ131" s="11">
        <f>'OddsRatio_working_3-way'!U131/(3*'OddsRatio_working_3-way'!X131^(1/3))*SIN(('OddsRatio_working_3-way'!Y131+2*PI())/3)</f>
        <v>-0.43143574448198818</v>
      </c>
      <c r="AK131" s="11">
        <f>'OddsRatio_working_3-way'!U131/(3*'OddsRatio_working_3-way'!X131^(1/3))*SIN(('OddsRatio_working_3-way'!Y131+4*PI())/3)</f>
        <v>0.51142644484598743</v>
      </c>
      <c r="AL131" s="11">
        <f>'OddsRatio_working_3-way'!Z131+'OddsRatio_working_3-way'!AF131</f>
        <v>1.0887234776344534</v>
      </c>
      <c r="AM131" s="11">
        <f>'OddsRatio_working_3-way'!AA131+'OddsRatio_working_3-way'!AG131</f>
        <v>-0.68290969598069184</v>
      </c>
      <c r="AN131" s="11">
        <f>'OddsRatio_working_3-way'!AB131+'OddsRatio_working_3-way'!AH131</f>
        <v>-0.40581378165376186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1.0887234776344534</v>
      </c>
      <c r="AS131" s="11">
        <f>IF(('OddsRatio_working_3-way'!X131=0),IF(Q131&gt;0,-Q131^(1/3),(-Q131)^(1/3)),'OddsRatio_working_3-way'!AM131-'OddsRatio_working_3-way'!R131/3)</f>
        <v>-0.68290969598069184</v>
      </c>
      <c r="AT131" s="11">
        <f>IF(('OddsRatio_working_3-way'!X131=0),IF(Q131&gt;0,-Q131^(1/3),(-Q131)^(1/3)),'OddsRatio_working_3-way'!AN131-'OddsRatio_working_3-way'!R131/3)</f>
        <v>-0.40581378165376186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34.950000000000003</v>
      </c>
      <c r="B132" s="4">
        <f>IF('True_Odds_Calculator_3-way'!B131="","",'True_Odds_Calculator_3-way'!B131)</f>
        <v>8.92</v>
      </c>
      <c r="C132" s="4">
        <f>IF('True_Odds_Calculator_3-way'!C131="","",'True_Odds_Calculator_3-way'!C131)</f>
        <v>1.0900000000000001</v>
      </c>
      <c r="D132" s="9">
        <f t="shared" ref="D132:D195" si="39">(K132/(AR132+K132-(AR132*K132)))</f>
        <v>2.1508660060145741E-2</v>
      </c>
      <c r="E132" s="9">
        <f t="shared" ref="E132:E195" si="40">(L132/(AR132+L132-(AR132*L132)))</f>
        <v>8.6112048033436098E-2</v>
      </c>
      <c r="F132" s="9">
        <f t="shared" ref="F132:F195" si="41">(M132/(AR132+M132-(AR132*M132)))</f>
        <v>0.89237929190641818</v>
      </c>
      <c r="G132" s="9">
        <f t="shared" ref="G132:G195" si="42">AR132</f>
        <v>1.3399970800864813</v>
      </c>
      <c r="H132" s="9">
        <f t="shared" ref="H132:H195" si="43">IF(A132="","",1/D132)</f>
        <v>46.492900868936047</v>
      </c>
      <c r="I132" s="9">
        <f t="shared" ref="I132:I195" si="44">IF(B132="","",1/E132)</f>
        <v>11.612776874284933</v>
      </c>
      <c r="J132" s="9">
        <f t="shared" ref="J132:J195" si="45">IF(C132="","",1/F132)</f>
        <v>1.1205997372077834</v>
      </c>
      <c r="K132" s="11">
        <f t="shared" ref="K132:K195" si="46">1/A132</f>
        <v>2.8612303290414875E-2</v>
      </c>
      <c r="L132" s="11">
        <f t="shared" ref="L132:L195" si="47">1/B132</f>
        <v>0.11210762331838565</v>
      </c>
      <c r="M132" s="11">
        <f t="shared" ref="M132:M195" si="48">1/C132</f>
        <v>0.9174311926605504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-7.1214583269695209E-2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0.12348009277839801</v>
      </c>
      <c r="Q132" s="11">
        <f>2*'OddsRatio_working_3-way'!K132*'OddsRatio_working_3-way'!L132*'OddsRatio_working_3-way'!M132</f>
        <v>5.8856097606481417E-3</v>
      </c>
      <c r="R132" s="11">
        <f t="shared" ref="R132:R195" si="49">O132/N132</f>
        <v>0</v>
      </c>
      <c r="S132" s="11">
        <f t="shared" ref="S132:S195" si="50">P132/N132</f>
        <v>-1.7339158232629015</v>
      </c>
      <c r="T132" s="11">
        <f t="shared" ref="T132:T195" si="51">Q132/N132</f>
        <v>-8.264613075609635E-2</v>
      </c>
      <c r="U132" s="11">
        <f>'OddsRatio_working_3-way'!S132-'OddsRatio_working_3-way'!R132^2/3</f>
        <v>-1.7339158232629015</v>
      </c>
      <c r="V132" s="11">
        <f>'OddsRatio_working_3-way'!S132*'OddsRatio_working_3-way'!R132/3-2*'OddsRatio_working_3-way'!R132^3/27-'OddsRatio_working_3-way'!T132</f>
        <v>8.264613075609635E-2</v>
      </c>
      <c r="W132" s="11">
        <f>'OddsRatio_working_3-way'!V132^2+4*'OddsRatio_working_3-way'!U132^3/27</f>
        <v>-0.76545934212754119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0.43940008109253204</v>
      </c>
      <c r="Y132" s="11">
        <f>IF('OddsRatio_working_3-way'!W132&gt;=0,IF('OddsRatio_working_3-way'!V132+SQRT('OddsRatio_working_3-way'!W132)&gt;0,0,PI()),ACOS('OddsRatio_working_3-way'!V132/(2*'OddsRatio_working_3-way'!X132)))</f>
        <v>1.4766128631994762</v>
      </c>
      <c r="Z132" s="11">
        <f>'OddsRatio_working_3-way'!X132^(1/3)*COS('OddsRatio_working_3-way'!Y132/3)</f>
        <v>0.66999854004324066</v>
      </c>
      <c r="AA132" s="11">
        <f>'OddsRatio_working_3-way'!X132^(1/3)*COS(('OddsRatio_working_3-way'!Y132+2*PI())/3)</f>
        <v>-0.64613496882628962</v>
      </c>
      <c r="AB132" s="11">
        <f>'OddsRatio_working_3-way'!X132^(1/3)*COS(('OddsRatio_working_3-way'!Y132+4*PI())/3)</f>
        <v>-2.3863571216951065E-2</v>
      </c>
      <c r="AC132" s="11">
        <f>'OddsRatio_working_3-way'!X132^(1/3)*SIN('OddsRatio_working_3-way'!Y132/3)</f>
        <v>0.35926855891875631</v>
      </c>
      <c r="AD132" s="11">
        <f>'OddsRatio_working_3-way'!X132^(1/3)*SIN(('OddsRatio_working_3-way'!Y132+2*PI())/3)</f>
        <v>0.40060147671655388</v>
      </c>
      <c r="AE132" s="11">
        <f>'OddsRatio_working_3-way'!X132^(1/3)*SIN(('OddsRatio_working_3-way'!Y132+4*PI())/3)</f>
        <v>-0.75987003563531008</v>
      </c>
      <c r="AF132" s="11">
        <f>-'OddsRatio_working_3-way'!U132/(3*'OddsRatio_working_3-way'!X132^(1/3))*COS(('OddsRatio_working_3-way'!Y132)/3)</f>
        <v>0.66999854004324066</v>
      </c>
      <c r="AG132" s="11">
        <f>-'OddsRatio_working_3-way'!U132/(3*'OddsRatio_working_3-way'!X132^(1/3))*COS(('OddsRatio_working_3-way'!Y132+2*PI())/3)</f>
        <v>-0.64613496882628962</v>
      </c>
      <c r="AH132" s="11">
        <f>-'OddsRatio_working_3-way'!U132/(3*'OddsRatio_working_3-way'!X132^(1/3))*COS(('OddsRatio_working_3-way'!Y132+4*PI())/3)</f>
        <v>-2.3863571216951065E-2</v>
      </c>
      <c r="AI132" s="11">
        <f>'OddsRatio_working_3-way'!U132/(3*'OddsRatio_working_3-way'!X132^(1/3))*SIN(('OddsRatio_working_3-way'!Y132)/3)</f>
        <v>-0.35926855891875631</v>
      </c>
      <c r="AJ132" s="11">
        <f>'OddsRatio_working_3-way'!U132/(3*'OddsRatio_working_3-way'!X132^(1/3))*SIN(('OddsRatio_working_3-way'!Y132+2*PI())/3)</f>
        <v>-0.40060147671655388</v>
      </c>
      <c r="AK132" s="11">
        <f>'OddsRatio_working_3-way'!U132/(3*'OddsRatio_working_3-way'!X132^(1/3))*SIN(('OddsRatio_working_3-way'!Y132+4*PI())/3)</f>
        <v>0.75987003563531008</v>
      </c>
      <c r="AL132" s="11">
        <f>'OddsRatio_working_3-way'!Z132+'OddsRatio_working_3-way'!AF132</f>
        <v>1.3399970800864813</v>
      </c>
      <c r="AM132" s="11">
        <f>'OddsRatio_working_3-way'!AA132+'OddsRatio_working_3-way'!AG132</f>
        <v>-1.2922699376525792</v>
      </c>
      <c r="AN132" s="11">
        <f>'OddsRatio_working_3-way'!AB132+'OddsRatio_working_3-way'!AH132</f>
        <v>-4.772714243390213E-2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1.3399970800864813</v>
      </c>
      <c r="AS132" s="11">
        <f>IF(('OddsRatio_working_3-way'!X132=0),IF(Q132&gt;0,-Q132^(1/3),(-Q132)^(1/3)),'OddsRatio_working_3-way'!AM132-'OddsRatio_working_3-way'!R132/3)</f>
        <v>-1.2922699376525792</v>
      </c>
      <c r="AT132" s="11">
        <f>IF(('OddsRatio_working_3-way'!X132=0),IF(Q132&gt;0,-Q132^(1/3),(-Q132)^(1/3)),'OddsRatio_working_3-way'!AN132-'OddsRatio_working_3-way'!R132/3)</f>
        <v>-4.772714243390213E-2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3.14</v>
      </c>
      <c r="B133" s="4">
        <f>IF('True_Odds_Calculator_3-way'!B132="","",'True_Odds_Calculator_3-way'!B132)</f>
        <v>2.94</v>
      </c>
      <c r="C133" s="4">
        <f>IF('True_Odds_Calculator_3-way'!C132="","",'True_Odds_Calculator_3-way'!C132)</f>
        <v>2.5299999999999998</v>
      </c>
      <c r="D133" s="9">
        <f t="shared" si="39"/>
        <v>0.30133804637812145</v>
      </c>
      <c r="E133" s="9">
        <f t="shared" si="40"/>
        <v>0.32238857253840669</v>
      </c>
      <c r="F133" s="9">
        <f t="shared" si="41"/>
        <v>0.3762733810834718</v>
      </c>
      <c r="G133" s="9">
        <f t="shared" si="42"/>
        <v>1.0834262461892112</v>
      </c>
      <c r="H133" s="9">
        <f t="shared" si="43"/>
        <v>3.3185321668449119</v>
      </c>
      <c r="I133" s="9">
        <f t="shared" si="44"/>
        <v>3.1018469176070695</v>
      </c>
      <c r="J133" s="9">
        <f t="shared" si="45"/>
        <v>2.657642156669493</v>
      </c>
      <c r="K133" s="11">
        <f t="shared" si="46"/>
        <v>0.31847133757961782</v>
      </c>
      <c r="L133" s="11">
        <f t="shared" si="47"/>
        <v>0.3401360544217687</v>
      </c>
      <c r="M133" s="11">
        <f t="shared" si="48"/>
        <v>0.39525691699604748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-0.27196275655349123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0.24019577368471623</v>
      </c>
      <c r="Q133" s="11">
        <f>2*'OddsRatio_working_3-way'!K133*'OddsRatio_working_3-way'!L133*'OddsRatio_working_3-way'!M133</f>
        <v>8.5631291866208992E-2</v>
      </c>
      <c r="R133" s="11">
        <f t="shared" si="49"/>
        <v>0</v>
      </c>
      <c r="S133" s="11">
        <f t="shared" si="50"/>
        <v>-0.88319362815942459</v>
      </c>
      <c r="T133" s="11">
        <f t="shared" si="51"/>
        <v>-0.31486403855950962</v>
      </c>
      <c r="U133" s="11">
        <f>'OddsRatio_working_3-way'!S133-'OddsRatio_working_3-way'!R133^2/3</f>
        <v>-0.88319362815942459</v>
      </c>
      <c r="V133" s="11">
        <f>'OddsRatio_working_3-way'!S133*'OddsRatio_working_3-way'!R133/3-2*'OddsRatio_working_3-way'!R133^3/27-'OddsRatio_working_3-way'!T133</f>
        <v>0.31486403855950962</v>
      </c>
      <c r="W133" s="11">
        <f>'OddsRatio_working_3-way'!V133^2+4*'OddsRatio_working_3-way'!U133^3/27</f>
        <v>-2.9226217495791074E-3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0.15973570712866886</v>
      </c>
      <c r="Y133" s="11">
        <f>IF('OddsRatio_working_3-way'!W133&gt;=0,IF('OddsRatio_working_3-way'!V133+SQRT('OddsRatio_working_3-way'!W133)&gt;0,0,PI()),ACOS('OddsRatio_working_3-way'!V133/(2*'OddsRatio_working_3-way'!X133)))</f>
        <v>0.17003923395823461</v>
      </c>
      <c r="Z133" s="11">
        <f>'OddsRatio_working_3-way'!X133^(1/3)*COS('OddsRatio_working_3-way'!Y133/3)</f>
        <v>0.54171312309460562</v>
      </c>
      <c r="AA133" s="11">
        <f>'OddsRatio_working_3-way'!X133^(1/3)*COS(('OddsRatio_working_3-way'!Y133+2*PI())/3)</f>
        <v>-0.29747565695215628</v>
      </c>
      <c r="AB133" s="11">
        <f>'OddsRatio_working_3-way'!X133^(1/3)*COS(('OddsRatio_working_3-way'!Y133+4*PI())/3)</f>
        <v>-0.24423746614244921</v>
      </c>
      <c r="AC133" s="11">
        <f>'OddsRatio_working_3-way'!X133^(1/3)*SIN('OddsRatio_working_3-way'!Y133/3)</f>
        <v>3.0737083795152956E-2</v>
      </c>
      <c r="AD133" s="11">
        <f>'OddsRatio_working_3-way'!X133^(1/3)*SIN(('OddsRatio_working_3-way'!Y133+2*PI())/3)</f>
        <v>0.45376878426575862</v>
      </c>
      <c r="AE133" s="11">
        <f>'OddsRatio_working_3-way'!X133^(1/3)*SIN(('OddsRatio_working_3-way'!Y133+4*PI())/3)</f>
        <v>-0.48450586806091167</v>
      </c>
      <c r="AF133" s="11">
        <f>-'OddsRatio_working_3-way'!U133/(3*'OddsRatio_working_3-way'!X133^(1/3))*COS(('OddsRatio_working_3-way'!Y133)/3)</f>
        <v>0.54171312309460562</v>
      </c>
      <c r="AG133" s="11">
        <f>-'OddsRatio_working_3-way'!U133/(3*'OddsRatio_working_3-way'!X133^(1/3))*COS(('OddsRatio_working_3-way'!Y133+2*PI())/3)</f>
        <v>-0.29747565695215628</v>
      </c>
      <c r="AH133" s="11">
        <f>-'OddsRatio_working_3-way'!U133/(3*'OddsRatio_working_3-way'!X133^(1/3))*COS(('OddsRatio_working_3-way'!Y133+4*PI())/3)</f>
        <v>-0.24423746614244921</v>
      </c>
      <c r="AI133" s="11">
        <f>'OddsRatio_working_3-way'!U133/(3*'OddsRatio_working_3-way'!X133^(1/3))*SIN(('OddsRatio_working_3-way'!Y133)/3)</f>
        <v>-3.0737083795152956E-2</v>
      </c>
      <c r="AJ133" s="11">
        <f>'OddsRatio_working_3-way'!U133/(3*'OddsRatio_working_3-way'!X133^(1/3))*SIN(('OddsRatio_working_3-way'!Y133+2*PI())/3)</f>
        <v>-0.45376878426575862</v>
      </c>
      <c r="AK133" s="11">
        <f>'OddsRatio_working_3-way'!U133/(3*'OddsRatio_working_3-way'!X133^(1/3))*SIN(('OddsRatio_working_3-way'!Y133+4*PI())/3)</f>
        <v>0.48450586806091167</v>
      </c>
      <c r="AL133" s="11">
        <f>'OddsRatio_working_3-way'!Z133+'OddsRatio_working_3-way'!AF133</f>
        <v>1.0834262461892112</v>
      </c>
      <c r="AM133" s="11">
        <f>'OddsRatio_working_3-way'!AA133+'OddsRatio_working_3-way'!AG133</f>
        <v>-0.59495131390431255</v>
      </c>
      <c r="AN133" s="11">
        <f>'OddsRatio_working_3-way'!AB133+'OddsRatio_working_3-way'!AH133</f>
        <v>-0.48847493228489841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1.0834262461892112</v>
      </c>
      <c r="AS133" s="11">
        <f>IF(('OddsRatio_working_3-way'!X133=0),IF(Q133&gt;0,-Q133^(1/3),(-Q133)^(1/3)),'OddsRatio_working_3-way'!AM133-'OddsRatio_working_3-way'!R133/3)</f>
        <v>-0.59495131390431255</v>
      </c>
      <c r="AT133" s="11">
        <f>IF(('OddsRatio_working_3-way'!X133=0),IF(Q133&gt;0,-Q133^(1/3),(-Q133)^(1/3)),'OddsRatio_working_3-way'!AN133-'OddsRatio_working_3-way'!R133/3)</f>
        <v>-0.48847493228489841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6.56</v>
      </c>
      <c r="B134" s="4">
        <f>IF('True_Odds_Calculator_3-way'!B133="","",'True_Odds_Calculator_3-way'!B133)</f>
        <v>3.64</v>
      </c>
      <c r="C134" s="4">
        <f>IF('True_Odds_Calculator_3-way'!C133="","",'True_Odds_Calculator_3-way'!C133)</f>
        <v>1.57</v>
      </c>
      <c r="D134" s="9">
        <f t="shared" si="39"/>
        <v>0.13805031626106251</v>
      </c>
      <c r="E134" s="9">
        <f t="shared" si="40"/>
        <v>0.25222898100904384</v>
      </c>
      <c r="F134" s="9">
        <f t="shared" si="41"/>
        <v>0.60972070272989409</v>
      </c>
      <c r="G134" s="9">
        <f t="shared" si="42"/>
        <v>1.1229740411649165</v>
      </c>
      <c r="H134" s="9">
        <f t="shared" si="43"/>
        <v>7.2437356688769343</v>
      </c>
      <c r="I134" s="9">
        <f t="shared" si="44"/>
        <v>3.9646514686753793</v>
      </c>
      <c r="J134" s="9">
        <f t="shared" si="45"/>
        <v>1.6400952034640022</v>
      </c>
      <c r="K134" s="11">
        <f t="shared" si="46"/>
        <v>0.1524390243902439</v>
      </c>
      <c r="L134" s="11">
        <f t="shared" si="47"/>
        <v>0.27472527472527469</v>
      </c>
      <c r="M134" s="11">
        <f t="shared" si="48"/>
        <v>0.63694267515923564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-0.22317662142114547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0.23393473855645669</v>
      </c>
      <c r="Q134" s="11">
        <f>2*'OddsRatio_working_3-way'!K134*'OddsRatio_working_3-way'!L134*'OddsRatio_working_3-way'!M134</f>
        <v>5.3348857139442811E-2</v>
      </c>
      <c r="R134" s="11">
        <f t="shared" si="49"/>
        <v>0</v>
      </c>
      <c r="S134" s="11">
        <f t="shared" si="50"/>
        <v>-1.048204498602074</v>
      </c>
      <c r="T134" s="11">
        <f t="shared" si="51"/>
        <v>-0.23904321518861441</v>
      </c>
      <c r="U134" s="11">
        <f>'OddsRatio_working_3-way'!S134-'OddsRatio_working_3-way'!R134^2/3</f>
        <v>-1.048204498602074</v>
      </c>
      <c r="V134" s="11">
        <f>'OddsRatio_working_3-way'!S134*'OddsRatio_working_3-way'!R134/3-2*'OddsRatio_working_3-way'!R134^3/27-'OddsRatio_working_3-way'!T134</f>
        <v>0.23904321518861441</v>
      </c>
      <c r="W134" s="11">
        <f>'OddsRatio_working_3-way'!V134^2+4*'OddsRatio_working_3-way'!U134^3/27</f>
        <v>-0.11348004918156046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0.20653190304966851</v>
      </c>
      <c r="Y134" s="11">
        <f>IF('OddsRatio_working_3-way'!W134&gt;=0,IF('OddsRatio_working_3-way'!V134+SQRT('OddsRatio_working_3-way'!W134)&gt;0,0,PI()),ACOS('OddsRatio_working_3-way'!V134/(2*'OddsRatio_working_3-way'!X134)))</f>
        <v>0.953653102879091</v>
      </c>
      <c r="Z134" s="11">
        <f>'OddsRatio_working_3-way'!X134^(1/3)*COS('OddsRatio_working_3-way'!Y134/3)</f>
        <v>0.56148702058245825</v>
      </c>
      <c r="AA134" s="11">
        <f>'OddsRatio_working_3-way'!X134^(1/3)*COS(('OddsRatio_working_3-way'!Y134+2*PI())/3)</f>
        <v>-0.44074466322018169</v>
      </c>
      <c r="AB134" s="11">
        <f>'OddsRatio_working_3-way'!X134^(1/3)*COS(('OddsRatio_working_3-way'!Y134+4*PI())/3)</f>
        <v>-0.12074235736227643</v>
      </c>
      <c r="AC134" s="11">
        <f>'OddsRatio_working_3-way'!X134^(1/3)*SIN('OddsRatio_working_3-way'!Y134/3)</f>
        <v>0.18475341742836254</v>
      </c>
      <c r="AD134" s="11">
        <f>'OddsRatio_working_3-way'!X134^(1/3)*SIN(('OddsRatio_working_3-way'!Y134+2*PI())/3)</f>
        <v>0.39388531500546359</v>
      </c>
      <c r="AE134" s="11">
        <f>'OddsRatio_working_3-way'!X134^(1/3)*SIN(('OddsRatio_working_3-way'!Y134+4*PI())/3)</f>
        <v>-0.57863873243382613</v>
      </c>
      <c r="AF134" s="11">
        <f>-'OddsRatio_working_3-way'!U134/(3*'OddsRatio_working_3-way'!X134^(1/3))*COS(('OddsRatio_working_3-way'!Y134)/3)</f>
        <v>0.56148702058245825</v>
      </c>
      <c r="AG134" s="11">
        <f>-'OddsRatio_working_3-way'!U134/(3*'OddsRatio_working_3-way'!X134^(1/3))*COS(('OddsRatio_working_3-way'!Y134+2*PI())/3)</f>
        <v>-0.44074466322018169</v>
      </c>
      <c r="AH134" s="11">
        <f>-'OddsRatio_working_3-way'!U134/(3*'OddsRatio_working_3-way'!X134^(1/3))*COS(('OddsRatio_working_3-way'!Y134+4*PI())/3)</f>
        <v>-0.12074235736227643</v>
      </c>
      <c r="AI134" s="11">
        <f>'OddsRatio_working_3-way'!U134/(3*'OddsRatio_working_3-way'!X134^(1/3))*SIN(('OddsRatio_working_3-way'!Y134)/3)</f>
        <v>-0.18475341742836254</v>
      </c>
      <c r="AJ134" s="11">
        <f>'OddsRatio_working_3-way'!U134/(3*'OddsRatio_working_3-way'!X134^(1/3))*SIN(('OddsRatio_working_3-way'!Y134+2*PI())/3)</f>
        <v>-0.39388531500546359</v>
      </c>
      <c r="AK134" s="11">
        <f>'OddsRatio_working_3-way'!U134/(3*'OddsRatio_working_3-way'!X134^(1/3))*SIN(('OddsRatio_working_3-way'!Y134+4*PI())/3)</f>
        <v>0.57863873243382613</v>
      </c>
      <c r="AL134" s="11">
        <f>'OddsRatio_working_3-way'!Z134+'OddsRatio_working_3-way'!AF134</f>
        <v>1.1229740411649165</v>
      </c>
      <c r="AM134" s="11">
        <f>'OddsRatio_working_3-way'!AA134+'OddsRatio_working_3-way'!AG134</f>
        <v>-0.88148932644036337</v>
      </c>
      <c r="AN134" s="11">
        <f>'OddsRatio_working_3-way'!AB134+'OddsRatio_working_3-way'!AH134</f>
        <v>-0.24148471472455285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1.1229740411649165</v>
      </c>
      <c r="AS134" s="11">
        <f>IF(('OddsRatio_working_3-way'!X134=0),IF(Q134&gt;0,-Q134^(1/3),(-Q134)^(1/3)),'OddsRatio_working_3-way'!AM134-'OddsRatio_working_3-way'!R134/3)</f>
        <v>-0.88148932644036337</v>
      </c>
      <c r="AT134" s="11">
        <f>IF(('OddsRatio_working_3-way'!X134=0),IF(Q134&gt;0,-Q134^(1/3),(-Q134)^(1/3)),'OddsRatio_working_3-way'!AN134-'OddsRatio_working_3-way'!R134/3)</f>
        <v>-0.24148471472455285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6.27</v>
      </c>
      <c r="B135" s="4">
        <f>IF('True_Odds_Calculator_3-way'!B134="","",'True_Odds_Calculator_3-way'!B134)</f>
        <v>4.29</v>
      </c>
      <c r="C135" s="4">
        <f>IF('True_Odds_Calculator_3-way'!C134="","",'True_Odds_Calculator_3-way'!C134)</f>
        <v>1.56</v>
      </c>
      <c r="D135" s="9">
        <f t="shared" si="39"/>
        <v>0.15130693313359722</v>
      </c>
      <c r="E135" s="9">
        <f t="shared" si="40"/>
        <v>0.22213903047472985</v>
      </c>
      <c r="F135" s="9">
        <f t="shared" si="41"/>
        <v>0.62655403639167295</v>
      </c>
      <c r="G135" s="9">
        <f t="shared" si="42"/>
        <v>1.0643420254671421</v>
      </c>
      <c r="H135" s="9">
        <f t="shared" si="43"/>
        <v>6.6090824742118386</v>
      </c>
      <c r="I135" s="9">
        <f t="shared" si="44"/>
        <v>4.5016852637868983</v>
      </c>
      <c r="J135" s="9">
        <f t="shared" si="45"/>
        <v>1.5960315342615998</v>
      </c>
      <c r="K135" s="11">
        <f t="shared" si="46"/>
        <v>0.15948963317384371</v>
      </c>
      <c r="L135" s="11">
        <f t="shared" si="47"/>
        <v>0.23310023310023309</v>
      </c>
      <c r="M135" s="11">
        <f t="shared" si="48"/>
        <v>0.64102564102564097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-0.23139027850106253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0.21734287468553201</v>
      </c>
      <c r="Q135" s="11">
        <f>2*'OddsRatio_working_3-way'!K135*'OddsRatio_working_3-way'!L135*'OddsRatio_working_3-way'!M135</f>
        <v>4.7662911115248251E-2</v>
      </c>
      <c r="R135" s="11">
        <f t="shared" si="49"/>
        <v>0</v>
      </c>
      <c r="S135" s="11">
        <f t="shared" si="50"/>
        <v>-0.93929129647741005</v>
      </c>
      <c r="T135" s="11">
        <f t="shared" si="51"/>
        <v>-0.20598493343802854</v>
      </c>
      <c r="U135" s="11">
        <f>'OddsRatio_working_3-way'!S135-'OddsRatio_working_3-way'!R135^2/3</f>
        <v>-0.93929129647741005</v>
      </c>
      <c r="V135" s="11">
        <f>'OddsRatio_working_3-way'!S135*'OddsRatio_working_3-way'!R135/3-2*'OddsRatio_working_3-way'!R135^3/27-'OddsRatio_working_3-way'!T135</f>
        <v>0.20598493343802854</v>
      </c>
      <c r="W135" s="11">
        <f>'OddsRatio_working_3-way'!V135^2+4*'OddsRatio_working_3-way'!U135^3/27</f>
        <v>-8.0341582710825837E-2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0.17519373241806832</v>
      </c>
      <c r="Y135" s="11">
        <f>IF('OddsRatio_working_3-way'!W135&gt;=0,IF('OddsRatio_working_3-way'!V135+SQRT('OddsRatio_working_3-way'!W135)&gt;0,0,PI()),ACOS('OddsRatio_working_3-way'!V135/(2*'OddsRatio_working_3-way'!X135)))</f>
        <v>0.94236367314558112</v>
      </c>
      <c r="Z135" s="11">
        <f>'OddsRatio_working_3-way'!X135^(1/3)*COS('OddsRatio_working_3-way'!Y135/3)</f>
        <v>0.53217101273357104</v>
      </c>
      <c r="AA135" s="11">
        <f>'OddsRatio_working_3-way'!X135^(1/3)*COS(('OddsRatio_working_3-way'!Y135+2*PI())/3)</f>
        <v>-0.41581303898502692</v>
      </c>
      <c r="AB135" s="11">
        <f>'OddsRatio_working_3-way'!X135^(1/3)*COS(('OddsRatio_working_3-way'!Y135+4*PI())/3)</f>
        <v>-0.11635797374854429</v>
      </c>
      <c r="AC135" s="11">
        <f>'OddsRatio_working_3-way'!X135^(1/3)*SIN('OddsRatio_working_3-way'!Y135/3)</f>
        <v>0.17289046252448018</v>
      </c>
      <c r="AD135" s="11">
        <f>'OddsRatio_working_3-way'!X135^(1/3)*SIN(('OddsRatio_working_3-way'!Y135+2*PI())/3)</f>
        <v>0.3744283849227244</v>
      </c>
      <c r="AE135" s="11">
        <f>'OddsRatio_working_3-way'!X135^(1/3)*SIN(('OddsRatio_working_3-way'!Y135+4*PI())/3)</f>
        <v>-0.5473188474472046</v>
      </c>
      <c r="AF135" s="11">
        <f>-'OddsRatio_working_3-way'!U135/(3*'OddsRatio_working_3-way'!X135^(1/3))*COS(('OddsRatio_working_3-way'!Y135)/3)</f>
        <v>0.53217101273357104</v>
      </c>
      <c r="AG135" s="11">
        <f>-'OddsRatio_working_3-way'!U135/(3*'OddsRatio_working_3-way'!X135^(1/3))*COS(('OddsRatio_working_3-way'!Y135+2*PI())/3)</f>
        <v>-0.41581303898502692</v>
      </c>
      <c r="AH135" s="11">
        <f>-'OddsRatio_working_3-way'!U135/(3*'OddsRatio_working_3-way'!X135^(1/3))*COS(('OddsRatio_working_3-way'!Y135+4*PI())/3)</f>
        <v>-0.11635797374854429</v>
      </c>
      <c r="AI135" s="11">
        <f>'OddsRatio_working_3-way'!U135/(3*'OddsRatio_working_3-way'!X135^(1/3))*SIN(('OddsRatio_working_3-way'!Y135)/3)</f>
        <v>-0.17289046252448018</v>
      </c>
      <c r="AJ135" s="11">
        <f>'OddsRatio_working_3-way'!U135/(3*'OddsRatio_working_3-way'!X135^(1/3))*SIN(('OddsRatio_working_3-way'!Y135+2*PI())/3)</f>
        <v>-0.3744283849227244</v>
      </c>
      <c r="AK135" s="11">
        <f>'OddsRatio_working_3-way'!U135/(3*'OddsRatio_working_3-way'!X135^(1/3))*SIN(('OddsRatio_working_3-way'!Y135+4*PI())/3)</f>
        <v>0.5473188474472046</v>
      </c>
      <c r="AL135" s="11">
        <f>'OddsRatio_working_3-way'!Z135+'OddsRatio_working_3-way'!AF135</f>
        <v>1.0643420254671421</v>
      </c>
      <c r="AM135" s="11">
        <f>'OddsRatio_working_3-way'!AA135+'OddsRatio_working_3-way'!AG135</f>
        <v>-0.83162607797005383</v>
      </c>
      <c r="AN135" s="11">
        <f>'OddsRatio_working_3-way'!AB135+'OddsRatio_working_3-way'!AH135</f>
        <v>-0.23271594749708857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1.0643420254671421</v>
      </c>
      <c r="AS135" s="11">
        <f>IF(('OddsRatio_working_3-way'!X135=0),IF(Q135&gt;0,-Q135^(1/3),(-Q135)^(1/3)),'OddsRatio_working_3-way'!AM135-'OddsRatio_working_3-way'!R135/3)</f>
        <v>-0.83162607797005383</v>
      </c>
      <c r="AT135" s="11">
        <f>IF(('OddsRatio_working_3-way'!X135=0),IF(Q135&gt;0,-Q135^(1/3),(-Q135)^(1/3)),'OddsRatio_working_3-way'!AN135-'OddsRatio_working_3-way'!R135/3)</f>
        <v>-0.23271594749708857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2.97</v>
      </c>
      <c r="B136" s="4">
        <f>IF('True_Odds_Calculator_3-way'!B135="","",'True_Odds_Calculator_3-way'!B135)</f>
        <v>3.29</v>
      </c>
      <c r="C136" s="4">
        <f>IF('True_Odds_Calculator_3-way'!C135="","",'True_Odds_Calculator_3-way'!C135)</f>
        <v>2.58</v>
      </c>
      <c r="D136" s="9">
        <f t="shared" si="39"/>
        <v>0.32731888835596185</v>
      </c>
      <c r="E136" s="9">
        <f t="shared" si="40"/>
        <v>0.29507647294984557</v>
      </c>
      <c r="F136" s="9">
        <f t="shared" si="41"/>
        <v>0.37760463869419253</v>
      </c>
      <c r="G136" s="9">
        <f t="shared" si="42"/>
        <v>1.0432104756783258</v>
      </c>
      <c r="H136" s="9">
        <f t="shared" si="43"/>
        <v>3.055124637086303</v>
      </c>
      <c r="I136" s="9">
        <f t="shared" si="44"/>
        <v>3.3889519893033659</v>
      </c>
      <c r="J136" s="9">
        <f t="shared" si="45"/>
        <v>2.6482725515717553</v>
      </c>
      <c r="K136" s="11">
        <f t="shared" si="46"/>
        <v>0.33670033670033667</v>
      </c>
      <c r="L136" s="11">
        <f t="shared" si="47"/>
        <v>0.303951367781155</v>
      </c>
      <c r="M136" s="11">
        <f t="shared" si="48"/>
        <v>0.38759689922480617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-0.28273966703786935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0.2316545282073898</v>
      </c>
      <c r="Q136" s="11">
        <f>2*'OddsRatio_working_3-way'!K136*'OddsRatio_working_3-way'!L136*'OddsRatio_working_3-way'!M136</f>
        <v>7.933374253677733E-2</v>
      </c>
      <c r="R136" s="11">
        <f t="shared" si="49"/>
        <v>0</v>
      </c>
      <c r="S136" s="11">
        <f t="shared" si="50"/>
        <v>-0.81932093446358434</v>
      </c>
      <c r="T136" s="11">
        <f t="shared" si="51"/>
        <v>-0.28058936111766586</v>
      </c>
      <c r="U136" s="11">
        <f>'OddsRatio_working_3-way'!S136-'OddsRatio_working_3-way'!R136^2/3</f>
        <v>-0.81932093446358434</v>
      </c>
      <c r="V136" s="11">
        <f>'OddsRatio_working_3-way'!S136*'OddsRatio_working_3-way'!R136/3-2*'OddsRatio_working_3-way'!R136^3/27-'OddsRatio_working_3-way'!T136</f>
        <v>0.28058936111766586</v>
      </c>
      <c r="W136" s="11">
        <f>'OddsRatio_working_3-way'!V136^2+4*'OddsRatio_working_3-way'!U136^3/27</f>
        <v>-2.7509916226336611E-3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0.1427247185975975</v>
      </c>
      <c r="Y136" s="11">
        <f>IF('OddsRatio_working_3-way'!W136&gt;=0,IF('OddsRatio_working_3-way'!V136+SQRT('OddsRatio_working_3-way'!W136)&gt;0,0,PI()),ACOS('OddsRatio_working_3-way'!V136/(2*'OddsRatio_working_3-way'!X136)))</f>
        <v>0.18479493425768756</v>
      </c>
      <c r="Z136" s="11">
        <f>'OddsRatio_working_3-way'!X136^(1/3)*COS('OddsRatio_working_3-way'!Y136/3)</f>
        <v>0.52160523783916279</v>
      </c>
      <c r="AA136" s="11">
        <f>'OddsRatio_working_3-way'!X136^(1/3)*COS(('OddsRatio_working_3-way'!Y136+2*PI())/3)</f>
        <v>-0.2886632633837502</v>
      </c>
      <c r="AB136" s="11">
        <f>'OddsRatio_working_3-way'!X136^(1/3)*COS(('OddsRatio_working_3-way'!Y136+4*PI())/3)</f>
        <v>-0.23294197445541234</v>
      </c>
      <c r="AC136" s="11">
        <f>'OddsRatio_working_3-way'!X136^(1/3)*SIN('OddsRatio_working_3-way'!Y136/3)</f>
        <v>3.2170701162368746E-2</v>
      </c>
      <c r="AD136" s="11">
        <f>'OddsRatio_working_3-way'!X136^(1/3)*SIN(('OddsRatio_working_3-way'!Y136+2*PI())/3)</f>
        <v>0.43563803613455487</v>
      </c>
      <c r="AE136" s="11">
        <f>'OddsRatio_working_3-way'!X136^(1/3)*SIN(('OddsRatio_working_3-way'!Y136+4*PI())/3)</f>
        <v>-0.46780873729692357</v>
      </c>
      <c r="AF136" s="11">
        <f>-'OddsRatio_working_3-way'!U136/(3*'OddsRatio_working_3-way'!X136^(1/3))*COS(('OddsRatio_working_3-way'!Y136)/3)</f>
        <v>0.52160523783916291</v>
      </c>
      <c r="AG136" s="11">
        <f>-'OddsRatio_working_3-way'!U136/(3*'OddsRatio_working_3-way'!X136^(1/3))*COS(('OddsRatio_working_3-way'!Y136+2*PI())/3)</f>
        <v>-0.28866326338375026</v>
      </c>
      <c r="AH136" s="11">
        <f>-'OddsRatio_working_3-way'!U136/(3*'OddsRatio_working_3-way'!X136^(1/3))*COS(('OddsRatio_working_3-way'!Y136+4*PI())/3)</f>
        <v>-0.2329419744554124</v>
      </c>
      <c r="AI136" s="11">
        <f>'OddsRatio_working_3-way'!U136/(3*'OddsRatio_working_3-way'!X136^(1/3))*SIN(('OddsRatio_working_3-way'!Y136)/3)</f>
        <v>-3.2170701162368753E-2</v>
      </c>
      <c r="AJ136" s="11">
        <f>'OddsRatio_working_3-way'!U136/(3*'OddsRatio_working_3-way'!X136^(1/3))*SIN(('OddsRatio_working_3-way'!Y136+2*PI())/3)</f>
        <v>-0.43563803613455498</v>
      </c>
      <c r="AK136" s="11">
        <f>'OddsRatio_working_3-way'!U136/(3*'OddsRatio_working_3-way'!X136^(1/3))*SIN(('OddsRatio_working_3-way'!Y136+4*PI())/3)</f>
        <v>0.46780873729692368</v>
      </c>
      <c r="AL136" s="11">
        <f>'OddsRatio_working_3-way'!Z136+'OddsRatio_working_3-way'!AF136</f>
        <v>1.0432104756783258</v>
      </c>
      <c r="AM136" s="11">
        <f>'OddsRatio_working_3-way'!AA136+'OddsRatio_working_3-way'!AG136</f>
        <v>-0.57732652676750051</v>
      </c>
      <c r="AN136" s="11">
        <f>'OddsRatio_working_3-way'!AB136+'OddsRatio_working_3-way'!AH136</f>
        <v>-0.46588394891082474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1.0432104756783258</v>
      </c>
      <c r="AS136" s="11">
        <f>IF(('OddsRatio_working_3-way'!X136=0),IF(Q136&gt;0,-Q136^(1/3),(-Q136)^(1/3)),'OddsRatio_working_3-way'!AM136-'OddsRatio_working_3-way'!R136/3)</f>
        <v>-0.57732652676750051</v>
      </c>
      <c r="AT136" s="11">
        <f>IF(('OddsRatio_working_3-way'!X136=0),IF(Q136&gt;0,-Q136^(1/3),(-Q136)^(1/3)),'OddsRatio_working_3-way'!AN136-'OddsRatio_working_3-way'!R136/3)</f>
        <v>-0.46588394891082474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2.92</v>
      </c>
      <c r="B137" s="4">
        <f>IF('True_Odds_Calculator_3-way'!B136="","",'True_Odds_Calculator_3-way'!B136)</f>
        <v>3.39</v>
      </c>
      <c r="C137" s="4">
        <f>IF('True_Odds_Calculator_3-way'!C136="","",'True_Odds_Calculator_3-way'!C136)</f>
        <v>2.56</v>
      </c>
      <c r="D137" s="9">
        <f t="shared" si="39"/>
        <v>0.33304725184202472</v>
      </c>
      <c r="E137" s="9">
        <f t="shared" si="40"/>
        <v>0.28630398250283057</v>
      </c>
      <c r="F137" s="9">
        <f t="shared" si="41"/>
        <v>0.38064876565514472</v>
      </c>
      <c r="G137" s="9">
        <f t="shared" si="42"/>
        <v>1.0430088255576271</v>
      </c>
      <c r="H137" s="9">
        <f t="shared" si="43"/>
        <v>3.0025769450706439</v>
      </c>
      <c r="I137" s="9">
        <f t="shared" si="44"/>
        <v>3.4927910930827286</v>
      </c>
      <c r="J137" s="9">
        <f t="shared" si="45"/>
        <v>2.6270937678698982</v>
      </c>
      <c r="K137" s="11">
        <f t="shared" si="46"/>
        <v>0.34246575342465752</v>
      </c>
      <c r="L137" s="11">
        <f t="shared" si="47"/>
        <v>0.29498525073746312</v>
      </c>
      <c r="M137" s="11">
        <f t="shared" si="48"/>
        <v>0.390625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-0.28248878651957809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0.23164108275750595</v>
      </c>
      <c r="Q137" s="11">
        <f>2*'OddsRatio_working_3-way'!K137*'OddsRatio_working_3-way'!L137*'OddsRatio_working_3-way'!M137</f>
        <v>7.8923707924192829E-2</v>
      </c>
      <c r="R137" s="11">
        <f t="shared" si="49"/>
        <v>0</v>
      </c>
      <c r="S137" s="11">
        <f t="shared" si="50"/>
        <v>-0.82000098344240613</v>
      </c>
      <c r="T137" s="11">
        <f t="shared" si="51"/>
        <v>-0.27938704716947399</v>
      </c>
      <c r="U137" s="11">
        <f>'OddsRatio_working_3-way'!S137-'OddsRatio_working_3-way'!R137^2/3</f>
        <v>-0.82000098344240613</v>
      </c>
      <c r="V137" s="11">
        <f>'OddsRatio_working_3-way'!S137*'OddsRatio_working_3-way'!R137/3-2*'OddsRatio_working_3-way'!R137^3/27-'OddsRatio_working_3-way'!T137</f>
        <v>0.27938704716947399</v>
      </c>
      <c r="W137" s="11">
        <f>'OddsRatio_working_3-way'!V137^2+4*'OddsRatio_working_3-way'!U137^3/27</f>
        <v>-3.627319918722241E-3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0.14290245103286378</v>
      </c>
      <c r="Y137" s="11">
        <f>IF('OddsRatio_working_3-way'!W137&gt;=0,IF('OddsRatio_working_3-way'!V137+SQRT('OddsRatio_working_3-way'!W137)&gt;0,0,PI()),ACOS('OddsRatio_working_3-way'!V137/(2*'OddsRatio_working_3-way'!X137)))</f>
        <v>0.21232012513068055</v>
      </c>
      <c r="Z137" s="11">
        <f>'OddsRatio_working_3-way'!X137^(1/3)*COS('OddsRatio_working_3-way'!Y137/3)</f>
        <v>0.52150441277881354</v>
      </c>
      <c r="AA137" s="11">
        <f>'OddsRatio_working_3-way'!X137^(1/3)*COS(('OddsRatio_working_3-way'!Y137+2*PI())/3)</f>
        <v>-0.29276948999951607</v>
      </c>
      <c r="AB137" s="11">
        <f>'OddsRatio_working_3-way'!X137^(1/3)*COS(('OddsRatio_working_3-way'!Y137+4*PI())/3)</f>
        <v>-0.22873492277929761</v>
      </c>
      <c r="AC137" s="11">
        <f>'OddsRatio_working_3-way'!X137^(1/3)*SIN('OddsRatio_working_3-way'!Y137/3)</f>
        <v>3.6970374622034265E-2</v>
      </c>
      <c r="AD137" s="11">
        <f>'OddsRatio_working_3-way'!X137^(1/3)*SIN(('OddsRatio_working_3-way'!Y137+2*PI())/3)</f>
        <v>0.43315088234112137</v>
      </c>
      <c r="AE137" s="11">
        <f>'OddsRatio_working_3-way'!X137^(1/3)*SIN(('OddsRatio_working_3-way'!Y137+4*PI())/3)</f>
        <v>-0.47012125696315571</v>
      </c>
      <c r="AF137" s="11">
        <f>-'OddsRatio_working_3-way'!U137/(3*'OddsRatio_working_3-way'!X137^(1/3))*COS(('OddsRatio_working_3-way'!Y137)/3)</f>
        <v>0.52150441277881354</v>
      </c>
      <c r="AG137" s="11">
        <f>-'OddsRatio_working_3-way'!U137/(3*'OddsRatio_working_3-way'!X137^(1/3))*COS(('OddsRatio_working_3-way'!Y137+2*PI())/3)</f>
        <v>-0.29276948999951607</v>
      </c>
      <c r="AH137" s="11">
        <f>-'OddsRatio_working_3-way'!U137/(3*'OddsRatio_working_3-way'!X137^(1/3))*COS(('OddsRatio_working_3-way'!Y137+4*PI())/3)</f>
        <v>-0.22873492277929761</v>
      </c>
      <c r="AI137" s="11">
        <f>'OddsRatio_working_3-way'!U137/(3*'OddsRatio_working_3-way'!X137^(1/3))*SIN(('OddsRatio_working_3-way'!Y137)/3)</f>
        <v>-3.6970374622034265E-2</v>
      </c>
      <c r="AJ137" s="11">
        <f>'OddsRatio_working_3-way'!U137/(3*'OddsRatio_working_3-way'!X137^(1/3))*SIN(('OddsRatio_working_3-way'!Y137+2*PI())/3)</f>
        <v>-0.43315088234112137</v>
      </c>
      <c r="AK137" s="11">
        <f>'OddsRatio_working_3-way'!U137/(3*'OddsRatio_working_3-way'!X137^(1/3))*SIN(('OddsRatio_working_3-way'!Y137+4*PI())/3)</f>
        <v>0.47012125696315571</v>
      </c>
      <c r="AL137" s="11">
        <f>'OddsRatio_working_3-way'!Z137+'OddsRatio_working_3-way'!AF137</f>
        <v>1.0430088255576271</v>
      </c>
      <c r="AM137" s="11">
        <f>'OddsRatio_working_3-way'!AA137+'OddsRatio_working_3-way'!AG137</f>
        <v>-0.58553897999903215</v>
      </c>
      <c r="AN137" s="11">
        <f>'OddsRatio_working_3-way'!AB137+'OddsRatio_working_3-way'!AH137</f>
        <v>-0.45746984555859521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1.0430088255576271</v>
      </c>
      <c r="AS137" s="11">
        <f>IF(('OddsRatio_working_3-way'!X137=0),IF(Q137&gt;0,-Q137^(1/3),(-Q137)^(1/3)),'OddsRatio_working_3-way'!AM137-'OddsRatio_working_3-way'!R137/3)</f>
        <v>-0.58553897999903215</v>
      </c>
      <c r="AT137" s="11">
        <f>IF(('OddsRatio_working_3-way'!X137=0),IF(Q137&gt;0,-Q137^(1/3),(-Q137)^(1/3)),'OddsRatio_working_3-way'!AN137-'OddsRatio_working_3-way'!R137/3)</f>
        <v>-0.45746984555859521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3.61</v>
      </c>
      <c r="B138" s="4">
        <f>IF('True_Odds_Calculator_3-way'!B137="","",'True_Odds_Calculator_3-way'!B137)</f>
        <v>2.86</v>
      </c>
      <c r="C138" s="4">
        <f>IF('True_Odds_Calculator_3-way'!C137="","",'True_Odds_Calculator_3-way'!C137)</f>
        <v>2.39</v>
      </c>
      <c r="D138" s="9">
        <f t="shared" si="39"/>
        <v>0.26362524052255082</v>
      </c>
      <c r="E138" s="9">
        <f t="shared" si="40"/>
        <v>0.33438088535872557</v>
      </c>
      <c r="F138" s="9">
        <f t="shared" si="41"/>
        <v>0.40199387411872378</v>
      </c>
      <c r="G138" s="9">
        <f t="shared" si="42"/>
        <v>1.0702158966728463</v>
      </c>
      <c r="H138" s="9">
        <f t="shared" si="43"/>
        <v>3.7932634903161286</v>
      </c>
      <c r="I138" s="9">
        <f t="shared" si="44"/>
        <v>2.9906015678114937</v>
      </c>
      <c r="J138" s="9">
        <f t="shared" si="45"/>
        <v>2.4876000963752567</v>
      </c>
      <c r="K138" s="11">
        <f t="shared" si="46"/>
        <v>0.2770083102493075</v>
      </c>
      <c r="L138" s="11">
        <f t="shared" si="47"/>
        <v>0.34965034965034969</v>
      </c>
      <c r="M138" s="11">
        <f t="shared" si="48"/>
        <v>0.41841004184100417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-0.27346208190909693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0.23747969366254237</v>
      </c>
      <c r="Q138" s="11">
        <f>2*'OddsRatio_working_3-way'!K138*'OddsRatio_working_3-way'!L138*'OddsRatio_working_3-way'!M138</f>
        <v>8.105108998721583E-2</v>
      </c>
      <c r="R138" s="11">
        <f t="shared" si="49"/>
        <v>0</v>
      </c>
      <c r="S138" s="11">
        <f t="shared" si="50"/>
        <v>-0.86841909490575853</v>
      </c>
      <c r="T138" s="11">
        <f t="shared" si="51"/>
        <v>-0.29638876959240906</v>
      </c>
      <c r="U138" s="11">
        <f>'OddsRatio_working_3-way'!S138-'OddsRatio_working_3-way'!R138^2/3</f>
        <v>-0.86841909490575853</v>
      </c>
      <c r="V138" s="11">
        <f>'OddsRatio_working_3-way'!S138*'OddsRatio_working_3-way'!R138/3-2*'OddsRatio_working_3-way'!R138^3/27-'OddsRatio_working_3-way'!T138</f>
        <v>0.29638876959240906</v>
      </c>
      <c r="W138" s="11">
        <f>'OddsRatio_working_3-way'!V138^2+4*'OddsRatio_working_3-way'!U138^3/27</f>
        <v>-9.178846581335609E-3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0.15574430111711773</v>
      </c>
      <c r="Y138" s="11">
        <f>IF('OddsRatio_working_3-way'!W138&gt;=0,IF('OddsRatio_working_3-way'!V138+SQRT('OddsRatio_working_3-way'!W138)&gt;0,0,PI()),ACOS('OddsRatio_working_3-way'!V138/(2*'OddsRatio_working_3-way'!X138)))</f>
        <v>0.31264407771456315</v>
      </c>
      <c r="Z138" s="11">
        <f>'OddsRatio_working_3-way'!X138^(1/3)*COS('OddsRatio_working_3-way'!Y138/3)</f>
        <v>0.53510794833642317</v>
      </c>
      <c r="AA138" s="11">
        <f>'OddsRatio_working_3-way'!X138^(1/3)*COS(('OddsRatio_working_3-way'!Y138+2*PI())/3)</f>
        <v>-0.31602444401148339</v>
      </c>
      <c r="AB138" s="11">
        <f>'OddsRatio_working_3-way'!X138^(1/3)*COS(('OddsRatio_working_3-way'!Y138+4*PI())/3)</f>
        <v>-0.21908350432494009</v>
      </c>
      <c r="AC138" s="11">
        <f>'OddsRatio_working_3-way'!X138^(1/3)*SIN('OddsRatio_working_3-way'!Y138/3)</f>
        <v>5.5968877623521242E-2</v>
      </c>
      <c r="AD138" s="11">
        <f>'OddsRatio_working_3-way'!X138^(1/3)*SIN(('OddsRatio_working_3-way'!Y138+2*PI())/3)</f>
        <v>0.43543263821455275</v>
      </c>
      <c r="AE138" s="11">
        <f>'OddsRatio_working_3-way'!X138^(1/3)*SIN(('OddsRatio_working_3-way'!Y138+4*PI())/3)</f>
        <v>-0.49140151583807384</v>
      </c>
      <c r="AF138" s="11">
        <f>-'OddsRatio_working_3-way'!U138/(3*'OddsRatio_working_3-way'!X138^(1/3))*COS(('OddsRatio_working_3-way'!Y138)/3)</f>
        <v>0.53510794833642328</v>
      </c>
      <c r="AG138" s="11">
        <f>-'OddsRatio_working_3-way'!U138/(3*'OddsRatio_working_3-way'!X138^(1/3))*COS(('OddsRatio_working_3-way'!Y138+2*PI())/3)</f>
        <v>-0.31602444401148344</v>
      </c>
      <c r="AH138" s="11">
        <f>-'OddsRatio_working_3-way'!U138/(3*'OddsRatio_working_3-way'!X138^(1/3))*COS(('OddsRatio_working_3-way'!Y138+4*PI())/3)</f>
        <v>-0.21908350432494014</v>
      </c>
      <c r="AI138" s="11">
        <f>'OddsRatio_working_3-way'!U138/(3*'OddsRatio_working_3-way'!X138^(1/3))*SIN(('OddsRatio_working_3-way'!Y138)/3)</f>
        <v>-5.5968877623521256E-2</v>
      </c>
      <c r="AJ138" s="11">
        <f>'OddsRatio_working_3-way'!U138/(3*'OddsRatio_working_3-way'!X138^(1/3))*SIN(('OddsRatio_working_3-way'!Y138+2*PI())/3)</f>
        <v>-0.43543263821455286</v>
      </c>
      <c r="AK138" s="11">
        <f>'OddsRatio_working_3-way'!U138/(3*'OddsRatio_working_3-way'!X138^(1/3))*SIN(('OddsRatio_working_3-way'!Y138+4*PI())/3)</f>
        <v>0.49140151583807395</v>
      </c>
      <c r="AL138" s="11">
        <f>'OddsRatio_working_3-way'!Z138+'OddsRatio_working_3-way'!AF138</f>
        <v>1.0702158966728463</v>
      </c>
      <c r="AM138" s="11">
        <f>'OddsRatio_working_3-way'!AA138+'OddsRatio_working_3-way'!AG138</f>
        <v>-0.63204888802296688</v>
      </c>
      <c r="AN138" s="11">
        <f>'OddsRatio_working_3-way'!AB138+'OddsRatio_working_3-way'!AH138</f>
        <v>-0.43816700864988023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1.0702158966728463</v>
      </c>
      <c r="AS138" s="11">
        <f>IF(('OddsRatio_working_3-way'!X138=0),IF(Q138&gt;0,-Q138^(1/3),(-Q138)^(1/3)),'OddsRatio_working_3-way'!AM138-'OddsRatio_working_3-way'!R138/3)</f>
        <v>-0.63204888802296688</v>
      </c>
      <c r="AT138" s="11">
        <f>IF(('OddsRatio_working_3-way'!X138=0),IF(Q138&gt;0,-Q138^(1/3),(-Q138)^(1/3)),'OddsRatio_working_3-way'!AN138-'OddsRatio_working_3-way'!R138/3)</f>
        <v>-0.43816700864988023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4.47</v>
      </c>
      <c r="B139" s="4">
        <f>IF('True_Odds_Calculator_3-way'!B138="","",'True_Odds_Calculator_3-way'!B138)</f>
        <v>3.78</v>
      </c>
      <c r="C139" s="4">
        <f>IF('True_Odds_Calculator_3-way'!C138="","",'True_Odds_Calculator_3-way'!C138)</f>
        <v>1.85</v>
      </c>
      <c r="D139" s="9">
        <f t="shared" si="39"/>
        <v>0.21565393901332558</v>
      </c>
      <c r="E139" s="9">
        <f t="shared" si="40"/>
        <v>0.25550357047034183</v>
      </c>
      <c r="F139" s="9">
        <f t="shared" si="41"/>
        <v>0.52884249051633292</v>
      </c>
      <c r="G139" s="9">
        <f t="shared" si="42"/>
        <v>1.0481437522021633</v>
      </c>
      <c r="H139" s="9">
        <f t="shared" si="43"/>
        <v>4.6370588201415073</v>
      </c>
      <c r="I139" s="9">
        <f t="shared" si="44"/>
        <v>3.9138396311220132</v>
      </c>
      <c r="J139" s="9">
        <f t="shared" si="45"/>
        <v>1.8909221893718384</v>
      </c>
      <c r="K139" s="11">
        <f t="shared" si="46"/>
        <v>0.2237136465324385</v>
      </c>
      <c r="L139" s="11">
        <f t="shared" si="47"/>
        <v>0.26455026455026459</v>
      </c>
      <c r="M139" s="11">
        <f t="shared" si="48"/>
        <v>0.54054054054054046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-0.26231440772827808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0.22713669246107721</v>
      </c>
      <c r="Q139" s="11">
        <f>2*'OddsRatio_working_3-way'!K139*'OddsRatio_working_3-way'!L139*'OddsRatio_working_3-way'!M139</f>
        <v>6.3982166890444309E-2</v>
      </c>
      <c r="R139" s="11">
        <f t="shared" si="49"/>
        <v>0</v>
      </c>
      <c r="S139" s="11">
        <f t="shared" si="50"/>
        <v>-0.86589484134001449</v>
      </c>
      <c r="T139" s="11">
        <f t="shared" si="51"/>
        <v>-0.24391403981408868</v>
      </c>
      <c r="U139" s="11">
        <f>'OddsRatio_working_3-way'!S139-'OddsRatio_working_3-way'!R139^2/3</f>
        <v>-0.86589484134001449</v>
      </c>
      <c r="V139" s="11">
        <f>'OddsRatio_working_3-way'!S139*'OddsRatio_working_3-way'!R139/3-2*'OddsRatio_working_3-way'!R139^3/27-'OddsRatio_working_3-way'!T139</f>
        <v>0.24391403981408868</v>
      </c>
      <c r="W139" s="11">
        <f>'OddsRatio_working_3-way'!V139^2+4*'OddsRatio_working_3-way'!U139^3/27</f>
        <v>-3.668747179259188E-2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0.15506573655309924</v>
      </c>
      <c r="Y139" s="11">
        <f>IF('OddsRatio_working_3-way'!W139&gt;=0,IF('OddsRatio_working_3-way'!V139+SQRT('OddsRatio_working_3-way'!W139)&gt;0,0,PI()),ACOS('OddsRatio_working_3-way'!V139/(2*'OddsRatio_working_3-way'!X139)))</f>
        <v>0.66569793029421842</v>
      </c>
      <c r="Z139" s="11">
        <f>'OddsRatio_working_3-way'!X139^(1/3)*COS('OddsRatio_working_3-way'!Y139/3)</f>
        <v>0.52407187610108164</v>
      </c>
      <c r="AA139" s="11">
        <f>'OddsRatio_working_3-way'!X139^(1/3)*COS(('OddsRatio_working_3-way'!Y139+2*PI())/3)</f>
        <v>-0.36443326147709798</v>
      </c>
      <c r="AB139" s="11">
        <f>'OddsRatio_working_3-way'!X139^(1/3)*COS(('OddsRatio_working_3-way'!Y139+4*PI())/3)</f>
        <v>-0.15963861462398382</v>
      </c>
      <c r="AC139" s="11">
        <f>'OddsRatio_working_3-way'!X139^(1/3)*SIN('OddsRatio_working_3-way'!Y139/3)</f>
        <v>0.11823824448923985</v>
      </c>
      <c r="AD139" s="11">
        <f>'OddsRatio_working_3-way'!X139^(1/3)*SIN(('OddsRatio_working_3-way'!Y139+2*PI())/3)</f>
        <v>0.39474043586788765</v>
      </c>
      <c r="AE139" s="11">
        <f>'OddsRatio_working_3-way'!X139^(1/3)*SIN(('OddsRatio_working_3-way'!Y139+4*PI())/3)</f>
        <v>-0.51297868035712746</v>
      </c>
      <c r="AF139" s="11">
        <f>-'OddsRatio_working_3-way'!U139/(3*'OddsRatio_working_3-way'!X139^(1/3))*COS(('OddsRatio_working_3-way'!Y139)/3)</f>
        <v>0.52407187610108175</v>
      </c>
      <c r="AG139" s="11">
        <f>-'OddsRatio_working_3-way'!U139/(3*'OddsRatio_working_3-way'!X139^(1/3))*COS(('OddsRatio_working_3-way'!Y139+2*PI())/3)</f>
        <v>-0.36443326147709804</v>
      </c>
      <c r="AH139" s="11">
        <f>-'OddsRatio_working_3-way'!U139/(3*'OddsRatio_working_3-way'!X139^(1/3))*COS(('OddsRatio_working_3-way'!Y139+4*PI())/3)</f>
        <v>-0.15963861462398385</v>
      </c>
      <c r="AI139" s="11">
        <f>'OddsRatio_working_3-way'!U139/(3*'OddsRatio_working_3-way'!X139^(1/3))*SIN(('OddsRatio_working_3-way'!Y139)/3)</f>
        <v>-0.11823824448923988</v>
      </c>
      <c r="AJ139" s="11">
        <f>'OddsRatio_working_3-way'!U139/(3*'OddsRatio_working_3-way'!X139^(1/3))*SIN(('OddsRatio_working_3-way'!Y139+2*PI())/3)</f>
        <v>-0.39474043586788771</v>
      </c>
      <c r="AK139" s="11">
        <f>'OddsRatio_working_3-way'!U139/(3*'OddsRatio_working_3-way'!X139^(1/3))*SIN(('OddsRatio_working_3-way'!Y139+4*PI())/3)</f>
        <v>0.51297868035712757</v>
      </c>
      <c r="AL139" s="11">
        <f>'OddsRatio_working_3-way'!Z139+'OddsRatio_working_3-way'!AF139</f>
        <v>1.0481437522021633</v>
      </c>
      <c r="AM139" s="11">
        <f>'OddsRatio_working_3-way'!AA139+'OddsRatio_working_3-way'!AG139</f>
        <v>-0.72886652295419596</v>
      </c>
      <c r="AN139" s="11">
        <f>'OddsRatio_working_3-way'!AB139+'OddsRatio_working_3-way'!AH139</f>
        <v>-0.31927722924796764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1.0481437522021633</v>
      </c>
      <c r="AS139" s="11">
        <f>IF(('OddsRatio_working_3-way'!X139=0),IF(Q139&gt;0,-Q139^(1/3),(-Q139)^(1/3)),'OddsRatio_working_3-way'!AM139-'OddsRatio_working_3-way'!R139/3)</f>
        <v>-0.72886652295419596</v>
      </c>
      <c r="AT139" s="11">
        <f>IF(('OddsRatio_working_3-way'!X139=0),IF(Q139&gt;0,-Q139^(1/3),(-Q139)^(1/3)),'OddsRatio_working_3-way'!AN139-'OddsRatio_working_3-way'!R139/3)</f>
        <v>-0.31927722924796764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3.86</v>
      </c>
      <c r="B140" s="4">
        <f>IF('True_Odds_Calculator_3-way'!B139="","",'True_Odds_Calculator_3-way'!B139)</f>
        <v>3.72</v>
      </c>
      <c r="C140" s="4">
        <f>IF('True_Odds_Calculator_3-way'!C139="","",'True_Odds_Calculator_3-way'!C139)</f>
        <v>2</v>
      </c>
      <c r="D140" s="9">
        <f t="shared" si="39"/>
        <v>0.25072022880108485</v>
      </c>
      <c r="E140" s="9">
        <f t="shared" si="40"/>
        <v>0.2602662835545666</v>
      </c>
      <c r="F140" s="9">
        <f t="shared" si="41"/>
        <v>0.48901348764434854</v>
      </c>
      <c r="G140" s="9">
        <f t="shared" si="42"/>
        <v>1.0449333715050484</v>
      </c>
      <c r="H140" s="9">
        <f t="shared" si="43"/>
        <v>3.9885094425044376</v>
      </c>
      <c r="I140" s="9">
        <f t="shared" si="44"/>
        <v>3.8422187704937323</v>
      </c>
      <c r="J140" s="9">
        <f t="shared" si="45"/>
        <v>2.0449333715050484</v>
      </c>
      <c r="K140" s="11">
        <f t="shared" si="46"/>
        <v>0.2590673575129534</v>
      </c>
      <c r="L140" s="11">
        <f t="shared" si="47"/>
        <v>0.26881720430107525</v>
      </c>
      <c r="M140" s="11">
        <f t="shared" si="48"/>
        <v>0.5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-0.27087860047913526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0.22912139952086466</v>
      </c>
      <c r="Q140" s="11">
        <f>2*'OddsRatio_working_3-way'!K140*'OddsRatio_working_3-way'!L140*'OddsRatio_working_3-way'!M140</f>
        <v>6.964176277229929E-2</v>
      </c>
      <c r="R140" s="11">
        <f t="shared" si="49"/>
        <v>0</v>
      </c>
      <c r="S140" s="11">
        <f t="shared" si="50"/>
        <v>-0.84584533113944893</v>
      </c>
      <c r="T140" s="11">
        <f t="shared" si="51"/>
        <v>-0.25709584533113949</v>
      </c>
      <c r="U140" s="11">
        <f>'OddsRatio_working_3-way'!S140-'OddsRatio_working_3-way'!R140^2/3</f>
        <v>-0.84584533113944893</v>
      </c>
      <c r="V140" s="11">
        <f>'OddsRatio_working_3-way'!S140*'OddsRatio_working_3-way'!R140/3-2*'OddsRatio_working_3-way'!R140^3/27-'OddsRatio_working_3-way'!T140</f>
        <v>0.25709584533113949</v>
      </c>
      <c r="W140" s="11">
        <f>'OddsRatio_working_3-way'!V140^2+4*'OddsRatio_working_3-way'!U140^3/27</f>
        <v>-2.3555607761896413E-2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0.14971129002886657</v>
      </c>
      <c r="Y140" s="11">
        <f>IF('OddsRatio_working_3-way'!W140&gt;=0,IF('OddsRatio_working_3-way'!V140+SQRT('OddsRatio_working_3-way'!W140)&gt;0,0,PI()),ACOS('OddsRatio_working_3-way'!V140/(2*'OddsRatio_working_3-way'!X140)))</f>
        <v>0.5381881668683357</v>
      </c>
      <c r="Z140" s="11">
        <f>'OddsRatio_working_3-way'!X140^(1/3)*COS('OddsRatio_working_3-way'!Y140/3)</f>
        <v>0.52246668575252431</v>
      </c>
      <c r="AA140" s="11">
        <f>'OddsRatio_working_3-way'!X140^(1/3)*COS(('OddsRatio_working_3-way'!Y140+2*PI())/3)</f>
        <v>-0.34328670657295679</v>
      </c>
      <c r="AB140" s="11">
        <f>'OddsRatio_working_3-way'!X140^(1/3)*COS(('OddsRatio_working_3-way'!Y140+4*PI())/3)</f>
        <v>-0.17917997917956754</v>
      </c>
      <c r="AC140" s="11">
        <f>'OddsRatio_working_3-way'!X140^(1/3)*SIN('OddsRatio_working_3-way'!Y140/3)</f>
        <v>9.4747063236401835E-2</v>
      </c>
      <c r="AD140" s="11">
        <f>'OddsRatio_working_3-way'!X140^(1/3)*SIN(('OddsRatio_working_3-way'!Y140+2*PI())/3)</f>
        <v>0.40509589087454628</v>
      </c>
      <c r="AE140" s="11">
        <f>'OddsRatio_working_3-way'!X140^(1/3)*SIN(('OddsRatio_working_3-way'!Y140+4*PI())/3)</f>
        <v>-0.49984295411094815</v>
      </c>
      <c r="AF140" s="11">
        <f>-'OddsRatio_working_3-way'!U140/(3*'OddsRatio_working_3-way'!X140^(1/3))*COS(('OddsRatio_working_3-way'!Y140)/3)</f>
        <v>0.5224666857525242</v>
      </c>
      <c r="AG140" s="11">
        <f>-'OddsRatio_working_3-way'!U140/(3*'OddsRatio_working_3-way'!X140^(1/3))*COS(('OddsRatio_working_3-way'!Y140+2*PI())/3)</f>
        <v>-0.34328670657295673</v>
      </c>
      <c r="AH140" s="11">
        <f>-'OddsRatio_working_3-way'!U140/(3*'OddsRatio_working_3-way'!X140^(1/3))*COS(('OddsRatio_working_3-way'!Y140+4*PI())/3)</f>
        <v>-0.17917997917956752</v>
      </c>
      <c r="AI140" s="11">
        <f>'OddsRatio_working_3-way'!U140/(3*'OddsRatio_working_3-way'!X140^(1/3))*SIN(('OddsRatio_working_3-way'!Y140)/3)</f>
        <v>-9.4747063236401821E-2</v>
      </c>
      <c r="AJ140" s="11">
        <f>'OddsRatio_working_3-way'!U140/(3*'OddsRatio_working_3-way'!X140^(1/3))*SIN(('OddsRatio_working_3-way'!Y140+2*PI())/3)</f>
        <v>-0.40509589087454617</v>
      </c>
      <c r="AK140" s="11">
        <f>'OddsRatio_working_3-way'!U140/(3*'OddsRatio_working_3-way'!X140^(1/3))*SIN(('OddsRatio_working_3-way'!Y140+4*PI())/3)</f>
        <v>0.49984295411094803</v>
      </c>
      <c r="AL140" s="11">
        <f>'OddsRatio_working_3-way'!Z140+'OddsRatio_working_3-way'!AF140</f>
        <v>1.0449333715050484</v>
      </c>
      <c r="AM140" s="11">
        <f>'OddsRatio_working_3-way'!AA140+'OddsRatio_working_3-way'!AG140</f>
        <v>-0.68657341314591358</v>
      </c>
      <c r="AN140" s="11">
        <f>'OddsRatio_working_3-way'!AB140+'OddsRatio_working_3-way'!AH140</f>
        <v>-0.35835995835913503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1.0449333715050484</v>
      </c>
      <c r="AS140" s="11">
        <f>IF(('OddsRatio_working_3-way'!X140=0),IF(Q140&gt;0,-Q140^(1/3),(-Q140)^(1/3)),'OddsRatio_working_3-way'!AM140-'OddsRatio_working_3-way'!R140/3)</f>
        <v>-0.68657341314591358</v>
      </c>
      <c r="AT140" s="11">
        <f>IF(('OddsRatio_working_3-way'!X140=0),IF(Q140&gt;0,-Q140^(1/3),(-Q140)^(1/3)),'OddsRatio_working_3-way'!AN140-'OddsRatio_working_3-way'!R140/3)</f>
        <v>-0.35835995835913503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1.61</v>
      </c>
      <c r="B141" s="4">
        <f>IF('True_Odds_Calculator_3-way'!B140="","",'True_Odds_Calculator_3-way'!B140)</f>
        <v>4.1100000000000003</v>
      </c>
      <c r="C141" s="4">
        <f>IF('True_Odds_Calculator_3-way'!C140="","",'True_Odds_Calculator_3-way'!C140)</f>
        <v>5.99</v>
      </c>
      <c r="D141" s="9">
        <f t="shared" si="39"/>
        <v>0.60772240617727957</v>
      </c>
      <c r="E141" s="9">
        <f t="shared" si="40"/>
        <v>0.23304964459988697</v>
      </c>
      <c r="F141" s="9">
        <f t="shared" si="41"/>
        <v>0.15922794922283343</v>
      </c>
      <c r="G141" s="9">
        <f t="shared" si="42"/>
        <v>1.0581772469198776</v>
      </c>
      <c r="H141" s="9">
        <f t="shared" si="43"/>
        <v>1.6454881206211254</v>
      </c>
      <c r="I141" s="9">
        <f t="shared" si="44"/>
        <v>4.2909312379208195</v>
      </c>
      <c r="J141" s="9">
        <f t="shared" si="45"/>
        <v>6.2803044621301893</v>
      </c>
      <c r="K141" s="11">
        <f t="shared" si="46"/>
        <v>0.6211180124223602</v>
      </c>
      <c r="L141" s="11">
        <f t="shared" si="47"/>
        <v>0.24330900243309</v>
      </c>
      <c r="M141" s="11">
        <f t="shared" si="48"/>
        <v>0.1669449081803005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-0.23883405339063213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0.21974734404050372</v>
      </c>
      <c r="Q141" s="11">
        <f>2*'OddsRatio_working_3-way'!K141*'OddsRatio_working_3-way'!L141*'OddsRatio_working_3-way'!M141</f>
        <v>5.0458632385879151E-2</v>
      </c>
      <c r="R141" s="11">
        <f t="shared" si="49"/>
        <v>0</v>
      </c>
      <c r="S141" s="11">
        <f t="shared" si="50"/>
        <v>-0.92008380262712963</v>
      </c>
      <c r="T141" s="11">
        <f t="shared" si="51"/>
        <v>-0.21127067798556362</v>
      </c>
      <c r="U141" s="11">
        <f>'OddsRatio_working_3-way'!S141-'OddsRatio_working_3-way'!R141^2/3</f>
        <v>-0.92008380262712963</v>
      </c>
      <c r="V141" s="11">
        <f>'OddsRatio_working_3-way'!S141*'OddsRatio_working_3-way'!R141/3-2*'OddsRatio_working_3-way'!R141^3/27-'OddsRatio_working_3-way'!T141</f>
        <v>0.21127067798556362</v>
      </c>
      <c r="W141" s="11">
        <f>'OddsRatio_working_3-way'!V141^2+4*'OddsRatio_working_3-way'!U141^3/27</f>
        <v>-7.0757413366415944E-2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0.16984751451146973</v>
      </c>
      <c r="Y141" s="11">
        <f>IF('OddsRatio_working_3-way'!W141&gt;=0,IF('OddsRatio_working_3-way'!V141+SQRT('OddsRatio_working_3-way'!W141)&gt;0,0,PI()),ACOS('OddsRatio_working_3-way'!V141/(2*'OddsRatio_working_3-way'!X141)))</f>
        <v>0.89957578331139176</v>
      </c>
      <c r="Z141" s="11">
        <f>'OddsRatio_working_3-way'!X141^(1/3)*COS('OddsRatio_working_3-way'!Y141/3)</f>
        <v>0.52908862345993879</v>
      </c>
      <c r="AA141" s="11">
        <f>'OddsRatio_working_3-way'!X141^(1/3)*COS(('OddsRatio_working_3-way'!Y141+2*PI())/3)</f>
        <v>-0.40621248758726175</v>
      </c>
      <c r="AB141" s="11">
        <f>'OddsRatio_working_3-way'!X141^(1/3)*COS(('OddsRatio_working_3-way'!Y141+4*PI())/3)</f>
        <v>-0.12287613587267694</v>
      </c>
      <c r="AC141" s="11">
        <f>'OddsRatio_working_3-way'!X141^(1/3)*SIN('OddsRatio_working_3-way'!Y141/3)</f>
        <v>0.16358431893362213</v>
      </c>
      <c r="AD141" s="11">
        <f>'OddsRatio_working_3-way'!X141^(1/3)*SIN(('OddsRatio_working_3-way'!Y141+2*PI())/3)</f>
        <v>0.37641202930283535</v>
      </c>
      <c r="AE141" s="11">
        <f>'OddsRatio_working_3-way'!X141^(1/3)*SIN(('OddsRatio_working_3-way'!Y141+4*PI())/3)</f>
        <v>-0.53999634823645737</v>
      </c>
      <c r="AF141" s="11">
        <f>-'OddsRatio_working_3-way'!U141/(3*'OddsRatio_working_3-way'!X141^(1/3))*COS(('OddsRatio_working_3-way'!Y141)/3)</f>
        <v>0.52908862345993879</v>
      </c>
      <c r="AG141" s="11">
        <f>-'OddsRatio_working_3-way'!U141/(3*'OddsRatio_working_3-way'!X141^(1/3))*COS(('OddsRatio_working_3-way'!Y141+2*PI())/3)</f>
        <v>-0.40621248758726175</v>
      </c>
      <c r="AH141" s="11">
        <f>-'OddsRatio_working_3-way'!U141/(3*'OddsRatio_working_3-way'!X141^(1/3))*COS(('OddsRatio_working_3-way'!Y141+4*PI())/3)</f>
        <v>-0.12287613587267694</v>
      </c>
      <c r="AI141" s="11">
        <f>'OddsRatio_working_3-way'!U141/(3*'OddsRatio_working_3-way'!X141^(1/3))*SIN(('OddsRatio_working_3-way'!Y141)/3)</f>
        <v>-0.16358431893362213</v>
      </c>
      <c r="AJ141" s="11">
        <f>'OddsRatio_working_3-way'!U141/(3*'OddsRatio_working_3-way'!X141^(1/3))*SIN(('OddsRatio_working_3-way'!Y141+2*PI())/3)</f>
        <v>-0.37641202930283535</v>
      </c>
      <c r="AK141" s="11">
        <f>'OddsRatio_working_3-way'!U141/(3*'OddsRatio_working_3-way'!X141^(1/3))*SIN(('OddsRatio_working_3-way'!Y141+4*PI())/3)</f>
        <v>0.53999634823645737</v>
      </c>
      <c r="AL141" s="11">
        <f>'OddsRatio_working_3-way'!Z141+'OddsRatio_working_3-way'!AF141</f>
        <v>1.0581772469198776</v>
      </c>
      <c r="AM141" s="11">
        <f>'OddsRatio_working_3-way'!AA141+'OddsRatio_working_3-way'!AG141</f>
        <v>-0.8124249751745235</v>
      </c>
      <c r="AN141" s="11">
        <f>'OddsRatio_working_3-way'!AB141+'OddsRatio_working_3-way'!AH141</f>
        <v>-0.24575227174535388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1.0581772469198776</v>
      </c>
      <c r="AS141" s="11">
        <f>IF(('OddsRatio_working_3-way'!X141=0),IF(Q141&gt;0,-Q141^(1/3),(-Q141)^(1/3)),'OddsRatio_working_3-way'!AM141-'OddsRatio_working_3-way'!R141/3)</f>
        <v>-0.8124249751745235</v>
      </c>
      <c r="AT141" s="11">
        <f>IF(('OddsRatio_working_3-way'!X141=0),IF(Q141&gt;0,-Q141^(1/3),(-Q141)^(1/3)),'OddsRatio_working_3-way'!AN141-'OddsRatio_working_3-way'!R141/3)</f>
        <v>-0.24575227174535388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2.77</v>
      </c>
      <c r="B142" s="4">
        <f>IF('True_Odds_Calculator_3-way'!B141="","",'True_Odds_Calculator_3-way'!B141)</f>
        <v>3.24</v>
      </c>
      <c r="C142" s="4">
        <f>IF('True_Odds_Calculator_3-way'!C141="","",'True_Odds_Calculator_3-way'!C141)</f>
        <v>2.79</v>
      </c>
      <c r="D142" s="9">
        <f t="shared" si="39"/>
        <v>0.35139497826381577</v>
      </c>
      <c r="E142" s="9">
        <f t="shared" si="40"/>
        <v>0.29976663476686133</v>
      </c>
      <c r="F142" s="9">
        <f t="shared" si="41"/>
        <v>0.34883838696932251</v>
      </c>
      <c r="G142" s="9">
        <f t="shared" si="42"/>
        <v>1.0428251334601462</v>
      </c>
      <c r="H142" s="9">
        <f t="shared" si="43"/>
        <v>2.8458004862244586</v>
      </c>
      <c r="I142" s="9">
        <f t="shared" si="44"/>
        <v>3.3359282989507286</v>
      </c>
      <c r="J142" s="9">
        <f t="shared" si="45"/>
        <v>2.8666569888936615</v>
      </c>
      <c r="K142" s="11">
        <f t="shared" si="46"/>
        <v>0.36101083032490977</v>
      </c>
      <c r="L142" s="11">
        <f t="shared" si="47"/>
        <v>0.30864197530864196</v>
      </c>
      <c r="M142" s="11">
        <f t="shared" si="48"/>
        <v>0.35842293906810035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-0.28342968435873717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0.23163224212182804</v>
      </c>
      <c r="Q142" s="11">
        <f>2*'OddsRatio_working_3-way'!K142*'OddsRatio_working_3-way'!L142*'OddsRatio_working_3-way'!M142</f>
        <v>7.987318693856138E-2</v>
      </c>
      <c r="R142" s="11">
        <f t="shared" si="49"/>
        <v>0</v>
      </c>
      <c r="S142" s="11">
        <f t="shared" si="50"/>
        <v>-0.81724764519954418</v>
      </c>
      <c r="T142" s="11">
        <f t="shared" si="51"/>
        <v>-0.28180953282742899</v>
      </c>
      <c r="U142" s="11">
        <f>'OddsRatio_working_3-way'!S142-'OddsRatio_working_3-way'!R142^2/3</f>
        <v>-0.81724764519954418</v>
      </c>
      <c r="V142" s="11">
        <f>'OddsRatio_working_3-way'!S142*'OddsRatio_working_3-way'!R142/3-2*'OddsRatio_working_3-way'!R142^3/27-'OddsRatio_working_3-way'!T142</f>
        <v>0.28180953282742899</v>
      </c>
      <c r="W142" s="11">
        <f>'OddsRatio_working_3-way'!V142^2+4*'OddsRatio_working_3-way'!U142^3/27</f>
        <v>-1.4477671587367902E-3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0.14218331473062387</v>
      </c>
      <c r="Y142" s="11">
        <f>IF('OddsRatio_working_3-way'!W142&gt;=0,IF('OddsRatio_working_3-way'!V142+SQRT('OddsRatio_working_3-way'!W142)&gt;0,0,PI()),ACOS('OddsRatio_working_3-way'!V142/(2*'OddsRatio_working_3-way'!X142)))</f>
        <v>0.13420701939357915</v>
      </c>
      <c r="Z142" s="11">
        <f>'OddsRatio_working_3-way'!X142^(1/3)*COS('OddsRatio_working_3-way'!Y142/3)</f>
        <v>0.52141256673007308</v>
      </c>
      <c r="AA142" s="11">
        <f>'OddsRatio_working_3-way'!X142^(1/3)*COS(('OddsRatio_working_3-way'!Y142+2*PI())/3)</f>
        <v>-0.2809204551723094</v>
      </c>
      <c r="AB142" s="11">
        <f>'OddsRatio_working_3-way'!X142^(1/3)*COS(('OddsRatio_working_3-way'!Y142+4*PI())/3)</f>
        <v>-0.24049211155776395</v>
      </c>
      <c r="AC142" s="11">
        <f>'OddsRatio_working_3-way'!X142^(1/3)*SIN('OddsRatio_working_3-way'!Y142/3)</f>
        <v>2.3341315068748727E-2</v>
      </c>
      <c r="AD142" s="11">
        <f>'OddsRatio_working_3-way'!X142^(1/3)*SIN(('OddsRatio_working_3-way'!Y142+2*PI())/3)</f>
        <v>0.43988587110631772</v>
      </c>
      <c r="AE142" s="11">
        <f>'OddsRatio_working_3-way'!X142^(1/3)*SIN(('OddsRatio_working_3-way'!Y142+4*PI())/3)</f>
        <v>-0.46322718617506625</v>
      </c>
      <c r="AF142" s="11">
        <f>-'OddsRatio_working_3-way'!U142/(3*'OddsRatio_working_3-way'!X142^(1/3))*COS(('OddsRatio_working_3-way'!Y142)/3)</f>
        <v>0.52141256673007297</v>
      </c>
      <c r="AG142" s="11">
        <f>-'OddsRatio_working_3-way'!U142/(3*'OddsRatio_working_3-way'!X142^(1/3))*COS(('OddsRatio_working_3-way'!Y142+2*PI())/3)</f>
        <v>-0.28092045517230935</v>
      </c>
      <c r="AH142" s="11">
        <f>-'OddsRatio_working_3-way'!U142/(3*'OddsRatio_working_3-way'!X142^(1/3))*COS(('OddsRatio_working_3-way'!Y142+4*PI())/3)</f>
        <v>-0.2404921115577639</v>
      </c>
      <c r="AI142" s="11">
        <f>'OddsRatio_working_3-way'!U142/(3*'OddsRatio_working_3-way'!X142^(1/3))*SIN(('OddsRatio_working_3-way'!Y142)/3)</f>
        <v>-2.3341315068748723E-2</v>
      </c>
      <c r="AJ142" s="11">
        <f>'OddsRatio_working_3-way'!U142/(3*'OddsRatio_working_3-way'!X142^(1/3))*SIN(('OddsRatio_working_3-way'!Y142+2*PI())/3)</f>
        <v>-0.43988587110631761</v>
      </c>
      <c r="AK142" s="11">
        <f>'OddsRatio_working_3-way'!U142/(3*'OddsRatio_working_3-way'!X142^(1/3))*SIN(('OddsRatio_working_3-way'!Y142+4*PI())/3)</f>
        <v>0.46322718617506614</v>
      </c>
      <c r="AL142" s="11">
        <f>'OddsRatio_working_3-way'!Z142+'OddsRatio_working_3-way'!AF142</f>
        <v>1.0428251334601462</v>
      </c>
      <c r="AM142" s="11">
        <f>'OddsRatio_working_3-way'!AA142+'OddsRatio_working_3-way'!AG142</f>
        <v>-0.56184091034461869</v>
      </c>
      <c r="AN142" s="11">
        <f>'OddsRatio_working_3-way'!AB142+'OddsRatio_working_3-way'!AH142</f>
        <v>-0.48098422311552785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1.0428251334601462</v>
      </c>
      <c r="AS142" s="11">
        <f>IF(('OddsRatio_working_3-way'!X142=0),IF(Q142&gt;0,-Q142^(1/3),(-Q142)^(1/3)),'OddsRatio_working_3-way'!AM142-'OddsRatio_working_3-way'!R142/3)</f>
        <v>-0.56184091034461869</v>
      </c>
      <c r="AT142" s="11">
        <f>IF(('OddsRatio_working_3-way'!X142=0),IF(Q142&gt;0,-Q142^(1/3),(-Q142)^(1/3)),'OddsRatio_working_3-way'!AN142-'OddsRatio_working_3-way'!R142/3)</f>
        <v>-0.48098422311552785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2.97</v>
      </c>
      <c r="B143" s="4">
        <f>IF('True_Odds_Calculator_3-way'!B142="","",'True_Odds_Calculator_3-way'!B142)</f>
        <v>3.02</v>
      </c>
      <c r="C143" s="4">
        <f>IF('True_Odds_Calculator_3-way'!C142="","",'True_Odds_Calculator_3-way'!C142)</f>
        <v>2.79</v>
      </c>
      <c r="D143" s="9">
        <f t="shared" si="39"/>
        <v>0.32801438578594522</v>
      </c>
      <c r="E143" s="9">
        <f t="shared" si="40"/>
        <v>0.32251376121930969</v>
      </c>
      <c r="F143" s="9">
        <f t="shared" si="41"/>
        <v>0.34947185299474498</v>
      </c>
      <c r="G143" s="9">
        <f t="shared" si="42"/>
        <v>1.039922221771767</v>
      </c>
      <c r="H143" s="9">
        <f t="shared" si="43"/>
        <v>3.0486467768903815</v>
      </c>
      <c r="I143" s="9">
        <f t="shared" si="44"/>
        <v>3.1006428879789691</v>
      </c>
      <c r="J143" s="9">
        <f t="shared" si="45"/>
        <v>2.8614607769714633</v>
      </c>
      <c r="K143" s="11">
        <f t="shared" si="46"/>
        <v>0.33670033670033667</v>
      </c>
      <c r="L143" s="11">
        <f t="shared" si="47"/>
        <v>0.33112582781456956</v>
      </c>
      <c r="M143" s="11">
        <f t="shared" si="48"/>
        <v>0.35842293906810035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-0.28464465363038793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0.23097248286547817</v>
      </c>
      <c r="Q143" s="11">
        <f>2*'OddsRatio_working_3-way'!K143*'OddsRatio_working_3-way'!L143*'OddsRatio_working_3-way'!M143</f>
        <v>7.9921274347916335E-2</v>
      </c>
      <c r="R143" s="11">
        <f t="shared" si="49"/>
        <v>0</v>
      </c>
      <c r="S143" s="11">
        <f t="shared" si="50"/>
        <v>-0.81144149352405104</v>
      </c>
      <c r="T143" s="11">
        <f t="shared" si="51"/>
        <v>-0.28077560329551943</v>
      </c>
      <c r="U143" s="11">
        <f>'OddsRatio_working_3-way'!S143-'OddsRatio_working_3-way'!R143^2/3</f>
        <v>-0.81144149352405104</v>
      </c>
      <c r="V143" s="11">
        <f>'OddsRatio_working_3-way'!S143*'OddsRatio_working_3-way'!R143/3-2*'OddsRatio_working_3-way'!R143^3/27-'OddsRatio_working_3-way'!T143</f>
        <v>0.28077560329551943</v>
      </c>
      <c r="W143" s="11">
        <f>'OddsRatio_working_3-way'!V143^2+4*'OddsRatio_working_3-way'!U143^3/27</f>
        <v>-3.181485946849999E-4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0.14067079298902802</v>
      </c>
      <c r="Y143" s="11">
        <f>IF('OddsRatio_working_3-way'!W143&gt;=0,IF('OddsRatio_working_3-way'!V143+SQRT('OddsRatio_working_3-way'!W143)&gt;0,0,PI()),ACOS('OddsRatio_working_3-way'!V143/(2*'OddsRatio_working_3-way'!X143)))</f>
        <v>6.3441353143537382E-2</v>
      </c>
      <c r="Z143" s="11">
        <f>'OddsRatio_working_3-way'!X143^(1/3)*COS('OddsRatio_working_3-way'!Y143/3)</f>
        <v>0.51996111088588337</v>
      </c>
      <c r="AA143" s="11">
        <f>'OddsRatio_working_3-way'!X143^(1/3)*COS(('OddsRatio_working_3-way'!Y143+2*PI())/3)</f>
        <v>-0.26950451238064749</v>
      </c>
      <c r="AB143" s="11">
        <f>'OddsRatio_working_3-way'!X143^(1/3)*COS(('OddsRatio_working_3-way'!Y143+4*PI())/3)</f>
        <v>-0.25045659850523599</v>
      </c>
      <c r="AC143" s="11">
        <f>'OddsRatio_working_3-way'!X143^(1/3)*SIN('OddsRatio_working_3-way'!Y143/3)</f>
        <v>1.0997318203469638E-2</v>
      </c>
      <c r="AD143" s="11">
        <f>'OddsRatio_working_3-way'!X143^(1/3)*SIN(('OddsRatio_working_3-way'!Y143+2*PI())/3)</f>
        <v>0.44480087190541756</v>
      </c>
      <c r="AE143" s="11">
        <f>'OddsRatio_working_3-way'!X143^(1/3)*SIN(('OddsRatio_working_3-way'!Y143+4*PI())/3)</f>
        <v>-0.45579819010888722</v>
      </c>
      <c r="AF143" s="11">
        <f>-'OddsRatio_working_3-way'!U143/(3*'OddsRatio_working_3-way'!X143^(1/3))*COS(('OddsRatio_working_3-way'!Y143)/3)</f>
        <v>0.51996111088588348</v>
      </c>
      <c r="AG143" s="11">
        <f>-'OddsRatio_working_3-way'!U143/(3*'OddsRatio_working_3-way'!X143^(1/3))*COS(('OddsRatio_working_3-way'!Y143+2*PI())/3)</f>
        <v>-0.26950451238064754</v>
      </c>
      <c r="AH143" s="11">
        <f>-'OddsRatio_working_3-way'!U143/(3*'OddsRatio_working_3-way'!X143^(1/3))*COS(('OddsRatio_working_3-way'!Y143+4*PI())/3)</f>
        <v>-0.25045659850523605</v>
      </c>
      <c r="AI143" s="11">
        <f>'OddsRatio_working_3-way'!U143/(3*'OddsRatio_working_3-way'!X143^(1/3))*SIN(('OddsRatio_working_3-way'!Y143)/3)</f>
        <v>-1.0997318203469639E-2</v>
      </c>
      <c r="AJ143" s="11">
        <f>'OddsRatio_working_3-way'!U143/(3*'OddsRatio_working_3-way'!X143^(1/3))*SIN(('OddsRatio_working_3-way'!Y143+2*PI())/3)</f>
        <v>-0.44480087190541767</v>
      </c>
      <c r="AK143" s="11">
        <f>'OddsRatio_working_3-way'!U143/(3*'OddsRatio_working_3-way'!X143^(1/3))*SIN(('OddsRatio_working_3-way'!Y143+4*PI())/3)</f>
        <v>0.45579819010888734</v>
      </c>
      <c r="AL143" s="11">
        <f>'OddsRatio_working_3-way'!Z143+'OddsRatio_working_3-way'!AF143</f>
        <v>1.039922221771767</v>
      </c>
      <c r="AM143" s="11">
        <f>'OddsRatio_working_3-way'!AA143+'OddsRatio_working_3-way'!AG143</f>
        <v>-0.53900902476129509</v>
      </c>
      <c r="AN143" s="11">
        <f>'OddsRatio_working_3-way'!AB143+'OddsRatio_working_3-way'!AH143</f>
        <v>-0.5009131970104721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1.039922221771767</v>
      </c>
      <c r="AS143" s="11">
        <f>IF(('OddsRatio_working_3-way'!X143=0),IF(Q143&gt;0,-Q143^(1/3),(-Q143)^(1/3)),'OddsRatio_working_3-way'!AM143-'OddsRatio_working_3-way'!R143/3)</f>
        <v>-0.53900902476129509</v>
      </c>
      <c r="AT143" s="11">
        <f>IF(('OddsRatio_working_3-way'!X143=0),IF(Q143&gt;0,-Q143^(1/3),(-Q143)^(1/3)),'OddsRatio_working_3-way'!AN143-'OddsRatio_working_3-way'!R143/3)</f>
        <v>-0.5009131970104721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2.4300000000000002</v>
      </c>
      <c r="B144" s="4">
        <f>IF('True_Odds_Calculator_3-way'!B143="","",'True_Odds_Calculator_3-way'!B143)</f>
        <v>3.28</v>
      </c>
      <c r="C144" s="4">
        <f>IF('True_Odds_Calculator_3-way'!C143="","",'True_Odds_Calculator_3-way'!C143)</f>
        <v>3.21</v>
      </c>
      <c r="D144" s="9">
        <f t="shared" si="39"/>
        <v>0.40137899274596017</v>
      </c>
      <c r="E144" s="9">
        <f t="shared" si="40"/>
        <v>0.29604070201557897</v>
      </c>
      <c r="F144" s="9">
        <f t="shared" si="41"/>
        <v>0.30258030523846074</v>
      </c>
      <c r="G144" s="9">
        <f t="shared" si="42"/>
        <v>1.0429446895687153</v>
      </c>
      <c r="H144" s="9">
        <f t="shared" si="43"/>
        <v>2.4914109060832628</v>
      </c>
      <c r="I144" s="9">
        <f t="shared" si="44"/>
        <v>3.3779138922166707</v>
      </c>
      <c r="J144" s="9">
        <f t="shared" si="45"/>
        <v>3.3049077639468609</v>
      </c>
      <c r="K144" s="11">
        <f t="shared" si="46"/>
        <v>0.41152263374485593</v>
      </c>
      <c r="L144" s="11">
        <f t="shared" si="47"/>
        <v>0.3048780487804878</v>
      </c>
      <c r="M144" s="11">
        <f t="shared" si="48"/>
        <v>0.3115264797507788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-0.28162941200197733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0.23138572218767073</v>
      </c>
      <c r="Q144" s="11">
        <f>2*'OddsRatio_working_3-way'!K144*'OddsRatio_working_3-way'!L144*'OddsRatio_working_3-way'!M144</f>
        <v>7.8170852090429288E-2</v>
      </c>
      <c r="R144" s="11">
        <f t="shared" si="49"/>
        <v>0</v>
      </c>
      <c r="S144" s="11">
        <f t="shared" si="50"/>
        <v>-0.8215964396007267</v>
      </c>
      <c r="T144" s="11">
        <f t="shared" si="51"/>
        <v>-0.2775663647299752</v>
      </c>
      <c r="U144" s="11">
        <f>'OddsRatio_working_3-way'!S144-'OddsRatio_working_3-way'!R144^2/3</f>
        <v>-0.8215964396007267</v>
      </c>
      <c r="V144" s="11">
        <f>'OddsRatio_working_3-way'!S144*'OddsRatio_working_3-way'!R144/3-2*'OddsRatio_working_3-way'!R144^3/27-'OddsRatio_working_3-way'!T144</f>
        <v>0.2775663647299752</v>
      </c>
      <c r="W144" s="11">
        <f>'OddsRatio_working_3-way'!V144^2+4*'OddsRatio_working_3-way'!U144^3/27</f>
        <v>-5.1190778572565848E-3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0.14331971661871074</v>
      </c>
      <c r="Y144" s="11">
        <f>IF('OddsRatio_working_3-way'!W144&gt;=0,IF('OddsRatio_working_3-way'!V144+SQRT('OddsRatio_working_3-way'!W144)&gt;0,0,PI()),ACOS('OddsRatio_working_3-way'!V144/(2*'OddsRatio_working_3-way'!X144)))</f>
        <v>0.25227626948824811</v>
      </c>
      <c r="Z144" s="11">
        <f>'OddsRatio_working_3-way'!X144^(1/3)*COS('OddsRatio_working_3-way'!Y144/3)</f>
        <v>0.52147234478435767</v>
      </c>
      <c r="AA144" s="11">
        <f>'OddsRatio_working_3-way'!X144^(1/3)*COS(('OddsRatio_working_3-way'!Y144+2*PI())/3)</f>
        <v>-0.29880262900439419</v>
      </c>
      <c r="AB144" s="11">
        <f>'OddsRatio_working_3-way'!X144^(1/3)*COS(('OddsRatio_working_3-way'!Y144+4*PI())/3)</f>
        <v>-0.22266971577996325</v>
      </c>
      <c r="AC144" s="11">
        <f>'OddsRatio_working_3-way'!X144^(1/3)*SIN('OddsRatio_working_3-way'!Y144/3)</f>
        <v>4.3955357944315564E-2</v>
      </c>
      <c r="AD144" s="11">
        <f>'OddsRatio_working_3-way'!X144^(1/3)*SIN(('OddsRatio_working_3-way'!Y144+2*PI())/3)</f>
        <v>0.42963061898213373</v>
      </c>
      <c r="AE144" s="11">
        <f>'OddsRatio_working_3-way'!X144^(1/3)*SIN(('OddsRatio_working_3-way'!Y144+4*PI())/3)</f>
        <v>-0.47358597692644927</v>
      </c>
      <c r="AF144" s="11">
        <f>-'OddsRatio_working_3-way'!U144/(3*'OddsRatio_working_3-way'!X144^(1/3))*COS(('OddsRatio_working_3-way'!Y144)/3)</f>
        <v>0.52147234478435756</v>
      </c>
      <c r="AG144" s="11">
        <f>-'OddsRatio_working_3-way'!U144/(3*'OddsRatio_working_3-way'!X144^(1/3))*COS(('OddsRatio_working_3-way'!Y144+2*PI())/3)</f>
        <v>-0.29880262900439408</v>
      </c>
      <c r="AH144" s="11">
        <f>-'OddsRatio_working_3-way'!U144/(3*'OddsRatio_working_3-way'!X144^(1/3))*COS(('OddsRatio_working_3-way'!Y144+4*PI())/3)</f>
        <v>-0.2226697157799632</v>
      </c>
      <c r="AI144" s="11">
        <f>'OddsRatio_working_3-way'!U144/(3*'OddsRatio_working_3-way'!X144^(1/3))*SIN(('OddsRatio_working_3-way'!Y144)/3)</f>
        <v>-4.3955357944315557E-2</v>
      </c>
      <c r="AJ144" s="11">
        <f>'OddsRatio_working_3-way'!U144/(3*'OddsRatio_working_3-way'!X144^(1/3))*SIN(('OddsRatio_working_3-way'!Y144+2*PI())/3)</f>
        <v>-0.42963061898213362</v>
      </c>
      <c r="AK144" s="11">
        <f>'OddsRatio_working_3-way'!U144/(3*'OddsRatio_working_3-way'!X144^(1/3))*SIN(('OddsRatio_working_3-way'!Y144+4*PI())/3)</f>
        <v>0.47358597692644916</v>
      </c>
      <c r="AL144" s="11">
        <f>'OddsRatio_working_3-way'!Z144+'OddsRatio_working_3-way'!AF144</f>
        <v>1.0429446895687153</v>
      </c>
      <c r="AM144" s="11">
        <f>'OddsRatio_working_3-way'!AA144+'OddsRatio_working_3-way'!AG144</f>
        <v>-0.59760525800878828</v>
      </c>
      <c r="AN144" s="11">
        <f>'OddsRatio_working_3-way'!AB144+'OddsRatio_working_3-way'!AH144</f>
        <v>-0.44533943155992645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1.0429446895687153</v>
      </c>
      <c r="AS144" s="11">
        <f>IF(('OddsRatio_working_3-way'!X144=0),IF(Q144&gt;0,-Q144^(1/3),(-Q144)^(1/3)),'OddsRatio_working_3-way'!AM144-'OddsRatio_working_3-way'!R144/3)</f>
        <v>-0.59760525800878828</v>
      </c>
      <c r="AT144" s="11">
        <f>IF(('OddsRatio_working_3-way'!X144=0),IF(Q144&gt;0,-Q144^(1/3),(-Q144)^(1/3)),'OddsRatio_working_3-way'!AN144-'OddsRatio_working_3-way'!R144/3)</f>
        <v>-0.44533943155992645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3.22</v>
      </c>
      <c r="B145" s="4">
        <f>IF('True_Odds_Calculator_3-way'!B144="","",'True_Odds_Calculator_3-way'!B144)</f>
        <v>3.12</v>
      </c>
      <c r="C145" s="4">
        <f>IF('True_Odds_Calculator_3-way'!C144="","",'True_Odds_Calculator_3-way'!C144)</f>
        <v>2.52</v>
      </c>
      <c r="D145" s="9">
        <f t="shared" si="39"/>
        <v>0.30167307899198026</v>
      </c>
      <c r="E145" s="9">
        <f t="shared" si="40"/>
        <v>0.31147075527649737</v>
      </c>
      <c r="F145" s="9">
        <f t="shared" si="41"/>
        <v>0.38685616573152248</v>
      </c>
      <c r="G145" s="9">
        <f t="shared" si="42"/>
        <v>1.0427237232464517</v>
      </c>
      <c r="H145" s="9">
        <f t="shared" si="43"/>
        <v>3.3148466656071229</v>
      </c>
      <c r="I145" s="9">
        <f t="shared" si="44"/>
        <v>3.2105742932824772</v>
      </c>
      <c r="J145" s="9">
        <f t="shared" si="45"/>
        <v>2.5849400593346061</v>
      </c>
      <c r="K145" s="11">
        <f t="shared" si="46"/>
        <v>0.3105590062111801</v>
      </c>
      <c r="L145" s="11">
        <f t="shared" si="47"/>
        <v>0.32051282051282048</v>
      </c>
      <c r="M145" s="11">
        <f t="shared" si="48"/>
        <v>0.3968253968253968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-0.28256698443033856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0.23146568177624074</v>
      </c>
      <c r="Q145" s="11">
        <f>2*'OddsRatio_working_3-way'!K145*'OddsRatio_working_3-way'!L145*'OddsRatio_working_3-way'!M145</f>
        <v>7.8998526203495137E-2</v>
      </c>
      <c r="R145" s="11">
        <f t="shared" si="49"/>
        <v>0</v>
      </c>
      <c r="S145" s="11">
        <f t="shared" si="50"/>
        <v>-0.81915331418807047</v>
      </c>
      <c r="T145" s="11">
        <f t="shared" si="51"/>
        <v>-0.27957450996179878</v>
      </c>
      <c r="U145" s="11">
        <f>'OddsRatio_working_3-way'!S145-'OddsRatio_working_3-way'!R145^2/3</f>
        <v>-0.81915331418807047</v>
      </c>
      <c r="V145" s="11">
        <f>'OddsRatio_working_3-way'!S145*'OddsRatio_working_3-way'!R145/3-2*'OddsRatio_working_3-way'!R145^3/27-'OddsRatio_working_3-way'!T145</f>
        <v>0.27957450996179878</v>
      </c>
      <c r="W145" s="11">
        <f>'OddsRatio_working_3-way'!V145^2+4*'OddsRatio_working_3-way'!U145^3/27</f>
        <v>-3.2694753485522365E-3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0.1426809219630748</v>
      </c>
      <c r="Y145" s="11">
        <f>IF('OddsRatio_working_3-way'!W145&gt;=0,IF('OddsRatio_working_3-way'!V145+SQRT('OddsRatio_working_3-way'!W145)&gt;0,0,PI()),ACOS('OddsRatio_working_3-way'!V145/(2*'OddsRatio_working_3-way'!X145)))</f>
        <v>0.20174047808105811</v>
      </c>
      <c r="Z145" s="11">
        <f>'OddsRatio_working_3-way'!X145^(1/3)*COS('OddsRatio_working_3-way'!Y145/3)</f>
        <v>0.52136186162322584</v>
      </c>
      <c r="AA145" s="11">
        <f>'OddsRatio_working_3-way'!X145^(1/3)*COS(('OddsRatio_working_3-way'!Y145+2*PI())/3)</f>
        <v>-0.29108957235626109</v>
      </c>
      <c r="AB145" s="11">
        <f>'OddsRatio_working_3-way'!X145^(1/3)*COS(('OddsRatio_working_3-way'!Y145+4*PI())/3)</f>
        <v>-0.23027228926696461</v>
      </c>
      <c r="AC145" s="11">
        <f>'OddsRatio_working_3-way'!X145^(1/3)*SIN('OddsRatio_working_3-way'!Y145/3)</f>
        <v>3.5112874762986954E-2</v>
      </c>
      <c r="AD145" s="11">
        <f>'OddsRatio_working_3-way'!X145^(1/3)*SIN(('OddsRatio_working_3-way'!Y145+2*PI())/3)</f>
        <v>0.43395617934856728</v>
      </c>
      <c r="AE145" s="11">
        <f>'OddsRatio_working_3-way'!X145^(1/3)*SIN(('OddsRatio_working_3-way'!Y145+4*PI())/3)</f>
        <v>-0.46906905411155425</v>
      </c>
      <c r="AF145" s="11">
        <f>-'OddsRatio_working_3-way'!U145/(3*'OddsRatio_working_3-way'!X145^(1/3))*COS(('OddsRatio_working_3-way'!Y145)/3)</f>
        <v>0.52136186162322584</v>
      </c>
      <c r="AG145" s="11">
        <f>-'OddsRatio_working_3-way'!U145/(3*'OddsRatio_working_3-way'!X145^(1/3))*COS(('OddsRatio_working_3-way'!Y145+2*PI())/3)</f>
        <v>-0.29108957235626109</v>
      </c>
      <c r="AH145" s="11">
        <f>-'OddsRatio_working_3-way'!U145/(3*'OddsRatio_working_3-way'!X145^(1/3))*COS(('OddsRatio_working_3-way'!Y145+4*PI())/3)</f>
        <v>-0.23027228926696461</v>
      </c>
      <c r="AI145" s="11">
        <f>'OddsRatio_working_3-way'!U145/(3*'OddsRatio_working_3-way'!X145^(1/3))*SIN(('OddsRatio_working_3-way'!Y145)/3)</f>
        <v>-3.5112874762986954E-2</v>
      </c>
      <c r="AJ145" s="11">
        <f>'OddsRatio_working_3-way'!U145/(3*'OddsRatio_working_3-way'!X145^(1/3))*SIN(('OddsRatio_working_3-way'!Y145+2*PI())/3)</f>
        <v>-0.43395617934856728</v>
      </c>
      <c r="AK145" s="11">
        <f>'OddsRatio_working_3-way'!U145/(3*'OddsRatio_working_3-way'!X145^(1/3))*SIN(('OddsRatio_working_3-way'!Y145+4*PI())/3)</f>
        <v>0.46906905411155425</v>
      </c>
      <c r="AL145" s="11">
        <f>'OddsRatio_working_3-way'!Z145+'OddsRatio_working_3-way'!AF145</f>
        <v>1.0427237232464517</v>
      </c>
      <c r="AM145" s="11">
        <f>'OddsRatio_working_3-way'!AA145+'OddsRatio_working_3-way'!AG145</f>
        <v>-0.58217914471252219</v>
      </c>
      <c r="AN145" s="11">
        <f>'OddsRatio_working_3-way'!AB145+'OddsRatio_working_3-way'!AH145</f>
        <v>-0.46054457853392922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1.0427237232464517</v>
      </c>
      <c r="AS145" s="11">
        <f>IF(('OddsRatio_working_3-way'!X145=0),IF(Q145&gt;0,-Q145^(1/3),(-Q145)^(1/3)),'OddsRatio_working_3-way'!AM145-'OddsRatio_working_3-way'!R145/3)</f>
        <v>-0.58217914471252219</v>
      </c>
      <c r="AT145" s="11">
        <f>IF(('OddsRatio_working_3-way'!X145=0),IF(Q145&gt;0,-Q145^(1/3),(-Q145)^(1/3)),'OddsRatio_working_3-way'!AN145-'OddsRatio_working_3-way'!R145/3)</f>
        <v>-0.46054457853392922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1.93</v>
      </c>
      <c r="B146" s="4">
        <f>IF('True_Odds_Calculator_3-way'!B145="","",'True_Odds_Calculator_3-way'!B145)</f>
        <v>3.56</v>
      </c>
      <c r="C146" s="4">
        <f>IF('True_Odds_Calculator_3-way'!C145="","",'True_Odds_Calculator_3-way'!C145)</f>
        <v>4.12</v>
      </c>
      <c r="D146" s="9">
        <f t="shared" si="39"/>
        <v>0.50156301302437178</v>
      </c>
      <c r="E146" s="9">
        <f t="shared" si="40"/>
        <v>0.2676994974949144</v>
      </c>
      <c r="F146" s="9">
        <f t="shared" si="41"/>
        <v>0.23073748948071374</v>
      </c>
      <c r="G146" s="9">
        <f t="shared" si="42"/>
        <v>1.0685671301885182</v>
      </c>
      <c r="H146" s="9">
        <f t="shared" si="43"/>
        <v>1.9937674310753219</v>
      </c>
      <c r="I146" s="9">
        <f t="shared" si="44"/>
        <v>3.7355318532826063</v>
      </c>
      <c r="J146" s="9">
        <f t="shared" si="45"/>
        <v>4.3339294461881774</v>
      </c>
      <c r="K146" s="11">
        <f t="shared" si="46"/>
        <v>0.5181347150259068</v>
      </c>
      <c r="L146" s="11">
        <f t="shared" si="47"/>
        <v>0.2808988764044944</v>
      </c>
      <c r="M146" s="11">
        <f t="shared" si="48"/>
        <v>0.24271844660194175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-0.26240553099058295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0.23350540432538208</v>
      </c>
      <c r="Q146" s="11">
        <f>2*'OddsRatio_working_3-way'!K146*'OddsRatio_working_3-way'!L146*'OddsRatio_working_3-way'!M146</f>
        <v>7.0652164697543748E-2</v>
      </c>
      <c r="R146" s="11">
        <f t="shared" si="49"/>
        <v>0</v>
      </c>
      <c r="S146" s="11">
        <f t="shared" si="50"/>
        <v>-0.8898646436448856</v>
      </c>
      <c r="T146" s="11">
        <f t="shared" si="51"/>
        <v>-0.26924800110283981</v>
      </c>
      <c r="U146" s="11">
        <f>'OddsRatio_working_3-way'!S146-'OddsRatio_working_3-way'!R146^2/3</f>
        <v>-0.8898646436448856</v>
      </c>
      <c r="V146" s="11">
        <f>'OddsRatio_working_3-way'!S146*'OddsRatio_working_3-way'!R146/3-2*'OddsRatio_working_3-way'!R146^3/27-'OddsRatio_working_3-way'!T146</f>
        <v>0.26924800110283981</v>
      </c>
      <c r="W146" s="11">
        <f>'OddsRatio_working_3-way'!V146^2+4*'OddsRatio_working_3-way'!U146^3/27</f>
        <v>-3.1897721547880314E-2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0.16154891491879103</v>
      </c>
      <c r="Y146" s="11">
        <f>IF('OddsRatio_working_3-way'!W146&gt;=0,IF('OddsRatio_working_3-way'!V146+SQRT('OddsRatio_working_3-way'!W146)&gt;0,0,PI()),ACOS('OddsRatio_working_3-way'!V146/(2*'OddsRatio_working_3-way'!X146)))</f>
        <v>0.5856866096908766</v>
      </c>
      <c r="Z146" s="11">
        <f>'OddsRatio_working_3-way'!X146^(1/3)*COS('OddsRatio_working_3-way'!Y146/3)</f>
        <v>0.53428356509425912</v>
      </c>
      <c r="AA146" s="11">
        <f>'OddsRatio_working_3-way'!X146^(1/3)*COS(('OddsRatio_working_3-way'!Y146+2*PI())/3)</f>
        <v>-0.35864022495927061</v>
      </c>
      <c r="AB146" s="11">
        <f>'OddsRatio_working_3-way'!X146^(1/3)*COS(('OddsRatio_working_3-way'!Y146+4*PI())/3)</f>
        <v>-0.17564334013498858</v>
      </c>
      <c r="AC146" s="11">
        <f>'OddsRatio_working_3-way'!X146^(1/3)*SIN('OddsRatio_working_3-way'!Y146/3)</f>
        <v>0.10565330071416223</v>
      </c>
      <c r="AD146" s="11">
        <f>'OddsRatio_working_3-way'!X146^(1/3)*SIN(('OddsRatio_working_3-way'!Y146+2*PI())/3)</f>
        <v>0.409876489839064</v>
      </c>
      <c r="AE146" s="11">
        <f>'OddsRatio_working_3-way'!X146^(1/3)*SIN(('OddsRatio_working_3-way'!Y146+4*PI())/3)</f>
        <v>-0.51552979055322623</v>
      </c>
      <c r="AF146" s="11">
        <f>-'OddsRatio_working_3-way'!U146/(3*'OddsRatio_working_3-way'!X146^(1/3))*COS(('OddsRatio_working_3-way'!Y146)/3)</f>
        <v>0.53428356509425912</v>
      </c>
      <c r="AG146" s="11">
        <f>-'OddsRatio_working_3-way'!U146/(3*'OddsRatio_working_3-way'!X146^(1/3))*COS(('OddsRatio_working_3-way'!Y146+2*PI())/3)</f>
        <v>-0.35864022495927061</v>
      </c>
      <c r="AH146" s="11">
        <f>-'OddsRatio_working_3-way'!U146/(3*'OddsRatio_working_3-way'!X146^(1/3))*COS(('OddsRatio_working_3-way'!Y146+4*PI())/3)</f>
        <v>-0.17564334013498858</v>
      </c>
      <c r="AI146" s="11">
        <f>'OddsRatio_working_3-way'!U146/(3*'OddsRatio_working_3-way'!X146^(1/3))*SIN(('OddsRatio_working_3-way'!Y146)/3)</f>
        <v>-0.10565330071416223</v>
      </c>
      <c r="AJ146" s="11">
        <f>'OddsRatio_working_3-way'!U146/(3*'OddsRatio_working_3-way'!X146^(1/3))*SIN(('OddsRatio_working_3-way'!Y146+2*PI())/3)</f>
        <v>-0.409876489839064</v>
      </c>
      <c r="AK146" s="11">
        <f>'OddsRatio_working_3-way'!U146/(3*'OddsRatio_working_3-way'!X146^(1/3))*SIN(('OddsRatio_working_3-way'!Y146+4*PI())/3)</f>
        <v>0.51552979055322623</v>
      </c>
      <c r="AL146" s="11">
        <f>'OddsRatio_working_3-way'!Z146+'OddsRatio_working_3-way'!AF146</f>
        <v>1.0685671301885182</v>
      </c>
      <c r="AM146" s="11">
        <f>'OddsRatio_working_3-way'!AA146+'OddsRatio_working_3-way'!AG146</f>
        <v>-0.71728044991854123</v>
      </c>
      <c r="AN146" s="11">
        <f>'OddsRatio_working_3-way'!AB146+'OddsRatio_working_3-way'!AH146</f>
        <v>-0.35128668026997717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1.0685671301885182</v>
      </c>
      <c r="AS146" s="11">
        <f>IF(('OddsRatio_working_3-way'!X146=0),IF(Q146&gt;0,-Q146^(1/3),(-Q146)^(1/3)),'OddsRatio_working_3-way'!AM146-'OddsRatio_working_3-way'!R146/3)</f>
        <v>-0.71728044991854123</v>
      </c>
      <c r="AT146" s="11">
        <f>IF(('OddsRatio_working_3-way'!X146=0),IF(Q146&gt;0,-Q146^(1/3),(-Q146)^(1/3)),'OddsRatio_working_3-way'!AN146-'OddsRatio_working_3-way'!R146/3)</f>
        <v>-0.35128668026997717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3.16</v>
      </c>
      <c r="B147" s="4">
        <f>IF('True_Odds_Calculator_3-way'!B146="","",'True_Odds_Calculator_3-way'!B146)</f>
        <v>3.42</v>
      </c>
      <c r="C147" s="4">
        <f>IF('True_Odds_Calculator_3-way'!C146="","",'True_Odds_Calculator_3-way'!C146)</f>
        <v>2.33</v>
      </c>
      <c r="D147" s="9">
        <f t="shared" si="39"/>
        <v>0.30416577640135956</v>
      </c>
      <c r="E147" s="9">
        <f t="shared" si="40"/>
        <v>0.28065843667931284</v>
      </c>
      <c r="F147" s="9">
        <f t="shared" si="41"/>
        <v>0.41517578691932761</v>
      </c>
      <c r="G147" s="9">
        <f t="shared" si="42"/>
        <v>1.0591115072169557</v>
      </c>
      <c r="H147" s="9">
        <f t="shared" si="43"/>
        <v>3.2876808555886243</v>
      </c>
      <c r="I147" s="9">
        <f t="shared" si="44"/>
        <v>3.5630498474650323</v>
      </c>
      <c r="J147" s="9">
        <f t="shared" si="45"/>
        <v>2.4086183045985505</v>
      </c>
      <c r="K147" s="11">
        <f t="shared" si="46"/>
        <v>0.31645569620253161</v>
      </c>
      <c r="L147" s="11">
        <f t="shared" si="47"/>
        <v>0.29239766081871343</v>
      </c>
      <c r="M147" s="11">
        <f t="shared" si="48"/>
        <v>0.42918454935622319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-0.27609061769978804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0.23470285427264034</v>
      </c>
      <c r="Q147" s="11">
        <f>2*'OddsRatio_working_3-way'!K147*'OddsRatio_working_3-way'!L147*'OddsRatio_working_3-way'!M147</f>
        <v>7.9425669804616017E-2</v>
      </c>
      <c r="R147" s="11">
        <f t="shared" si="49"/>
        <v>0</v>
      </c>
      <c r="S147" s="11">
        <f t="shared" si="50"/>
        <v>-0.85009355344283588</v>
      </c>
      <c r="T147" s="11">
        <f t="shared" si="51"/>
        <v>-0.28767971351703414</v>
      </c>
      <c r="U147" s="11">
        <f>'OddsRatio_working_3-way'!S147-'OddsRatio_working_3-way'!R147^2/3</f>
        <v>-0.85009355344283588</v>
      </c>
      <c r="V147" s="11">
        <f>'OddsRatio_working_3-way'!S147*'OddsRatio_working_3-way'!R147/3-2*'OddsRatio_working_3-way'!R147^3/27-'OddsRatio_working_3-way'!T147</f>
        <v>0.28767971351703414</v>
      </c>
      <c r="W147" s="11">
        <f>'OddsRatio_working_3-way'!V147^2+4*'OddsRatio_working_3-way'!U147^3/27</f>
        <v>-8.2519082687415451E-3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0.15084058293276414</v>
      </c>
      <c r="Y147" s="11">
        <f>IF('OddsRatio_working_3-way'!W147&gt;=0,IF('OddsRatio_working_3-way'!V147+SQRT('OddsRatio_working_3-way'!W147)&gt;0,0,PI()),ACOS('OddsRatio_working_3-way'!V147/(2*'OddsRatio_working_3-way'!X147)))</f>
        <v>0.30585924024581379</v>
      </c>
      <c r="Z147" s="11">
        <f>'OddsRatio_working_3-way'!X147^(1/3)*COS('OddsRatio_working_3-way'!Y147/3)</f>
        <v>0.52955575360847784</v>
      </c>
      <c r="AA147" s="11">
        <f>'OddsRatio_working_3-way'!X147^(1/3)*COS(('OddsRatio_working_3-way'!Y147+2*PI())/3)</f>
        <v>-0.31169712899166024</v>
      </c>
      <c r="AB147" s="11">
        <f>'OddsRatio_working_3-way'!X147^(1/3)*COS(('OddsRatio_working_3-way'!Y147+4*PI())/3)</f>
        <v>-0.21785862461681768</v>
      </c>
      <c r="AC147" s="11">
        <f>'OddsRatio_working_3-way'!X147^(1/3)*SIN('OddsRatio_working_3-way'!Y147/3)</f>
        <v>5.4177685761167195E-2</v>
      </c>
      <c r="AD147" s="11">
        <f>'OddsRatio_working_3-way'!X147^(1/3)*SIN(('OddsRatio_working_3-way'!Y147+2*PI())/3)</f>
        <v>0.43151989246457106</v>
      </c>
      <c r="AE147" s="11">
        <f>'OddsRatio_working_3-way'!X147^(1/3)*SIN(('OddsRatio_working_3-way'!Y147+4*PI())/3)</f>
        <v>-0.48569757822573834</v>
      </c>
      <c r="AF147" s="11">
        <f>-'OddsRatio_working_3-way'!U147/(3*'OddsRatio_working_3-way'!X147^(1/3))*COS(('OddsRatio_working_3-way'!Y147)/3)</f>
        <v>0.52955575360847773</v>
      </c>
      <c r="AG147" s="11">
        <f>-'OddsRatio_working_3-way'!U147/(3*'OddsRatio_working_3-way'!X147^(1/3))*COS(('OddsRatio_working_3-way'!Y147+2*PI())/3)</f>
        <v>-0.31169712899166019</v>
      </c>
      <c r="AH147" s="11">
        <f>-'OddsRatio_working_3-way'!U147/(3*'OddsRatio_working_3-way'!X147^(1/3))*COS(('OddsRatio_working_3-way'!Y147+4*PI())/3)</f>
        <v>-0.21785862461681765</v>
      </c>
      <c r="AI147" s="11">
        <f>'OddsRatio_working_3-way'!U147/(3*'OddsRatio_working_3-way'!X147^(1/3))*SIN(('OddsRatio_working_3-way'!Y147)/3)</f>
        <v>-5.4177685761167181E-2</v>
      </c>
      <c r="AJ147" s="11">
        <f>'OddsRatio_working_3-way'!U147/(3*'OddsRatio_working_3-way'!X147^(1/3))*SIN(('OddsRatio_working_3-way'!Y147+2*PI())/3)</f>
        <v>-0.43151989246457095</v>
      </c>
      <c r="AK147" s="11">
        <f>'OddsRatio_working_3-way'!U147/(3*'OddsRatio_working_3-way'!X147^(1/3))*SIN(('OddsRatio_working_3-way'!Y147+4*PI())/3)</f>
        <v>0.48569757822573822</v>
      </c>
      <c r="AL147" s="11">
        <f>'OddsRatio_working_3-way'!Z147+'OddsRatio_working_3-way'!AF147</f>
        <v>1.0591115072169557</v>
      </c>
      <c r="AM147" s="11">
        <f>'OddsRatio_working_3-way'!AA147+'OddsRatio_working_3-way'!AG147</f>
        <v>-0.62339425798332049</v>
      </c>
      <c r="AN147" s="11">
        <f>'OddsRatio_working_3-way'!AB147+'OddsRatio_working_3-way'!AH147</f>
        <v>-0.43571724923363531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1.0591115072169557</v>
      </c>
      <c r="AS147" s="11">
        <f>IF(('OddsRatio_working_3-way'!X147=0),IF(Q147&gt;0,-Q147^(1/3),(-Q147)^(1/3)),'OddsRatio_working_3-way'!AM147-'OddsRatio_working_3-way'!R147/3)</f>
        <v>-0.62339425798332049</v>
      </c>
      <c r="AT147" s="11">
        <f>IF(('OddsRatio_working_3-way'!X147=0),IF(Q147&gt;0,-Q147^(1/3),(-Q147)^(1/3)),'OddsRatio_working_3-way'!AN147-'OddsRatio_working_3-way'!R147/3)</f>
        <v>-0.43571724923363531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1.26</v>
      </c>
      <c r="B148" s="4">
        <f>IF('True_Odds_Calculator_3-way'!B147="","",'True_Odds_Calculator_3-way'!B147)</f>
        <v>5.76</v>
      </c>
      <c r="C148" s="4">
        <f>IF('True_Odds_Calculator_3-way'!C147="","",'True_Odds_Calculator_3-way'!C147)</f>
        <v>12.76</v>
      </c>
      <c r="D148" s="9">
        <f t="shared" si="39"/>
        <v>0.77307175864593602</v>
      </c>
      <c r="E148" s="9">
        <f t="shared" si="40"/>
        <v>0.15688592890843195</v>
      </c>
      <c r="F148" s="9">
        <f t="shared" si="41"/>
        <v>7.0042312445631721E-2</v>
      </c>
      <c r="G148" s="9">
        <f t="shared" si="42"/>
        <v>1.1290037677920142</v>
      </c>
      <c r="H148" s="9">
        <f t="shared" si="43"/>
        <v>1.2935409796259241</v>
      </c>
      <c r="I148" s="9">
        <f t="shared" si="44"/>
        <v>6.3740579346899882</v>
      </c>
      <c r="J148" s="9">
        <f t="shared" si="45"/>
        <v>14.277084309234086</v>
      </c>
      <c r="K148" s="11">
        <f t="shared" si="46"/>
        <v>0.79365079365079361</v>
      </c>
      <c r="L148" s="11">
        <f t="shared" si="47"/>
        <v>0.1736111111111111</v>
      </c>
      <c r="M148" s="11">
        <f t="shared" si="48"/>
        <v>7.8369905956112859E-2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-0.15716068733310107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0.18119585289125517</v>
      </c>
      <c r="Q148" s="11">
        <f>2*'OddsRatio_working_3-way'!K148*'OddsRatio_working_3-way'!L148*'OddsRatio_working_3-way'!M148</f>
        <v>2.1596645159863551E-2</v>
      </c>
      <c r="R148" s="11">
        <f t="shared" si="49"/>
        <v>0</v>
      </c>
      <c r="S148" s="11">
        <f t="shared" si="50"/>
        <v>-1.152933700952909</v>
      </c>
      <c r="T148" s="11">
        <f t="shared" si="51"/>
        <v>-0.13741760440439918</v>
      </c>
      <c r="U148" s="11">
        <f>'OddsRatio_working_3-way'!S148-'OddsRatio_working_3-way'!R148^2/3</f>
        <v>-1.152933700952909</v>
      </c>
      <c r="V148" s="11">
        <f>'OddsRatio_working_3-way'!S148*'OddsRatio_working_3-way'!R148/3-2*'OddsRatio_working_3-way'!R148^3/27-'OddsRatio_working_3-way'!T148</f>
        <v>0.13741760440439918</v>
      </c>
      <c r="W148" s="11">
        <f>'OddsRatio_working_3-way'!V148^2+4*'OddsRatio_working_3-way'!U148^3/27</f>
        <v>-0.20815998371150138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0.23824545206139053</v>
      </c>
      <c r="Y148" s="11">
        <f>IF('OddsRatio_working_3-way'!W148&gt;=0,IF('OddsRatio_working_3-way'!V148+SQRT('OddsRatio_working_3-way'!W148)&gt;0,0,PI()),ACOS('OddsRatio_working_3-way'!V148/(2*'OddsRatio_working_3-way'!X148)))</f>
        <v>1.2782461110482926</v>
      </c>
      <c r="Z148" s="11">
        <f>'OddsRatio_working_3-way'!X148^(1/3)*COS('OddsRatio_working_3-way'!Y148/3)</f>
        <v>0.56450188389600708</v>
      </c>
      <c r="AA148" s="11">
        <f>'OddsRatio_working_3-way'!X148^(1/3)*COS(('OddsRatio_working_3-way'!Y148+2*PI())/3)</f>
        <v>-0.50414425538178309</v>
      </c>
      <c r="AB148" s="11">
        <f>'OddsRatio_working_3-way'!X148^(1/3)*COS(('OddsRatio_working_3-way'!Y148+4*PI())/3)</f>
        <v>-6.0357628514224181E-2</v>
      </c>
      <c r="AC148" s="11">
        <f>'OddsRatio_working_3-way'!X148^(1/3)*SIN('OddsRatio_working_3-way'!Y148/3)</f>
        <v>0.25622032848474119</v>
      </c>
      <c r="AD148" s="11">
        <f>'OddsRatio_working_3-way'!X148^(1/3)*SIN(('OddsRatio_working_3-way'!Y148+2*PI())/3)</f>
        <v>0.36076280769574526</v>
      </c>
      <c r="AE148" s="11">
        <f>'OddsRatio_working_3-way'!X148^(1/3)*SIN(('OddsRatio_working_3-way'!Y148+4*PI())/3)</f>
        <v>-0.61698313618048639</v>
      </c>
      <c r="AF148" s="11">
        <f>-'OddsRatio_working_3-way'!U148/(3*'OddsRatio_working_3-way'!X148^(1/3))*COS(('OddsRatio_working_3-way'!Y148)/3)</f>
        <v>0.56450188389600708</v>
      </c>
      <c r="AG148" s="11">
        <f>-'OddsRatio_working_3-way'!U148/(3*'OddsRatio_working_3-way'!X148^(1/3))*COS(('OddsRatio_working_3-way'!Y148+2*PI())/3)</f>
        <v>-0.50414425538178309</v>
      </c>
      <c r="AH148" s="11">
        <f>-'OddsRatio_working_3-way'!U148/(3*'OddsRatio_working_3-way'!X148^(1/3))*COS(('OddsRatio_working_3-way'!Y148+4*PI())/3)</f>
        <v>-6.0357628514224181E-2</v>
      </c>
      <c r="AI148" s="11">
        <f>'OddsRatio_working_3-way'!U148/(3*'OddsRatio_working_3-way'!X148^(1/3))*SIN(('OddsRatio_working_3-way'!Y148)/3)</f>
        <v>-0.25622032848474119</v>
      </c>
      <c r="AJ148" s="11">
        <f>'OddsRatio_working_3-way'!U148/(3*'OddsRatio_working_3-way'!X148^(1/3))*SIN(('OddsRatio_working_3-way'!Y148+2*PI())/3)</f>
        <v>-0.36076280769574526</v>
      </c>
      <c r="AK148" s="11">
        <f>'OddsRatio_working_3-way'!U148/(3*'OddsRatio_working_3-way'!X148^(1/3))*SIN(('OddsRatio_working_3-way'!Y148+4*PI())/3)</f>
        <v>0.61698313618048639</v>
      </c>
      <c r="AL148" s="11">
        <f>'OddsRatio_working_3-way'!Z148+'OddsRatio_working_3-way'!AF148</f>
        <v>1.1290037677920142</v>
      </c>
      <c r="AM148" s="11">
        <f>'OddsRatio_working_3-way'!AA148+'OddsRatio_working_3-way'!AG148</f>
        <v>-1.0082885107635662</v>
      </c>
      <c r="AN148" s="11">
        <f>'OddsRatio_working_3-way'!AB148+'OddsRatio_working_3-way'!AH148</f>
        <v>-0.12071525702844836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1.1290037677920142</v>
      </c>
      <c r="AS148" s="11">
        <f>IF(('OddsRatio_working_3-way'!X148=0),IF(Q148&gt;0,-Q148^(1/3),(-Q148)^(1/3)),'OddsRatio_working_3-way'!AM148-'OddsRatio_working_3-way'!R148/3)</f>
        <v>-1.0082885107635662</v>
      </c>
      <c r="AT148" s="11">
        <f>IF(('OddsRatio_working_3-way'!X148=0),IF(Q148&gt;0,-Q148^(1/3),(-Q148)^(1/3)),'OddsRatio_working_3-way'!AN148-'OddsRatio_working_3-way'!R148/3)</f>
        <v>-0.12071525702844836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1.95</v>
      </c>
      <c r="B149" s="4">
        <f>IF('True_Odds_Calculator_3-way'!B148="","",'True_Odds_Calculator_3-way'!B148)</f>
        <v>3.12</v>
      </c>
      <c r="C149" s="4">
        <f>IF('True_Odds_Calculator_3-way'!C148="","",'True_Odds_Calculator_3-way'!C148)</f>
        <v>4.46</v>
      </c>
      <c r="D149" s="9">
        <f t="shared" si="39"/>
        <v>0.49012050688100961</v>
      </c>
      <c r="E149" s="9">
        <f t="shared" si="40"/>
        <v>0.30106480221239146</v>
      </c>
      <c r="F149" s="9">
        <f t="shared" si="41"/>
        <v>0.20881469090659863</v>
      </c>
      <c r="G149" s="9">
        <f t="shared" si="42"/>
        <v>1.0950679442699371</v>
      </c>
      <c r="H149" s="9">
        <f t="shared" si="43"/>
        <v>2.0403145470564401</v>
      </c>
      <c r="I149" s="9">
        <f t="shared" si="44"/>
        <v>3.3215440418522668</v>
      </c>
      <c r="J149" s="9">
        <f t="shared" si="45"/>
        <v>4.7889350871739822</v>
      </c>
      <c r="K149" s="11">
        <f t="shared" si="46"/>
        <v>0.51282051282051289</v>
      </c>
      <c r="L149" s="11">
        <f t="shared" si="47"/>
        <v>0.32051282051282048</v>
      </c>
      <c r="M149" s="11">
        <f t="shared" si="48"/>
        <v>0.22421524663677131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-0.25680974577145643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0.24065180153486471</v>
      </c>
      <c r="Q149" s="11">
        <f>2*'OddsRatio_working_3-way'!K149*'OddsRatio_working_3-way'!L149*'OddsRatio_working_3-way'!M149</f>
        <v>7.3706524206696697E-2</v>
      </c>
      <c r="R149" s="11">
        <f t="shared" si="49"/>
        <v>0</v>
      </c>
      <c r="S149" s="11">
        <f t="shared" si="50"/>
        <v>-0.93708204418779639</v>
      </c>
      <c r="T149" s="11">
        <f t="shared" si="51"/>
        <v>-0.28700828305904946</v>
      </c>
      <c r="U149" s="11">
        <f>'OddsRatio_working_3-way'!S149-'OddsRatio_working_3-way'!R149^2/3</f>
        <v>-0.93708204418779639</v>
      </c>
      <c r="V149" s="11">
        <f>'OddsRatio_working_3-way'!S149*'OddsRatio_working_3-way'!R149/3-2*'OddsRatio_working_3-way'!R149^3/27-'OddsRatio_working_3-way'!T149</f>
        <v>0.28700828305904946</v>
      </c>
      <c r="W149" s="11">
        <f>'OddsRatio_working_3-way'!V149^2+4*'OddsRatio_working_3-way'!U149^3/27</f>
        <v>-3.9533366741813389E-2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0.17457600156258365</v>
      </c>
      <c r="Y149" s="11">
        <f>IF('OddsRatio_working_3-way'!W149&gt;=0,IF('OddsRatio_working_3-way'!V149+SQRT('OddsRatio_working_3-way'!W149)&gt;0,0,PI()),ACOS('OddsRatio_working_3-way'!V149/(2*'OddsRatio_working_3-way'!X149)))</f>
        <v>0.60585538867292921</v>
      </c>
      <c r="Z149" s="11">
        <f>'OddsRatio_working_3-way'!X149^(1/3)*COS('OddsRatio_working_3-way'!Y149/3)</f>
        <v>0.54753397213496857</v>
      </c>
      <c r="AA149" s="11">
        <f>'OddsRatio_working_3-way'!X149^(1/3)*COS(('OddsRatio_working_3-way'!Y149+2*PI())/3)</f>
        <v>-0.37085160413608809</v>
      </c>
      <c r="AB149" s="11">
        <f>'OddsRatio_working_3-way'!X149^(1/3)*COS(('OddsRatio_working_3-way'!Y149+4*PI())/3)</f>
        <v>-0.1766823679988806</v>
      </c>
      <c r="AC149" s="11">
        <f>'OddsRatio_working_3-way'!X149^(1/3)*SIN('OddsRatio_working_3-way'!Y149/3)</f>
        <v>0.11210366075216092</v>
      </c>
      <c r="AD149" s="11">
        <f>'OddsRatio_working_3-way'!X149^(1/3)*SIN(('OddsRatio_working_3-way'!Y149+2*PI())/3)</f>
        <v>0.41812649892780329</v>
      </c>
      <c r="AE149" s="11">
        <f>'OddsRatio_working_3-way'!X149^(1/3)*SIN(('OddsRatio_working_3-way'!Y149+4*PI())/3)</f>
        <v>-0.53023015967996412</v>
      </c>
      <c r="AF149" s="11">
        <f>-'OddsRatio_working_3-way'!U149/(3*'OddsRatio_working_3-way'!X149^(1/3))*COS(('OddsRatio_working_3-way'!Y149)/3)</f>
        <v>0.54753397213496868</v>
      </c>
      <c r="AG149" s="11">
        <f>-'OddsRatio_working_3-way'!U149/(3*'OddsRatio_working_3-way'!X149^(1/3))*COS(('OddsRatio_working_3-way'!Y149+2*PI())/3)</f>
        <v>-0.37085160413608814</v>
      </c>
      <c r="AH149" s="11">
        <f>-'OddsRatio_working_3-way'!U149/(3*'OddsRatio_working_3-way'!X149^(1/3))*COS(('OddsRatio_working_3-way'!Y149+4*PI())/3)</f>
        <v>-0.17668236799888062</v>
      </c>
      <c r="AI149" s="11">
        <f>'OddsRatio_working_3-way'!U149/(3*'OddsRatio_working_3-way'!X149^(1/3))*SIN(('OddsRatio_working_3-way'!Y149)/3)</f>
        <v>-0.11210366075216094</v>
      </c>
      <c r="AJ149" s="11">
        <f>'OddsRatio_working_3-way'!U149/(3*'OddsRatio_working_3-way'!X149^(1/3))*SIN(('OddsRatio_working_3-way'!Y149+2*PI())/3)</f>
        <v>-0.4181264989278034</v>
      </c>
      <c r="AK149" s="11">
        <f>'OddsRatio_working_3-way'!U149/(3*'OddsRatio_working_3-way'!X149^(1/3))*SIN(('OddsRatio_working_3-way'!Y149+4*PI())/3)</f>
        <v>0.53023015967996423</v>
      </c>
      <c r="AL149" s="11">
        <f>'OddsRatio_working_3-way'!Z149+'OddsRatio_working_3-way'!AF149</f>
        <v>1.0950679442699371</v>
      </c>
      <c r="AM149" s="11">
        <f>'OddsRatio_working_3-way'!AA149+'OddsRatio_working_3-way'!AG149</f>
        <v>-0.74170320827217617</v>
      </c>
      <c r="AN149" s="11">
        <f>'OddsRatio_working_3-way'!AB149+'OddsRatio_working_3-way'!AH149</f>
        <v>-0.35336473599776119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1.0950679442699371</v>
      </c>
      <c r="AS149" s="11">
        <f>IF(('OddsRatio_working_3-way'!X149=0),IF(Q149&gt;0,-Q149^(1/3),(-Q149)^(1/3)),'OddsRatio_working_3-way'!AM149-'OddsRatio_working_3-way'!R149/3)</f>
        <v>-0.74170320827217617</v>
      </c>
      <c r="AT149" s="11">
        <f>IF(('OddsRatio_working_3-way'!X149=0),IF(Q149&gt;0,-Q149^(1/3),(-Q149)^(1/3)),'OddsRatio_working_3-way'!AN149-'OddsRatio_working_3-way'!R149/3)</f>
        <v>-0.35336473599776119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10.68</v>
      </c>
      <c r="B150" s="4">
        <f>IF('True_Odds_Calculator_3-way'!B149="","",'True_Odds_Calculator_3-way'!B149)</f>
        <v>3.98</v>
      </c>
      <c r="C150" s="4">
        <f>IF('True_Odds_Calculator_3-way'!C149="","",'True_Odds_Calculator_3-way'!C149)</f>
        <v>1.39</v>
      </c>
      <c r="D150" s="9">
        <f t="shared" si="39"/>
        <v>8.2641465099337022E-2</v>
      </c>
      <c r="E150" s="9">
        <f t="shared" si="40"/>
        <v>0.22638307625003287</v>
      </c>
      <c r="F150" s="9">
        <f t="shared" si="41"/>
        <v>0.69097545865063026</v>
      </c>
      <c r="G150" s="9">
        <f t="shared" si="42"/>
        <v>1.1467420570795919</v>
      </c>
      <c r="H150" s="9">
        <f t="shared" si="43"/>
        <v>12.100463112530447</v>
      </c>
      <c r="I150" s="9">
        <f t="shared" si="44"/>
        <v>4.4172913300971839</v>
      </c>
      <c r="J150" s="9">
        <f t="shared" si="45"/>
        <v>1.4472294022610406</v>
      </c>
      <c r="K150" s="11">
        <f t="shared" si="46"/>
        <v>9.3632958801498134E-2</v>
      </c>
      <c r="L150" s="11">
        <f t="shared" si="47"/>
        <v>0.25125628140703515</v>
      </c>
      <c r="M150" s="11">
        <f t="shared" si="48"/>
        <v>0.71942446043165476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-0.19040883830680366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0.22087236765835483</v>
      </c>
      <c r="Q150" s="11">
        <f>2*'OddsRatio_working_3-way'!K150*'OddsRatio_working_3-way'!L150*'OddsRatio_working_3-way'!M150</f>
        <v>3.3850171288636759E-2</v>
      </c>
      <c r="R150" s="11">
        <f t="shared" si="49"/>
        <v>0</v>
      </c>
      <c r="S150" s="11">
        <f t="shared" si="50"/>
        <v>-1.1599901014178009</v>
      </c>
      <c r="T150" s="11">
        <f t="shared" si="51"/>
        <v>-0.17777626075368597</v>
      </c>
      <c r="U150" s="11">
        <f>'OddsRatio_working_3-way'!S150-'OddsRatio_working_3-way'!R150^2/3</f>
        <v>-1.1599901014178009</v>
      </c>
      <c r="V150" s="11">
        <f>'OddsRatio_working_3-way'!S150*'OddsRatio_working_3-way'!R150/3-2*'OddsRatio_working_3-way'!R150^3/27-'OddsRatio_working_3-way'!T150</f>
        <v>0.17777626075368597</v>
      </c>
      <c r="W150" s="11">
        <f>'OddsRatio_working_3-way'!V150^2+4*'OddsRatio_working_3-way'!U150^3/27</f>
        <v>-0.19963353322271227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0.24043602689191299</v>
      </c>
      <c r="Y150" s="11">
        <f>IF('OddsRatio_working_3-way'!W150&gt;=0,IF('OddsRatio_working_3-way'!V150+SQRT('OddsRatio_working_3-way'!W150)&gt;0,0,PI()),ACOS('OddsRatio_working_3-way'!V150/(2*'OddsRatio_working_3-way'!X150)))</f>
        <v>1.1921149862369027</v>
      </c>
      <c r="Z150" s="11">
        <f>'OddsRatio_working_3-way'!X150^(1/3)*COS('OddsRatio_working_3-way'!Y150/3)</f>
        <v>0.57337102853979593</v>
      </c>
      <c r="AA150" s="11">
        <f>'OddsRatio_working_3-way'!X150^(1/3)*COS(('OddsRatio_working_3-way'!Y150+2*PI())/3)</f>
        <v>-0.49508842470509945</v>
      </c>
      <c r="AB150" s="11">
        <f>'OddsRatio_working_3-way'!X150^(1/3)*COS(('OddsRatio_working_3-way'!Y150+4*PI())/3)</f>
        <v>-7.8282603834696915E-2</v>
      </c>
      <c r="AC150" s="11">
        <f>'OddsRatio_working_3-way'!X150^(1/3)*SIN('OddsRatio_working_3-way'!Y150/3)</f>
        <v>0.2406429528793301</v>
      </c>
      <c r="AD150" s="11">
        <f>'OddsRatio_working_3-way'!X150^(1/3)*SIN(('OddsRatio_working_3-way'!Y150+2*PI())/3)</f>
        <v>0.37623240006981062</v>
      </c>
      <c r="AE150" s="11">
        <f>'OddsRatio_working_3-way'!X150^(1/3)*SIN(('OddsRatio_working_3-way'!Y150+4*PI())/3)</f>
        <v>-0.61687535294914064</v>
      </c>
      <c r="AF150" s="11">
        <f>-'OddsRatio_working_3-way'!U150/(3*'OddsRatio_working_3-way'!X150^(1/3))*COS(('OddsRatio_working_3-way'!Y150)/3)</f>
        <v>0.57337102853979582</v>
      </c>
      <c r="AG150" s="11">
        <f>-'OddsRatio_working_3-way'!U150/(3*'OddsRatio_working_3-way'!X150^(1/3))*COS(('OddsRatio_working_3-way'!Y150+2*PI())/3)</f>
        <v>-0.49508842470509939</v>
      </c>
      <c r="AH150" s="11">
        <f>-'OddsRatio_working_3-way'!U150/(3*'OddsRatio_working_3-way'!X150^(1/3))*COS(('OddsRatio_working_3-way'!Y150+4*PI())/3)</f>
        <v>-7.8282603834696901E-2</v>
      </c>
      <c r="AI150" s="11">
        <f>'OddsRatio_working_3-way'!U150/(3*'OddsRatio_working_3-way'!X150^(1/3))*SIN(('OddsRatio_working_3-way'!Y150)/3)</f>
        <v>-0.24064295287933005</v>
      </c>
      <c r="AJ150" s="11">
        <f>'OddsRatio_working_3-way'!U150/(3*'OddsRatio_working_3-way'!X150^(1/3))*SIN(('OddsRatio_working_3-way'!Y150+2*PI())/3)</f>
        <v>-0.37623240006981057</v>
      </c>
      <c r="AK150" s="11">
        <f>'OddsRatio_working_3-way'!U150/(3*'OddsRatio_working_3-way'!X150^(1/3))*SIN(('OddsRatio_working_3-way'!Y150+4*PI())/3)</f>
        <v>0.61687535294914053</v>
      </c>
      <c r="AL150" s="11">
        <f>'OddsRatio_working_3-way'!Z150+'OddsRatio_working_3-way'!AF150</f>
        <v>1.1467420570795919</v>
      </c>
      <c r="AM150" s="11">
        <f>'OddsRatio_working_3-way'!AA150+'OddsRatio_working_3-way'!AG150</f>
        <v>-0.99017684941019879</v>
      </c>
      <c r="AN150" s="11">
        <f>'OddsRatio_working_3-way'!AB150+'OddsRatio_working_3-way'!AH150</f>
        <v>-0.1565652076693938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1.1467420570795919</v>
      </c>
      <c r="AS150" s="11">
        <f>IF(('OddsRatio_working_3-way'!X150=0),IF(Q150&gt;0,-Q150^(1/3),(-Q150)^(1/3)),'OddsRatio_working_3-way'!AM150-'OddsRatio_working_3-way'!R150/3)</f>
        <v>-0.99017684941019879</v>
      </c>
      <c r="AT150" s="11">
        <f>IF(('OddsRatio_working_3-way'!X150=0),IF(Q150&gt;0,-Q150^(1/3),(-Q150)^(1/3)),'OddsRatio_working_3-way'!AN150-'OddsRatio_working_3-way'!R150/3)</f>
        <v>-0.1565652076693938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2.75</v>
      </c>
      <c r="B151" s="4">
        <f>IF('True_Odds_Calculator_3-way'!B150="","",'True_Odds_Calculator_3-way'!B150)</f>
        <v>3.57</v>
      </c>
      <c r="C151" s="4">
        <f>IF('True_Odds_Calculator_3-way'!C150="","",'True_Odds_Calculator_3-way'!C150)</f>
        <v>2.5</v>
      </c>
      <c r="D151" s="9">
        <f t="shared" si="39"/>
        <v>0.34858343761253208</v>
      </c>
      <c r="E151" s="9">
        <f t="shared" si="40"/>
        <v>0.26706561429544001</v>
      </c>
      <c r="F151" s="9">
        <f t="shared" si="41"/>
        <v>0.38435094809202819</v>
      </c>
      <c r="G151" s="9">
        <f t="shared" si="42"/>
        <v>1.0678592138498069</v>
      </c>
      <c r="H151" s="9">
        <f t="shared" si="43"/>
        <v>2.8687536242371618</v>
      </c>
      <c r="I151" s="9">
        <f t="shared" si="44"/>
        <v>3.744398179594004</v>
      </c>
      <c r="J151" s="9">
        <f t="shared" si="45"/>
        <v>2.6017888207747104</v>
      </c>
      <c r="K151" s="11">
        <f t="shared" si="46"/>
        <v>0.36363636363636365</v>
      </c>
      <c r="L151" s="11">
        <f t="shared" si="47"/>
        <v>0.28011204481792717</v>
      </c>
      <c r="M151" s="11">
        <f t="shared" si="48"/>
        <v>0.4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-0.27486631016042806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0.2371275783040489</v>
      </c>
      <c r="Q151" s="11">
        <f>2*'OddsRatio_working_3-way'!K151*'OddsRatio_working_3-way'!L151*'OddsRatio_working_3-way'!M151</f>
        <v>8.1487140310669726E-2</v>
      </c>
      <c r="R151" s="11">
        <f t="shared" si="49"/>
        <v>0</v>
      </c>
      <c r="S151" s="11">
        <f t="shared" si="50"/>
        <v>-0.86270150083379582</v>
      </c>
      <c r="T151" s="11">
        <f t="shared" si="51"/>
        <v>-0.29646099685010163</v>
      </c>
      <c r="U151" s="11">
        <f>'OddsRatio_working_3-way'!S151-'OddsRatio_working_3-way'!R151^2/3</f>
        <v>-0.86270150083379582</v>
      </c>
      <c r="V151" s="11">
        <f>'OddsRatio_working_3-way'!S151*'OddsRatio_working_3-way'!R151/3-2*'OddsRatio_working_3-way'!R151^3/27-'OddsRatio_working_3-way'!T151</f>
        <v>0.29646099685010163</v>
      </c>
      <c r="W151" s="11">
        <f>'OddsRatio_working_3-way'!V151^2+4*'OddsRatio_working_3-way'!U151^3/27</f>
        <v>-7.2322016253544841E-3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0.15420872565998855</v>
      </c>
      <c r="Y151" s="11">
        <f>IF('OddsRatio_working_3-way'!W151&gt;=0,IF('OddsRatio_working_3-way'!V151+SQRT('OddsRatio_working_3-way'!W151)&gt;0,0,PI()),ACOS('OddsRatio_working_3-way'!V151/(2*'OddsRatio_working_3-way'!X151)))</f>
        <v>0.27935718215019878</v>
      </c>
      <c r="Z151" s="11">
        <f>'OddsRatio_working_3-way'!X151^(1/3)*COS('OddsRatio_working_3-way'!Y151/3)</f>
        <v>0.53392960692490343</v>
      </c>
      <c r="AA151" s="11">
        <f>'OddsRatio_working_3-way'!X151^(1/3)*COS(('OddsRatio_working_3-way'!Y151+2*PI())/3)</f>
        <v>-0.31014762811777613</v>
      </c>
      <c r="AB151" s="11">
        <f>'OddsRatio_working_3-way'!X151^(1/3)*COS(('OddsRatio_working_3-way'!Y151+4*PI())/3)</f>
        <v>-0.22378197880712766</v>
      </c>
      <c r="AC151" s="11">
        <f>'OddsRatio_working_3-way'!X151^(1/3)*SIN('OddsRatio_working_3-way'!Y151/3)</f>
        <v>4.9863230878239899E-2</v>
      </c>
      <c r="AD151" s="11">
        <f>'OddsRatio_working_3-way'!X151^(1/3)*SIN(('OddsRatio_working_3-way'!Y151+2*PI())/3)</f>
        <v>0.43746498799048616</v>
      </c>
      <c r="AE151" s="11">
        <f>'OddsRatio_working_3-way'!X151^(1/3)*SIN(('OddsRatio_working_3-way'!Y151+4*PI())/3)</f>
        <v>-0.4873282188687259</v>
      </c>
      <c r="AF151" s="11">
        <f>-'OddsRatio_working_3-way'!U151/(3*'OddsRatio_working_3-way'!X151^(1/3))*COS(('OddsRatio_working_3-way'!Y151)/3)</f>
        <v>0.53392960692490343</v>
      </c>
      <c r="AG151" s="11">
        <f>-'OddsRatio_working_3-way'!U151/(3*'OddsRatio_working_3-way'!X151^(1/3))*COS(('OddsRatio_working_3-way'!Y151+2*PI())/3)</f>
        <v>-0.31014762811777613</v>
      </c>
      <c r="AH151" s="11">
        <f>-'OddsRatio_working_3-way'!U151/(3*'OddsRatio_working_3-way'!X151^(1/3))*COS(('OddsRatio_working_3-way'!Y151+4*PI())/3)</f>
        <v>-0.22378197880712766</v>
      </c>
      <c r="AI151" s="11">
        <f>'OddsRatio_working_3-way'!U151/(3*'OddsRatio_working_3-way'!X151^(1/3))*SIN(('OddsRatio_working_3-way'!Y151)/3)</f>
        <v>-4.9863230878239899E-2</v>
      </c>
      <c r="AJ151" s="11">
        <f>'OddsRatio_working_3-way'!U151/(3*'OddsRatio_working_3-way'!X151^(1/3))*SIN(('OddsRatio_working_3-way'!Y151+2*PI())/3)</f>
        <v>-0.43746498799048616</v>
      </c>
      <c r="AK151" s="11">
        <f>'OddsRatio_working_3-way'!U151/(3*'OddsRatio_working_3-way'!X151^(1/3))*SIN(('OddsRatio_working_3-way'!Y151+4*PI())/3)</f>
        <v>0.4873282188687259</v>
      </c>
      <c r="AL151" s="11">
        <f>'OddsRatio_working_3-way'!Z151+'OddsRatio_working_3-way'!AF151</f>
        <v>1.0678592138498069</v>
      </c>
      <c r="AM151" s="11">
        <f>'OddsRatio_working_3-way'!AA151+'OddsRatio_working_3-way'!AG151</f>
        <v>-0.62029525623555226</v>
      </c>
      <c r="AN151" s="11">
        <f>'OddsRatio_working_3-way'!AB151+'OddsRatio_working_3-way'!AH151</f>
        <v>-0.44756395761425533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1.0678592138498069</v>
      </c>
      <c r="AS151" s="11">
        <f>IF(('OddsRatio_working_3-way'!X151=0),IF(Q151&gt;0,-Q151^(1/3),(-Q151)^(1/3)),'OddsRatio_working_3-way'!AM151-'OddsRatio_working_3-way'!R151/3)</f>
        <v>-0.62029525623555226</v>
      </c>
      <c r="AT151" s="11">
        <f>IF(('OddsRatio_working_3-way'!X151=0),IF(Q151&gt;0,-Q151^(1/3),(-Q151)^(1/3)),'OddsRatio_working_3-way'!AN151-'OddsRatio_working_3-way'!R151/3)</f>
        <v>-0.44756395761425533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2.57</v>
      </c>
      <c r="B152" s="4">
        <f>IF('True_Odds_Calculator_3-way'!B151="","",'True_Odds_Calculator_3-way'!B151)</f>
        <v>3.68</v>
      </c>
      <c r="C152" s="4">
        <f>IF('True_Odds_Calculator_3-way'!C151="","",'True_Odds_Calculator_3-way'!C151)</f>
        <v>2.61</v>
      </c>
      <c r="D152" s="9">
        <f t="shared" si="39"/>
        <v>0.37350762370272206</v>
      </c>
      <c r="E152" s="9">
        <f t="shared" si="40"/>
        <v>0.25885286347378039</v>
      </c>
      <c r="F152" s="9">
        <f t="shared" si="41"/>
        <v>0.36763951282349744</v>
      </c>
      <c r="G152" s="9">
        <f t="shared" si="42"/>
        <v>1.0683576580574805</v>
      </c>
      <c r="H152" s="9">
        <f t="shared" si="43"/>
        <v>2.6773215231502441</v>
      </c>
      <c r="I152" s="9">
        <f t="shared" si="44"/>
        <v>3.8631985235940478</v>
      </c>
      <c r="J152" s="9">
        <f t="shared" si="45"/>
        <v>2.720055829472543</v>
      </c>
      <c r="K152" s="11">
        <f t="shared" si="46"/>
        <v>0.38910505836575876</v>
      </c>
      <c r="L152" s="11">
        <f t="shared" si="47"/>
        <v>0.27173913043478259</v>
      </c>
      <c r="M152" s="11">
        <f t="shared" si="48"/>
        <v>0.38314176245210729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-0.27443460500618666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0.23739751395378833</v>
      </c>
      <c r="Q152" s="11">
        <f>2*'OddsRatio_working_3-way'!K152*'OddsRatio_working_3-way'!L152*'OddsRatio_working_3-way'!M152</f>
        <v>8.1023042305047213E-2</v>
      </c>
      <c r="R152" s="11">
        <f t="shared" si="49"/>
        <v>0</v>
      </c>
      <c r="S152" s="11">
        <f t="shared" si="50"/>
        <v>-0.86504219811651162</v>
      </c>
      <c r="T152" s="11">
        <f t="shared" si="51"/>
        <v>-0.29523624509095958</v>
      </c>
      <c r="U152" s="11">
        <f>'OddsRatio_working_3-way'!S152-'OddsRatio_working_3-way'!R152^2/3</f>
        <v>-0.86504219811651162</v>
      </c>
      <c r="V152" s="11">
        <f>'OddsRatio_working_3-way'!S152*'OddsRatio_working_3-way'!R152/3-2*'OddsRatio_working_3-way'!R152^3/27-'OddsRatio_working_3-way'!T152</f>
        <v>0.29523624509095958</v>
      </c>
      <c r="W152" s="11">
        <f>'OddsRatio_working_3-way'!V152^2+4*'OddsRatio_working_3-way'!U152^3/27</f>
        <v>-8.7332411665350107E-3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0.15483675402011643</v>
      </c>
      <c r="Y152" s="11">
        <f>IF('OddsRatio_working_3-way'!W152&gt;=0,IF('OddsRatio_working_3-way'!V152+SQRT('OddsRatio_working_3-way'!W152)&gt;0,0,PI()),ACOS('OddsRatio_working_3-way'!V152/(2*'OddsRatio_working_3-way'!X152)))</f>
        <v>0.30655420724241456</v>
      </c>
      <c r="Z152" s="11">
        <f>'OddsRatio_working_3-way'!X152^(1/3)*COS('OddsRatio_working_3-way'!Y152/3)</f>
        <v>0.53417882902874025</v>
      </c>
      <c r="AA152" s="11">
        <f>'OddsRatio_working_3-way'!X152^(1/3)*COS(('OddsRatio_working_3-way'!Y152+2*PI())/3)</f>
        <v>-0.31452656759337355</v>
      </c>
      <c r="AB152" s="11">
        <f>'OddsRatio_working_3-way'!X152^(1/3)*COS(('OddsRatio_working_3-way'!Y152+4*PI())/3)</f>
        <v>-0.21965226143536709</v>
      </c>
      <c r="AC152" s="11">
        <f>'OddsRatio_working_3-way'!X152^(1/3)*SIN('OddsRatio_working_3-way'!Y152/3)</f>
        <v>5.4775706199504212E-2</v>
      </c>
      <c r="AD152" s="11">
        <f>'OddsRatio_working_3-way'!X152^(1/3)*SIN(('OddsRatio_working_3-way'!Y152+2*PI())/3)</f>
        <v>0.4352245830029613</v>
      </c>
      <c r="AE152" s="11">
        <f>'OddsRatio_working_3-way'!X152^(1/3)*SIN(('OddsRatio_working_3-way'!Y152+4*PI())/3)</f>
        <v>-0.49000028920246536</v>
      </c>
      <c r="AF152" s="11">
        <f>-'OddsRatio_working_3-way'!U152/(3*'OddsRatio_working_3-way'!X152^(1/3))*COS(('OddsRatio_working_3-way'!Y152)/3)</f>
        <v>0.53417882902874025</v>
      </c>
      <c r="AG152" s="11">
        <f>-'OddsRatio_working_3-way'!U152/(3*'OddsRatio_working_3-way'!X152^(1/3))*COS(('OddsRatio_working_3-way'!Y152+2*PI())/3)</f>
        <v>-0.31452656759337355</v>
      </c>
      <c r="AH152" s="11">
        <f>-'OddsRatio_working_3-way'!U152/(3*'OddsRatio_working_3-way'!X152^(1/3))*COS(('OddsRatio_working_3-way'!Y152+4*PI())/3)</f>
        <v>-0.21965226143536709</v>
      </c>
      <c r="AI152" s="11">
        <f>'OddsRatio_working_3-way'!U152/(3*'OddsRatio_working_3-way'!X152^(1/3))*SIN(('OddsRatio_working_3-way'!Y152)/3)</f>
        <v>-5.4775706199504212E-2</v>
      </c>
      <c r="AJ152" s="11">
        <f>'OddsRatio_working_3-way'!U152/(3*'OddsRatio_working_3-way'!X152^(1/3))*SIN(('OddsRatio_working_3-way'!Y152+2*PI())/3)</f>
        <v>-0.4352245830029613</v>
      </c>
      <c r="AK152" s="11">
        <f>'OddsRatio_working_3-way'!U152/(3*'OddsRatio_working_3-way'!X152^(1/3))*SIN(('OddsRatio_working_3-way'!Y152+4*PI())/3)</f>
        <v>0.49000028920246536</v>
      </c>
      <c r="AL152" s="11">
        <f>'OddsRatio_working_3-way'!Z152+'OddsRatio_working_3-way'!AF152</f>
        <v>1.0683576580574805</v>
      </c>
      <c r="AM152" s="11">
        <f>'OddsRatio_working_3-way'!AA152+'OddsRatio_working_3-way'!AG152</f>
        <v>-0.6290531351867471</v>
      </c>
      <c r="AN152" s="11">
        <f>'OddsRatio_working_3-way'!AB152+'OddsRatio_working_3-way'!AH152</f>
        <v>-0.43930452287073418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1.0683576580574805</v>
      </c>
      <c r="AS152" s="11">
        <f>IF(('OddsRatio_working_3-way'!X152=0),IF(Q152&gt;0,-Q152^(1/3),(-Q152)^(1/3)),'OddsRatio_working_3-way'!AM152-'OddsRatio_working_3-way'!R152/3)</f>
        <v>-0.6290531351867471</v>
      </c>
      <c r="AT152" s="11">
        <f>IF(('OddsRatio_working_3-way'!X152=0),IF(Q152&gt;0,-Q152^(1/3),(-Q152)^(1/3)),'OddsRatio_working_3-way'!AN152-'OddsRatio_working_3-way'!R152/3)</f>
        <v>-0.43930452287073418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2.35</v>
      </c>
      <c r="B153" s="4">
        <f>IF('True_Odds_Calculator_3-way'!B152="","",'True_Odds_Calculator_3-way'!B152)</f>
        <v>3.66</v>
      </c>
      <c r="C153" s="4">
        <f>IF('True_Odds_Calculator_3-way'!C152="","",'True_Odds_Calculator_3-way'!C152)</f>
        <v>3.04</v>
      </c>
      <c r="D153" s="9">
        <f t="shared" si="39"/>
        <v>0.41529613602407861</v>
      </c>
      <c r="E153" s="9">
        <f t="shared" si="40"/>
        <v>0.26496211522494567</v>
      </c>
      <c r="F153" s="9">
        <f t="shared" si="41"/>
        <v>0.31974174875097594</v>
      </c>
      <c r="G153" s="9">
        <f t="shared" si="42"/>
        <v>1.0429039322686733</v>
      </c>
      <c r="H153" s="9">
        <f t="shared" si="43"/>
        <v>2.4079203085627086</v>
      </c>
      <c r="I153" s="9">
        <f t="shared" si="44"/>
        <v>3.7741244598346713</v>
      </c>
      <c r="J153" s="9">
        <f t="shared" si="45"/>
        <v>3.1275240218280933</v>
      </c>
      <c r="K153" s="11">
        <f t="shared" si="46"/>
        <v>0.42553191489361702</v>
      </c>
      <c r="L153" s="11">
        <f t="shared" si="47"/>
        <v>0.27322404371584696</v>
      </c>
      <c r="M153" s="11">
        <f t="shared" si="48"/>
        <v>0.32894736842105265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-0.28017091035926067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0.23138374362834185</v>
      </c>
      <c r="Q153" s="11">
        <f>2*'OddsRatio_working_3-way'!K153*'OddsRatio_working_3-way'!L153*'OddsRatio_working_3-way'!M153</f>
        <v>7.6490493761435324E-2</v>
      </c>
      <c r="R153" s="11">
        <f t="shared" si="49"/>
        <v>0</v>
      </c>
      <c r="S153" s="11">
        <f t="shared" si="50"/>
        <v>-0.8258664089417439</v>
      </c>
      <c r="T153" s="11">
        <f t="shared" si="51"/>
        <v>-0.27301368890636163</v>
      </c>
      <c r="U153" s="11">
        <f>'OddsRatio_working_3-way'!S153-'OddsRatio_working_3-way'!R153^2/3</f>
        <v>-0.8258664089417439</v>
      </c>
      <c r="V153" s="11">
        <f>'OddsRatio_working_3-way'!S153*'OddsRatio_working_3-way'!R153/3-2*'OddsRatio_working_3-way'!R153^3/27-'OddsRatio_working_3-way'!T153</f>
        <v>0.27301368890636163</v>
      </c>
      <c r="W153" s="11">
        <f>'OddsRatio_working_3-way'!V153^2+4*'OddsRatio_working_3-way'!U153^3/27</f>
        <v>-8.9133897146041335E-3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0.14443845059822519</v>
      </c>
      <c r="Y153" s="11">
        <f>IF('OddsRatio_working_3-way'!W153&gt;=0,IF('OddsRatio_working_3-way'!V153+SQRT('OddsRatio_working_3-way'!W153)&gt;0,0,PI()),ACOS('OddsRatio_working_3-way'!V153/(2*'OddsRatio_working_3-way'!X153)))</f>
        <v>0.33293684212564401</v>
      </c>
      <c r="Z153" s="11">
        <f>'OddsRatio_working_3-way'!X153^(1/3)*COS('OddsRatio_working_3-way'!Y153/3)</f>
        <v>0.52145196613433664</v>
      </c>
      <c r="AA153" s="11">
        <f>'OddsRatio_working_3-way'!X153^(1/3)*COS(('OddsRatio_working_3-way'!Y153+2*PI())/3)</f>
        <v>-0.31104980939637294</v>
      </c>
      <c r="AB153" s="11">
        <f>'OddsRatio_working_3-way'!X153^(1/3)*COS(('OddsRatio_working_3-way'!Y153+4*PI())/3)</f>
        <v>-0.21040215673796389</v>
      </c>
      <c r="AC153" s="11">
        <f>'OddsRatio_working_3-way'!X153^(1/3)*SIN('OddsRatio_working_3-way'!Y153/3)</f>
        <v>5.8108949355636458E-2</v>
      </c>
      <c r="AD153" s="11">
        <f>'OddsRatio_working_3-way'!X153^(1/3)*SIN(('OddsRatio_working_3-way'!Y153+2*PI())/3)</f>
        <v>0.4225361748478601</v>
      </c>
      <c r="AE153" s="11">
        <f>'OddsRatio_working_3-way'!X153^(1/3)*SIN(('OddsRatio_working_3-way'!Y153+4*PI())/3)</f>
        <v>-0.48064512420349653</v>
      </c>
      <c r="AF153" s="11">
        <f>-'OddsRatio_working_3-way'!U153/(3*'OddsRatio_working_3-way'!X153^(1/3))*COS(('OddsRatio_working_3-way'!Y153)/3)</f>
        <v>0.52145196613433653</v>
      </c>
      <c r="AG153" s="11">
        <f>-'OddsRatio_working_3-way'!U153/(3*'OddsRatio_working_3-way'!X153^(1/3))*COS(('OddsRatio_working_3-way'!Y153+2*PI())/3)</f>
        <v>-0.31104980939637283</v>
      </c>
      <c r="AH153" s="11">
        <f>-'OddsRatio_working_3-way'!U153/(3*'OddsRatio_working_3-way'!X153^(1/3))*COS(('OddsRatio_working_3-way'!Y153+4*PI())/3)</f>
        <v>-0.21040215673796384</v>
      </c>
      <c r="AI153" s="11">
        <f>'OddsRatio_working_3-way'!U153/(3*'OddsRatio_working_3-way'!X153^(1/3))*SIN(('OddsRatio_working_3-way'!Y153)/3)</f>
        <v>-5.8108949355636444E-2</v>
      </c>
      <c r="AJ153" s="11">
        <f>'OddsRatio_working_3-way'!U153/(3*'OddsRatio_working_3-way'!X153^(1/3))*SIN(('OddsRatio_working_3-way'!Y153+2*PI())/3)</f>
        <v>-0.42253617484786005</v>
      </c>
      <c r="AK153" s="11">
        <f>'OddsRatio_working_3-way'!U153/(3*'OddsRatio_working_3-way'!X153^(1/3))*SIN(('OddsRatio_working_3-way'!Y153+4*PI())/3)</f>
        <v>0.48064512420349642</v>
      </c>
      <c r="AL153" s="11">
        <f>'OddsRatio_working_3-way'!Z153+'OddsRatio_working_3-way'!AF153</f>
        <v>1.0429039322686733</v>
      </c>
      <c r="AM153" s="11">
        <f>'OddsRatio_working_3-way'!AA153+'OddsRatio_working_3-way'!AG153</f>
        <v>-0.62209961879274578</v>
      </c>
      <c r="AN153" s="11">
        <f>'OddsRatio_working_3-way'!AB153+'OddsRatio_working_3-way'!AH153</f>
        <v>-0.42080431347592773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1.0429039322686733</v>
      </c>
      <c r="AS153" s="11">
        <f>IF(('OddsRatio_working_3-way'!X153=0),IF(Q153&gt;0,-Q153^(1/3),(-Q153)^(1/3)),'OddsRatio_working_3-way'!AM153-'OddsRatio_working_3-way'!R153/3)</f>
        <v>-0.62209961879274578</v>
      </c>
      <c r="AT153" s="11">
        <f>IF(('OddsRatio_working_3-way'!X153=0),IF(Q153&gt;0,-Q153^(1/3),(-Q153)^(1/3)),'OddsRatio_working_3-way'!AN153-'OddsRatio_working_3-way'!R153/3)</f>
        <v>-0.42080431347592773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1.54</v>
      </c>
      <c r="B154" s="4">
        <f>IF('True_Odds_Calculator_3-way'!B153="","",'True_Odds_Calculator_3-way'!B153)</f>
        <v>4.57</v>
      </c>
      <c r="C154" s="4">
        <f>IF('True_Odds_Calculator_3-way'!C153="","",'True_Odds_Calculator_3-way'!C153)</f>
        <v>6.08</v>
      </c>
      <c r="D154" s="9">
        <f t="shared" si="39"/>
        <v>0.63526358041703634</v>
      </c>
      <c r="E154" s="9">
        <f t="shared" si="40"/>
        <v>0.20851718788459286</v>
      </c>
      <c r="F154" s="9">
        <f t="shared" si="41"/>
        <v>0.15621923169837063</v>
      </c>
      <c r="G154" s="9">
        <f t="shared" si="42"/>
        <v>1.0632402594197436</v>
      </c>
      <c r="H154" s="9">
        <f t="shared" si="43"/>
        <v>1.574149740086662</v>
      </c>
      <c r="I154" s="9">
        <f t="shared" si="44"/>
        <v>4.795767726128485</v>
      </c>
      <c r="J154" s="9">
        <f t="shared" si="45"/>
        <v>6.4012605178522977</v>
      </c>
      <c r="K154" s="11">
        <f t="shared" si="46"/>
        <v>0.64935064935064934</v>
      </c>
      <c r="L154" s="11">
        <f t="shared" si="47"/>
        <v>0.21881838074398249</v>
      </c>
      <c r="M154" s="11">
        <f t="shared" si="48"/>
        <v>0.16447368421052633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-0.2288680598452566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0.21477068940503236</v>
      </c>
      <c r="Q154" s="11">
        <f>2*'OddsRatio_working_3-way'!K154*'OddsRatio_working_3-way'!L154*'OddsRatio_working_3-way'!M154</f>
        <v>4.6740084745382458E-2</v>
      </c>
      <c r="R154" s="11">
        <f t="shared" si="49"/>
        <v>0</v>
      </c>
      <c r="S154" s="11">
        <f t="shared" si="50"/>
        <v>-0.93840394133739835</v>
      </c>
      <c r="T154" s="11">
        <f t="shared" si="51"/>
        <v>-0.20422283815830219</v>
      </c>
      <c r="U154" s="11">
        <f>'OddsRatio_working_3-way'!S154-'OddsRatio_working_3-way'!R154^2/3</f>
        <v>-0.93840394133739835</v>
      </c>
      <c r="V154" s="11">
        <f>'OddsRatio_working_3-way'!S154*'OddsRatio_working_3-way'!R154/3-2*'OddsRatio_working_3-way'!R154^3/27-'OddsRatio_working_3-way'!T154</f>
        <v>0.20422283815830219</v>
      </c>
      <c r="W154" s="11">
        <f>'OddsRatio_working_3-way'!V154^2+4*'OddsRatio_working_3-way'!U154^3/27</f>
        <v>-8.0716787531389847E-2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0.17494553092092832</v>
      </c>
      <c r="Y154" s="11">
        <f>IF('OddsRatio_working_3-way'!W154&gt;=0,IF('OddsRatio_working_3-way'!V154+SQRT('OddsRatio_working_3-way'!W154)&gt;0,0,PI()),ACOS('OddsRatio_working_3-way'!V154/(2*'OddsRatio_working_3-way'!X154)))</f>
        <v>0.94754841903610965</v>
      </c>
      <c r="Z154" s="11">
        <f>'OddsRatio_working_3-way'!X154^(1/3)*COS('OddsRatio_working_3-way'!Y154/3)</f>
        <v>0.53162012970987182</v>
      </c>
      <c r="AA154" s="11">
        <f>'OddsRatio_working_3-way'!X154^(1/3)*COS(('OddsRatio_working_3-way'!Y154+2*PI())/3)</f>
        <v>-0.41626276041003013</v>
      </c>
      <c r="AB154" s="11">
        <f>'OddsRatio_working_3-way'!X154^(1/3)*COS(('OddsRatio_working_3-way'!Y154+4*PI())/3)</f>
        <v>-0.1153573692998419</v>
      </c>
      <c r="AC154" s="11">
        <f>'OddsRatio_working_3-way'!X154^(1/3)*SIN('OddsRatio_working_3-way'!Y154/3)</f>
        <v>0.17372780855807687</v>
      </c>
      <c r="AD154" s="11">
        <f>'OddsRatio_working_3-way'!X154^(1/3)*SIN(('OddsRatio_working_3-way'!Y154+2*PI())/3)</f>
        <v>0.37353263321288904</v>
      </c>
      <c r="AE154" s="11">
        <f>'OddsRatio_working_3-way'!X154^(1/3)*SIN(('OddsRatio_working_3-way'!Y154+4*PI())/3)</f>
        <v>-0.54726044177096589</v>
      </c>
      <c r="AF154" s="11">
        <f>-'OddsRatio_working_3-way'!U154/(3*'OddsRatio_working_3-way'!X154^(1/3))*COS(('OddsRatio_working_3-way'!Y154)/3)</f>
        <v>0.53162012970987182</v>
      </c>
      <c r="AG154" s="11">
        <f>-'OddsRatio_working_3-way'!U154/(3*'OddsRatio_working_3-way'!X154^(1/3))*COS(('OddsRatio_working_3-way'!Y154+2*PI())/3)</f>
        <v>-0.41626276041003002</v>
      </c>
      <c r="AH154" s="11">
        <f>-'OddsRatio_working_3-way'!U154/(3*'OddsRatio_working_3-way'!X154^(1/3))*COS(('OddsRatio_working_3-way'!Y154+4*PI())/3)</f>
        <v>-0.11535736929984189</v>
      </c>
      <c r="AI154" s="11">
        <f>'OddsRatio_working_3-way'!U154/(3*'OddsRatio_working_3-way'!X154^(1/3))*SIN(('OddsRatio_working_3-way'!Y154)/3)</f>
        <v>-0.17372780855807685</v>
      </c>
      <c r="AJ154" s="11">
        <f>'OddsRatio_working_3-way'!U154/(3*'OddsRatio_working_3-way'!X154^(1/3))*SIN(('OddsRatio_working_3-way'!Y154+2*PI())/3)</f>
        <v>-0.37353263321288893</v>
      </c>
      <c r="AK154" s="11">
        <f>'OddsRatio_working_3-way'!U154/(3*'OddsRatio_working_3-way'!X154^(1/3))*SIN(('OddsRatio_working_3-way'!Y154+4*PI())/3)</f>
        <v>0.54726044177096578</v>
      </c>
      <c r="AL154" s="11">
        <f>'OddsRatio_working_3-way'!Z154+'OddsRatio_working_3-way'!AF154</f>
        <v>1.0632402594197436</v>
      </c>
      <c r="AM154" s="11">
        <f>'OddsRatio_working_3-way'!AA154+'OddsRatio_working_3-way'!AG154</f>
        <v>-0.83252552082006015</v>
      </c>
      <c r="AN154" s="11">
        <f>'OddsRatio_working_3-way'!AB154+'OddsRatio_working_3-way'!AH154</f>
        <v>-0.23071473859968378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1.0632402594197436</v>
      </c>
      <c r="AS154" s="11">
        <f>IF(('OddsRatio_working_3-way'!X154=0),IF(Q154&gt;0,-Q154^(1/3),(-Q154)^(1/3)),'OddsRatio_working_3-way'!AM154-'OddsRatio_working_3-way'!R154/3)</f>
        <v>-0.83252552082006015</v>
      </c>
      <c r="AT154" s="11">
        <f>IF(('OddsRatio_working_3-way'!X154=0),IF(Q154&gt;0,-Q154^(1/3),(-Q154)^(1/3)),'OddsRatio_working_3-way'!AN154-'OddsRatio_working_3-way'!R154/3)</f>
        <v>-0.23071473859968378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1.67</v>
      </c>
      <c r="B155" s="4">
        <f>IF('True_Odds_Calculator_3-way'!B154="","",'True_Odds_Calculator_3-way'!B154)</f>
        <v>3.7</v>
      </c>
      <c r="C155" s="4">
        <f>IF('True_Odds_Calculator_3-way'!C154="","",'True_Odds_Calculator_3-way'!C154)</f>
        <v>6.18</v>
      </c>
      <c r="D155" s="9">
        <f t="shared" si="39"/>
        <v>0.58570405723061647</v>
      </c>
      <c r="E155" s="9">
        <f t="shared" si="40"/>
        <v>0.25970637051469397</v>
      </c>
      <c r="F155" s="9">
        <f t="shared" si="41"/>
        <v>0.15458957225468947</v>
      </c>
      <c r="G155" s="9">
        <f t="shared" si="42"/>
        <v>1.0557416254053167</v>
      </c>
      <c r="H155" s="9">
        <f t="shared" si="43"/>
        <v>1.7073468890215622</v>
      </c>
      <c r="I155" s="9">
        <f t="shared" si="44"/>
        <v>3.8505023885943559</v>
      </c>
      <c r="J155" s="9">
        <f t="shared" si="45"/>
        <v>6.4687416195995393</v>
      </c>
      <c r="K155" s="11">
        <f t="shared" si="46"/>
        <v>0.5988023952095809</v>
      </c>
      <c r="L155" s="11">
        <f t="shared" si="47"/>
        <v>0.27027027027027023</v>
      </c>
      <c r="M155" s="11">
        <f t="shared" si="48"/>
        <v>0.16181229773462785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-0.24539270972617877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0.22390275863911119</v>
      </c>
      <c r="Q155" s="11">
        <f>2*'OddsRatio_working_3-way'!K155*'OddsRatio_working_3-way'!L155*'OddsRatio_working_3-way'!M155</f>
        <v>5.2374914301546477E-2</v>
      </c>
      <c r="R155" s="11">
        <f t="shared" si="49"/>
        <v>0</v>
      </c>
      <c r="S155" s="11">
        <f t="shared" si="50"/>
        <v>-0.91242628556061378</v>
      </c>
      <c r="T155" s="11">
        <f t="shared" si="51"/>
        <v>-0.21343304925394474</v>
      </c>
      <c r="U155" s="11">
        <f>'OddsRatio_working_3-way'!S155-'OddsRatio_working_3-way'!R155^2/3</f>
        <v>-0.91242628556061378</v>
      </c>
      <c r="V155" s="11">
        <f>'OddsRatio_working_3-way'!S155*'OddsRatio_working_3-way'!R155/3-2*'OddsRatio_working_3-way'!R155^3/27-'OddsRatio_working_3-way'!T155</f>
        <v>0.21343304925394474</v>
      </c>
      <c r="W155" s="11">
        <f>'OddsRatio_working_3-way'!V155^2+4*'OddsRatio_working_3-way'!U155^3/27</f>
        <v>-6.6981845580039834E-2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0.16773156537595765</v>
      </c>
      <c r="Y155" s="11">
        <f>IF('OddsRatio_working_3-way'!W155&gt;=0,IF('OddsRatio_working_3-way'!V155+SQRT('OddsRatio_working_3-way'!W155)&gt;0,0,PI()),ACOS('OddsRatio_working_3-way'!V155/(2*'OddsRatio_working_3-way'!X155)))</f>
        <v>0.88118937114372042</v>
      </c>
      <c r="Z155" s="11">
        <f>'OddsRatio_working_3-way'!X155^(1/3)*COS('OddsRatio_working_3-way'!Y155/3)</f>
        <v>0.52787081270265834</v>
      </c>
      <c r="AA155" s="11">
        <f>'OddsRatio_working_3-way'!X155^(1/3)*COS(('OddsRatio_working_3-way'!Y155+2*PI())/3)</f>
        <v>-0.40221365920632357</v>
      </c>
      <c r="AB155" s="11">
        <f>'OddsRatio_working_3-way'!X155^(1/3)*COS(('OddsRatio_working_3-way'!Y155+4*PI())/3)</f>
        <v>-0.12565715349633488</v>
      </c>
      <c r="AC155" s="11">
        <f>'OddsRatio_working_3-way'!X155^(1/3)*SIN('OddsRatio_working_3-way'!Y155/3)</f>
        <v>0.15966997301780431</v>
      </c>
      <c r="AD155" s="11">
        <f>'OddsRatio_working_3-way'!X155^(1/3)*SIN(('OddsRatio_working_3-way'!Y155+2*PI())/3)</f>
        <v>0.37731454720793733</v>
      </c>
      <c r="AE155" s="11">
        <f>'OddsRatio_working_3-way'!X155^(1/3)*SIN(('OddsRatio_working_3-way'!Y155+4*PI())/3)</f>
        <v>-0.53698452022574161</v>
      </c>
      <c r="AF155" s="11">
        <f>-'OddsRatio_working_3-way'!U155/(3*'OddsRatio_working_3-way'!X155^(1/3))*COS(('OddsRatio_working_3-way'!Y155)/3)</f>
        <v>0.52787081270265823</v>
      </c>
      <c r="AG155" s="11">
        <f>-'OddsRatio_working_3-way'!U155/(3*'OddsRatio_working_3-way'!X155^(1/3))*COS(('OddsRatio_working_3-way'!Y155+2*PI())/3)</f>
        <v>-0.40221365920632351</v>
      </c>
      <c r="AH155" s="11">
        <f>-'OddsRatio_working_3-way'!U155/(3*'OddsRatio_working_3-way'!X155^(1/3))*COS(('OddsRatio_working_3-way'!Y155+4*PI())/3)</f>
        <v>-0.12565715349633486</v>
      </c>
      <c r="AI155" s="11">
        <f>'OddsRatio_working_3-way'!U155/(3*'OddsRatio_working_3-way'!X155^(1/3))*SIN(('OddsRatio_working_3-way'!Y155)/3)</f>
        <v>-0.15966997301780428</v>
      </c>
      <c r="AJ155" s="11">
        <f>'OddsRatio_working_3-way'!U155/(3*'OddsRatio_working_3-way'!X155^(1/3))*SIN(('OddsRatio_working_3-way'!Y155+2*PI())/3)</f>
        <v>-0.37731454720793722</v>
      </c>
      <c r="AK155" s="11">
        <f>'OddsRatio_working_3-way'!U155/(3*'OddsRatio_working_3-way'!X155^(1/3))*SIN(('OddsRatio_working_3-way'!Y155+4*PI())/3)</f>
        <v>0.5369845202257415</v>
      </c>
      <c r="AL155" s="11">
        <f>'OddsRatio_working_3-way'!Z155+'OddsRatio_working_3-way'!AF155</f>
        <v>1.0557416254053167</v>
      </c>
      <c r="AM155" s="11">
        <f>'OddsRatio_working_3-way'!AA155+'OddsRatio_working_3-way'!AG155</f>
        <v>-0.80442731841264714</v>
      </c>
      <c r="AN155" s="11">
        <f>'OddsRatio_working_3-way'!AB155+'OddsRatio_working_3-way'!AH155</f>
        <v>-0.25131430699266977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1.0557416254053167</v>
      </c>
      <c r="AS155" s="11">
        <f>IF(('OddsRatio_working_3-way'!X155=0),IF(Q155&gt;0,-Q155^(1/3),(-Q155)^(1/3)),'OddsRatio_working_3-way'!AM155-'OddsRatio_working_3-way'!R155/3)</f>
        <v>-0.80442731841264714</v>
      </c>
      <c r="AT155" s="11">
        <f>IF(('OddsRatio_working_3-way'!X155=0),IF(Q155&gt;0,-Q155^(1/3),(-Q155)^(1/3)),'OddsRatio_working_3-way'!AN155-'OddsRatio_working_3-way'!R155/3)</f>
        <v>-0.25131430699266977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2.67</v>
      </c>
      <c r="B156" s="4">
        <f>IF('True_Odds_Calculator_3-way'!B155="","",'True_Odds_Calculator_3-way'!B155)</f>
        <v>3.14</v>
      </c>
      <c r="C156" s="4">
        <f>IF('True_Odds_Calculator_3-way'!C155="","",'True_Odds_Calculator_3-way'!C155)</f>
        <v>3</v>
      </c>
      <c r="D156" s="9">
        <f t="shared" si="39"/>
        <v>0.36536045959933022</v>
      </c>
      <c r="E156" s="9">
        <f t="shared" si="40"/>
        <v>0.30999237227374071</v>
      </c>
      <c r="F156" s="9">
        <f t="shared" si="41"/>
        <v>0.32464716812692923</v>
      </c>
      <c r="G156" s="9">
        <f t="shared" si="42"/>
        <v>1.0401335637232851</v>
      </c>
      <c r="H156" s="9">
        <f t="shared" si="43"/>
        <v>2.7370230514178857</v>
      </c>
      <c r="I156" s="9">
        <f t="shared" si="44"/>
        <v>3.2258858263678296</v>
      </c>
      <c r="J156" s="9">
        <f t="shared" si="45"/>
        <v>3.0802671274465703</v>
      </c>
      <c r="K156" s="11">
        <f t="shared" si="46"/>
        <v>0.37453183520599254</v>
      </c>
      <c r="L156" s="11">
        <f t="shared" si="47"/>
        <v>0.31847133757961782</v>
      </c>
      <c r="M156" s="11">
        <f t="shared" si="48"/>
        <v>0.33333333333333331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-0.28418298782572748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0.23100105759520345</v>
      </c>
      <c r="Q156" s="11">
        <f>2*'OddsRatio_working_3-way'!K156*'OddsRatio_working_3-way'!L156*'OddsRatio_working_3-way'!M156</f>
        <v>7.9518436349467619E-2</v>
      </c>
      <c r="R156" s="11">
        <f t="shared" si="49"/>
        <v>0</v>
      </c>
      <c r="S156" s="11">
        <f t="shared" si="50"/>
        <v>-0.81286026078683726</v>
      </c>
      <c r="T156" s="11">
        <f t="shared" si="51"/>
        <v>-0.2798142033689629</v>
      </c>
      <c r="U156" s="11">
        <f>'OddsRatio_working_3-way'!S156-'OddsRatio_working_3-way'!R156^2/3</f>
        <v>-0.81286026078683726</v>
      </c>
      <c r="V156" s="11">
        <f>'OddsRatio_working_3-way'!S156*'OddsRatio_working_3-way'!R156/3-2*'OddsRatio_working_3-way'!R156^3/27-'OddsRatio_working_3-way'!T156</f>
        <v>0.2798142033689629</v>
      </c>
      <c r="W156" s="11">
        <f>'OddsRatio_working_3-way'!V156^2+4*'OddsRatio_working_3-way'!U156^3/27</f>
        <v>-1.2730122981461089E-3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0.14103988859995728</v>
      </c>
      <c r="Y156" s="11">
        <f>IF('OddsRatio_working_3-way'!W156&gt;=0,IF('OddsRatio_working_3-way'!V156+SQRT('OddsRatio_working_3-way'!W156)&gt;0,0,PI()),ACOS('OddsRatio_working_3-way'!V156/(2*'OddsRatio_working_3-way'!X156)))</f>
        <v>0.12682627491764364</v>
      </c>
      <c r="Z156" s="11">
        <f>'OddsRatio_working_3-way'!X156^(1/3)*COS('OddsRatio_working_3-way'!Y156/3)</f>
        <v>0.52006678186164257</v>
      </c>
      <c r="AA156" s="11">
        <f>'OddsRatio_working_3-way'!X156^(1/3)*COS(('OddsRatio_working_3-way'!Y156+2*PI())/3)</f>
        <v>-0.27908521498431665</v>
      </c>
      <c r="AB156" s="11">
        <f>'OddsRatio_working_3-way'!X156^(1/3)*COS(('OddsRatio_working_3-way'!Y156+4*PI())/3)</f>
        <v>-0.24098156687732597</v>
      </c>
      <c r="AC156" s="11">
        <f>'OddsRatio_working_3-way'!X156^(1/3)*SIN('OddsRatio_working_3-way'!Y156/3)</f>
        <v>2.1999151491678037E-2</v>
      </c>
      <c r="AD156" s="11">
        <f>'OddsRatio_working_3-way'!X156^(1/3)*SIN(('OddsRatio_working_3-way'!Y156+2*PI())/3)</f>
        <v>0.43939146901076359</v>
      </c>
      <c r="AE156" s="11">
        <f>'OddsRatio_working_3-way'!X156^(1/3)*SIN(('OddsRatio_working_3-way'!Y156+4*PI())/3)</f>
        <v>-0.46139062050244145</v>
      </c>
      <c r="AF156" s="11">
        <f>-'OddsRatio_working_3-way'!U156/(3*'OddsRatio_working_3-way'!X156^(1/3))*COS(('OddsRatio_working_3-way'!Y156)/3)</f>
        <v>0.52006678186164257</v>
      </c>
      <c r="AG156" s="11">
        <f>-'OddsRatio_working_3-way'!U156/(3*'OddsRatio_working_3-way'!X156^(1/3))*COS(('OddsRatio_working_3-way'!Y156+2*PI())/3)</f>
        <v>-0.27908521498431665</v>
      </c>
      <c r="AH156" s="11">
        <f>-'OddsRatio_working_3-way'!U156/(3*'OddsRatio_working_3-way'!X156^(1/3))*COS(('OddsRatio_working_3-way'!Y156+4*PI())/3)</f>
        <v>-0.24098156687732597</v>
      </c>
      <c r="AI156" s="11">
        <f>'OddsRatio_working_3-way'!U156/(3*'OddsRatio_working_3-way'!X156^(1/3))*SIN(('OddsRatio_working_3-way'!Y156)/3)</f>
        <v>-2.1999151491678037E-2</v>
      </c>
      <c r="AJ156" s="11">
        <f>'OddsRatio_working_3-way'!U156/(3*'OddsRatio_working_3-way'!X156^(1/3))*SIN(('OddsRatio_working_3-way'!Y156+2*PI())/3)</f>
        <v>-0.43939146901076359</v>
      </c>
      <c r="AK156" s="11">
        <f>'OddsRatio_working_3-way'!U156/(3*'OddsRatio_working_3-way'!X156^(1/3))*SIN(('OddsRatio_working_3-way'!Y156+4*PI())/3)</f>
        <v>0.46139062050244145</v>
      </c>
      <c r="AL156" s="11">
        <f>'OddsRatio_working_3-way'!Z156+'OddsRatio_working_3-way'!AF156</f>
        <v>1.0401335637232851</v>
      </c>
      <c r="AM156" s="11">
        <f>'OddsRatio_working_3-way'!AA156+'OddsRatio_working_3-way'!AG156</f>
        <v>-0.55817042996863331</v>
      </c>
      <c r="AN156" s="11">
        <f>'OddsRatio_working_3-way'!AB156+'OddsRatio_working_3-way'!AH156</f>
        <v>-0.48196313375465194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1.0401335637232851</v>
      </c>
      <c r="AS156" s="11">
        <f>IF(('OddsRatio_working_3-way'!X156=0),IF(Q156&gt;0,-Q156^(1/3),(-Q156)^(1/3)),'OddsRatio_working_3-way'!AM156-'OddsRatio_working_3-way'!R156/3)</f>
        <v>-0.55817042996863331</v>
      </c>
      <c r="AT156" s="11">
        <f>IF(('OddsRatio_working_3-way'!X156=0),IF(Q156&gt;0,-Q156^(1/3),(-Q156)^(1/3)),'OddsRatio_working_3-way'!AN156-'OddsRatio_working_3-way'!R156/3)</f>
        <v>-0.48196313375465194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2.52</v>
      </c>
      <c r="B157" s="4">
        <f>IF('True_Odds_Calculator_3-way'!B156="","",'True_Odds_Calculator_3-way'!B156)</f>
        <v>3.42</v>
      </c>
      <c r="C157" s="4">
        <f>IF('True_Odds_Calculator_3-way'!C156="","",'True_Odds_Calculator_3-way'!C156)</f>
        <v>2.95</v>
      </c>
      <c r="D157" s="9">
        <f t="shared" si="39"/>
        <v>0.38673195892167894</v>
      </c>
      <c r="E157" s="9">
        <f t="shared" si="40"/>
        <v>0.28371102764500106</v>
      </c>
      <c r="F157" s="9">
        <f t="shared" si="41"/>
        <v>0.32955701343331989</v>
      </c>
      <c r="G157" s="9">
        <f t="shared" si="42"/>
        <v>1.0432699113460271</v>
      </c>
      <c r="H157" s="9">
        <f t="shared" si="43"/>
        <v>2.5857702652459613</v>
      </c>
      <c r="I157" s="9">
        <f t="shared" si="44"/>
        <v>3.5247131854573852</v>
      </c>
      <c r="J157" s="9">
        <f t="shared" si="45"/>
        <v>3.0343763271247526</v>
      </c>
      <c r="K157" s="11">
        <f t="shared" si="46"/>
        <v>0.3968253968253968</v>
      </c>
      <c r="L157" s="11">
        <f t="shared" si="47"/>
        <v>0.29239766081871343</v>
      </c>
      <c r="M157" s="11">
        <f t="shared" si="48"/>
        <v>0.33898305084745761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-0.28212716348309563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0.23166831076435593</v>
      </c>
      <c r="Q157" s="11">
        <f>2*'OddsRatio_working_3-way'!K157*'OddsRatio_working_3-way'!L157*'OddsRatio_working_3-way'!M157</f>
        <v>7.8664961210307624E-2</v>
      </c>
      <c r="R157" s="11">
        <f t="shared" si="49"/>
        <v>0</v>
      </c>
      <c r="S157" s="11">
        <f t="shared" si="50"/>
        <v>-0.82114854842127571</v>
      </c>
      <c r="T157" s="11">
        <f t="shared" si="51"/>
        <v>-0.27882803002420231</v>
      </c>
      <c r="U157" s="11">
        <f>'OddsRatio_working_3-way'!S157-'OddsRatio_working_3-way'!R157^2/3</f>
        <v>-0.82114854842127571</v>
      </c>
      <c r="V157" s="11">
        <f>'OddsRatio_working_3-way'!S157*'OddsRatio_working_3-way'!R157/3-2*'OddsRatio_working_3-way'!R157^3/27-'OddsRatio_working_3-way'!T157</f>
        <v>0.27882803002420231</v>
      </c>
      <c r="W157" s="11">
        <f>'OddsRatio_working_3-way'!V157^2+4*'OddsRatio_working_3-way'!U157^3/27</f>
        <v>-4.2827961221072047E-3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0.14320253703172009</v>
      </c>
      <c r="Y157" s="11">
        <f>IF('OddsRatio_working_3-way'!W157&gt;=0,IF('OddsRatio_working_3-way'!V157+SQRT('OddsRatio_working_3-way'!W157)&gt;0,0,PI()),ACOS('OddsRatio_working_3-way'!V157/(2*'OddsRatio_working_3-way'!X157)))</f>
        <v>0.23053490520530429</v>
      </c>
      <c r="Z157" s="11">
        <f>'OddsRatio_working_3-way'!X157^(1/3)*COS('OddsRatio_working_3-way'!Y157/3)</f>
        <v>0.52163495567301355</v>
      </c>
      <c r="AA157" s="11">
        <f>'OddsRatio_working_3-way'!X157^(1/3)*COS(('OddsRatio_working_3-way'!Y157+2*PI())/3)</f>
        <v>-0.29560061844124325</v>
      </c>
      <c r="AB157" s="11">
        <f>'OddsRatio_working_3-way'!X157^(1/3)*COS(('OddsRatio_working_3-way'!Y157+4*PI())/3)</f>
        <v>-0.22603433723176997</v>
      </c>
      <c r="AC157" s="11">
        <f>'OddsRatio_working_3-way'!X157^(1/3)*SIN('OddsRatio_working_3-way'!Y157/3)</f>
        <v>4.0164111182810575E-2</v>
      </c>
      <c r="AD157" s="11">
        <f>'OddsRatio_working_3-way'!X157^(1/3)*SIN(('OddsRatio_working_3-way'!Y157+2*PI())/3)</f>
        <v>0.43166706752339412</v>
      </c>
      <c r="AE157" s="11">
        <f>'OddsRatio_working_3-way'!X157^(1/3)*SIN(('OddsRatio_working_3-way'!Y157+4*PI())/3)</f>
        <v>-0.47183117870620461</v>
      </c>
      <c r="AF157" s="11">
        <f>-'OddsRatio_working_3-way'!U157/(3*'OddsRatio_working_3-way'!X157^(1/3))*COS(('OddsRatio_working_3-way'!Y157)/3)</f>
        <v>0.52163495567301355</v>
      </c>
      <c r="AG157" s="11">
        <f>-'OddsRatio_working_3-way'!U157/(3*'OddsRatio_working_3-way'!X157^(1/3))*COS(('OddsRatio_working_3-way'!Y157+2*PI())/3)</f>
        <v>-0.29560061844124325</v>
      </c>
      <c r="AH157" s="11">
        <f>-'OddsRatio_working_3-way'!U157/(3*'OddsRatio_working_3-way'!X157^(1/3))*COS(('OddsRatio_working_3-way'!Y157+4*PI())/3)</f>
        <v>-0.22603433723176997</v>
      </c>
      <c r="AI157" s="11">
        <f>'OddsRatio_working_3-way'!U157/(3*'OddsRatio_working_3-way'!X157^(1/3))*SIN(('OddsRatio_working_3-way'!Y157)/3)</f>
        <v>-4.0164111182810575E-2</v>
      </c>
      <c r="AJ157" s="11">
        <f>'OddsRatio_working_3-way'!U157/(3*'OddsRatio_working_3-way'!X157^(1/3))*SIN(('OddsRatio_working_3-way'!Y157+2*PI())/3)</f>
        <v>-0.43166706752339412</v>
      </c>
      <c r="AK157" s="11">
        <f>'OddsRatio_working_3-way'!U157/(3*'OddsRatio_working_3-way'!X157^(1/3))*SIN(('OddsRatio_working_3-way'!Y157+4*PI())/3)</f>
        <v>0.47183117870620461</v>
      </c>
      <c r="AL157" s="11">
        <f>'OddsRatio_working_3-way'!Z157+'OddsRatio_working_3-way'!AF157</f>
        <v>1.0432699113460271</v>
      </c>
      <c r="AM157" s="11">
        <f>'OddsRatio_working_3-way'!AA157+'OddsRatio_working_3-way'!AG157</f>
        <v>-0.59120123688248649</v>
      </c>
      <c r="AN157" s="11">
        <f>'OddsRatio_working_3-way'!AB157+'OddsRatio_working_3-way'!AH157</f>
        <v>-0.45206867446353993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1.0432699113460271</v>
      </c>
      <c r="AS157" s="11">
        <f>IF(('OddsRatio_working_3-way'!X157=0),IF(Q157&gt;0,-Q157^(1/3),(-Q157)^(1/3)),'OddsRatio_working_3-way'!AM157-'OddsRatio_working_3-way'!R157/3)</f>
        <v>-0.59120123688248649</v>
      </c>
      <c r="AT157" s="11">
        <f>IF(('OddsRatio_working_3-way'!X157=0),IF(Q157&gt;0,-Q157^(1/3),(-Q157)^(1/3)),'OddsRatio_working_3-way'!AN157-'OddsRatio_working_3-way'!R157/3)</f>
        <v>-0.45206867446353993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2.59</v>
      </c>
      <c r="B158" s="4">
        <f>IF('True_Odds_Calculator_3-way'!B157="","",'True_Odds_Calculator_3-way'!B157)</f>
        <v>3.37</v>
      </c>
      <c r="C158" s="4">
        <f>IF('True_Odds_Calculator_3-way'!C157="","",'True_Odds_Calculator_3-way'!C157)</f>
        <v>2.81</v>
      </c>
      <c r="D158" s="9">
        <f t="shared" si="39"/>
        <v>0.37247716960317262</v>
      </c>
      <c r="E158" s="9">
        <f t="shared" si="40"/>
        <v>0.28480301424881327</v>
      </c>
      <c r="F158" s="9">
        <f t="shared" si="41"/>
        <v>0.34271981614801417</v>
      </c>
      <c r="G158" s="9">
        <f t="shared" si="42"/>
        <v>1.0595775499768934</v>
      </c>
      <c r="H158" s="9">
        <f t="shared" si="43"/>
        <v>2.6847283044632606</v>
      </c>
      <c r="I158" s="9">
        <f t="shared" si="44"/>
        <v>3.5111987934452378</v>
      </c>
      <c r="J158" s="9">
        <f t="shared" si="45"/>
        <v>2.9178353654581768</v>
      </c>
      <c r="K158" s="11">
        <f t="shared" si="46"/>
        <v>0.38610038610038611</v>
      </c>
      <c r="L158" s="11">
        <f t="shared" si="47"/>
        <v>0.29673590504451036</v>
      </c>
      <c r="M158" s="11">
        <f t="shared" si="48"/>
        <v>0.35587188612099646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-0.27809172135813964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0.23525552317383108</v>
      </c>
      <c r="Q158" s="11">
        <f>2*'OddsRatio_working_3-way'!K158*'OddsRatio_working_3-way'!L158*'OddsRatio_working_3-way'!M158</f>
        <v>8.1544375450201406E-2</v>
      </c>
      <c r="R158" s="11">
        <f t="shared" si="49"/>
        <v>0</v>
      </c>
      <c r="S158" s="11">
        <f t="shared" si="50"/>
        <v>-0.84596377779566445</v>
      </c>
      <c r="T158" s="11">
        <f t="shared" si="51"/>
        <v>-0.2932283458563828</v>
      </c>
      <c r="U158" s="11">
        <f>'OddsRatio_working_3-way'!S158-'OddsRatio_working_3-way'!R158^2/3</f>
        <v>-0.84596377779566445</v>
      </c>
      <c r="V158" s="11">
        <f>'OddsRatio_working_3-way'!S158*'OddsRatio_working_3-way'!R158/3-2*'OddsRatio_working_3-way'!R158^3/27-'OddsRatio_working_3-way'!T158</f>
        <v>0.2932283458563828</v>
      </c>
      <c r="W158" s="11">
        <f>'OddsRatio_working_3-way'!V158^2+4*'OddsRatio_working_3-way'!U158^3/27</f>
        <v>-3.7086875413422649E-3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0.1497427380167505</v>
      </c>
      <c r="Y158" s="11">
        <f>IF('OddsRatio_working_3-way'!W158&gt;=0,IF('OddsRatio_working_3-way'!V158+SQRT('OddsRatio_working_3-way'!W158)&gt;0,0,PI()),ACOS('OddsRatio_working_3-way'!V158/(2*'OddsRatio_working_3-way'!X158)))</f>
        <v>0.20477350495463886</v>
      </c>
      <c r="Z158" s="11">
        <f>'OddsRatio_working_3-way'!X158^(1/3)*COS('OddsRatio_working_3-way'!Y158/3)</f>
        <v>0.52978877498844668</v>
      </c>
      <c r="AA158" s="11">
        <f>'OddsRatio_working_3-way'!X158^(1/3)*COS(('OddsRatio_working_3-way'!Y158+2*PI())/3)</f>
        <v>-0.29626052960792421</v>
      </c>
      <c r="AB158" s="11">
        <f>'OddsRatio_working_3-way'!X158^(1/3)*COS(('OddsRatio_working_3-way'!Y158+4*PI())/3)</f>
        <v>-0.2335282453805223</v>
      </c>
      <c r="AC158" s="11">
        <f>'OddsRatio_working_3-way'!X158^(1/3)*SIN('OddsRatio_working_3-way'!Y158/3)</f>
        <v>3.6218501185570538E-2</v>
      </c>
      <c r="AD158" s="11">
        <f>'OddsRatio_working_3-way'!X158^(1/3)*SIN(('OddsRatio_working_3-way'!Y158+2*PI())/3)</f>
        <v>0.44070128718704732</v>
      </c>
      <c r="AE158" s="11">
        <f>'OddsRatio_working_3-way'!X158^(1/3)*SIN(('OddsRatio_working_3-way'!Y158+4*PI())/3)</f>
        <v>-0.47691978837261795</v>
      </c>
      <c r="AF158" s="11">
        <f>-'OddsRatio_working_3-way'!U158/(3*'OddsRatio_working_3-way'!X158^(1/3))*COS(('OddsRatio_working_3-way'!Y158)/3)</f>
        <v>0.52978877498844668</v>
      </c>
      <c r="AG158" s="11">
        <f>-'OddsRatio_working_3-way'!U158/(3*'OddsRatio_working_3-way'!X158^(1/3))*COS(('OddsRatio_working_3-way'!Y158+2*PI())/3)</f>
        <v>-0.29626052960792421</v>
      </c>
      <c r="AH158" s="11">
        <f>-'OddsRatio_working_3-way'!U158/(3*'OddsRatio_working_3-way'!X158^(1/3))*COS(('OddsRatio_working_3-way'!Y158+4*PI())/3)</f>
        <v>-0.2335282453805223</v>
      </c>
      <c r="AI158" s="11">
        <f>'OddsRatio_working_3-way'!U158/(3*'OddsRatio_working_3-way'!X158^(1/3))*SIN(('OddsRatio_working_3-way'!Y158)/3)</f>
        <v>-3.6218501185570538E-2</v>
      </c>
      <c r="AJ158" s="11">
        <f>'OddsRatio_working_3-way'!U158/(3*'OddsRatio_working_3-way'!X158^(1/3))*SIN(('OddsRatio_working_3-way'!Y158+2*PI())/3)</f>
        <v>-0.44070128718704732</v>
      </c>
      <c r="AK158" s="11">
        <f>'OddsRatio_working_3-way'!U158/(3*'OddsRatio_working_3-way'!X158^(1/3))*SIN(('OddsRatio_working_3-way'!Y158+4*PI())/3)</f>
        <v>0.47691978837261795</v>
      </c>
      <c r="AL158" s="11">
        <f>'OddsRatio_working_3-way'!Z158+'OddsRatio_working_3-way'!AF158</f>
        <v>1.0595775499768934</v>
      </c>
      <c r="AM158" s="11">
        <f>'OddsRatio_working_3-way'!AA158+'OddsRatio_working_3-way'!AG158</f>
        <v>-0.59252105921584841</v>
      </c>
      <c r="AN158" s="11">
        <f>'OddsRatio_working_3-way'!AB158+'OddsRatio_working_3-way'!AH158</f>
        <v>-0.46705649076104461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1.0595775499768934</v>
      </c>
      <c r="AS158" s="11">
        <f>IF(('OddsRatio_working_3-way'!X158=0),IF(Q158&gt;0,-Q158^(1/3),(-Q158)^(1/3)),'OddsRatio_working_3-way'!AM158-'OddsRatio_working_3-way'!R158/3)</f>
        <v>-0.59252105921584841</v>
      </c>
      <c r="AT158" s="11">
        <f>IF(('OddsRatio_working_3-way'!X158=0),IF(Q158&gt;0,-Q158^(1/3),(-Q158)^(1/3)),'OddsRatio_working_3-way'!AN158-'OddsRatio_working_3-way'!R158/3)</f>
        <v>-0.46705649076104461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1.55</v>
      </c>
      <c r="B159" s="4">
        <f>IF('True_Odds_Calculator_3-way'!B158="","",'True_Odds_Calculator_3-way'!B158)</f>
        <v>3.98</v>
      </c>
      <c r="C159" s="4">
        <f>IF('True_Odds_Calculator_3-way'!C158="","",'True_Odds_Calculator_3-way'!C158)</f>
        <v>6.7</v>
      </c>
      <c r="D159" s="9">
        <f t="shared" si="39"/>
        <v>0.6255342990096624</v>
      </c>
      <c r="E159" s="9">
        <f t="shared" si="40"/>
        <v>0.23565428598443872</v>
      </c>
      <c r="F159" s="9">
        <f t="shared" si="41"/>
        <v>0.138811415005899</v>
      </c>
      <c r="G159" s="9">
        <f t="shared" si="42"/>
        <v>1.088424296079765</v>
      </c>
      <c r="H159" s="9">
        <f t="shared" si="43"/>
        <v>1.5986333628438707</v>
      </c>
      <c r="I159" s="9">
        <f t="shared" si="44"/>
        <v>4.2435044023176998</v>
      </c>
      <c r="J159" s="9">
        <f t="shared" si="45"/>
        <v>7.2040184876546611</v>
      </c>
      <c r="K159" s="11">
        <f t="shared" si="46"/>
        <v>0.64516129032258063</v>
      </c>
      <c r="L159" s="11">
        <f t="shared" si="47"/>
        <v>0.25125628140703515</v>
      </c>
      <c r="M159" s="11">
        <f t="shared" si="48"/>
        <v>0.14925373134328357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-0.22602903782271988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0.22331203441376352</v>
      </c>
      <c r="Q159" s="11">
        <f>2*'OddsRatio_working_3-way'!K159*'OddsRatio_working_3-way'!L159*'OddsRatio_working_3-way'!M159</f>
        <v>4.8388306481855582E-2</v>
      </c>
      <c r="R159" s="11">
        <f t="shared" si="49"/>
        <v>0</v>
      </c>
      <c r="S159" s="11">
        <f t="shared" si="50"/>
        <v>-0.98797940549971563</v>
      </c>
      <c r="T159" s="11">
        <f t="shared" si="51"/>
        <v>-0.21408004452864909</v>
      </c>
      <c r="U159" s="11">
        <f>'OddsRatio_working_3-way'!S159-'OddsRatio_working_3-way'!R159^2/3</f>
        <v>-0.98797940549971563</v>
      </c>
      <c r="V159" s="11">
        <f>'OddsRatio_working_3-way'!S159*'OddsRatio_working_3-way'!R159/3-2*'OddsRatio_working_3-way'!R159^3/27-'OddsRatio_working_3-way'!T159</f>
        <v>0.21408004452864909</v>
      </c>
      <c r="W159" s="11">
        <f>'OddsRatio_working_3-way'!V159^2+4*'OddsRatio_working_3-way'!U159^3/27</f>
        <v>-9.7039358781051049E-2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0.18899049198732157</v>
      </c>
      <c r="Y159" s="11">
        <f>IF('OddsRatio_working_3-way'!W159&gt;=0,IF('OddsRatio_working_3-way'!V159+SQRT('OddsRatio_working_3-way'!W159)&gt;0,0,PI()),ACOS('OddsRatio_working_3-way'!V159/(2*'OddsRatio_working_3-way'!X159)))</f>
        <v>0.96869221950335427</v>
      </c>
      <c r="Z159" s="11">
        <f>'OddsRatio_working_3-way'!X159^(1/3)*COS('OddsRatio_working_3-way'!Y159/3)</f>
        <v>0.5442121480398826</v>
      </c>
      <c r="AA159" s="11">
        <f>'OddsRatio_working_3-way'!X159^(1/3)*COS(('OddsRatio_working_3-way'!Y159+2*PI())/3)</f>
        <v>-0.429807389230981</v>
      </c>
      <c r="AB159" s="11">
        <f>'OddsRatio_working_3-way'!X159^(1/3)*COS(('OddsRatio_working_3-way'!Y159+4*PI())/3)</f>
        <v>-0.11440475880890175</v>
      </c>
      <c r="AC159" s="11">
        <f>'OddsRatio_working_3-way'!X159^(1/3)*SIN('OddsRatio_working_3-way'!Y159/3)</f>
        <v>0.18209779357730357</v>
      </c>
      <c r="AD159" s="11">
        <f>'OddsRatio_working_3-way'!X159^(1/3)*SIN(('OddsRatio_working_3-way'!Y159+2*PI())/3)</f>
        <v>0.38025264846198426</v>
      </c>
      <c r="AE159" s="11">
        <f>'OddsRatio_working_3-way'!X159^(1/3)*SIN(('OddsRatio_working_3-way'!Y159+4*PI())/3)</f>
        <v>-0.56235044203928775</v>
      </c>
      <c r="AF159" s="11">
        <f>-'OddsRatio_working_3-way'!U159/(3*'OddsRatio_working_3-way'!X159^(1/3))*COS(('OddsRatio_working_3-way'!Y159)/3)</f>
        <v>0.54421214803988238</v>
      </c>
      <c r="AG159" s="11">
        <f>-'OddsRatio_working_3-way'!U159/(3*'OddsRatio_working_3-way'!X159^(1/3))*COS(('OddsRatio_working_3-way'!Y159+2*PI())/3)</f>
        <v>-0.42980738923098083</v>
      </c>
      <c r="AH159" s="11">
        <f>-'OddsRatio_working_3-way'!U159/(3*'OddsRatio_working_3-way'!X159^(1/3))*COS(('OddsRatio_working_3-way'!Y159+4*PI())/3)</f>
        <v>-0.1144047588089017</v>
      </c>
      <c r="AI159" s="11">
        <f>'OddsRatio_working_3-way'!U159/(3*'OddsRatio_working_3-way'!X159^(1/3))*SIN(('OddsRatio_working_3-way'!Y159)/3)</f>
        <v>-0.18209779357730349</v>
      </c>
      <c r="AJ159" s="11">
        <f>'OddsRatio_working_3-way'!U159/(3*'OddsRatio_working_3-way'!X159^(1/3))*SIN(('OddsRatio_working_3-way'!Y159+2*PI())/3)</f>
        <v>-0.38025264846198409</v>
      </c>
      <c r="AK159" s="11">
        <f>'OddsRatio_working_3-way'!U159/(3*'OddsRatio_working_3-way'!X159^(1/3))*SIN(('OddsRatio_working_3-way'!Y159+4*PI())/3)</f>
        <v>0.56235044203928752</v>
      </c>
      <c r="AL159" s="11">
        <f>'OddsRatio_working_3-way'!Z159+'OddsRatio_working_3-way'!AF159</f>
        <v>1.088424296079765</v>
      </c>
      <c r="AM159" s="11">
        <f>'OddsRatio_working_3-way'!AA159+'OddsRatio_working_3-way'!AG159</f>
        <v>-0.85961477846196188</v>
      </c>
      <c r="AN159" s="11">
        <f>'OddsRatio_working_3-way'!AB159+'OddsRatio_working_3-way'!AH159</f>
        <v>-0.22880951761780344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1.088424296079765</v>
      </c>
      <c r="AS159" s="11">
        <f>IF(('OddsRatio_working_3-way'!X159=0),IF(Q159&gt;0,-Q159^(1/3),(-Q159)^(1/3)),'OddsRatio_working_3-way'!AM159-'OddsRatio_working_3-way'!R159/3)</f>
        <v>-0.85961477846196188</v>
      </c>
      <c r="AT159" s="11">
        <f>IF(('OddsRatio_working_3-way'!X159=0),IF(Q159&gt;0,-Q159^(1/3),(-Q159)^(1/3)),'OddsRatio_working_3-way'!AN159-'OddsRatio_working_3-way'!R159/3)</f>
        <v>-0.22880951761780344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1.57</v>
      </c>
      <c r="B160" s="4">
        <f>IF('True_Odds_Calculator_3-way'!B159="","",'True_Odds_Calculator_3-way'!B159)</f>
        <v>4.04</v>
      </c>
      <c r="C160" s="4">
        <f>IF('True_Odds_Calculator_3-way'!C159="","",'True_Odds_Calculator_3-way'!C159)</f>
        <v>6.29</v>
      </c>
      <c r="D160" s="9">
        <f t="shared" si="39"/>
        <v>0.61835694091979865</v>
      </c>
      <c r="E160" s="9">
        <f t="shared" si="40"/>
        <v>0.2330092944933557</v>
      </c>
      <c r="F160" s="9">
        <f t="shared" si="41"/>
        <v>0.14863376458684582</v>
      </c>
      <c r="G160" s="9">
        <f t="shared" si="42"/>
        <v>1.082787597500801</v>
      </c>
      <c r="H160" s="9">
        <f t="shared" si="43"/>
        <v>1.6171889305754565</v>
      </c>
      <c r="I160" s="9">
        <f t="shared" si="44"/>
        <v>4.2916742964024346</v>
      </c>
      <c r="J160" s="9">
        <f t="shared" si="45"/>
        <v>6.7279463907792358</v>
      </c>
      <c r="K160" s="11">
        <f t="shared" si="46"/>
        <v>0.63694267515923564</v>
      </c>
      <c r="L160" s="11">
        <f t="shared" si="47"/>
        <v>0.24752475247524752</v>
      </c>
      <c r="M160" s="11">
        <f t="shared" si="48"/>
        <v>0.1589825119236884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-0.22975895556199677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0.22307882262105483</v>
      </c>
      <c r="Q160" s="11">
        <f>2*'OddsRatio_working_3-way'!K160*'OddsRatio_working_3-way'!L160*'OddsRatio_working_3-way'!M160</f>
        <v>5.013007249911345E-2</v>
      </c>
      <c r="R160" s="11">
        <f t="shared" si="49"/>
        <v>0</v>
      </c>
      <c r="S160" s="11">
        <f t="shared" si="50"/>
        <v>-0.97092547306979982</v>
      </c>
      <c r="T160" s="11">
        <f t="shared" si="51"/>
        <v>-0.21818549956624717</v>
      </c>
      <c r="U160" s="11">
        <f>'OddsRatio_working_3-way'!S160-'OddsRatio_working_3-way'!R160^2/3</f>
        <v>-0.97092547306979982</v>
      </c>
      <c r="V160" s="11">
        <f>'OddsRatio_working_3-way'!S160*'OddsRatio_working_3-way'!R160/3-2*'OddsRatio_working_3-way'!R160^3/27-'OddsRatio_working_3-way'!T160</f>
        <v>0.21818549956624717</v>
      </c>
      <c r="W160" s="11">
        <f>'OddsRatio_working_3-way'!V160^2+4*'OddsRatio_working_3-way'!U160^3/27</f>
        <v>-8.799328422983671E-2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0.18411830194932385</v>
      </c>
      <c r="Y160" s="11">
        <f>IF('OddsRatio_working_3-way'!W160&gt;=0,IF('OddsRatio_working_3-way'!V160+SQRT('OddsRatio_working_3-way'!W160)&gt;0,0,PI()),ACOS('OddsRatio_working_3-way'!V160/(2*'OddsRatio_working_3-way'!X160)))</f>
        <v>0.93661971744286399</v>
      </c>
      <c r="Z160" s="11">
        <f>'OddsRatio_working_3-way'!X160^(1/3)*COS('OddsRatio_working_3-way'!Y160/3)</f>
        <v>0.54139379875040061</v>
      </c>
      <c r="AA160" s="11">
        <f>'OddsRatio_working_3-way'!X160^(1/3)*COS(('OddsRatio_working_3-way'!Y160+2*PI())/3)</f>
        <v>-0.42202744577416113</v>
      </c>
      <c r="AB160" s="11">
        <f>'OddsRatio_working_3-way'!X160^(1/3)*COS(('OddsRatio_working_3-way'!Y160+4*PI())/3)</f>
        <v>-0.11936635297623961</v>
      </c>
      <c r="AC160" s="11">
        <f>'OddsRatio_working_3-way'!X160^(1/3)*SIN('OddsRatio_working_3-way'!Y160/3)</f>
        <v>0.17474146340010641</v>
      </c>
      <c r="AD160" s="11">
        <f>'OddsRatio_working_3-way'!X160^(1/3)*SIN(('OddsRatio_working_3-way'!Y160+2*PI())/3)</f>
        <v>0.3814900514691536</v>
      </c>
      <c r="AE160" s="11">
        <f>'OddsRatio_working_3-way'!X160^(1/3)*SIN(('OddsRatio_working_3-way'!Y160+4*PI())/3)</f>
        <v>-0.55623151486925992</v>
      </c>
      <c r="AF160" s="11">
        <f>-'OddsRatio_working_3-way'!U160/(3*'OddsRatio_working_3-way'!X160^(1/3))*COS(('OddsRatio_working_3-way'!Y160)/3)</f>
        <v>0.5413937987504005</v>
      </c>
      <c r="AG160" s="11">
        <f>-'OddsRatio_working_3-way'!U160/(3*'OddsRatio_working_3-way'!X160^(1/3))*COS(('OddsRatio_working_3-way'!Y160+2*PI())/3)</f>
        <v>-0.42202744577416107</v>
      </c>
      <c r="AH160" s="11">
        <f>-'OddsRatio_working_3-way'!U160/(3*'OddsRatio_working_3-way'!X160^(1/3))*COS(('OddsRatio_working_3-way'!Y160+4*PI())/3)</f>
        <v>-0.1193663529762396</v>
      </c>
      <c r="AI160" s="11">
        <f>'OddsRatio_working_3-way'!U160/(3*'OddsRatio_working_3-way'!X160^(1/3))*SIN(('OddsRatio_working_3-way'!Y160)/3)</f>
        <v>-0.17474146340010638</v>
      </c>
      <c r="AJ160" s="11">
        <f>'OddsRatio_working_3-way'!U160/(3*'OddsRatio_working_3-way'!X160^(1/3))*SIN(('OddsRatio_working_3-way'!Y160+2*PI())/3)</f>
        <v>-0.38149005146915355</v>
      </c>
      <c r="AK160" s="11">
        <f>'OddsRatio_working_3-way'!U160/(3*'OddsRatio_working_3-way'!X160^(1/3))*SIN(('OddsRatio_working_3-way'!Y160+4*PI())/3)</f>
        <v>0.55623151486925981</v>
      </c>
      <c r="AL160" s="11">
        <f>'OddsRatio_working_3-way'!Z160+'OddsRatio_working_3-way'!AF160</f>
        <v>1.082787597500801</v>
      </c>
      <c r="AM160" s="11">
        <f>'OddsRatio_working_3-way'!AA160+'OddsRatio_working_3-way'!AG160</f>
        <v>-0.84405489154832214</v>
      </c>
      <c r="AN160" s="11">
        <f>'OddsRatio_working_3-way'!AB160+'OddsRatio_working_3-way'!AH160</f>
        <v>-0.2387327059524792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1.082787597500801</v>
      </c>
      <c r="AS160" s="11">
        <f>IF(('OddsRatio_working_3-way'!X160=0),IF(Q160&gt;0,-Q160^(1/3),(-Q160)^(1/3)),'OddsRatio_working_3-way'!AM160-'OddsRatio_working_3-way'!R160/3)</f>
        <v>-0.84405489154832214</v>
      </c>
      <c r="AT160" s="11">
        <f>IF(('OddsRatio_working_3-way'!X160=0),IF(Q160&gt;0,-Q160^(1/3),(-Q160)^(1/3)),'OddsRatio_working_3-way'!AN160-'OddsRatio_working_3-way'!R160/3)</f>
        <v>-0.2387327059524792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2.0499999999999998</v>
      </c>
      <c r="B161" s="4">
        <f>IF('True_Odds_Calculator_3-way'!B160="","",'True_Odds_Calculator_3-way'!B160)</f>
        <v>3.1</v>
      </c>
      <c r="C161" s="4">
        <f>IF('True_Odds_Calculator_3-way'!C160="","",'True_Odds_Calculator_3-way'!C160)</f>
        <v>4.0599999999999996</v>
      </c>
      <c r="D161" s="9">
        <f t="shared" si="39"/>
        <v>0.46591422235795099</v>
      </c>
      <c r="E161" s="9">
        <f t="shared" si="40"/>
        <v>0.30370806453474825</v>
      </c>
      <c r="F161" s="9">
        <f t="shared" si="41"/>
        <v>0.23037771310730096</v>
      </c>
      <c r="G161" s="9">
        <f t="shared" si="42"/>
        <v>1.0917312611527668</v>
      </c>
      <c r="H161" s="9">
        <f t="shared" si="43"/>
        <v>2.1463178242104046</v>
      </c>
      <c r="I161" s="9">
        <f t="shared" si="44"/>
        <v>3.2926356484208101</v>
      </c>
      <c r="J161" s="9">
        <f t="shared" si="45"/>
        <v>4.3406976591274651</v>
      </c>
      <c r="K161" s="11">
        <f t="shared" si="46"/>
        <v>0.48780487804878053</v>
      </c>
      <c r="L161" s="11">
        <f t="shared" si="47"/>
        <v>0.32258064516129031</v>
      </c>
      <c r="M161" s="11">
        <f t="shared" si="48"/>
        <v>0.24630541871921185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-0.26151007894951028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0.24068554685229038</v>
      </c>
      <c r="Q161" s="11">
        <f>2*'OddsRatio_working_3-way'!K161*'OddsRatio_working_3-way'!L161*'OddsRatio_working_3-way'!M161</f>
        <v>7.7515474026502565E-2</v>
      </c>
      <c r="R161" s="11">
        <f t="shared" si="49"/>
        <v>0</v>
      </c>
      <c r="S161" s="11">
        <f t="shared" si="50"/>
        <v>-0.92036814725890359</v>
      </c>
      <c r="T161" s="11">
        <f t="shared" si="51"/>
        <v>-0.2964148622411929</v>
      </c>
      <c r="U161" s="11">
        <f>'OddsRatio_working_3-way'!S161-'OddsRatio_working_3-way'!R161^2/3</f>
        <v>-0.92036814725890359</v>
      </c>
      <c r="V161" s="11">
        <f>'OddsRatio_working_3-way'!S161*'OddsRatio_working_3-way'!R161/3-2*'OddsRatio_working_3-way'!R161^3/27-'OddsRatio_working_3-way'!T161</f>
        <v>0.2964148622411929</v>
      </c>
      <c r="W161" s="11">
        <f>'OddsRatio_working_3-way'!V161^2+4*'OddsRatio_working_3-way'!U161^3/27</f>
        <v>-2.7637958870555313E-2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0.16992625564345604</v>
      </c>
      <c r="Y161" s="11">
        <f>IF('OddsRatio_working_3-way'!W161&gt;=0,IF('OddsRatio_working_3-way'!V161+SQRT('OddsRatio_working_3-way'!W161)&gt;0,0,PI()),ACOS('OddsRatio_working_3-way'!V161/(2*'OddsRatio_working_3-way'!X161)))</f>
        <v>0.51114133705894349</v>
      </c>
      <c r="Z161" s="11">
        <f>'OddsRatio_working_3-way'!X161^(1/3)*COS('OddsRatio_working_3-way'!Y161/3)</f>
        <v>0.54586563057638349</v>
      </c>
      <c r="AA161" s="11">
        <f>'OddsRatio_working_3-way'!X161^(1/3)*COS(('OddsRatio_working_3-way'!Y161+2*PI())/3)</f>
        <v>-0.35426590714698802</v>
      </c>
      <c r="AB161" s="11">
        <f>'OddsRatio_working_3-way'!X161^(1/3)*COS(('OddsRatio_working_3-way'!Y161+4*PI())/3)</f>
        <v>-0.19159972342939585</v>
      </c>
      <c r="AC161" s="11">
        <f>'OddsRatio_working_3-way'!X161^(1/3)*SIN('OddsRatio_working_3-way'!Y161/3)</f>
        <v>9.3915364957401173E-2</v>
      </c>
      <c r="AD161" s="11">
        <f>'OddsRatio_working_3-way'!X161^(1/3)*SIN(('OddsRatio_working_3-way'!Y161+2*PI())/3)</f>
        <v>0.4257758206532592</v>
      </c>
      <c r="AE161" s="11">
        <f>'OddsRatio_working_3-way'!X161^(1/3)*SIN(('OddsRatio_working_3-way'!Y161+4*PI())/3)</f>
        <v>-0.51969118561066019</v>
      </c>
      <c r="AF161" s="11">
        <f>-'OddsRatio_working_3-way'!U161/(3*'OddsRatio_working_3-way'!X161^(1/3))*COS(('OddsRatio_working_3-way'!Y161)/3)</f>
        <v>0.54586563057638338</v>
      </c>
      <c r="AG161" s="11">
        <f>-'OddsRatio_working_3-way'!U161/(3*'OddsRatio_working_3-way'!X161^(1/3))*COS(('OddsRatio_working_3-way'!Y161+2*PI())/3)</f>
        <v>-0.35426590714698797</v>
      </c>
      <c r="AH161" s="11">
        <f>-'OddsRatio_working_3-way'!U161/(3*'OddsRatio_working_3-way'!X161^(1/3))*COS(('OddsRatio_working_3-way'!Y161+4*PI())/3)</f>
        <v>-0.1915997234293958</v>
      </c>
      <c r="AI161" s="11">
        <f>'OddsRatio_working_3-way'!U161/(3*'OddsRatio_working_3-way'!X161^(1/3))*SIN(('OddsRatio_working_3-way'!Y161)/3)</f>
        <v>-9.3915364957401146E-2</v>
      </c>
      <c r="AJ161" s="11">
        <f>'OddsRatio_working_3-way'!U161/(3*'OddsRatio_working_3-way'!X161^(1/3))*SIN(('OddsRatio_working_3-way'!Y161+2*PI())/3)</f>
        <v>-0.42577582065325909</v>
      </c>
      <c r="AK161" s="11">
        <f>'OddsRatio_working_3-way'!U161/(3*'OddsRatio_working_3-way'!X161^(1/3))*SIN(('OddsRatio_working_3-way'!Y161+4*PI())/3)</f>
        <v>0.51969118561066008</v>
      </c>
      <c r="AL161" s="11">
        <f>'OddsRatio_working_3-way'!Z161+'OddsRatio_working_3-way'!AF161</f>
        <v>1.0917312611527668</v>
      </c>
      <c r="AM161" s="11">
        <f>'OddsRatio_working_3-way'!AA161+'OddsRatio_working_3-way'!AG161</f>
        <v>-0.70853181429397605</v>
      </c>
      <c r="AN161" s="11">
        <f>'OddsRatio_working_3-way'!AB161+'OddsRatio_working_3-way'!AH161</f>
        <v>-0.38319944685879165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1.0917312611527668</v>
      </c>
      <c r="AS161" s="11">
        <f>IF(('OddsRatio_working_3-way'!X161=0),IF(Q161&gt;0,-Q161^(1/3),(-Q161)^(1/3)),'OddsRatio_working_3-way'!AM161-'OddsRatio_working_3-way'!R161/3)</f>
        <v>-0.70853181429397605</v>
      </c>
      <c r="AT161" s="11">
        <f>IF(('OddsRatio_working_3-way'!X161=0),IF(Q161&gt;0,-Q161^(1/3),(-Q161)^(1/3)),'OddsRatio_working_3-way'!AN161-'OddsRatio_working_3-way'!R161/3)</f>
        <v>-0.38319944685879165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1.49</v>
      </c>
      <c r="B162" s="4">
        <f>IF('True_Odds_Calculator_3-way'!B161="","",'True_Odds_Calculator_3-way'!B161)</f>
        <v>4.07</v>
      </c>
      <c r="C162" s="4">
        <f>IF('True_Odds_Calculator_3-way'!C161="","",'True_Odds_Calculator_3-way'!C161)</f>
        <v>6.81</v>
      </c>
      <c r="D162" s="9">
        <f t="shared" si="39"/>
        <v>0.64381708920027902</v>
      </c>
      <c r="E162" s="9">
        <f t="shared" si="40"/>
        <v>0.22390428764793585</v>
      </c>
      <c r="F162" s="9">
        <f t="shared" si="41"/>
        <v>0.13227862315178535</v>
      </c>
      <c r="G162" s="9">
        <f t="shared" si="42"/>
        <v>1.1290534404642716</v>
      </c>
      <c r="H162" s="9">
        <f t="shared" si="43"/>
        <v>1.5532361858274926</v>
      </c>
      <c r="I162" s="9">
        <f t="shared" si="44"/>
        <v>4.4661940622253145</v>
      </c>
      <c r="J162" s="9">
        <f t="shared" si="45"/>
        <v>7.5598004890974186</v>
      </c>
      <c r="K162" s="11">
        <f t="shared" si="46"/>
        <v>0.67114093959731547</v>
      </c>
      <c r="L162" s="11">
        <f t="shared" si="47"/>
        <v>0.24570024570024568</v>
      </c>
      <c r="M162" s="11">
        <f t="shared" si="48"/>
        <v>0.14684287812041116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-0.21163271250490012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0.22688814339466259</v>
      </c>
      <c r="Q162" s="11">
        <f>2*'OddsRatio_working_3-way'!K162*'OddsRatio_working_3-way'!L162*'OddsRatio_working_3-way'!M162</f>
        <v>4.8428632528209732E-2</v>
      </c>
      <c r="R162" s="11">
        <f t="shared" si="49"/>
        <v>0</v>
      </c>
      <c r="S162" s="11">
        <f t="shared" si="50"/>
        <v>-1.0720844651528494</v>
      </c>
      <c r="T162" s="11">
        <f t="shared" si="51"/>
        <v>-0.22883339704436487</v>
      </c>
      <c r="U162" s="11">
        <f>'OddsRatio_working_3-way'!S162-'OddsRatio_working_3-way'!R162^2/3</f>
        <v>-1.0720844651528494</v>
      </c>
      <c r="V162" s="11">
        <f>'OddsRatio_working_3-way'!S162*'OddsRatio_working_3-way'!R162/3-2*'OddsRatio_working_3-way'!R162^3/27-'OddsRatio_working_3-way'!T162</f>
        <v>0.22883339704436487</v>
      </c>
      <c r="W162" s="11">
        <f>'OddsRatio_working_3-way'!V162^2+4*'OddsRatio_working_3-way'!U162^3/27</f>
        <v>-0.13018586438992824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0.21362969596523335</v>
      </c>
      <c r="Y162" s="11">
        <f>IF('OddsRatio_working_3-way'!W162&gt;=0,IF('OddsRatio_working_3-way'!V162+SQRT('OddsRatio_working_3-way'!W162)&gt;0,0,PI()),ACOS('OddsRatio_working_3-way'!V162/(2*'OddsRatio_working_3-way'!X162)))</f>
        <v>1.0055968978423615</v>
      </c>
      <c r="Z162" s="11">
        <f>'OddsRatio_working_3-way'!X162^(1/3)*COS('OddsRatio_working_3-way'!Y162/3)</f>
        <v>0.56452672023213579</v>
      </c>
      <c r="AA162" s="11">
        <f>'OddsRatio_working_3-way'!X162^(1/3)*COS(('OddsRatio_working_3-way'!Y162+2*PI())/3)</f>
        <v>-0.45256692113630376</v>
      </c>
      <c r="AB162" s="11">
        <f>'OddsRatio_working_3-way'!X162^(1/3)*COS(('OddsRatio_working_3-way'!Y162+4*PI())/3)</f>
        <v>-0.11195979909583229</v>
      </c>
      <c r="AC162" s="11">
        <f>'OddsRatio_working_3-way'!X162^(1/3)*SIN('OddsRatio_working_3-way'!Y162/3)</f>
        <v>0.1966496135979702</v>
      </c>
      <c r="AD162" s="11">
        <f>'OddsRatio_working_3-way'!X162^(1/3)*SIN(('OddsRatio_working_3-way'!Y162+2*PI())/3)</f>
        <v>0.39056967403715531</v>
      </c>
      <c r="AE162" s="11">
        <f>'OddsRatio_working_3-way'!X162^(1/3)*SIN(('OddsRatio_working_3-way'!Y162+4*PI())/3)</f>
        <v>-0.58721928763512532</v>
      </c>
      <c r="AF162" s="11">
        <f>-'OddsRatio_working_3-way'!U162/(3*'OddsRatio_working_3-way'!X162^(1/3))*COS(('OddsRatio_working_3-way'!Y162)/3)</f>
        <v>0.5645267202321359</v>
      </c>
      <c r="AG162" s="11">
        <f>-'OddsRatio_working_3-way'!U162/(3*'OddsRatio_working_3-way'!X162^(1/3))*COS(('OddsRatio_working_3-way'!Y162+2*PI())/3)</f>
        <v>-0.45256692113630381</v>
      </c>
      <c r="AH162" s="11">
        <f>-'OddsRatio_working_3-way'!U162/(3*'OddsRatio_working_3-way'!X162^(1/3))*COS(('OddsRatio_working_3-way'!Y162+4*PI())/3)</f>
        <v>-0.1119597990958323</v>
      </c>
      <c r="AI162" s="11">
        <f>'OddsRatio_working_3-way'!U162/(3*'OddsRatio_working_3-way'!X162^(1/3))*SIN(('OddsRatio_working_3-way'!Y162)/3)</f>
        <v>-0.19664961359797023</v>
      </c>
      <c r="AJ162" s="11">
        <f>'OddsRatio_working_3-way'!U162/(3*'OddsRatio_working_3-way'!X162^(1/3))*SIN(('OddsRatio_working_3-way'!Y162+2*PI())/3)</f>
        <v>-0.39056967403715537</v>
      </c>
      <c r="AK162" s="11">
        <f>'OddsRatio_working_3-way'!U162/(3*'OddsRatio_working_3-way'!X162^(1/3))*SIN(('OddsRatio_working_3-way'!Y162+4*PI())/3)</f>
        <v>0.58721928763512543</v>
      </c>
      <c r="AL162" s="11">
        <f>'OddsRatio_working_3-way'!Z162+'OddsRatio_working_3-way'!AF162</f>
        <v>1.1290534404642716</v>
      </c>
      <c r="AM162" s="11">
        <f>'OddsRatio_working_3-way'!AA162+'OddsRatio_working_3-way'!AG162</f>
        <v>-0.90513384227260762</v>
      </c>
      <c r="AN162" s="11">
        <f>'OddsRatio_working_3-way'!AB162+'OddsRatio_working_3-way'!AH162</f>
        <v>-0.22391959819166457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1.1290534404642716</v>
      </c>
      <c r="AS162" s="11">
        <f>IF(('OddsRatio_working_3-way'!X162=0),IF(Q162&gt;0,-Q162^(1/3),(-Q162)^(1/3)),'OddsRatio_working_3-way'!AM162-'OddsRatio_working_3-way'!R162/3)</f>
        <v>-0.90513384227260762</v>
      </c>
      <c r="AT162" s="11">
        <f>IF(('OddsRatio_working_3-way'!X162=0),IF(Q162&gt;0,-Q162^(1/3),(-Q162)^(1/3)),'OddsRatio_working_3-way'!AN162-'OddsRatio_working_3-way'!R162/3)</f>
        <v>-0.22391959819166457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1.44</v>
      </c>
      <c r="B163" s="4">
        <f>IF('True_Odds_Calculator_3-way'!B162="","",'True_Odds_Calculator_3-way'!B162)</f>
        <v>4.3</v>
      </c>
      <c r="C163" s="4">
        <f>IF('True_Odds_Calculator_3-way'!C162="","",'True_Odds_Calculator_3-way'!C162)</f>
        <v>7.4</v>
      </c>
      <c r="D163" s="9">
        <f t="shared" si="39"/>
        <v>0.6675317862115655</v>
      </c>
      <c r="E163" s="9">
        <f t="shared" si="40"/>
        <v>0.21117450915180036</v>
      </c>
      <c r="F163" s="9">
        <f t="shared" si="41"/>
        <v>0.12129370463663432</v>
      </c>
      <c r="G163" s="9">
        <f t="shared" si="42"/>
        <v>1.1319454629721799</v>
      </c>
      <c r="H163" s="9">
        <f t="shared" si="43"/>
        <v>1.498056003707759</v>
      </c>
      <c r="I163" s="9">
        <f t="shared" si="44"/>
        <v>4.7354200278081935</v>
      </c>
      <c r="J163" s="9">
        <f t="shared" si="45"/>
        <v>8.2444509630219525</v>
      </c>
      <c r="K163" s="11">
        <f t="shared" si="46"/>
        <v>0.69444444444444442</v>
      </c>
      <c r="L163" s="11">
        <f t="shared" si="47"/>
        <v>0.23255813953488372</v>
      </c>
      <c r="M163" s="11">
        <f t="shared" si="48"/>
        <v>0.13513513513513511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-0.20280745862141225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0.22129687827362249</v>
      </c>
      <c r="Q163" s="11">
        <f>2*'OddsRatio_working_3-way'!K163*'OddsRatio_working_3-way'!L163*'OddsRatio_working_3-way'!M163</f>
        <v>4.3648299462252946E-2</v>
      </c>
      <c r="R163" s="11">
        <f t="shared" si="49"/>
        <v>0</v>
      </c>
      <c r="S163" s="11">
        <f t="shared" si="50"/>
        <v>-1.0911673553719001</v>
      </c>
      <c r="T163" s="11">
        <f t="shared" si="51"/>
        <v>-0.21522038567493096</v>
      </c>
      <c r="U163" s="11">
        <f>'OddsRatio_working_3-way'!S163-'OddsRatio_working_3-way'!R163^2/3</f>
        <v>-1.0911673553719001</v>
      </c>
      <c r="V163" s="11">
        <f>'OddsRatio_working_3-way'!S163*'OddsRatio_working_3-way'!R163/3-2*'OddsRatio_working_3-way'!R163^3/27-'OddsRatio_working_3-way'!T163</f>
        <v>0.21522038567493096</v>
      </c>
      <c r="W163" s="11">
        <f>'OddsRatio_working_3-way'!V163^2+4*'OddsRatio_working_3-way'!U163^3/27</f>
        <v>-0.14615340965401483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0.21935885214875694</v>
      </c>
      <c r="Y163" s="11">
        <f>IF('OddsRatio_working_3-way'!W163&gt;=0,IF('OddsRatio_working_3-way'!V163+SQRT('OddsRatio_working_3-way'!W163)&gt;0,0,PI()),ACOS('OddsRatio_working_3-way'!V163/(2*'OddsRatio_working_3-way'!X163)))</f>
        <v>1.0580561292952875</v>
      </c>
      <c r="Z163" s="11">
        <f>'OddsRatio_working_3-way'!X163^(1/3)*COS('OddsRatio_working_3-way'!Y163/3)</f>
        <v>0.56597273148608995</v>
      </c>
      <c r="AA163" s="11">
        <f>'OddsRatio_working_3-way'!X163^(1/3)*COS(('OddsRatio_working_3-way'!Y163+2*PI())/3)</f>
        <v>-0.46339697866148111</v>
      </c>
      <c r="AB163" s="11">
        <f>'OddsRatio_working_3-way'!X163^(1/3)*COS(('OddsRatio_working_3-way'!Y163+4*PI())/3)</f>
        <v>-0.10257575282460864</v>
      </c>
      <c r="AC163" s="11">
        <f>'OddsRatio_working_3-way'!X163^(1/3)*SIN('OddsRatio_working_3-way'!Y163/3)</f>
        <v>0.20832023186624901</v>
      </c>
      <c r="AD163" s="11">
        <f>'OddsRatio_working_3-way'!X163^(1/3)*SIN(('OddsRatio_working_3-way'!Y163+2*PI())/3)</f>
        <v>0.38598664738309818</v>
      </c>
      <c r="AE163" s="11">
        <f>'OddsRatio_working_3-way'!X163^(1/3)*SIN(('OddsRatio_working_3-way'!Y163+4*PI())/3)</f>
        <v>-0.59430687924934722</v>
      </c>
      <c r="AF163" s="11">
        <f>-'OddsRatio_working_3-way'!U163/(3*'OddsRatio_working_3-way'!X163^(1/3))*COS(('OddsRatio_working_3-way'!Y163)/3)</f>
        <v>0.56597273148608995</v>
      </c>
      <c r="AG163" s="11">
        <f>-'OddsRatio_working_3-way'!U163/(3*'OddsRatio_working_3-way'!X163^(1/3))*COS(('OddsRatio_working_3-way'!Y163+2*PI())/3)</f>
        <v>-0.46339697866148111</v>
      </c>
      <c r="AH163" s="11">
        <f>-'OddsRatio_working_3-way'!U163/(3*'OddsRatio_working_3-way'!X163^(1/3))*COS(('OddsRatio_working_3-way'!Y163+4*PI())/3)</f>
        <v>-0.10257575282460864</v>
      </c>
      <c r="AI163" s="11">
        <f>'OddsRatio_working_3-way'!U163/(3*'OddsRatio_working_3-way'!X163^(1/3))*SIN(('OddsRatio_working_3-way'!Y163)/3)</f>
        <v>-0.20832023186624901</v>
      </c>
      <c r="AJ163" s="11">
        <f>'OddsRatio_working_3-way'!U163/(3*'OddsRatio_working_3-way'!X163^(1/3))*SIN(('OddsRatio_working_3-way'!Y163+2*PI())/3)</f>
        <v>-0.38598664738309818</v>
      </c>
      <c r="AK163" s="11">
        <f>'OddsRatio_working_3-way'!U163/(3*'OddsRatio_working_3-way'!X163^(1/3))*SIN(('OddsRatio_working_3-way'!Y163+4*PI())/3)</f>
        <v>0.59430687924934722</v>
      </c>
      <c r="AL163" s="11">
        <f>'OddsRatio_working_3-way'!Z163+'OddsRatio_working_3-way'!AF163</f>
        <v>1.1319454629721799</v>
      </c>
      <c r="AM163" s="11">
        <f>'OddsRatio_working_3-way'!AA163+'OddsRatio_working_3-way'!AG163</f>
        <v>-0.92679395732296221</v>
      </c>
      <c r="AN163" s="11">
        <f>'OddsRatio_working_3-way'!AB163+'OddsRatio_working_3-way'!AH163</f>
        <v>-0.20515150564921728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1.1319454629721799</v>
      </c>
      <c r="AS163" s="11">
        <f>IF(('OddsRatio_working_3-way'!X163=0),IF(Q163&gt;0,-Q163^(1/3),(-Q163)^(1/3)),'OddsRatio_working_3-way'!AM163-'OddsRatio_working_3-way'!R163/3)</f>
        <v>-0.92679395732296221</v>
      </c>
      <c r="AT163" s="11">
        <f>IF(('OddsRatio_working_3-way'!X163=0),IF(Q163&gt;0,-Q163^(1/3),(-Q163)^(1/3)),'OddsRatio_working_3-way'!AN163-'OddsRatio_working_3-way'!R163/3)</f>
        <v>-0.20515150564921728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1.67</v>
      </c>
      <c r="B164" s="4">
        <f>IF('True_Odds_Calculator_3-way'!B163="","",'True_Odds_Calculator_3-way'!B163)</f>
        <v>4.05</v>
      </c>
      <c r="C164" s="4">
        <f>IF('True_Odds_Calculator_3-way'!C163="","",'True_Odds_Calculator_3-way'!C163)</f>
        <v>4.93</v>
      </c>
      <c r="D164" s="9">
        <f t="shared" si="39"/>
        <v>0.57859724280768887</v>
      </c>
      <c r="E164" s="9">
        <f t="shared" si="40"/>
        <v>0.23172408207891942</v>
      </c>
      <c r="F164" s="9">
        <f t="shared" si="41"/>
        <v>0.18967867511339162</v>
      </c>
      <c r="G164" s="9">
        <f t="shared" si="42"/>
        <v>1.0870417149603528</v>
      </c>
      <c r="H164" s="9">
        <f t="shared" si="43"/>
        <v>1.7283179490234364</v>
      </c>
      <c r="I164" s="9">
        <f t="shared" si="44"/>
        <v>4.3154772306290763</v>
      </c>
      <c r="J164" s="9">
        <f t="shared" si="45"/>
        <v>5.2720739397941863</v>
      </c>
      <c r="K164" s="11">
        <f t="shared" si="46"/>
        <v>0.5988023952095809</v>
      </c>
      <c r="L164" s="11">
        <f t="shared" si="47"/>
        <v>0.24691358024691359</v>
      </c>
      <c r="M164" s="11">
        <f t="shared" si="48"/>
        <v>0.20283975659229211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-0.24085118021788288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0.22942620506114209</v>
      </c>
      <c r="Q164" s="11">
        <f>2*'OddsRatio_working_3-way'!K164*'OddsRatio_working_3-way'!L164*'OddsRatio_working_3-way'!M164</f>
        <v>5.998070720552736E-2</v>
      </c>
      <c r="R164" s="11">
        <f t="shared" si="49"/>
        <v>0</v>
      </c>
      <c r="S164" s="11">
        <f t="shared" si="50"/>
        <v>-0.95256417200694077</v>
      </c>
      <c r="T164" s="11">
        <f t="shared" si="51"/>
        <v>-0.24903638483841598</v>
      </c>
      <c r="U164" s="11">
        <f>'OddsRatio_working_3-way'!S164-'OddsRatio_working_3-way'!R164^2/3</f>
        <v>-0.95256417200694077</v>
      </c>
      <c r="V164" s="11">
        <f>'OddsRatio_working_3-way'!S164*'OddsRatio_working_3-way'!R164/3-2*'OddsRatio_working_3-way'!R164^3/27-'OddsRatio_working_3-way'!T164</f>
        <v>0.24903638483841598</v>
      </c>
      <c r="W164" s="11">
        <f>'OddsRatio_working_3-way'!V164^2+4*'OddsRatio_working_3-way'!U164^3/27</f>
        <v>-6.6030694027456566E-2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0.17892024410393323</v>
      </c>
      <c r="Y164" s="11">
        <f>IF('OddsRatio_working_3-way'!W164&gt;=0,IF('OddsRatio_working_3-way'!V164+SQRT('OddsRatio_working_3-way'!W164)&gt;0,0,PI()),ACOS('OddsRatio_working_3-way'!V164/(2*'OddsRatio_working_3-way'!X164)))</f>
        <v>0.80106483789481353</v>
      </c>
      <c r="Z164" s="11">
        <f>'OddsRatio_working_3-way'!X164^(1/3)*COS('OddsRatio_working_3-way'!Y164/3)</f>
        <v>0.54352085748017642</v>
      </c>
      <c r="AA164" s="11">
        <f>'OddsRatio_working_3-way'!X164^(1/3)*COS(('OddsRatio_working_3-way'!Y164+2*PI())/3)</f>
        <v>-0.40052319942612763</v>
      </c>
      <c r="AB164" s="11">
        <f>'OddsRatio_working_3-way'!X164^(1/3)*COS(('OddsRatio_working_3-way'!Y164+4*PI())/3)</f>
        <v>-0.14299765805404888</v>
      </c>
      <c r="AC164" s="11">
        <f>'OddsRatio_working_3-way'!X164^(1/3)*SIN('OddsRatio_working_3-way'!Y164/3)</f>
        <v>0.14868244063437383</v>
      </c>
      <c r="AD164" s="11">
        <f>'OddsRatio_working_3-way'!X164^(1/3)*SIN(('OddsRatio_working_3-way'!Y164+2*PI())/3)</f>
        <v>0.39636164974734722</v>
      </c>
      <c r="AE164" s="11">
        <f>'OddsRatio_working_3-way'!X164^(1/3)*SIN(('OddsRatio_working_3-way'!Y164+4*PI())/3)</f>
        <v>-0.54504409038172097</v>
      </c>
      <c r="AF164" s="11">
        <f>-'OddsRatio_working_3-way'!U164/(3*'OddsRatio_working_3-way'!X164^(1/3))*COS(('OddsRatio_working_3-way'!Y164)/3)</f>
        <v>0.54352085748017631</v>
      </c>
      <c r="AG164" s="11">
        <f>-'OddsRatio_working_3-way'!U164/(3*'OddsRatio_working_3-way'!X164^(1/3))*COS(('OddsRatio_working_3-way'!Y164+2*PI())/3)</f>
        <v>-0.40052319942612757</v>
      </c>
      <c r="AH164" s="11">
        <f>-'OddsRatio_working_3-way'!U164/(3*'OddsRatio_working_3-way'!X164^(1/3))*COS(('OddsRatio_working_3-way'!Y164+4*PI())/3)</f>
        <v>-0.14299765805404885</v>
      </c>
      <c r="AI164" s="11">
        <f>'OddsRatio_working_3-way'!U164/(3*'OddsRatio_working_3-way'!X164^(1/3))*SIN(('OddsRatio_working_3-way'!Y164)/3)</f>
        <v>-0.1486824406343738</v>
      </c>
      <c r="AJ164" s="11">
        <f>'OddsRatio_working_3-way'!U164/(3*'OddsRatio_working_3-way'!X164^(1/3))*SIN(('OddsRatio_working_3-way'!Y164+2*PI())/3)</f>
        <v>-0.39636164974734711</v>
      </c>
      <c r="AK164" s="11">
        <f>'OddsRatio_working_3-way'!U164/(3*'OddsRatio_working_3-way'!X164^(1/3))*SIN(('OddsRatio_working_3-way'!Y164+4*PI())/3)</f>
        <v>0.54504409038172086</v>
      </c>
      <c r="AL164" s="11">
        <f>'OddsRatio_working_3-way'!Z164+'OddsRatio_working_3-way'!AF164</f>
        <v>1.0870417149603528</v>
      </c>
      <c r="AM164" s="11">
        <f>'OddsRatio_working_3-way'!AA164+'OddsRatio_working_3-way'!AG164</f>
        <v>-0.80104639885225515</v>
      </c>
      <c r="AN164" s="11">
        <f>'OddsRatio_working_3-way'!AB164+'OddsRatio_working_3-way'!AH164</f>
        <v>-0.2859953161080977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1.0870417149603528</v>
      </c>
      <c r="AS164" s="11">
        <f>IF(('OddsRatio_working_3-way'!X164=0),IF(Q164&gt;0,-Q164^(1/3),(-Q164)^(1/3)),'OddsRatio_working_3-way'!AM164-'OddsRatio_working_3-way'!R164/3)</f>
        <v>-0.80104639885225515</v>
      </c>
      <c r="AT164" s="11">
        <f>IF(('OddsRatio_working_3-way'!X164=0),IF(Q164&gt;0,-Q164^(1/3),(-Q164)^(1/3)),'OddsRatio_working_3-way'!AN164-'OddsRatio_working_3-way'!R164/3)</f>
        <v>-0.2859953161080977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1.99</v>
      </c>
      <c r="B165" s="4">
        <f>IF('True_Odds_Calculator_3-way'!B164="","",'True_Odds_Calculator_3-way'!B164)</f>
        <v>3.75</v>
      </c>
      <c r="C165" s="4">
        <f>IF('True_Odds_Calculator_3-way'!C164="","",'True_Odds_Calculator_3-way'!C164)</f>
        <v>3.61</v>
      </c>
      <c r="D165" s="9">
        <f t="shared" si="39"/>
        <v>0.4844523147104543</v>
      </c>
      <c r="E165" s="9">
        <f t="shared" si="40"/>
        <v>0.25277585652571621</v>
      </c>
      <c r="F165" s="9">
        <f t="shared" si="41"/>
        <v>0.26277182876382937</v>
      </c>
      <c r="G165" s="9">
        <f t="shared" si="42"/>
        <v>1.074936008877263</v>
      </c>
      <c r="H165" s="9">
        <f t="shared" si="43"/>
        <v>2.0641866487884908</v>
      </c>
      <c r="I165" s="9">
        <f t="shared" si="44"/>
        <v>3.956074024412473</v>
      </c>
      <c r="J165" s="9">
        <f t="shared" si="45"/>
        <v>3.8055829831696566</v>
      </c>
      <c r="K165" s="11">
        <f t="shared" si="46"/>
        <v>0.50251256281407031</v>
      </c>
      <c r="L165" s="11">
        <f t="shared" si="47"/>
        <v>0.26666666666666666</v>
      </c>
      <c r="M165" s="11">
        <f t="shared" si="48"/>
        <v>0.2770083102493075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-0.26376480741658437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0.2357122639977357</v>
      </c>
      <c r="Q165" s="11">
        <f>2*'OddsRatio_working_3-way'!K165*'OddsRatio_working_3-way'!L165*'OddsRatio_working_3-way'!M165</f>
        <v>7.4240083148893132E-2</v>
      </c>
      <c r="R165" s="11">
        <f t="shared" si="49"/>
        <v>0</v>
      </c>
      <c r="S165" s="11">
        <f t="shared" si="50"/>
        <v>-0.89364561673861553</v>
      </c>
      <c r="T165" s="11">
        <f t="shared" si="51"/>
        <v>-0.28146318637436712</v>
      </c>
      <c r="U165" s="11">
        <f>'OddsRatio_working_3-way'!S165-'OddsRatio_working_3-way'!R165^2/3</f>
        <v>-0.89364561673861553</v>
      </c>
      <c r="V165" s="11">
        <f>'OddsRatio_working_3-way'!S165*'OddsRatio_working_3-way'!R165/3-2*'OddsRatio_working_3-way'!R165^3/27-'OddsRatio_working_3-way'!T165</f>
        <v>0.28146318637436712</v>
      </c>
      <c r="W165" s="11">
        <f>'OddsRatio_working_3-way'!V165^2+4*'OddsRatio_working_3-way'!U165^3/27</f>
        <v>-2.6507010004917231E-2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0.16257962302278917</v>
      </c>
      <c r="Y165" s="11">
        <f>IF('OddsRatio_working_3-way'!W165&gt;=0,IF('OddsRatio_working_3-way'!V165+SQRT('OddsRatio_working_3-way'!W165)&gt;0,0,PI()),ACOS('OddsRatio_working_3-way'!V165/(2*'OddsRatio_working_3-way'!X165)))</f>
        <v>0.52441614079831211</v>
      </c>
      <c r="Z165" s="11">
        <f>'OddsRatio_working_3-way'!X165^(1/3)*COS('OddsRatio_working_3-way'!Y165/3)</f>
        <v>0.53746800443863141</v>
      </c>
      <c r="AA165" s="11">
        <f>'OddsRatio_working_3-way'!X165^(1/3)*COS(('OddsRatio_working_3-way'!Y165+2*PI())/3)</f>
        <v>-0.35093809176612767</v>
      </c>
      <c r="AB165" s="11">
        <f>'OddsRatio_working_3-way'!X165^(1/3)*COS(('OddsRatio_working_3-way'!Y165+4*PI())/3)</f>
        <v>-0.18652991267250393</v>
      </c>
      <c r="AC165" s="11">
        <f>'OddsRatio_working_3-way'!X165^(1/3)*SIN('OddsRatio_working_3-way'!Y165/3)</f>
        <v>9.492110645668006E-2</v>
      </c>
      <c r="AD165" s="11">
        <f>'OddsRatio_working_3-way'!X165^(1/3)*SIN(('OddsRatio_working_3-way'!Y165+2*PI())/3)</f>
        <v>0.41800039233684227</v>
      </c>
      <c r="AE165" s="11">
        <f>'OddsRatio_working_3-way'!X165^(1/3)*SIN(('OddsRatio_working_3-way'!Y165+4*PI())/3)</f>
        <v>-0.51292149879352222</v>
      </c>
      <c r="AF165" s="11">
        <f>-'OddsRatio_working_3-way'!U165/(3*'OddsRatio_working_3-way'!X165^(1/3))*COS(('OddsRatio_working_3-way'!Y165)/3)</f>
        <v>0.53746800443863152</v>
      </c>
      <c r="AG165" s="11">
        <f>-'OddsRatio_working_3-way'!U165/(3*'OddsRatio_working_3-way'!X165^(1/3))*COS(('OddsRatio_working_3-way'!Y165+2*PI())/3)</f>
        <v>-0.35093809176612772</v>
      </c>
      <c r="AH165" s="11">
        <f>-'OddsRatio_working_3-way'!U165/(3*'OddsRatio_working_3-way'!X165^(1/3))*COS(('OddsRatio_working_3-way'!Y165+4*PI())/3)</f>
        <v>-0.18652991267250396</v>
      </c>
      <c r="AI165" s="11">
        <f>'OddsRatio_working_3-way'!U165/(3*'OddsRatio_working_3-way'!X165^(1/3))*SIN(('OddsRatio_working_3-way'!Y165)/3)</f>
        <v>-9.4921106456680088E-2</v>
      </c>
      <c r="AJ165" s="11">
        <f>'OddsRatio_working_3-way'!U165/(3*'OddsRatio_working_3-way'!X165^(1/3))*SIN(('OddsRatio_working_3-way'!Y165+2*PI())/3)</f>
        <v>-0.41800039233684239</v>
      </c>
      <c r="AK165" s="11">
        <f>'OddsRatio_working_3-way'!U165/(3*'OddsRatio_working_3-way'!X165^(1/3))*SIN(('OddsRatio_working_3-way'!Y165+4*PI())/3)</f>
        <v>0.51292149879352233</v>
      </c>
      <c r="AL165" s="11">
        <f>'OddsRatio_working_3-way'!Z165+'OddsRatio_working_3-way'!AF165</f>
        <v>1.074936008877263</v>
      </c>
      <c r="AM165" s="11">
        <f>'OddsRatio_working_3-way'!AA165+'OddsRatio_working_3-way'!AG165</f>
        <v>-0.70187618353225534</v>
      </c>
      <c r="AN165" s="11">
        <f>'OddsRatio_working_3-way'!AB165+'OddsRatio_working_3-way'!AH165</f>
        <v>-0.37305982534500792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1.074936008877263</v>
      </c>
      <c r="AS165" s="11">
        <f>IF(('OddsRatio_working_3-way'!X165=0),IF(Q165&gt;0,-Q165^(1/3),(-Q165)^(1/3)),'OddsRatio_working_3-way'!AM165-'OddsRatio_working_3-way'!R165/3)</f>
        <v>-0.70187618353225534</v>
      </c>
      <c r="AT165" s="11">
        <f>IF(('OddsRatio_working_3-way'!X165=0),IF(Q165&gt;0,-Q165^(1/3),(-Q165)^(1/3)),'OddsRatio_working_3-way'!AN165-'OddsRatio_working_3-way'!R165/3)</f>
        <v>-0.37305982534500792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1.76</v>
      </c>
      <c r="B166" s="4">
        <f>IF('True_Odds_Calculator_3-way'!B165="","",'True_Odds_Calculator_3-way'!B165)</f>
        <v>3.72</v>
      </c>
      <c r="C166" s="4">
        <f>IF('True_Odds_Calculator_3-way'!C165="","",'True_Odds_Calculator_3-way'!C165)</f>
        <v>4.78</v>
      </c>
      <c r="D166" s="9">
        <f t="shared" si="39"/>
        <v>0.54923893456358175</v>
      </c>
      <c r="E166" s="9">
        <f t="shared" si="40"/>
        <v>0.25398460682903046</v>
      </c>
      <c r="F166" s="9">
        <f t="shared" si="41"/>
        <v>0.19677645860738774</v>
      </c>
      <c r="G166" s="9">
        <f t="shared" si="42"/>
        <v>1.0798700305527205</v>
      </c>
      <c r="H166" s="9">
        <f t="shared" si="43"/>
        <v>1.8207012232200677</v>
      </c>
      <c r="I166" s="9">
        <f t="shared" si="44"/>
        <v>3.9372464831034</v>
      </c>
      <c r="J166" s="9">
        <f t="shared" si="45"/>
        <v>5.0819087154892832</v>
      </c>
      <c r="K166" s="11">
        <f t="shared" si="46"/>
        <v>0.56818181818181823</v>
      </c>
      <c r="L166" s="11">
        <f t="shared" si="47"/>
        <v>0.26881720430107525</v>
      </c>
      <c r="M166" s="11">
        <f t="shared" si="48"/>
        <v>0.20920502092050208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-0.24968404520300869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0.23198137400458907</v>
      </c>
      <c r="Q166" s="11">
        <f>2*'OddsRatio_working_3-way'!K166*'OddsRatio_working_3-way'!L166*'OddsRatio_working_3-way'!M166</f>
        <v>6.3906714601815157E-2</v>
      </c>
      <c r="R166" s="11">
        <f t="shared" si="49"/>
        <v>0</v>
      </c>
      <c r="S166" s="11">
        <f t="shared" si="50"/>
        <v>-0.92909971005946235</v>
      </c>
      <c r="T166" s="11">
        <f t="shared" si="51"/>
        <v>-0.25595033334971412</v>
      </c>
      <c r="U166" s="11">
        <f>'OddsRatio_working_3-way'!S166-'OddsRatio_working_3-way'!R166^2/3</f>
        <v>-0.92909971005946235</v>
      </c>
      <c r="V166" s="11">
        <f>'OddsRatio_working_3-way'!S166*'OddsRatio_working_3-way'!R166/3-2*'OddsRatio_working_3-way'!R166^3/27-'OddsRatio_working_3-way'!T166</f>
        <v>0.25595033334971412</v>
      </c>
      <c r="W166" s="11">
        <f>'OddsRatio_working_3-way'!V166^2+4*'OddsRatio_working_3-way'!U166^3/27</f>
        <v>-5.3307690312673642E-2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0.17235012580101547</v>
      </c>
      <c r="Y166" s="11">
        <f>IF('OddsRatio_working_3-way'!W166&gt;=0,IF('OddsRatio_working_3-way'!V166+SQRT('OddsRatio_working_3-way'!W166)&gt;0,0,PI()),ACOS('OddsRatio_working_3-way'!V166/(2*'OddsRatio_working_3-way'!X166)))</f>
        <v>0.73395641937403266</v>
      </c>
      <c r="Z166" s="11">
        <f>'OddsRatio_working_3-way'!X166^(1/3)*COS('OddsRatio_working_3-way'!Y166/3)</f>
        <v>0.53993501527636023</v>
      </c>
      <c r="AA166" s="11">
        <f>'OddsRatio_working_3-way'!X166^(1/3)*COS(('OddsRatio_working_3-way'!Y166+2*PI())/3)</f>
        <v>-0.38670465671144233</v>
      </c>
      <c r="AB166" s="11">
        <f>'OddsRatio_working_3-way'!X166^(1/3)*COS(('OddsRatio_working_3-way'!Y166+4*PI())/3)</f>
        <v>-0.15323035856491765</v>
      </c>
      <c r="AC166" s="11">
        <f>'OddsRatio_working_3-way'!X166^(1/3)*SIN('OddsRatio_working_3-way'!Y166/3)</f>
        <v>0.13479644888375492</v>
      </c>
      <c r="AD166" s="11">
        <f>'OddsRatio_working_3-way'!X166^(1/3)*SIN(('OddsRatio_working_3-way'!Y166+2*PI())/3)</f>
        <v>0.40019921518018964</v>
      </c>
      <c r="AE166" s="11">
        <f>'OddsRatio_working_3-way'!X166^(1/3)*SIN(('OddsRatio_working_3-way'!Y166+4*PI())/3)</f>
        <v>-0.5349956640639445</v>
      </c>
      <c r="AF166" s="11">
        <f>-'OddsRatio_working_3-way'!U166/(3*'OddsRatio_working_3-way'!X166^(1/3))*COS(('OddsRatio_working_3-way'!Y166)/3)</f>
        <v>0.53993501527636012</v>
      </c>
      <c r="AG166" s="11">
        <f>-'OddsRatio_working_3-way'!U166/(3*'OddsRatio_working_3-way'!X166^(1/3))*COS(('OddsRatio_working_3-way'!Y166+2*PI())/3)</f>
        <v>-0.38670465671144227</v>
      </c>
      <c r="AH166" s="11">
        <f>-'OddsRatio_working_3-way'!U166/(3*'OddsRatio_working_3-way'!X166^(1/3))*COS(('OddsRatio_working_3-way'!Y166+4*PI())/3)</f>
        <v>-0.15323035856491762</v>
      </c>
      <c r="AI166" s="11">
        <f>'OddsRatio_working_3-way'!U166/(3*'OddsRatio_working_3-way'!X166^(1/3))*SIN(('OddsRatio_working_3-way'!Y166)/3)</f>
        <v>-0.13479644888375489</v>
      </c>
      <c r="AJ166" s="11">
        <f>'OddsRatio_working_3-way'!U166/(3*'OddsRatio_working_3-way'!X166^(1/3))*SIN(('OddsRatio_working_3-way'!Y166+2*PI())/3)</f>
        <v>-0.40019921518018953</v>
      </c>
      <c r="AK166" s="11">
        <f>'OddsRatio_working_3-way'!U166/(3*'OddsRatio_working_3-way'!X166^(1/3))*SIN(('OddsRatio_working_3-way'!Y166+4*PI())/3)</f>
        <v>0.53499566406394439</v>
      </c>
      <c r="AL166" s="11">
        <f>'OddsRatio_working_3-way'!Z166+'OddsRatio_working_3-way'!AF166</f>
        <v>1.0798700305527205</v>
      </c>
      <c r="AM166" s="11">
        <f>'OddsRatio_working_3-way'!AA166+'OddsRatio_working_3-way'!AG166</f>
        <v>-0.77340931342288455</v>
      </c>
      <c r="AN166" s="11">
        <f>'OddsRatio_working_3-way'!AB166+'OddsRatio_working_3-way'!AH166</f>
        <v>-0.30646071712983525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1.0798700305527205</v>
      </c>
      <c r="AS166" s="11">
        <f>IF(('OddsRatio_working_3-way'!X166=0),IF(Q166&gt;0,-Q166^(1/3),(-Q166)^(1/3)),'OddsRatio_working_3-way'!AM166-'OddsRatio_working_3-way'!R166/3)</f>
        <v>-0.77340931342288455</v>
      </c>
      <c r="AT166" s="11">
        <f>IF(('OddsRatio_working_3-way'!X166=0),IF(Q166&gt;0,-Q166^(1/3),(-Q166)^(1/3)),'OddsRatio_working_3-way'!AN166-'OddsRatio_working_3-way'!R166/3)</f>
        <v>-0.30646071712983525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2.11</v>
      </c>
      <c r="B167" s="4">
        <f>IF('True_Odds_Calculator_3-way'!B166="","",'True_Odds_Calculator_3-way'!B166)</f>
        <v>3.5</v>
      </c>
      <c r="C167" s="4">
        <f>IF('True_Odds_Calculator_3-way'!C166="","",'True_Odds_Calculator_3-way'!C166)</f>
        <v>3.57</v>
      </c>
      <c r="D167" s="9">
        <f t="shared" si="39"/>
        <v>0.45869155146751145</v>
      </c>
      <c r="E167" s="9">
        <f t="shared" si="40"/>
        <v>0.27337977773086641</v>
      </c>
      <c r="F167" s="9">
        <f t="shared" si="41"/>
        <v>0.26792867080162225</v>
      </c>
      <c r="G167" s="9">
        <f t="shared" si="42"/>
        <v>1.0631660151314746</v>
      </c>
      <c r="H167" s="9">
        <f t="shared" si="43"/>
        <v>2.1801142767959369</v>
      </c>
      <c r="I167" s="9">
        <f t="shared" si="44"/>
        <v>3.657915037828686</v>
      </c>
      <c r="J167" s="9">
        <f t="shared" si="45"/>
        <v>3.7323366588878892</v>
      </c>
      <c r="K167" s="11">
        <f t="shared" si="46"/>
        <v>0.47393364928909953</v>
      </c>
      <c r="L167" s="11">
        <f t="shared" si="47"/>
        <v>0.2857142857142857</v>
      </c>
      <c r="M167" s="11">
        <f t="shared" si="48"/>
        <v>0.28011204481792717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-0.27050630678811816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0.23440655883206363</v>
      </c>
      <c r="Q167" s="11">
        <f>2*'OddsRatio_working_3-way'!K167*'OddsRatio_working_3-way'!L167*'OddsRatio_working_3-way'!M167</f>
        <v>7.5859727777366867E-2</v>
      </c>
      <c r="R167" s="11">
        <f t="shared" si="49"/>
        <v>0</v>
      </c>
      <c r="S167" s="11">
        <f t="shared" si="50"/>
        <v>-0.86654748133347337</v>
      </c>
      <c r="T167" s="11">
        <f t="shared" si="51"/>
        <v>-0.28043607810144766</v>
      </c>
      <c r="U167" s="11">
        <f>'OddsRatio_working_3-way'!S167-'OddsRatio_working_3-way'!R167^2/3</f>
        <v>-0.86654748133347337</v>
      </c>
      <c r="V167" s="11">
        <f>'OddsRatio_working_3-way'!S167*'OddsRatio_working_3-way'!R167/3-2*'OddsRatio_working_3-way'!R167^3/27-'OddsRatio_working_3-way'!T167</f>
        <v>0.28043607810144766</v>
      </c>
      <c r="W167" s="11">
        <f>'OddsRatio_working_3-way'!V167^2+4*'OddsRatio_working_3-way'!U167^3/27</f>
        <v>-1.7754781745080911E-2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0.15524108319481844</v>
      </c>
      <c r="Y167" s="11">
        <f>IF('OddsRatio_working_3-way'!W167&gt;=0,IF('OddsRatio_working_3-way'!V167+SQRT('OddsRatio_working_3-way'!W167)&gt;0,0,PI()),ACOS('OddsRatio_working_3-way'!V167/(2*'OddsRatio_working_3-way'!X167)))</f>
        <v>0.44356451303825595</v>
      </c>
      <c r="Z167" s="11">
        <f>'OddsRatio_working_3-way'!X167^(1/3)*COS('OddsRatio_working_3-way'!Y167/3)</f>
        <v>0.5315830075657374</v>
      </c>
      <c r="AA167" s="11">
        <f>'OddsRatio_working_3-way'!X167^(1/3)*COS(('OddsRatio_working_3-way'!Y167+2*PI())/3)</f>
        <v>-0.33435898794185104</v>
      </c>
      <c r="AB167" s="11">
        <f>'OddsRatio_working_3-way'!X167^(1/3)*COS(('OddsRatio_working_3-way'!Y167+4*PI())/3)</f>
        <v>-0.19722401962388644</v>
      </c>
      <c r="AC167" s="11">
        <f>'OddsRatio_working_3-way'!X167^(1/3)*SIN('OddsRatio_working_3-way'!Y167/3)</f>
        <v>7.9174910873687748E-2</v>
      </c>
      <c r="AD167" s="11">
        <f>'OddsRatio_working_3-way'!X167^(1/3)*SIN(('OddsRatio_working_3-way'!Y167+2*PI())/3)</f>
        <v>0.42077693333522009</v>
      </c>
      <c r="AE167" s="11">
        <f>'OddsRatio_working_3-way'!X167^(1/3)*SIN(('OddsRatio_working_3-way'!Y167+4*PI())/3)</f>
        <v>-0.49995184420890781</v>
      </c>
      <c r="AF167" s="11">
        <f>-'OddsRatio_working_3-way'!U167/(3*'OddsRatio_working_3-way'!X167^(1/3))*COS(('OddsRatio_working_3-way'!Y167)/3)</f>
        <v>0.53158300756573729</v>
      </c>
      <c r="AG167" s="11">
        <f>-'OddsRatio_working_3-way'!U167/(3*'OddsRatio_working_3-way'!X167^(1/3))*COS(('OddsRatio_working_3-way'!Y167+2*PI())/3)</f>
        <v>-0.33435898794185098</v>
      </c>
      <c r="AH167" s="11">
        <f>-'OddsRatio_working_3-way'!U167/(3*'OddsRatio_working_3-way'!X167^(1/3))*COS(('OddsRatio_working_3-way'!Y167+4*PI())/3)</f>
        <v>-0.19722401962388639</v>
      </c>
      <c r="AI167" s="11">
        <f>'OddsRatio_working_3-way'!U167/(3*'OddsRatio_working_3-way'!X167^(1/3))*SIN(('OddsRatio_working_3-way'!Y167)/3)</f>
        <v>-7.9174910873687734E-2</v>
      </c>
      <c r="AJ167" s="11">
        <f>'OddsRatio_working_3-way'!U167/(3*'OddsRatio_working_3-way'!X167^(1/3))*SIN(('OddsRatio_working_3-way'!Y167+2*PI())/3)</f>
        <v>-0.42077693333522004</v>
      </c>
      <c r="AK167" s="11">
        <f>'OddsRatio_working_3-way'!U167/(3*'OddsRatio_working_3-way'!X167^(1/3))*SIN(('OddsRatio_working_3-way'!Y167+4*PI())/3)</f>
        <v>0.4999518442089077</v>
      </c>
      <c r="AL167" s="11">
        <f>'OddsRatio_working_3-way'!Z167+'OddsRatio_working_3-way'!AF167</f>
        <v>1.0631660151314746</v>
      </c>
      <c r="AM167" s="11">
        <f>'OddsRatio_working_3-way'!AA167+'OddsRatio_working_3-way'!AG167</f>
        <v>-0.66871797588370208</v>
      </c>
      <c r="AN167" s="11">
        <f>'OddsRatio_working_3-way'!AB167+'OddsRatio_working_3-way'!AH167</f>
        <v>-0.39444803924777283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1.0631660151314746</v>
      </c>
      <c r="AS167" s="11">
        <f>IF(('OddsRatio_working_3-way'!X167=0),IF(Q167&gt;0,-Q167^(1/3),(-Q167)^(1/3)),'OddsRatio_working_3-way'!AM167-'OddsRatio_working_3-way'!R167/3)</f>
        <v>-0.66871797588370208</v>
      </c>
      <c r="AT167" s="11">
        <f>IF(('OddsRatio_working_3-way'!X167=0),IF(Q167&gt;0,-Q167^(1/3),(-Q167)^(1/3)),'OddsRatio_working_3-way'!AN167-'OddsRatio_working_3-way'!R167/3)</f>
        <v>-0.39444803924777283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1.1499999999999999</v>
      </c>
      <c r="B168" s="4">
        <f>IF('True_Odds_Calculator_3-way'!B167="","",'True_Odds_Calculator_3-way'!B167)</f>
        <v>8</v>
      </c>
      <c r="C168" s="4">
        <f>IF('True_Odds_Calculator_3-way'!C167="","",'True_Odds_Calculator_3-way'!C167)</f>
        <v>23</v>
      </c>
      <c r="D168" s="9">
        <f t="shared" si="39"/>
        <v>0.85220299240041408</v>
      </c>
      <c r="E168" s="9">
        <f t="shared" si="40"/>
        <v>0.10997023736801464</v>
      </c>
      <c r="F168" s="9">
        <f t="shared" si="41"/>
        <v>3.7826770231571431E-2</v>
      </c>
      <c r="G168" s="9">
        <f t="shared" si="42"/>
        <v>1.1561956397523228</v>
      </c>
      <c r="H168" s="9">
        <f t="shared" si="43"/>
        <v>1.1734293459628482</v>
      </c>
      <c r="I168" s="9">
        <f t="shared" si="44"/>
        <v>9.0933694782662595</v>
      </c>
      <c r="J168" s="9">
        <f t="shared" si="45"/>
        <v>26.436304074551099</v>
      </c>
      <c r="K168" s="11">
        <f t="shared" si="46"/>
        <v>0.86956521739130443</v>
      </c>
      <c r="L168" s="11">
        <f t="shared" si="47"/>
        <v>0.125</v>
      </c>
      <c r="M168" s="11">
        <f t="shared" si="48"/>
        <v>4.3478260869565216E-2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-0.10916824196597352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0.13775992438563328</v>
      </c>
      <c r="Q168" s="11">
        <f>2*'OddsRatio_working_3-way'!K168*'OddsRatio_working_3-way'!L168*'OddsRatio_working_3-way'!M168</f>
        <v>9.4517958412098299E-3</v>
      </c>
      <c r="R168" s="11">
        <f t="shared" si="49"/>
        <v>0</v>
      </c>
      <c r="S168" s="11">
        <f t="shared" si="50"/>
        <v>-1.2619047619047621</v>
      </c>
      <c r="T168" s="11">
        <f t="shared" si="51"/>
        <v>-8.658008658008659E-2</v>
      </c>
      <c r="U168" s="11">
        <f>'OddsRatio_working_3-way'!S168-'OddsRatio_working_3-way'!R168^2/3</f>
        <v>-1.2619047619047621</v>
      </c>
      <c r="V168" s="11">
        <f>'OddsRatio_working_3-way'!S168*'OddsRatio_working_3-way'!R168/3-2*'OddsRatio_working_3-way'!R168^3/27-'OddsRatio_working_3-way'!T168</f>
        <v>8.658008658008659E-2</v>
      </c>
      <c r="W168" s="11">
        <f>'OddsRatio_working_3-way'!V168^2+4*'OddsRatio_working_3-way'!U168^3/27</f>
        <v>-0.29020192137762407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0.27280855593705239</v>
      </c>
      <c r="Y168" s="11">
        <f>IF('OddsRatio_working_3-way'!W168&gt;=0,IF('OddsRatio_working_3-way'!V168+SQRT('OddsRatio_working_3-way'!W168)&gt;0,0,PI()),ACOS('OddsRatio_working_3-way'!V168/(2*'OddsRatio_working_3-way'!X168)))</f>
        <v>1.4114398549291549</v>
      </c>
      <c r="Z168" s="11">
        <f>'OddsRatio_working_3-way'!X168^(1/3)*COS('OddsRatio_working_3-way'!Y168/3)</f>
        <v>0.57809781987616138</v>
      </c>
      <c r="AA168" s="11">
        <f>'OddsRatio_working_3-way'!X168^(1/3)*COS(('OddsRatio_working_3-way'!Y168+2*PI())/3)</f>
        <v>-0.54366307581856033</v>
      </c>
      <c r="AB168" s="11">
        <f>'OddsRatio_working_3-way'!X168^(1/3)*COS(('OddsRatio_working_3-way'!Y168+4*PI())/3)</f>
        <v>-3.4434744057601351E-2</v>
      </c>
      <c r="AC168" s="11">
        <f>'OddsRatio_working_3-way'!X168^(1/3)*SIN('OddsRatio_working_3-way'!Y168/3)</f>
        <v>0.29400311442117399</v>
      </c>
      <c r="AD168" s="11">
        <f>'OddsRatio_working_3-way'!X168^(1/3)*SIN(('OddsRatio_working_3-way'!Y168+2*PI())/3)</f>
        <v>0.35364584067456956</v>
      </c>
      <c r="AE168" s="11">
        <f>'OddsRatio_working_3-way'!X168^(1/3)*SIN(('OddsRatio_working_3-way'!Y168+4*PI())/3)</f>
        <v>-0.64764895509574338</v>
      </c>
      <c r="AF168" s="11">
        <f>-'OddsRatio_working_3-way'!U168/(3*'OddsRatio_working_3-way'!X168^(1/3))*COS(('OddsRatio_working_3-way'!Y168)/3)</f>
        <v>0.57809781987616138</v>
      </c>
      <c r="AG168" s="11">
        <f>-'OddsRatio_working_3-way'!U168/(3*'OddsRatio_working_3-way'!X168^(1/3))*COS(('OddsRatio_working_3-way'!Y168+2*PI())/3)</f>
        <v>-0.54366307581856033</v>
      </c>
      <c r="AH168" s="11">
        <f>-'OddsRatio_working_3-way'!U168/(3*'OddsRatio_working_3-way'!X168^(1/3))*COS(('OddsRatio_working_3-way'!Y168+4*PI())/3)</f>
        <v>-3.4434744057601344E-2</v>
      </c>
      <c r="AI168" s="11">
        <f>'OddsRatio_working_3-way'!U168/(3*'OddsRatio_working_3-way'!X168^(1/3))*SIN(('OddsRatio_working_3-way'!Y168)/3)</f>
        <v>-0.29400311442117394</v>
      </c>
      <c r="AJ168" s="11">
        <f>'OddsRatio_working_3-way'!U168/(3*'OddsRatio_working_3-way'!X168^(1/3))*SIN(('OddsRatio_working_3-way'!Y168+2*PI())/3)</f>
        <v>-0.3536458406745695</v>
      </c>
      <c r="AK168" s="11">
        <f>'OddsRatio_working_3-way'!U168/(3*'OddsRatio_working_3-way'!X168^(1/3))*SIN(('OddsRatio_working_3-way'!Y168+4*PI())/3)</f>
        <v>0.64764895509574327</v>
      </c>
      <c r="AL168" s="11">
        <f>'OddsRatio_working_3-way'!Z168+'OddsRatio_working_3-way'!AF168</f>
        <v>1.1561956397523228</v>
      </c>
      <c r="AM168" s="11">
        <f>'OddsRatio_working_3-way'!AA168+'OddsRatio_working_3-way'!AG168</f>
        <v>-1.0873261516371207</v>
      </c>
      <c r="AN168" s="11">
        <f>'OddsRatio_working_3-way'!AB168+'OddsRatio_working_3-way'!AH168</f>
        <v>-6.8869488115202687E-2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1.1561956397523228</v>
      </c>
      <c r="AS168" s="11">
        <f>IF(('OddsRatio_working_3-way'!X168=0),IF(Q168&gt;0,-Q168^(1/3),(-Q168)^(1/3)),'OddsRatio_working_3-way'!AM168-'OddsRatio_working_3-way'!R168/3)</f>
        <v>-1.0873261516371207</v>
      </c>
      <c r="AT168" s="11">
        <f>IF(('OddsRatio_working_3-way'!X168=0),IF(Q168&gt;0,-Q168^(1/3),(-Q168)^(1/3)),'OddsRatio_working_3-way'!AN168-'OddsRatio_working_3-way'!R168/3)</f>
        <v>-6.8869488115202687E-2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1.54</v>
      </c>
      <c r="B169" s="4">
        <f>IF('True_Odds_Calculator_3-way'!B168="","",'True_Odds_Calculator_3-way'!B168)</f>
        <v>4.01</v>
      </c>
      <c r="C169" s="4">
        <f>IF('True_Odds_Calculator_3-way'!C168="","",'True_Odds_Calculator_3-way'!C168)</f>
        <v>6.15</v>
      </c>
      <c r="D169" s="9">
        <f t="shared" si="39"/>
        <v>0.62328145762179377</v>
      </c>
      <c r="E169" s="9">
        <f t="shared" si="40"/>
        <v>0.22888349363108654</v>
      </c>
      <c r="F169" s="9">
        <f t="shared" si="41"/>
        <v>0.14783504874711975</v>
      </c>
      <c r="G169" s="9">
        <f t="shared" si="42"/>
        <v>1.1192807387402346</v>
      </c>
      <c r="H169" s="9">
        <f t="shared" si="43"/>
        <v>1.6044115989197267</v>
      </c>
      <c r="I169" s="9">
        <f t="shared" si="44"/>
        <v>4.3690350236081059</v>
      </c>
      <c r="J169" s="9">
        <f t="shared" si="45"/>
        <v>6.7642958045122086</v>
      </c>
      <c r="K169" s="11">
        <f t="shared" si="46"/>
        <v>0.64935064935064934</v>
      </c>
      <c r="L169" s="11">
        <f t="shared" si="47"/>
        <v>0.24937655860349128</v>
      </c>
      <c r="M169" s="11">
        <f t="shared" si="48"/>
        <v>0.16260162601626016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-0.220407960143986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0.22907571110235186</v>
      </c>
      <c r="Q169" s="11">
        <f>2*'OddsRatio_working_3-way'!K169*'OddsRatio_working_3-way'!L169*'OddsRatio_working_3-way'!M169</f>
        <v>5.2661083012034905E-2</v>
      </c>
      <c r="R169" s="11">
        <f t="shared" si="49"/>
        <v>0</v>
      </c>
      <c r="S169" s="11">
        <f t="shared" si="50"/>
        <v>-1.0393259433674875</v>
      </c>
      <c r="T169" s="11">
        <f t="shared" si="51"/>
        <v>-0.23892550422241091</v>
      </c>
      <c r="U169" s="11">
        <f>'OddsRatio_working_3-way'!S169-'OddsRatio_working_3-way'!R169^2/3</f>
        <v>-1.0393259433674875</v>
      </c>
      <c r="V169" s="11">
        <f>'OddsRatio_working_3-way'!S169*'OddsRatio_working_3-way'!R169/3-2*'OddsRatio_working_3-way'!R169^3/27-'OddsRatio_working_3-way'!T169</f>
        <v>0.23892550422241091</v>
      </c>
      <c r="W169" s="11">
        <f>'OddsRatio_working_3-way'!V169^2+4*'OddsRatio_working_3-way'!U169^3/27</f>
        <v>-0.10923730540419663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0.20391340194561142</v>
      </c>
      <c r="Y169" s="11">
        <f>IF('OddsRatio_working_3-way'!W169&gt;=0,IF('OddsRatio_working_3-way'!V169+SQRT('OddsRatio_working_3-way'!W169)&gt;0,0,PI()),ACOS('OddsRatio_working_3-way'!V169/(2*'OddsRatio_working_3-way'!X169)))</f>
        <v>0.94486730877211378</v>
      </c>
      <c r="Z169" s="11">
        <f>'OddsRatio_working_3-way'!X169^(1/3)*COS('OddsRatio_working_3-way'!Y169/3)</f>
        <v>0.5596403693701173</v>
      </c>
      <c r="AA169" s="11">
        <f>'OddsRatio_working_3-way'!X169^(1/3)*COS(('OddsRatio_working_3-way'!Y169+2*PI())/3)</f>
        <v>-0.43772356834206222</v>
      </c>
      <c r="AB169" s="11">
        <f>'OddsRatio_working_3-way'!X169^(1/3)*COS(('OddsRatio_working_3-way'!Y169+4*PI())/3)</f>
        <v>-0.12191680102805495</v>
      </c>
      <c r="AC169" s="11">
        <f>'OddsRatio_working_3-way'!X169^(1/3)*SIN('OddsRatio_working_3-way'!Y169/3)</f>
        <v>0.18233112212064753</v>
      </c>
      <c r="AD169" s="11">
        <f>'OddsRatio_working_3-way'!X169^(1/3)*SIN(('OddsRatio_working_3-way'!Y169+2*PI())/3)</f>
        <v>0.39349721579750452</v>
      </c>
      <c r="AE169" s="11">
        <f>'OddsRatio_working_3-way'!X169^(1/3)*SIN(('OddsRatio_working_3-way'!Y169+4*PI())/3)</f>
        <v>-0.57582833791815202</v>
      </c>
      <c r="AF169" s="11">
        <f>-'OddsRatio_working_3-way'!U169/(3*'OddsRatio_working_3-way'!X169^(1/3))*COS(('OddsRatio_working_3-way'!Y169)/3)</f>
        <v>0.5596403693701173</v>
      </c>
      <c r="AG169" s="11">
        <f>-'OddsRatio_working_3-way'!U169/(3*'OddsRatio_working_3-way'!X169^(1/3))*COS(('OddsRatio_working_3-way'!Y169+2*PI())/3)</f>
        <v>-0.43772356834206222</v>
      </c>
      <c r="AH169" s="11">
        <f>-'OddsRatio_working_3-way'!U169/(3*'OddsRatio_working_3-way'!X169^(1/3))*COS(('OddsRatio_working_3-way'!Y169+4*PI())/3)</f>
        <v>-0.12191680102805495</v>
      </c>
      <c r="AI169" s="11">
        <f>'OddsRatio_working_3-way'!U169/(3*'OddsRatio_working_3-way'!X169^(1/3))*SIN(('OddsRatio_working_3-way'!Y169)/3)</f>
        <v>-0.18233112212064753</v>
      </c>
      <c r="AJ169" s="11">
        <f>'OddsRatio_working_3-way'!U169/(3*'OddsRatio_working_3-way'!X169^(1/3))*SIN(('OddsRatio_working_3-way'!Y169+2*PI())/3)</f>
        <v>-0.39349721579750452</v>
      </c>
      <c r="AK169" s="11">
        <f>'OddsRatio_working_3-way'!U169/(3*'OddsRatio_working_3-way'!X169^(1/3))*SIN(('OddsRatio_working_3-way'!Y169+4*PI())/3)</f>
        <v>0.57582833791815202</v>
      </c>
      <c r="AL169" s="11">
        <f>'OddsRatio_working_3-way'!Z169+'OddsRatio_working_3-way'!AF169</f>
        <v>1.1192807387402346</v>
      </c>
      <c r="AM169" s="11">
        <f>'OddsRatio_working_3-way'!AA169+'OddsRatio_working_3-way'!AG169</f>
        <v>-0.87544713668412444</v>
      </c>
      <c r="AN169" s="11">
        <f>'OddsRatio_working_3-way'!AB169+'OddsRatio_working_3-way'!AH169</f>
        <v>-0.2438336020561099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1.1192807387402346</v>
      </c>
      <c r="AS169" s="11">
        <f>IF(('OddsRatio_working_3-way'!X169=0),IF(Q169&gt;0,-Q169^(1/3),(-Q169)^(1/3)),'OddsRatio_working_3-way'!AM169-'OddsRatio_working_3-way'!R169/3)</f>
        <v>-0.87544713668412444</v>
      </c>
      <c r="AT169" s="11">
        <f>IF(('OddsRatio_working_3-way'!X169=0),IF(Q169&gt;0,-Q169^(1/3),(-Q169)^(1/3)),'OddsRatio_working_3-way'!AN169-'OddsRatio_working_3-way'!R169/3)</f>
        <v>-0.2438336020561099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1.53</v>
      </c>
      <c r="B170" s="4">
        <f>IF('True_Odds_Calculator_3-way'!B169="","",'True_Odds_Calculator_3-way'!B169)</f>
        <v>4.2300000000000004</v>
      </c>
      <c r="C170" s="4">
        <f>IF('True_Odds_Calculator_3-way'!C169="","",'True_Odds_Calculator_3-way'!C169)</f>
        <v>6.79</v>
      </c>
      <c r="D170" s="9">
        <f t="shared" si="39"/>
        <v>0.63745516881204323</v>
      </c>
      <c r="E170" s="9">
        <f t="shared" si="40"/>
        <v>0.22390994960595539</v>
      </c>
      <c r="F170" s="9">
        <f t="shared" si="41"/>
        <v>0.13863488158200157</v>
      </c>
      <c r="G170" s="9">
        <f t="shared" si="42"/>
        <v>1.073090132083824</v>
      </c>
      <c r="H170" s="9">
        <f t="shared" si="43"/>
        <v>1.5687377700044265</v>
      </c>
      <c r="I170" s="9">
        <f t="shared" si="44"/>
        <v>4.4660811266307512</v>
      </c>
      <c r="J170" s="9">
        <f t="shared" si="45"/>
        <v>7.2131918647653395</v>
      </c>
      <c r="K170" s="11">
        <f t="shared" si="46"/>
        <v>0.65359477124183007</v>
      </c>
      <c r="L170" s="11">
        <f t="shared" si="47"/>
        <v>0.23640661938534277</v>
      </c>
      <c r="M170" s="11">
        <f t="shared" si="48"/>
        <v>0.14727540500736377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-0.22555651882258598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0.21732105221346495</v>
      </c>
      <c r="Q170" s="11">
        <f>2*'OddsRatio_working_3-way'!K170*'OddsRatio_working_3-way'!L170*'OddsRatio_working_3-way'!M170</f>
        <v>4.5512262243657585E-2</v>
      </c>
      <c r="R170" s="11">
        <f t="shared" si="49"/>
        <v>0</v>
      </c>
      <c r="S170" s="11">
        <f t="shared" si="50"/>
        <v>-0.96348823500153979</v>
      </c>
      <c r="T170" s="11">
        <f t="shared" si="51"/>
        <v>-0.2017776408380188</v>
      </c>
      <c r="U170" s="11">
        <f>'OddsRatio_working_3-way'!S170-'OddsRatio_working_3-way'!R170^2/3</f>
        <v>-0.96348823500153979</v>
      </c>
      <c r="V170" s="11">
        <f>'OddsRatio_working_3-way'!S170*'OddsRatio_working_3-way'!R170/3-2*'OddsRatio_working_3-way'!R170^3/27-'OddsRatio_working_3-way'!T170</f>
        <v>0.2017776408380188</v>
      </c>
      <c r="W170" s="11">
        <f>'OddsRatio_working_3-way'!V170^2+4*'OddsRatio_working_3-way'!U170^3/27</f>
        <v>-9.1791762590082288E-2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0.18200685353321094</v>
      </c>
      <c r="Y170" s="11">
        <f>IF('OddsRatio_working_3-way'!W170&gt;=0,IF('OddsRatio_working_3-way'!V170+SQRT('OddsRatio_working_3-way'!W170)&gt;0,0,PI()),ACOS('OddsRatio_working_3-way'!V170/(2*'OddsRatio_working_3-way'!X170)))</f>
        <v>0.98325863723078488</v>
      </c>
      <c r="Z170" s="11">
        <f>'OddsRatio_working_3-way'!X170^(1/3)*COS('OddsRatio_working_3-way'!Y170/3)</f>
        <v>0.5365450660419121</v>
      </c>
      <c r="AA170" s="11">
        <f>'OddsRatio_working_3-way'!X170^(1/3)*COS(('OddsRatio_working_3-way'!Y170+2*PI())/3)</f>
        <v>-0.42626494685764993</v>
      </c>
      <c r="AB170" s="11">
        <f>'OddsRatio_working_3-way'!X170^(1/3)*COS(('OddsRatio_working_3-way'!Y170+4*PI())/3)</f>
        <v>-0.11028011918426214</v>
      </c>
      <c r="AC170" s="11">
        <f>'OddsRatio_working_3-way'!X170^(1/3)*SIN('OddsRatio_working_3-way'!Y170/3)</f>
        <v>0.18243392531706792</v>
      </c>
      <c r="AD170" s="11">
        <f>'OddsRatio_working_3-way'!X170^(1/3)*SIN(('OddsRatio_working_3-way'!Y170+2*PI())/3)</f>
        <v>0.37344469480896131</v>
      </c>
      <c r="AE170" s="11">
        <f>'OddsRatio_working_3-way'!X170^(1/3)*SIN(('OddsRatio_working_3-way'!Y170+4*PI())/3)</f>
        <v>-0.55587862012602918</v>
      </c>
      <c r="AF170" s="11">
        <f>-'OddsRatio_working_3-way'!U170/(3*'OddsRatio_working_3-way'!X170^(1/3))*COS(('OddsRatio_working_3-way'!Y170)/3)</f>
        <v>0.53654506604191199</v>
      </c>
      <c r="AG170" s="11">
        <f>-'OddsRatio_working_3-way'!U170/(3*'OddsRatio_working_3-way'!X170^(1/3))*COS(('OddsRatio_working_3-way'!Y170+2*PI())/3)</f>
        <v>-0.42626494685764982</v>
      </c>
      <c r="AH170" s="11">
        <f>-'OddsRatio_working_3-way'!U170/(3*'OddsRatio_working_3-way'!X170^(1/3))*COS(('OddsRatio_working_3-way'!Y170+4*PI())/3)</f>
        <v>-0.11028011918426212</v>
      </c>
      <c r="AI170" s="11">
        <f>'OddsRatio_working_3-way'!U170/(3*'OddsRatio_working_3-way'!X170^(1/3))*SIN(('OddsRatio_working_3-way'!Y170)/3)</f>
        <v>-0.1824339253170679</v>
      </c>
      <c r="AJ170" s="11">
        <f>'OddsRatio_working_3-way'!U170/(3*'OddsRatio_working_3-way'!X170^(1/3))*SIN(('OddsRatio_working_3-way'!Y170+2*PI())/3)</f>
        <v>-0.37344469480896125</v>
      </c>
      <c r="AK170" s="11">
        <f>'OddsRatio_working_3-way'!U170/(3*'OddsRatio_working_3-way'!X170^(1/3))*SIN(('OddsRatio_working_3-way'!Y170+4*PI())/3)</f>
        <v>0.55587862012602907</v>
      </c>
      <c r="AL170" s="11">
        <f>'OddsRatio_working_3-way'!Z170+'OddsRatio_working_3-way'!AF170</f>
        <v>1.073090132083824</v>
      </c>
      <c r="AM170" s="11">
        <f>'OddsRatio_working_3-way'!AA170+'OddsRatio_working_3-way'!AG170</f>
        <v>-0.85252989371529975</v>
      </c>
      <c r="AN170" s="11">
        <f>'OddsRatio_working_3-way'!AB170+'OddsRatio_working_3-way'!AH170</f>
        <v>-0.22056023836852426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1.073090132083824</v>
      </c>
      <c r="AS170" s="11">
        <f>IF(('OddsRatio_working_3-way'!X170=0),IF(Q170&gt;0,-Q170^(1/3),(-Q170)^(1/3)),'OddsRatio_working_3-way'!AM170-'OddsRatio_working_3-way'!R170/3)</f>
        <v>-0.85252989371529975</v>
      </c>
      <c r="AT170" s="11">
        <f>IF(('OddsRatio_working_3-way'!X170=0),IF(Q170&gt;0,-Q170^(1/3),(-Q170)^(1/3)),'OddsRatio_working_3-way'!AN170-'OddsRatio_working_3-way'!R170/3)</f>
        <v>-0.22056023836852426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4">
        <f t="shared" si="0"/>
        <v>4.4624079915878134E-2</v>
      </c>
      <c r="E58" s="4">
        <f t="shared" si="1"/>
        <v>2.4888501172237065</v>
      </c>
      <c r="F58" s="4">
        <f t="shared" si="2"/>
        <v>3.326871219298885</v>
      </c>
      <c r="G58" s="4">
        <f t="shared" si="3"/>
        <v>3.3599293390254683</v>
      </c>
      <c r="I58" s="4">
        <f t="shared" si="4"/>
        <v>1.0446240799158781</v>
      </c>
    </row>
    <row r="59" spans="1: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4">
        <f t="shared" si="0"/>
        <v>4.4432317719187875E-2</v>
      </c>
      <c r="E59" s="4">
        <f t="shared" si="1"/>
        <v>2.4777051797289551</v>
      </c>
      <c r="F59" s="4">
        <f t="shared" si="2"/>
        <v>3.657996823836998</v>
      </c>
      <c r="G59" s="4">
        <f t="shared" si="3"/>
        <v>3.0957158316759963</v>
      </c>
      <c r="I59" s="4">
        <f t="shared" si="4"/>
        <v>1.0444323177191879</v>
      </c>
    </row>
    <row r="60" spans="1: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4">
        <f t="shared" si="0"/>
        <v>4.7045987199124895E-2</v>
      </c>
      <c r="E60" s="4">
        <f t="shared" si="1"/>
        <v>2.0434498357786222</v>
      </c>
      <c r="F60" s="4">
        <f t="shared" si="2"/>
        <v>3.7704990627605905</v>
      </c>
      <c r="G60" s="4">
        <f t="shared" si="3"/>
        <v>4.0747370336054436</v>
      </c>
      <c r="I60" s="4">
        <f t="shared" si="4"/>
        <v>1.0470459871991249</v>
      </c>
    </row>
    <row r="61" spans="1: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4">
        <f t="shared" si="0"/>
        <v>4.5145538241635697E-2</v>
      </c>
      <c r="E61" s="4">
        <f t="shared" si="1"/>
        <v>2.1791945747816102</v>
      </c>
      <c r="F61" s="4">
        <f t="shared" si="2"/>
        <v>3.3287961785717601</v>
      </c>
      <c r="G61" s="4">
        <f t="shared" si="3"/>
        <v>4.1544463116700046</v>
      </c>
      <c r="I61" s="4">
        <f t="shared" si="4"/>
        <v>1.0451455382416357</v>
      </c>
    </row>
    <row r="62" spans="1: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4">
        <f t="shared" si="0"/>
        <v>7.6247203792343843E-2</v>
      </c>
      <c r="E62" s="4">
        <f t="shared" si="1"/>
        <v>1.9412771205401302</v>
      </c>
      <c r="F62" s="4">
        <f t="shared" si="2"/>
        <v>3.7455718975195129</v>
      </c>
      <c r="G62" s="4">
        <f t="shared" si="3"/>
        <v>4.5894029215914314</v>
      </c>
      <c r="I62" s="4">
        <f t="shared" si="4"/>
        <v>1.0762472037923438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4">
        <f t="shared" si="0"/>
        <v>5.6364662765056917E-2</v>
      </c>
      <c r="E63" s="4">
        <f t="shared" si="1"/>
        <v>2.0026174446140899</v>
      </c>
      <c r="F63" s="4">
        <f t="shared" si="2"/>
        <v>3.4727015836273893</v>
      </c>
      <c r="G63" s="4">
        <f t="shared" si="3"/>
        <v>4.7016064231093191</v>
      </c>
      <c r="I63" s="4">
        <f t="shared" si="4"/>
        <v>1.0563646627650569</v>
      </c>
    </row>
    <row r="64" spans="1: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4">
        <f t="shared" si="0"/>
        <v>5.3588458945811768E-2</v>
      </c>
      <c r="E64" s="4">
        <f t="shared" si="1"/>
        <v>3.181034985254898</v>
      </c>
      <c r="F64" s="4">
        <f t="shared" si="2"/>
        <v>3.405256202459876</v>
      </c>
      <c r="G64" s="4">
        <f t="shared" si="3"/>
        <v>2.5511945276768064</v>
      </c>
      <c r="I64" s="4">
        <f t="shared" si="4"/>
        <v>1.0535884589458118</v>
      </c>
    </row>
    <row r="65" spans="1: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4">
        <f t="shared" si="0"/>
        <v>7.9966176266532907E-2</v>
      </c>
      <c r="E65" s="4">
        <f t="shared" si="1"/>
        <v>1.1438434512049382</v>
      </c>
      <c r="F65" s="4">
        <f t="shared" si="2"/>
        <v>9.8155354370526187</v>
      </c>
      <c r="G65" s="4">
        <f t="shared" si="3"/>
        <v>41.884502893640274</v>
      </c>
      <c r="I65" s="4">
        <f t="shared" si="4"/>
        <v>1.0799661762665329</v>
      </c>
    </row>
    <row r="66" spans="1: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4">
        <f t="shared" si="0"/>
        <v>2.975762931379955E-2</v>
      </c>
      <c r="E66" s="4">
        <f t="shared" si="1"/>
        <v>2.2177360707884985</v>
      </c>
      <c r="F66" s="4">
        <f t="shared" si="2"/>
        <v>3.1557869118587618</v>
      </c>
      <c r="G66" s="4">
        <f t="shared" si="3"/>
        <v>4.3064181754627153</v>
      </c>
      <c r="I66" s="4">
        <f t="shared" si="4"/>
        <v>1.0297576293137995</v>
      </c>
    </row>
    <row r="67" spans="1: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4">
        <f t="shared" ref="D67:D130" si="5">IF(A67="","",((1/A67)+(1/B67)+(1/C67))-1)</f>
        <v>5.7359839038234606E-2</v>
      </c>
      <c r="E67" s="4">
        <f t="shared" ref="E67:E130" si="6">IF(A67="","",(3*A67)/(3-($D67*A67)))</f>
        <v>1.8963524266717302</v>
      </c>
      <c r="F67" s="4">
        <f t="shared" ref="F67:F130" si="7">IF(B67="","",(3*B67)/(3-($D67*B67)))</f>
        <v>3.613525605026402</v>
      </c>
      <c r="G67" s="4">
        <f t="shared" ref="G67:G130" si="8">IF(C67="","",(3*C67)/(3-($D67*C67)))</f>
        <v>5.1037641935810143</v>
      </c>
      <c r="I67" s="4">
        <f t="shared" ref="I67:I130" si="9">IF(A67="","",D67+1)</f>
        <v>1.0573598390382346</v>
      </c>
    </row>
    <row r="68" spans="1: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4">
        <f t="shared" si="5"/>
        <v>2.7705520459143651E-2</v>
      </c>
      <c r="E68" s="4">
        <f t="shared" si="6"/>
        <v>2.6639656816015251</v>
      </c>
      <c r="F68" s="4">
        <f t="shared" si="7"/>
        <v>3.3399374827617909</v>
      </c>
      <c r="G68" s="4">
        <f t="shared" si="8"/>
        <v>3.0749079520927678</v>
      </c>
      <c r="I68" s="4">
        <f t="shared" si="9"/>
        <v>1.0277055204591437</v>
      </c>
    </row>
    <row r="69" spans="1: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4">
        <f t="shared" si="5"/>
        <v>3.6839353677806663E-2</v>
      </c>
      <c r="E69" s="4">
        <f t="shared" si="6"/>
        <v>1.8511442921021948</v>
      </c>
      <c r="F69" s="4">
        <f t="shared" si="7"/>
        <v>3.5154806945062136</v>
      </c>
      <c r="G69" s="4">
        <f t="shared" si="8"/>
        <v>5.7032872920762445</v>
      </c>
      <c r="I69" s="4">
        <f t="shared" si="9"/>
        <v>1.0368393536778067</v>
      </c>
    </row>
    <row r="70" spans="1: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4">
        <f t="shared" si="5"/>
        <v>5.4990959727340361E-2</v>
      </c>
      <c r="E70" s="4">
        <f t="shared" si="6"/>
        <v>3.5238008326058741</v>
      </c>
      <c r="F70" s="4">
        <f t="shared" si="7"/>
        <v>3.0182298389294742</v>
      </c>
      <c r="G70" s="4">
        <f t="shared" si="8"/>
        <v>2.5981078889309912</v>
      </c>
      <c r="I70" s="4">
        <f t="shared" si="9"/>
        <v>1.0549909597273404</v>
      </c>
    </row>
    <row r="71" spans="1: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4">
        <f t="shared" si="5"/>
        <v>5.4198419429213551E-2</v>
      </c>
      <c r="E71" s="4">
        <f t="shared" si="6"/>
        <v>2.4978524586641546</v>
      </c>
      <c r="F71" s="4">
        <f t="shared" si="7"/>
        <v>3.7134662410047952</v>
      </c>
      <c r="G71" s="4">
        <f t="shared" si="8"/>
        <v>3.0269466423511435</v>
      </c>
      <c r="I71" s="4">
        <f t="shared" si="9"/>
        <v>1.0541984194292136</v>
      </c>
    </row>
    <row r="72" spans="1: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4">
        <f t="shared" si="5"/>
        <v>2.7281536838040799E-2</v>
      </c>
      <c r="E72" s="4">
        <f t="shared" si="6"/>
        <v>2.2969992522886997</v>
      </c>
      <c r="F72" s="4">
        <f t="shared" si="7"/>
        <v>3.2640956877300678</v>
      </c>
      <c r="G72" s="4">
        <f t="shared" si="8"/>
        <v>3.8716796284425312</v>
      </c>
      <c r="I72" s="4">
        <f t="shared" si="9"/>
        <v>1.0272815368380408</v>
      </c>
    </row>
    <row r="73" spans="1: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4">
        <f t="shared" si="5"/>
        <v>3.6174254498988034E-2</v>
      </c>
      <c r="E73" s="4">
        <f t="shared" si="6"/>
        <v>1.9969549313410717</v>
      </c>
      <c r="F73" s="4">
        <f t="shared" si="7"/>
        <v>3.4476015731108967</v>
      </c>
      <c r="G73" s="4">
        <f t="shared" si="8"/>
        <v>4.7805522570834622</v>
      </c>
      <c r="I73" s="4">
        <f t="shared" si="9"/>
        <v>1.036174254498988</v>
      </c>
    </row>
    <row r="74" spans="1: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4">
        <f t="shared" si="5"/>
        <v>2.9873269467551644E-2</v>
      </c>
      <c r="E74" s="4">
        <f t="shared" si="6"/>
        <v>2.0510519913151044</v>
      </c>
      <c r="F74" s="4">
        <f t="shared" si="7"/>
        <v>3.4763106154194148</v>
      </c>
      <c r="G74" s="4">
        <f t="shared" si="8"/>
        <v>4.448714665835384</v>
      </c>
      <c r="I74" s="4">
        <f t="shared" si="9"/>
        <v>1.0298732694675516</v>
      </c>
    </row>
    <row r="75" spans="1: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4">
        <f t="shared" si="5"/>
        <v>2.6645670258511167E-2</v>
      </c>
      <c r="E75" s="4">
        <f t="shared" si="6"/>
        <v>3.0188299730683106</v>
      </c>
      <c r="F75" s="4">
        <f t="shared" si="7"/>
        <v>3.1454899620981545</v>
      </c>
      <c r="G75" s="4">
        <f t="shared" si="8"/>
        <v>2.8503806131203713</v>
      </c>
      <c r="I75" s="4">
        <f t="shared" si="9"/>
        <v>1.0266456702585112</v>
      </c>
    </row>
    <row r="76" spans="1: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4">
        <f t="shared" si="5"/>
        <v>6.9202034281661495E-2</v>
      </c>
      <c r="E76" s="4">
        <f t="shared" si="6"/>
        <v>1.2235876526930176</v>
      </c>
      <c r="F76" s="4">
        <f t="shared" si="7"/>
        <v>6.5761782889696114</v>
      </c>
      <c r="G76" s="4">
        <f t="shared" si="8"/>
        <v>32.6081215834189</v>
      </c>
      <c r="I76" s="4">
        <f t="shared" si="9"/>
        <v>1.0692020342816615</v>
      </c>
    </row>
    <row r="77" spans="1: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4">
        <f t="shared" si="5"/>
        <v>9.7710032574784167E-2</v>
      </c>
      <c r="E77" s="4">
        <f t="shared" si="6"/>
        <v>1.6990967556468541</v>
      </c>
      <c r="F77" s="4">
        <f t="shared" si="7"/>
        <v>3.7855000286106368</v>
      </c>
      <c r="G77" s="4">
        <f t="shared" si="8"/>
        <v>6.7895067568966594</v>
      </c>
      <c r="I77" s="4">
        <f t="shared" si="9"/>
        <v>1.0977100325747842</v>
      </c>
    </row>
    <row r="78" spans="1: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4">
        <f t="shared" si="5"/>
        <v>5.3988580143585096E-2</v>
      </c>
      <c r="E78" s="4">
        <f t="shared" si="6"/>
        <v>2.73863380718115</v>
      </c>
      <c r="F78" s="4">
        <f t="shared" si="7"/>
        <v>3.0374269115971639</v>
      </c>
      <c r="G78" s="4">
        <f t="shared" si="8"/>
        <v>3.2719472181511136</v>
      </c>
      <c r="I78" s="4">
        <f t="shared" si="9"/>
        <v>1.0539885801435851</v>
      </c>
    </row>
    <row r="79" spans="1: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4">
        <f t="shared" si="5"/>
        <v>3.546532977780803E-2</v>
      </c>
      <c r="E79" s="4">
        <f t="shared" si="6"/>
        <v>1.9227326170383632</v>
      </c>
      <c r="F79" s="4">
        <f t="shared" si="7"/>
        <v>3.6837250565022961</v>
      </c>
      <c r="G79" s="4">
        <f t="shared" si="8"/>
        <v>4.7974851831061516</v>
      </c>
      <c r="I79" s="4">
        <f t="shared" si="9"/>
        <v>1.035465329777808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4">
        <f t="shared" si="5"/>
        <v>5.5756813824692664E-2</v>
      </c>
      <c r="E80" s="4">
        <f t="shared" si="6"/>
        <v>2.9203455963474947</v>
      </c>
      <c r="F80" s="4">
        <f t="shared" si="7"/>
        <v>3.1099318958498881</v>
      </c>
      <c r="G80" s="4">
        <f t="shared" si="8"/>
        <v>2.9759750326941705</v>
      </c>
      <c r="I80" s="4">
        <f t="shared" si="9"/>
        <v>1.0557568138246927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4">
        <f t="shared" si="5"/>
        <v>6.1169407034068479E-2</v>
      </c>
      <c r="E81" s="4">
        <f t="shared" si="6"/>
        <v>1.6112508135613275</v>
      </c>
      <c r="F81" s="4">
        <f t="shared" si="7"/>
        <v>4.11915746483134</v>
      </c>
      <c r="G81" s="4">
        <f t="shared" si="8"/>
        <v>7.3208548961623734</v>
      </c>
      <c r="I81" s="4">
        <f t="shared" si="9"/>
        <v>1.0611694070340685</v>
      </c>
    </row>
    <row r="82" spans="1: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4">
        <f t="shared" si="5"/>
        <v>4.3833080935554491E-2</v>
      </c>
      <c r="E82" s="4">
        <f t="shared" si="6"/>
        <v>2.9194367119698703</v>
      </c>
      <c r="F82" s="4">
        <f t="shared" si="7"/>
        <v>2.9520655683417507</v>
      </c>
      <c r="G82" s="4">
        <f t="shared" si="8"/>
        <v>3.1375274967003963</v>
      </c>
      <c r="I82" s="4">
        <f t="shared" si="9"/>
        <v>1.0438330809355545</v>
      </c>
    </row>
    <row r="83" spans="1: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4">
        <f t="shared" si="5"/>
        <v>2.7330371977891454E-2</v>
      </c>
      <c r="E83" s="4">
        <f t="shared" si="6"/>
        <v>2.359657545207233</v>
      </c>
      <c r="F83" s="4">
        <f t="shared" si="7"/>
        <v>3.0842949276625413</v>
      </c>
      <c r="G83" s="4">
        <f t="shared" si="8"/>
        <v>3.9684668520678206</v>
      </c>
      <c r="I83" s="4">
        <f t="shared" si="9"/>
        <v>1.0273303719778915</v>
      </c>
    </row>
    <row r="84" spans="1: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4">
        <f t="shared" si="5"/>
        <v>5.8081844084034939E-2</v>
      </c>
      <c r="E84" s="4">
        <f t="shared" si="6"/>
        <v>1.8006596677613689</v>
      </c>
      <c r="F84" s="4">
        <f t="shared" si="7"/>
        <v>3.6510405902493499</v>
      </c>
      <c r="G84" s="4">
        <f t="shared" si="8"/>
        <v>5.8563969164879222</v>
      </c>
      <c r="I84" s="4">
        <f t="shared" si="9"/>
        <v>1.0580818440840349</v>
      </c>
    </row>
    <row r="85" spans="1: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4">
        <f t="shared" si="5"/>
        <v>8.0006230629448227E-2</v>
      </c>
      <c r="E85" s="4">
        <f t="shared" si="6"/>
        <v>271.71918610573528</v>
      </c>
      <c r="F85" s="4">
        <f t="shared" si="7"/>
        <v>14.162797180148477</v>
      </c>
      <c r="G85" s="4">
        <f t="shared" si="8"/>
        <v>1.0802493371622079</v>
      </c>
      <c r="I85" s="4">
        <f t="shared" si="9"/>
        <v>1.0800062306294482</v>
      </c>
    </row>
    <row r="86" spans="1: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4">
        <f t="shared" si="5"/>
        <v>5.4041357356008124E-2</v>
      </c>
      <c r="E86" s="4">
        <f t="shared" si="6"/>
        <v>2.7497788911015149</v>
      </c>
      <c r="F86" s="4">
        <f t="shared" si="7"/>
        <v>3.1825633430743148</v>
      </c>
      <c r="G86" s="4">
        <f t="shared" si="8"/>
        <v>3.1044112666692492</v>
      </c>
      <c r="I86" s="4">
        <f t="shared" si="9"/>
        <v>1.0540413573560081</v>
      </c>
    </row>
    <row r="87" spans="1: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4">
        <f t="shared" si="5"/>
        <v>4.6626008262836915E-2</v>
      </c>
      <c r="E87" s="4">
        <f t="shared" si="6"/>
        <v>2.1494872608098108</v>
      </c>
      <c r="F87" s="4">
        <f t="shared" si="7"/>
        <v>3.9032443847187563</v>
      </c>
      <c r="G87" s="4">
        <f t="shared" si="8"/>
        <v>3.5896892655367227</v>
      </c>
      <c r="I87" s="4">
        <f t="shared" si="9"/>
        <v>1.0466260082628369</v>
      </c>
    </row>
    <row r="88" spans="1: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4">
        <f t="shared" si="5"/>
        <v>5.295383149463273E-2</v>
      </c>
      <c r="E88" s="4">
        <f t="shared" si="6"/>
        <v>1.4775562880157216</v>
      </c>
      <c r="F88" s="4">
        <f t="shared" si="7"/>
        <v>4.7587513948504174</v>
      </c>
      <c r="G88" s="4">
        <f t="shared" si="8"/>
        <v>8.8442605861762473</v>
      </c>
      <c r="I88" s="4">
        <f t="shared" si="9"/>
        <v>1.0529538314946327</v>
      </c>
    </row>
    <row r="89" spans="1: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4">
        <f t="shared" si="5"/>
        <v>5.3498751972161473E-2</v>
      </c>
      <c r="E89" s="4">
        <f t="shared" si="6"/>
        <v>2.7154176917194692</v>
      </c>
      <c r="F89" s="4">
        <f t="shared" si="7"/>
        <v>2.9582388195033578</v>
      </c>
      <c r="G89" s="4">
        <f t="shared" si="8"/>
        <v>3.4049094972910572</v>
      </c>
      <c r="I89" s="4">
        <f t="shared" si="9"/>
        <v>1.0534987519721615</v>
      </c>
    </row>
    <row r="90" spans="1: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4">
        <f t="shared" si="5"/>
        <v>5.4770564191111593E-2</v>
      </c>
      <c r="E90" s="4">
        <f t="shared" si="6"/>
        <v>2.8732039723685174</v>
      </c>
      <c r="F90" s="4">
        <f t="shared" si="7"/>
        <v>3.0732752698298782</v>
      </c>
      <c r="G90" s="4">
        <f t="shared" si="8"/>
        <v>3.062123771713082</v>
      </c>
      <c r="I90" s="4">
        <f t="shared" si="9"/>
        <v>1.0547705641911116</v>
      </c>
    </row>
    <row r="91" spans="1: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4">
        <f t="shared" si="5"/>
        <v>6.4057086123960438E-2</v>
      </c>
      <c r="E91" s="4">
        <f t="shared" si="6"/>
        <v>7.5610096552788812</v>
      </c>
      <c r="F91" s="4">
        <f t="shared" si="7"/>
        <v>4.1711116169263809</v>
      </c>
      <c r="G91" s="4">
        <f t="shared" si="8"/>
        <v>1.5923610306080918</v>
      </c>
      <c r="I91" s="4">
        <f t="shared" si="9"/>
        <v>1.0640570861239604</v>
      </c>
    </row>
    <row r="92" spans="1: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4">
        <f t="shared" si="5"/>
        <v>4.3349705780701964E-2</v>
      </c>
      <c r="E92" s="4">
        <f t="shared" si="6"/>
        <v>2.4111802720085405</v>
      </c>
      <c r="F92" s="4">
        <f t="shared" si="7"/>
        <v>4.1666141624367761</v>
      </c>
      <c r="G92" s="4">
        <f t="shared" si="8"/>
        <v>2.8963484228234933</v>
      </c>
      <c r="I92" s="4">
        <f t="shared" si="9"/>
        <v>1.043349705780702</v>
      </c>
    </row>
    <row r="93" spans="1: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4">
        <f t="shared" si="5"/>
        <v>4.492459572406271E-2</v>
      </c>
      <c r="E93" s="4">
        <f t="shared" si="6"/>
        <v>3.3169604741097887</v>
      </c>
      <c r="F93" s="4">
        <f t="shared" si="7"/>
        <v>4.2548640639092898</v>
      </c>
      <c r="G93" s="4">
        <f t="shared" si="8"/>
        <v>2.1575250726862891</v>
      </c>
      <c r="I93" s="4">
        <f t="shared" si="9"/>
        <v>1.0449245957240627</v>
      </c>
    </row>
    <row r="94" spans="1: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4">
        <f t="shared" si="5"/>
        <v>4.2761547716299031E-2</v>
      </c>
      <c r="E94" s="4">
        <f t="shared" si="6"/>
        <v>2.8080696644524585</v>
      </c>
      <c r="F94" s="4">
        <f t="shared" si="7"/>
        <v>3.7170262175656825</v>
      </c>
      <c r="G94" s="4">
        <f t="shared" si="8"/>
        <v>2.6677251550793826</v>
      </c>
      <c r="I94" s="4">
        <f t="shared" si="9"/>
        <v>1.042761547716299</v>
      </c>
    </row>
    <row r="95" spans="1: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4">
        <f t="shared" si="5"/>
        <v>6.2389755141589953E-2</v>
      </c>
      <c r="E95" s="4">
        <f t="shared" si="6"/>
        <v>1.6229917158415492</v>
      </c>
      <c r="F95" s="4">
        <f t="shared" si="7"/>
        <v>4.0789544987551452</v>
      </c>
      <c r="G95" s="4">
        <f t="shared" si="8"/>
        <v>7.2101667207346516</v>
      </c>
      <c r="I95" s="4">
        <f t="shared" si="9"/>
        <v>1.06238975514159</v>
      </c>
    </row>
    <row r="96" spans="1: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4">
        <f t="shared" si="5"/>
        <v>2.7578708759786075E-2</v>
      </c>
      <c r="E96" s="4">
        <f t="shared" si="6"/>
        <v>2.7897570261925786</v>
      </c>
      <c r="F96" s="4">
        <f t="shared" si="7"/>
        <v>3.5843381397517464</v>
      </c>
      <c r="G96" s="4">
        <f t="shared" si="8"/>
        <v>2.7582074609027649</v>
      </c>
      <c r="I96" s="4">
        <f t="shared" si="9"/>
        <v>1.0275787087597861</v>
      </c>
    </row>
    <row r="97" spans="1: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4">
        <f t="shared" si="5"/>
        <v>2.7412897344524012E-2</v>
      </c>
      <c r="E97" s="4">
        <f t="shared" si="6"/>
        <v>3.4132352223278328</v>
      </c>
      <c r="F97" s="4">
        <f t="shared" si="7"/>
        <v>3.5303251424231221</v>
      </c>
      <c r="G97" s="4">
        <f t="shared" si="8"/>
        <v>2.3598107217829316</v>
      </c>
      <c r="I97" s="4">
        <f t="shared" si="9"/>
        <v>1.027412897344524</v>
      </c>
    </row>
    <row r="98" spans="1: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4">
        <f t="shared" si="5"/>
        <v>4.3815148532343917E-2</v>
      </c>
      <c r="E98" s="4">
        <f t="shared" si="6"/>
        <v>3.1374686551405566</v>
      </c>
      <c r="F98" s="4">
        <f t="shared" si="7"/>
        <v>2.9411342604048096</v>
      </c>
      <c r="G98" s="4">
        <f t="shared" si="8"/>
        <v>2.9302583571639875</v>
      </c>
      <c r="I98" s="4">
        <f t="shared" si="9"/>
        <v>1.0438151485323439</v>
      </c>
    </row>
    <row r="99" spans="1: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4">
        <f t="shared" si="5"/>
        <v>4.4323961496618658E-2</v>
      </c>
      <c r="E99" s="4">
        <f t="shared" si="6"/>
        <v>3.7465042257057348</v>
      </c>
      <c r="F99" s="4">
        <f t="shared" si="7"/>
        <v>3.0516544429912735</v>
      </c>
      <c r="G99" s="4">
        <f t="shared" si="8"/>
        <v>2.4667396335480567</v>
      </c>
      <c r="I99" s="4">
        <f t="shared" si="9"/>
        <v>1.0443239614966187</v>
      </c>
    </row>
    <row r="100" spans="1: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4">
        <f t="shared" si="5"/>
        <v>2.7351366456866089E-2</v>
      </c>
      <c r="E100" s="4">
        <f t="shared" si="6"/>
        <v>2.8733507308794275</v>
      </c>
      <c r="F100" s="4">
        <f t="shared" si="7"/>
        <v>3.4236293066895711</v>
      </c>
      <c r="G100" s="4">
        <f t="shared" si="8"/>
        <v>2.7786533014497614</v>
      </c>
      <c r="I100" s="4">
        <f t="shared" si="9"/>
        <v>1.0273513664568661</v>
      </c>
    </row>
    <row r="101" spans="1: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4">
        <f t="shared" si="5"/>
        <v>3.8788265799760024E-2</v>
      </c>
      <c r="E101" s="4">
        <f t="shared" si="6"/>
        <v>3.3272311703919906</v>
      </c>
      <c r="F101" s="4">
        <f t="shared" si="7"/>
        <v>3.3816623223653357</v>
      </c>
      <c r="G101" s="4">
        <f t="shared" si="8"/>
        <v>2.4768584346492415</v>
      </c>
      <c r="I101" s="4">
        <f t="shared" si="9"/>
        <v>1.03878826579976</v>
      </c>
    </row>
    <row r="102" spans="1: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4">
        <f t="shared" si="5"/>
        <v>3.863342575629658E-2</v>
      </c>
      <c r="E102" s="4">
        <f t="shared" si="6"/>
        <v>3.7200674224801866</v>
      </c>
      <c r="F102" s="4">
        <f t="shared" si="7"/>
        <v>3.3157861903866603</v>
      </c>
      <c r="G102" s="4">
        <f t="shared" si="8"/>
        <v>2.3277463752997898</v>
      </c>
      <c r="I102" s="4">
        <f t="shared" si="9"/>
        <v>1.0386334257562966</v>
      </c>
    </row>
    <row r="103" spans="1: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4">
        <f t="shared" si="5"/>
        <v>3.9746908666728809E-2</v>
      </c>
      <c r="E103" s="4">
        <f t="shared" si="6"/>
        <v>2.1283713657762275</v>
      </c>
      <c r="F103" s="4">
        <f t="shared" si="7"/>
        <v>3.6042698432983595</v>
      </c>
      <c r="G103" s="4">
        <f t="shared" si="8"/>
        <v>3.9571288263476263</v>
      </c>
      <c r="I103" s="4">
        <f t="shared" si="9"/>
        <v>1.0397469086667288</v>
      </c>
    </row>
    <row r="104" spans="1: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4">
        <f t="shared" si="5"/>
        <v>4.3392147686291516E-2</v>
      </c>
      <c r="E104" s="4">
        <f t="shared" si="6"/>
        <v>3.0596676893619885</v>
      </c>
      <c r="F104" s="4">
        <f t="shared" si="7"/>
        <v>3.1251551707284575</v>
      </c>
      <c r="G104" s="4">
        <f t="shared" si="8"/>
        <v>2.8313932800657033</v>
      </c>
      <c r="I104" s="4">
        <f t="shared" si="9"/>
        <v>1.0433921476862915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4">
        <f t="shared" si="5"/>
        <v>6.2335846818605489E-2</v>
      </c>
      <c r="E105" s="4">
        <f t="shared" si="6"/>
        <v>1.7085781150101931</v>
      </c>
      <c r="F105" s="4">
        <f t="shared" si="7"/>
        <v>3.7512514235770849</v>
      </c>
      <c r="G105" s="4">
        <f t="shared" si="8"/>
        <v>6.7503574492422072</v>
      </c>
      <c r="I105" s="4">
        <f t="shared" si="9"/>
        <v>1.0623358468186055</v>
      </c>
    </row>
    <row r="106" spans="1: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4">
        <f t="shared" si="5"/>
        <v>5.6346792300141724E-2</v>
      </c>
      <c r="E106" s="4">
        <f t="shared" si="6"/>
        <v>4.0457136070148012</v>
      </c>
      <c r="F106" s="4">
        <f t="shared" si="7"/>
        <v>3.3593861331088339</v>
      </c>
      <c r="G106" s="4">
        <f t="shared" si="8"/>
        <v>2.1970711999143728</v>
      </c>
      <c r="I106" s="4">
        <f t="shared" si="9"/>
        <v>1.0563467923001417</v>
      </c>
    </row>
    <row r="107" spans="1: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4">
        <f t="shared" si="5"/>
        <v>5.0601292701348388E-2</v>
      </c>
      <c r="E107" s="4">
        <f t="shared" si="6"/>
        <v>1.6127066379282424</v>
      </c>
      <c r="F107" s="4">
        <f t="shared" si="7"/>
        <v>4.4276910643814791</v>
      </c>
      <c r="G107" s="4">
        <f t="shared" si="8"/>
        <v>6.4904267702813652</v>
      </c>
      <c r="I107" s="4">
        <f t="shared" si="9"/>
        <v>1.0506012927013484</v>
      </c>
    </row>
    <row r="108" spans="1: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4">
        <f t="shared" si="5"/>
        <v>4.4284463591759193E-2</v>
      </c>
      <c r="E108" s="4">
        <f t="shared" si="6"/>
        <v>3.1280628361649456</v>
      </c>
      <c r="F108" s="4">
        <f t="shared" si="7"/>
        <v>3.7351845607321272</v>
      </c>
      <c r="G108" s="4">
        <f t="shared" si="8"/>
        <v>2.4237198438827798</v>
      </c>
      <c r="I108" s="4">
        <f t="shared" si="9"/>
        <v>1.0442844635917592</v>
      </c>
    </row>
    <row r="109" spans="1: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4">
        <f t="shared" si="5"/>
        <v>3.2524427455911997E-2</v>
      </c>
      <c r="E109" s="4">
        <f t="shared" si="6"/>
        <v>1.5558068813036481</v>
      </c>
      <c r="F109" s="4">
        <f t="shared" si="7"/>
        <v>4.3235900191319594</v>
      </c>
      <c r="G109" s="4">
        <f t="shared" si="8"/>
        <v>7.9391902618709729</v>
      </c>
      <c r="I109" s="4">
        <f t="shared" si="9"/>
        <v>1.032524427455912</v>
      </c>
    </row>
    <row r="110" spans="1: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4">
        <f t="shared" si="5"/>
        <v>2.6864565554416409E-2</v>
      </c>
      <c r="E110" s="4">
        <f t="shared" si="6"/>
        <v>2.5154118665274403</v>
      </c>
      <c r="F110" s="4">
        <f t="shared" si="7"/>
        <v>3.4748639651134301</v>
      </c>
      <c r="G110" s="4">
        <f t="shared" si="8"/>
        <v>3.1779350600920053</v>
      </c>
      <c r="I110" s="4">
        <f t="shared" si="9"/>
        <v>1.0268645655544164</v>
      </c>
    </row>
    <row r="111" spans="1: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4">
        <f t="shared" si="5"/>
        <v>2.6770751385182923E-2</v>
      </c>
      <c r="E111" s="4">
        <f t="shared" si="6"/>
        <v>2.7141836498722718</v>
      </c>
      <c r="F111" s="4">
        <f t="shared" si="7"/>
        <v>3.1353341725022164</v>
      </c>
      <c r="G111" s="4">
        <f t="shared" si="8"/>
        <v>3.1987734667539085</v>
      </c>
      <c r="I111" s="4">
        <f t="shared" si="9"/>
        <v>1.0267707513851829</v>
      </c>
    </row>
    <row r="112" spans="1: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4">
        <f t="shared" si="5"/>
        <v>4.0420588316989692E-2</v>
      </c>
      <c r="E112" s="4">
        <f t="shared" si="6"/>
        <v>2.0448265511621018</v>
      </c>
      <c r="F112" s="4">
        <f t="shared" si="7"/>
        <v>3.3769637753169395</v>
      </c>
      <c r="G112" s="4">
        <f t="shared" si="8"/>
        <v>4.6546922848593066</v>
      </c>
      <c r="I112" s="4">
        <f t="shared" si="9"/>
        <v>1.0404205883169897</v>
      </c>
    </row>
    <row r="113" spans="1: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4">
        <f t="shared" si="5"/>
        <v>4.3320558445113733E-2</v>
      </c>
      <c r="E113" s="4">
        <f t="shared" si="6"/>
        <v>1.6378411702068041</v>
      </c>
      <c r="F113" s="4">
        <f t="shared" si="7"/>
        <v>4.4258670301378178</v>
      </c>
      <c r="G113" s="4">
        <f t="shared" si="8"/>
        <v>6.1163666806195076</v>
      </c>
      <c r="I113" s="4">
        <f t="shared" si="9"/>
        <v>1.0433205584451137</v>
      </c>
    </row>
    <row r="114" spans="1: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4">
        <f t="shared" si="5"/>
        <v>4.174473689373781E-2</v>
      </c>
      <c r="E114" s="4">
        <f t="shared" si="6"/>
        <v>5.5359454871286173</v>
      </c>
      <c r="F114" s="4">
        <f t="shared" si="7"/>
        <v>3.8675046774209512</v>
      </c>
      <c r="G114" s="4">
        <f t="shared" si="8"/>
        <v>1.7831741179458356</v>
      </c>
      <c r="I114" s="4">
        <f t="shared" si="9"/>
        <v>1.0417447368937378</v>
      </c>
    </row>
    <row r="115" spans="1: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4">
        <f t="shared" si="5"/>
        <v>8.2466570973799058E-2</v>
      </c>
      <c r="E115" s="4">
        <f t="shared" si="6"/>
        <v>1.0706069518489609</v>
      </c>
      <c r="F115" s="4">
        <f t="shared" si="7"/>
        <v>14.329232656544704</v>
      </c>
      <c r="G115" s="4">
        <f t="shared" si="8"/>
        <v>-260.61945117526199</v>
      </c>
      <c r="I115" s="4">
        <f t="shared" si="9"/>
        <v>1.0824665709737991</v>
      </c>
    </row>
    <row r="116" spans="1: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4">
        <f t="shared" si="5"/>
        <v>6.4251034334180002E-2</v>
      </c>
      <c r="E116" s="4">
        <f t="shared" si="6"/>
        <v>1.4432748887338591</v>
      </c>
      <c r="F116" s="4">
        <f t="shared" si="7"/>
        <v>5.0904078759559281</v>
      </c>
      <c r="G116" s="4">
        <f t="shared" si="8"/>
        <v>9.0347797123916305</v>
      </c>
      <c r="I116" s="4">
        <f t="shared" si="9"/>
        <v>1.06425103433418</v>
      </c>
    </row>
    <row r="117" spans="1: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4">
        <f t="shared" si="5"/>
        <v>5.1770550158946493E-2</v>
      </c>
      <c r="E117" s="4">
        <f t="shared" si="6"/>
        <v>1.4977354461800989</v>
      </c>
      <c r="F117" s="4">
        <f t="shared" si="7"/>
        <v>4.93770176423007</v>
      </c>
      <c r="G117" s="4">
        <f t="shared" si="8"/>
        <v>7.7040431144260477</v>
      </c>
      <c r="I117" s="4">
        <f t="shared" si="9"/>
        <v>1.0517705501589465</v>
      </c>
    </row>
    <row r="118" spans="1: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4">
        <f t="shared" si="5"/>
        <v>4.6571991693942882E-2</v>
      </c>
      <c r="E118" s="4">
        <f t="shared" si="6"/>
        <v>2.0427902963926017</v>
      </c>
      <c r="F118" s="4">
        <f t="shared" si="7"/>
        <v>3.544904451976461</v>
      </c>
      <c r="G118" s="4">
        <f t="shared" si="8"/>
        <v>4.3786970090025292</v>
      </c>
      <c r="I118" s="4">
        <f t="shared" si="9"/>
        <v>1.0465719916939429</v>
      </c>
    </row>
    <row r="119" spans="1: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4">
        <f t="shared" si="5"/>
        <v>4.9985325977149664E-2</v>
      </c>
      <c r="E119" s="4">
        <f t="shared" si="6"/>
        <v>4.9583784778547066</v>
      </c>
      <c r="F119" s="4">
        <f t="shared" si="7"/>
        <v>4.5507324837558283</v>
      </c>
      <c r="G119" s="4">
        <f t="shared" si="8"/>
        <v>1.7283804497070379</v>
      </c>
      <c r="I119" s="4">
        <f t="shared" si="9"/>
        <v>1.0499853259771497</v>
      </c>
    </row>
    <row r="120" spans="1: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4">
        <f t="shared" si="5"/>
        <v>3.3185498007277658E-2</v>
      </c>
      <c r="E120" s="4">
        <f t="shared" si="6"/>
        <v>2.2443708110466338</v>
      </c>
      <c r="F120" s="4">
        <f t="shared" si="7"/>
        <v>3.1886383254841855</v>
      </c>
      <c r="G120" s="4">
        <f t="shared" si="8"/>
        <v>4.1523525369174576</v>
      </c>
      <c r="I120" s="4">
        <f t="shared" si="9"/>
        <v>1.0331854980072777</v>
      </c>
    </row>
    <row r="121" spans="1: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4">
        <f t="shared" si="5"/>
        <v>2.9789312705906568E-2</v>
      </c>
      <c r="E121" s="4">
        <f t="shared" si="6"/>
        <v>1.4917750877420586</v>
      </c>
      <c r="F121" s="4">
        <f t="shared" si="7"/>
        <v>4.4917905392770026</v>
      </c>
      <c r="G121" s="4">
        <f t="shared" si="8"/>
        <v>9.343236491567767</v>
      </c>
      <c r="I121" s="4">
        <f t="shared" si="9"/>
        <v>1.0297893127059066</v>
      </c>
    </row>
    <row r="122" spans="1: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4">
        <f t="shared" si="5"/>
        <v>4.2122698084335886E-2</v>
      </c>
      <c r="E122" s="4">
        <f t="shared" si="6"/>
        <v>2.0154659509850328</v>
      </c>
      <c r="F122" s="4">
        <f t="shared" si="7"/>
        <v>3.5814793202914674</v>
      </c>
      <c r="G122" s="4">
        <f t="shared" si="8"/>
        <v>4.4519120792844786</v>
      </c>
      <c r="I122" s="4">
        <f t="shared" si="9"/>
        <v>1.0421226980843359</v>
      </c>
    </row>
    <row r="123" spans="1: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4">
        <f t="shared" si="5"/>
        <v>6.4937113840825234E-2</v>
      </c>
      <c r="E123" s="4">
        <f t="shared" si="6"/>
        <v>1.4863285865419922</v>
      </c>
      <c r="F123" s="4">
        <f t="shared" si="7"/>
        <v>5.0101898885423477</v>
      </c>
      <c r="G123" s="4">
        <f t="shared" si="8"/>
        <v>7.836497637553788</v>
      </c>
      <c r="I123" s="4">
        <f t="shared" si="9"/>
        <v>1.0649371138408252</v>
      </c>
    </row>
    <row r="124" spans="1: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4">
        <f t="shared" si="5"/>
        <v>3.2761039679260584E-2</v>
      </c>
      <c r="E124" s="4">
        <f t="shared" si="6"/>
        <v>2.3171881650425172</v>
      </c>
      <c r="F124" s="4">
        <f t="shared" si="7"/>
        <v>3.1764934154503845</v>
      </c>
      <c r="G124" s="4">
        <f t="shared" si="8"/>
        <v>3.942752526685013</v>
      </c>
      <c r="I124" s="4">
        <f t="shared" si="9"/>
        <v>1.0327610396792606</v>
      </c>
    </row>
    <row r="125" spans="1: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4">
        <f t="shared" si="5"/>
        <v>2.6796938710593965E-2</v>
      </c>
      <c r="E125" s="4">
        <f t="shared" si="6"/>
        <v>2.9665804477079085</v>
      </c>
      <c r="F125" s="4">
        <f t="shared" si="7"/>
        <v>3.1037247918416759</v>
      </c>
      <c r="G125" s="4">
        <f t="shared" si="8"/>
        <v>2.9349781700670063</v>
      </c>
      <c r="I125" s="4">
        <f t="shared" si="9"/>
        <v>1.026796938710594</v>
      </c>
    </row>
    <row r="126" spans="1:9" x14ac:dyDescent="0.2">
      <c r="A126" s="4">
        <f>IF('True_Odds_Calculator_3-way'!A125="","",'True_Odds_Calculator_3-way'!A125)</f>
        <v>1.55</v>
      </c>
      <c r="B126" s="4">
        <f>IF('True_Odds_Calculator_3-way'!B125="","",'True_Odds_Calculator_3-way'!B125)</f>
        <v>3.49</v>
      </c>
      <c r="C126" s="4">
        <f>IF('True_Odds_Calculator_3-way'!C125="","",'True_Odds_Calculator_3-way'!C125)</f>
        <v>7.74</v>
      </c>
      <c r="D126" s="4">
        <f t="shared" si="5"/>
        <v>6.0893208020247558E-2</v>
      </c>
      <c r="E126" s="4">
        <f t="shared" si="6"/>
        <v>1.6003493772250947</v>
      </c>
      <c r="F126" s="4">
        <f t="shared" si="7"/>
        <v>3.7560771175156087</v>
      </c>
      <c r="G126" s="4">
        <f t="shared" si="8"/>
        <v>9.1826327059207067</v>
      </c>
      <c r="I126" s="4">
        <f t="shared" si="9"/>
        <v>1.0608932080202476</v>
      </c>
    </row>
    <row r="127" spans="1:9" x14ac:dyDescent="0.2">
      <c r="A127" s="4">
        <f>IF('True_Odds_Calculator_3-way'!A126="","",'True_Odds_Calculator_3-way'!A126)</f>
        <v>1.69</v>
      </c>
      <c r="B127" s="4">
        <f>IF('True_Odds_Calculator_3-way'!B126="","",'True_Odds_Calculator_3-way'!B126)</f>
        <v>3.25</v>
      </c>
      <c r="C127" s="4">
        <f>IF('True_Odds_Calculator_3-way'!C126="","",'True_Odds_Calculator_3-way'!C126)</f>
        <v>6.68</v>
      </c>
      <c r="D127" s="4">
        <f t="shared" si="5"/>
        <v>4.910888282606396E-2</v>
      </c>
      <c r="E127" s="4">
        <f t="shared" si="6"/>
        <v>1.7380835078211603</v>
      </c>
      <c r="F127" s="4">
        <f t="shared" si="7"/>
        <v>3.43261980053515</v>
      </c>
      <c r="G127" s="4">
        <f t="shared" si="8"/>
        <v>7.5001328727079484</v>
      </c>
      <c r="I127" s="4">
        <f t="shared" si="9"/>
        <v>1.049108882826064</v>
      </c>
    </row>
    <row r="128" spans="1:9" x14ac:dyDescent="0.2">
      <c r="A128" s="4">
        <f>IF('True_Odds_Calculator_3-way'!A127="","",'True_Odds_Calculator_3-way'!A127)</f>
        <v>2.2999999999999998</v>
      </c>
      <c r="B128" s="4">
        <f>IF('True_Odds_Calculator_3-way'!B127="","",'True_Odds_Calculator_3-way'!B127)</f>
        <v>3.1</v>
      </c>
      <c r="C128" s="4">
        <f>IF('True_Odds_Calculator_3-way'!C127="","",'True_Odds_Calculator_3-way'!C127)</f>
        <v>3.48</v>
      </c>
      <c r="D128" s="4">
        <f t="shared" si="5"/>
        <v>4.4719575696023028E-2</v>
      </c>
      <c r="E128" s="4">
        <f t="shared" si="6"/>
        <v>2.381655062967134</v>
      </c>
      <c r="F128" s="4">
        <f t="shared" si="7"/>
        <v>3.2501921196031862</v>
      </c>
      <c r="G128" s="4">
        <f t="shared" si="8"/>
        <v>3.670400978284452</v>
      </c>
      <c r="I128" s="4">
        <f t="shared" si="9"/>
        <v>1.044719575696023</v>
      </c>
    </row>
    <row r="129" spans="1: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2.86</v>
      </c>
      <c r="D129" s="4">
        <f t="shared" si="5"/>
        <v>2.6796938710593965E-2</v>
      </c>
      <c r="E129" s="4">
        <f t="shared" si="6"/>
        <v>2.9665804477079085</v>
      </c>
      <c r="F129" s="4">
        <f t="shared" si="7"/>
        <v>3.1037247918416759</v>
      </c>
      <c r="G129" s="4">
        <f t="shared" si="8"/>
        <v>2.9349781700670063</v>
      </c>
      <c r="I129" s="4">
        <f t="shared" si="9"/>
        <v>1.026796938710594</v>
      </c>
    </row>
    <row r="130" spans="1:9" x14ac:dyDescent="0.2">
      <c r="A130" s="4">
        <f>IF('True_Odds_Calculator_3-way'!A129="","",'True_Odds_Calculator_3-way'!A129)</f>
        <v>2.56</v>
      </c>
      <c r="B130" s="4">
        <f>IF('True_Odds_Calculator_3-way'!B129="","",'True_Odds_Calculator_3-way'!B129)</f>
        <v>2.75</v>
      </c>
      <c r="C130" s="4">
        <f>IF('True_Odds_Calculator_3-way'!C129="","",'True_Odds_Calculator_3-way'!C129)</f>
        <v>3.32</v>
      </c>
      <c r="D130" s="4">
        <f t="shared" si="5"/>
        <v>5.5466182913472162E-2</v>
      </c>
      <c r="E130" s="4">
        <f t="shared" si="6"/>
        <v>2.6871876628751883</v>
      </c>
      <c r="F130" s="4">
        <f t="shared" si="7"/>
        <v>2.8973108771465879</v>
      </c>
      <c r="G130" s="4">
        <f t="shared" si="8"/>
        <v>3.5371173752497027</v>
      </c>
      <c r="I130" s="4">
        <f t="shared" si="9"/>
        <v>1.0554661829134722</v>
      </c>
    </row>
    <row r="131" spans="1:9" x14ac:dyDescent="0.2">
      <c r="A131" s="4">
        <f>IF('True_Odds_Calculator_3-way'!A130="","",'True_Odds_Calculator_3-way'!A130)</f>
        <v>3.74</v>
      </c>
      <c r="B131" s="4">
        <f>IF('True_Odds_Calculator_3-way'!B130="","",'True_Odds_Calculator_3-way'!B130)</f>
        <v>3.16</v>
      </c>
      <c r="C131" s="4">
        <f>IF('True_Odds_Calculator_3-way'!C130="","",'True_Odds_Calculator_3-way'!C130)</f>
        <v>2.12</v>
      </c>
      <c r="D131" s="4">
        <f t="shared" ref="D131:D194" si="10">IF(A131="","",((1/A131)+(1/B131)+(1/C131))-1)</f>
        <v>5.5533488554463606E-2</v>
      </c>
      <c r="E131" s="4">
        <f t="shared" ref="E131:E194" si="11">IF(A131="","",(3*A131)/(3-($D131*A131)))</f>
        <v>4.018186048182506</v>
      </c>
      <c r="F131" s="4">
        <f t="shared" ref="F131:F194" si="12">IF(B131="","",(3*B131)/(3-($D131*B131)))</f>
        <v>3.3563294105543511</v>
      </c>
      <c r="G131" s="4">
        <f t="shared" ref="G131:G194" si="13">IF(C131="","",(3*C131)/(3-($D131*C131)))</f>
        <v>2.2065948704267</v>
      </c>
      <c r="I131" s="4">
        <f t="shared" ref="I131:I194" si="14">IF(A131="","",D131+1)</f>
        <v>1.0555334885544636</v>
      </c>
    </row>
    <row r="132" spans="1:9" x14ac:dyDescent="0.2">
      <c r="A132" s="4">
        <f>IF('True_Odds_Calculator_3-way'!A131="","",'True_Odds_Calculator_3-way'!A131)</f>
        <v>34.950000000000003</v>
      </c>
      <c r="B132" s="4">
        <f>IF('True_Odds_Calculator_3-way'!B131="","",'True_Odds_Calculator_3-way'!B131)</f>
        <v>8.92</v>
      </c>
      <c r="C132" s="4">
        <f>IF('True_Odds_Calculator_3-way'!C131="","",'True_Odds_Calculator_3-way'!C131)</f>
        <v>1.0900000000000001</v>
      </c>
      <c r="D132" s="4">
        <f t="shared" si="10"/>
        <v>5.8151119269350904E-2</v>
      </c>
      <c r="E132" s="4">
        <f t="shared" si="11"/>
        <v>108.35883443381958</v>
      </c>
      <c r="F132" s="4">
        <f t="shared" si="12"/>
        <v>10.784704027651207</v>
      </c>
      <c r="G132" s="4">
        <f t="shared" si="13"/>
        <v>1.1135268628051274</v>
      </c>
      <c r="I132" s="4">
        <f t="shared" si="14"/>
        <v>1.0581511192693509</v>
      </c>
    </row>
    <row r="133" spans="1:9" x14ac:dyDescent="0.2">
      <c r="A133" s="4">
        <f>IF('True_Odds_Calculator_3-way'!A132="","",'True_Odds_Calculator_3-way'!A132)</f>
        <v>3.14</v>
      </c>
      <c r="B133" s="4">
        <f>IF('True_Odds_Calculator_3-way'!B132="","",'True_Odds_Calculator_3-way'!B132)</f>
        <v>2.94</v>
      </c>
      <c r="C133" s="4">
        <f>IF('True_Odds_Calculator_3-way'!C132="","",'True_Odds_Calculator_3-way'!C132)</f>
        <v>2.5299999999999998</v>
      </c>
      <c r="D133" s="4">
        <f t="shared" si="10"/>
        <v>5.3864308997433996E-2</v>
      </c>
      <c r="E133" s="4">
        <f t="shared" si="11"/>
        <v>3.3276035559104939</v>
      </c>
      <c r="F133" s="4">
        <f t="shared" si="12"/>
        <v>3.1038426107136234</v>
      </c>
      <c r="G133" s="4">
        <f t="shared" si="13"/>
        <v>2.6503957294596141</v>
      </c>
      <c r="I133" s="4">
        <f t="shared" si="14"/>
        <v>1.053864308997434</v>
      </c>
    </row>
    <row r="134" spans="1:9" x14ac:dyDescent="0.2">
      <c r="A134" s="4">
        <f>IF('True_Odds_Calculator_3-way'!A133="","",'True_Odds_Calculator_3-way'!A133)</f>
        <v>6.56</v>
      </c>
      <c r="B134" s="4">
        <f>IF('True_Odds_Calculator_3-way'!B133="","",'True_Odds_Calculator_3-way'!B133)</f>
        <v>3.64</v>
      </c>
      <c r="C134" s="4">
        <f>IF('True_Odds_Calculator_3-way'!C133="","",'True_Odds_Calculator_3-way'!C133)</f>
        <v>1.57</v>
      </c>
      <c r="D134" s="4">
        <f t="shared" si="10"/>
        <v>6.4106974274754203E-2</v>
      </c>
      <c r="E134" s="4">
        <f t="shared" si="11"/>
        <v>7.6295090294556251</v>
      </c>
      <c r="F134" s="4">
        <f t="shared" si="12"/>
        <v>3.947010853543699</v>
      </c>
      <c r="G134" s="4">
        <f t="shared" si="13"/>
        <v>1.6245008947322077</v>
      </c>
      <c r="I134" s="4">
        <f t="shared" si="14"/>
        <v>1.0641069742747542</v>
      </c>
    </row>
    <row r="135" spans="1:9" x14ac:dyDescent="0.2">
      <c r="A135" s="4">
        <f>IF('True_Odds_Calculator_3-way'!A134="","",'True_Odds_Calculator_3-way'!A134)</f>
        <v>6.27</v>
      </c>
      <c r="B135" s="4">
        <f>IF('True_Odds_Calculator_3-way'!B134="","",'True_Odds_Calculator_3-way'!B134)</f>
        <v>4.29</v>
      </c>
      <c r="C135" s="4">
        <f>IF('True_Odds_Calculator_3-way'!C134="","",'True_Odds_Calculator_3-way'!C134)</f>
        <v>1.56</v>
      </c>
      <c r="D135" s="4">
        <f t="shared" si="10"/>
        <v>3.361550729971774E-2</v>
      </c>
      <c r="E135" s="4">
        <f t="shared" si="11"/>
        <v>6.7437948152233851</v>
      </c>
      <c r="F135" s="4">
        <f t="shared" si="12"/>
        <v>4.5066347217102836</v>
      </c>
      <c r="G135" s="4">
        <f t="shared" si="13"/>
        <v>1.5877540419453282</v>
      </c>
      <c r="I135" s="4">
        <f t="shared" si="14"/>
        <v>1.0336155072997177</v>
      </c>
    </row>
    <row r="136" spans="1:9" x14ac:dyDescent="0.2">
      <c r="A136" s="4">
        <f>IF('True_Odds_Calculator_3-way'!A135="","",'True_Odds_Calculator_3-way'!A135)</f>
        <v>2.97</v>
      </c>
      <c r="B136" s="4">
        <f>IF('True_Odds_Calculator_3-way'!B135="","",'True_Odds_Calculator_3-way'!B135)</f>
        <v>3.29</v>
      </c>
      <c r="C136" s="4">
        <f>IF('True_Odds_Calculator_3-way'!C135="","",'True_Odds_Calculator_3-way'!C135)</f>
        <v>2.58</v>
      </c>
      <c r="D136" s="4">
        <f t="shared" si="10"/>
        <v>2.8248603706297892E-2</v>
      </c>
      <c r="E136" s="4">
        <f t="shared" si="11"/>
        <v>3.0554490475974627</v>
      </c>
      <c r="F136" s="4">
        <f t="shared" si="12"/>
        <v>3.3951803165913783</v>
      </c>
      <c r="G136" s="4">
        <f t="shared" si="13"/>
        <v>2.6442386015906578</v>
      </c>
      <c r="I136" s="4">
        <f t="shared" si="14"/>
        <v>1.0282486037062979</v>
      </c>
    </row>
    <row r="137" spans="1:9" x14ac:dyDescent="0.2">
      <c r="A137" s="4">
        <f>IF('True_Odds_Calculator_3-way'!A136="","",'True_Odds_Calculator_3-way'!A136)</f>
        <v>2.92</v>
      </c>
      <c r="B137" s="4">
        <f>IF('True_Odds_Calculator_3-way'!B136="","",'True_Odds_Calculator_3-way'!B136)</f>
        <v>3.39</v>
      </c>
      <c r="C137" s="4">
        <f>IF('True_Odds_Calculator_3-way'!C136="","",'True_Odds_Calculator_3-way'!C136)</f>
        <v>2.56</v>
      </c>
      <c r="D137" s="4">
        <f t="shared" si="10"/>
        <v>2.8076004162120638E-2</v>
      </c>
      <c r="E137" s="4">
        <f t="shared" si="11"/>
        <v>3.0020376146829562</v>
      </c>
      <c r="F137" s="4">
        <f t="shared" si="12"/>
        <v>3.5010746920161839</v>
      </c>
      <c r="G137" s="4">
        <f t="shared" si="13"/>
        <v>2.6228384628038404</v>
      </c>
      <c r="I137" s="4">
        <f t="shared" si="14"/>
        <v>1.0280760041621206</v>
      </c>
    </row>
    <row r="138" spans="1:9" x14ac:dyDescent="0.2">
      <c r="A138" s="4">
        <f>IF('True_Odds_Calculator_3-way'!A137="","",'True_Odds_Calculator_3-way'!A137)</f>
        <v>3.61</v>
      </c>
      <c r="B138" s="4">
        <f>IF('True_Odds_Calculator_3-way'!B137="","",'True_Odds_Calculator_3-way'!B137)</f>
        <v>2.86</v>
      </c>
      <c r="C138" s="4">
        <f>IF('True_Odds_Calculator_3-way'!C137="","",'True_Odds_Calculator_3-way'!C137)</f>
        <v>2.39</v>
      </c>
      <c r="D138" s="4">
        <f t="shared" si="10"/>
        <v>4.5068701740661243E-2</v>
      </c>
      <c r="E138" s="4">
        <f t="shared" si="11"/>
        <v>3.817006455676661</v>
      </c>
      <c r="F138" s="4">
        <f t="shared" si="12"/>
        <v>2.9883980013559075</v>
      </c>
      <c r="G138" s="4">
        <f t="shared" si="13"/>
        <v>2.4790081232498058</v>
      </c>
      <c r="I138" s="4">
        <f t="shared" si="14"/>
        <v>1.0450687017406612</v>
      </c>
    </row>
    <row r="139" spans="1:9" x14ac:dyDescent="0.2">
      <c r="A139" s="4">
        <f>IF('True_Odds_Calculator_3-way'!A138="","",'True_Odds_Calculator_3-way'!A138)</f>
        <v>4.47</v>
      </c>
      <c r="B139" s="4">
        <f>IF('True_Odds_Calculator_3-way'!B138="","",'True_Odds_Calculator_3-way'!B138)</f>
        <v>3.78</v>
      </c>
      <c r="C139" s="4">
        <f>IF('True_Odds_Calculator_3-way'!C138="","",'True_Odds_Calculator_3-way'!C138)</f>
        <v>1.85</v>
      </c>
      <c r="D139" s="4">
        <f t="shared" si="10"/>
        <v>2.8804451623243521E-2</v>
      </c>
      <c r="E139" s="4">
        <f t="shared" si="11"/>
        <v>4.670449299030162</v>
      </c>
      <c r="F139" s="4">
        <f t="shared" si="12"/>
        <v>3.9223564723434845</v>
      </c>
      <c r="G139" s="4">
        <f t="shared" si="13"/>
        <v>1.8834553371891736</v>
      </c>
      <c r="I139" s="4">
        <f t="shared" si="14"/>
        <v>1.0288044516232435</v>
      </c>
    </row>
    <row r="140" spans="1:9" x14ac:dyDescent="0.2">
      <c r="A140" s="4">
        <f>IF('True_Odds_Calculator_3-way'!A139="","",'True_Odds_Calculator_3-way'!A139)</f>
        <v>3.86</v>
      </c>
      <c r="B140" s="4">
        <f>IF('True_Odds_Calculator_3-way'!B139="","",'True_Odds_Calculator_3-way'!B139)</f>
        <v>3.72</v>
      </c>
      <c r="C140" s="4">
        <f>IF('True_Odds_Calculator_3-way'!C139="","",'True_Odds_Calculator_3-way'!C139)</f>
        <v>2</v>
      </c>
      <c r="D140" s="4">
        <f t="shared" si="10"/>
        <v>2.7884561814028652E-2</v>
      </c>
      <c r="E140" s="4">
        <f t="shared" si="11"/>
        <v>4.0036432581136845</v>
      </c>
      <c r="F140" s="4">
        <f t="shared" si="12"/>
        <v>3.853232673798705</v>
      </c>
      <c r="G140" s="4">
        <f t="shared" si="13"/>
        <v>2.0378836619611702</v>
      </c>
      <c r="I140" s="4">
        <f t="shared" si="14"/>
        <v>1.0278845618140287</v>
      </c>
    </row>
    <row r="141" spans="1:9" x14ac:dyDescent="0.2">
      <c r="A141" s="4">
        <f>IF('True_Odds_Calculator_3-way'!A140="","",'True_Odds_Calculator_3-way'!A140)</f>
        <v>1.61</v>
      </c>
      <c r="B141" s="4">
        <f>IF('True_Odds_Calculator_3-way'!B140="","",'True_Odds_Calculator_3-way'!B140)</f>
        <v>4.1100000000000003</v>
      </c>
      <c r="C141" s="4">
        <f>IF('True_Odds_Calculator_3-way'!C140="","",'True_Odds_Calculator_3-way'!C140)</f>
        <v>5.99</v>
      </c>
      <c r="D141" s="4">
        <f t="shared" si="10"/>
        <v>3.1371923035750759E-2</v>
      </c>
      <c r="E141" s="4">
        <f t="shared" si="11"/>
        <v>1.6375705727120329</v>
      </c>
      <c r="F141" s="4">
        <f t="shared" si="12"/>
        <v>4.2945790068407774</v>
      </c>
      <c r="G141" s="4">
        <f t="shared" si="13"/>
        <v>6.3902826600566875</v>
      </c>
      <c r="I141" s="4">
        <f t="shared" si="14"/>
        <v>1.0313719230357508</v>
      </c>
    </row>
    <row r="142" spans="1:9" x14ac:dyDescent="0.2">
      <c r="A142" s="4">
        <f>IF('True_Odds_Calculator_3-way'!A141="","",'True_Odds_Calculator_3-way'!A141)</f>
        <v>2.77</v>
      </c>
      <c r="B142" s="4">
        <f>IF('True_Odds_Calculator_3-way'!B141="","",'True_Odds_Calculator_3-way'!B141)</f>
        <v>3.24</v>
      </c>
      <c r="C142" s="4">
        <f>IF('True_Odds_Calculator_3-way'!C141="","",'True_Odds_Calculator_3-way'!C141)</f>
        <v>2.79</v>
      </c>
      <c r="D142" s="4">
        <f t="shared" si="10"/>
        <v>2.8075744701652194E-2</v>
      </c>
      <c r="E142" s="4">
        <f t="shared" si="11"/>
        <v>2.843718484760934</v>
      </c>
      <c r="F142" s="4">
        <f t="shared" si="12"/>
        <v>3.3413146900625628</v>
      </c>
      <c r="G142" s="4">
        <f t="shared" si="13"/>
        <v>2.8648012279439632</v>
      </c>
      <c r="I142" s="4">
        <f t="shared" si="14"/>
        <v>1.0280757447016522</v>
      </c>
    </row>
    <row r="143" spans="1:9" x14ac:dyDescent="0.2">
      <c r="A143" s="4">
        <f>IF('True_Odds_Calculator_3-way'!A142="","",'True_Odds_Calculator_3-way'!A142)</f>
        <v>2.97</v>
      </c>
      <c r="B143" s="4">
        <f>IF('True_Odds_Calculator_3-way'!B142="","",'True_Odds_Calculator_3-way'!B142)</f>
        <v>3.02</v>
      </c>
      <c r="C143" s="4">
        <f>IF('True_Odds_Calculator_3-way'!C142="","",'True_Odds_Calculator_3-way'!C142)</f>
        <v>2.79</v>
      </c>
      <c r="D143" s="4">
        <f t="shared" si="10"/>
        <v>2.6249103583006583E-2</v>
      </c>
      <c r="E143" s="4">
        <f t="shared" si="11"/>
        <v>3.0492394029274594</v>
      </c>
      <c r="F143" s="4">
        <f t="shared" si="12"/>
        <v>3.1019666700630766</v>
      </c>
      <c r="G143" s="4">
        <f t="shared" si="13"/>
        <v>2.8598127957422039</v>
      </c>
      <c r="I143" s="4">
        <f t="shared" si="14"/>
        <v>1.0262491035830066</v>
      </c>
    </row>
    <row r="144" spans="1:9" x14ac:dyDescent="0.2">
      <c r="A144" s="4">
        <f>IF('True_Odds_Calculator_3-way'!A143="","",'True_Odds_Calculator_3-way'!A143)</f>
        <v>2.4300000000000002</v>
      </c>
      <c r="B144" s="4">
        <f>IF('True_Odds_Calculator_3-way'!B143="","",'True_Odds_Calculator_3-way'!B143)</f>
        <v>3.28</v>
      </c>
      <c r="C144" s="4">
        <f>IF('True_Odds_Calculator_3-way'!C143="","",'True_Odds_Calculator_3-way'!C143)</f>
        <v>3.21</v>
      </c>
      <c r="D144" s="4">
        <f t="shared" si="10"/>
        <v>2.7927162276122575E-2</v>
      </c>
      <c r="E144" s="4">
        <f t="shared" si="11"/>
        <v>2.4862412672968066</v>
      </c>
      <c r="F144" s="4">
        <f t="shared" si="12"/>
        <v>3.3833048052082693</v>
      </c>
      <c r="G144" s="4">
        <f t="shared" si="13"/>
        <v>3.3088760445242946</v>
      </c>
      <c r="I144" s="4">
        <f t="shared" si="14"/>
        <v>1.0279271622761226</v>
      </c>
    </row>
    <row r="145" spans="1:9" x14ac:dyDescent="0.2">
      <c r="A145" s="4">
        <f>IF('True_Odds_Calculator_3-way'!A144="","",'True_Odds_Calculator_3-way'!A144)</f>
        <v>3.22</v>
      </c>
      <c r="B145" s="4">
        <f>IF('True_Odds_Calculator_3-way'!B144="","",'True_Odds_Calculator_3-way'!B144)</f>
        <v>3.12</v>
      </c>
      <c r="C145" s="4">
        <f>IF('True_Odds_Calculator_3-way'!C144="","",'True_Odds_Calculator_3-way'!C144)</f>
        <v>2.52</v>
      </c>
      <c r="D145" s="4">
        <f t="shared" si="10"/>
        <v>2.7897223549397276E-2</v>
      </c>
      <c r="E145" s="4">
        <f t="shared" si="11"/>
        <v>3.3193926400187959</v>
      </c>
      <c r="F145" s="4">
        <f t="shared" si="12"/>
        <v>3.2132256780576554</v>
      </c>
      <c r="G145" s="4">
        <f t="shared" si="13"/>
        <v>2.5804698737414093</v>
      </c>
      <c r="I145" s="4">
        <f t="shared" si="14"/>
        <v>1.0278972235493973</v>
      </c>
    </row>
    <row r="146" spans="1:9" x14ac:dyDescent="0.2">
      <c r="A146" s="4">
        <f>IF('True_Odds_Calculator_3-way'!A145="","",'True_Odds_Calculator_3-way'!A145)</f>
        <v>1.93</v>
      </c>
      <c r="B146" s="4">
        <f>IF('True_Odds_Calculator_3-way'!B145="","",'True_Odds_Calculator_3-way'!B145)</f>
        <v>3.56</v>
      </c>
      <c r="C146" s="4">
        <f>IF('True_Odds_Calculator_3-way'!C145="","",'True_Odds_Calculator_3-way'!C145)</f>
        <v>4.12</v>
      </c>
      <c r="D146" s="4">
        <f t="shared" si="10"/>
        <v>4.1752038032342842E-2</v>
      </c>
      <c r="E146" s="4">
        <f t="shared" si="11"/>
        <v>1.9832716234136738</v>
      </c>
      <c r="F146" s="4">
        <f t="shared" si="12"/>
        <v>3.745577450714721</v>
      </c>
      <c r="G146" s="4">
        <f t="shared" si="13"/>
        <v>4.370608346796705</v>
      </c>
      <c r="I146" s="4">
        <f t="shared" si="14"/>
        <v>1.0417520380323428</v>
      </c>
    </row>
    <row r="147" spans="1:9" x14ac:dyDescent="0.2">
      <c r="A147" s="4">
        <f>IF('True_Odds_Calculator_3-way'!A146="","",'True_Odds_Calculator_3-way'!A146)</f>
        <v>3.16</v>
      </c>
      <c r="B147" s="4">
        <f>IF('True_Odds_Calculator_3-way'!B146="","",'True_Odds_Calculator_3-way'!B146)</f>
        <v>3.42</v>
      </c>
      <c r="C147" s="4">
        <f>IF('True_Odds_Calculator_3-way'!C146="","",'True_Odds_Calculator_3-way'!C146)</f>
        <v>2.33</v>
      </c>
      <c r="D147" s="4">
        <f t="shared" si="10"/>
        <v>3.8037906377468289E-2</v>
      </c>
      <c r="E147" s="4">
        <f t="shared" si="11"/>
        <v>3.2918950237702886</v>
      </c>
      <c r="F147" s="4">
        <f t="shared" si="12"/>
        <v>3.5750245520992894</v>
      </c>
      <c r="G147" s="4">
        <f t="shared" si="13"/>
        <v>2.4009301362938769</v>
      </c>
      <c r="I147" s="4">
        <f t="shared" si="14"/>
        <v>1.0380379063774683</v>
      </c>
    </row>
    <row r="148" spans="1:9" x14ac:dyDescent="0.2">
      <c r="A148" s="4">
        <f>IF('True_Odds_Calculator_3-way'!A147="","",'True_Odds_Calculator_3-way'!A147)</f>
        <v>1.26</v>
      </c>
      <c r="B148" s="4">
        <f>IF('True_Odds_Calculator_3-way'!B147="","",'True_Odds_Calculator_3-way'!B147)</f>
        <v>5.76</v>
      </c>
      <c r="C148" s="4">
        <f>IF('True_Odds_Calculator_3-way'!C147="","",'True_Odds_Calculator_3-way'!C147)</f>
        <v>12.76</v>
      </c>
      <c r="D148" s="4">
        <f t="shared" si="10"/>
        <v>4.5631810718017585E-2</v>
      </c>
      <c r="E148" s="4">
        <f t="shared" si="11"/>
        <v>1.2846202094211554</v>
      </c>
      <c r="F148" s="4">
        <f t="shared" si="12"/>
        <v>6.3131110849334426</v>
      </c>
      <c r="G148" s="4">
        <f t="shared" si="13"/>
        <v>15.832980452016345</v>
      </c>
      <c r="I148" s="4">
        <f t="shared" si="14"/>
        <v>1.0456318107180176</v>
      </c>
    </row>
    <row r="149" spans="1:9" x14ac:dyDescent="0.2">
      <c r="A149" s="4">
        <f>IF('True_Odds_Calculator_3-way'!A148="","",'True_Odds_Calculator_3-way'!A148)</f>
        <v>1.95</v>
      </c>
      <c r="B149" s="4">
        <f>IF('True_Odds_Calculator_3-way'!B148="","",'True_Odds_Calculator_3-way'!B148)</f>
        <v>3.12</v>
      </c>
      <c r="C149" s="4">
        <f>IF('True_Odds_Calculator_3-way'!C148="","",'True_Odds_Calculator_3-way'!C148)</f>
        <v>4.46</v>
      </c>
      <c r="D149" s="4">
        <f t="shared" si="10"/>
        <v>5.7548579970104763E-2</v>
      </c>
      <c r="E149" s="4">
        <f t="shared" si="11"/>
        <v>2.0257773981909235</v>
      </c>
      <c r="F149" s="4">
        <f t="shared" si="12"/>
        <v>3.3186212159755786</v>
      </c>
      <c r="G149" s="4">
        <f t="shared" si="13"/>
        <v>4.8772782503037675</v>
      </c>
      <c r="I149" s="4">
        <f t="shared" si="14"/>
        <v>1.0575485799701048</v>
      </c>
    </row>
    <row r="150" spans="1:9" x14ac:dyDescent="0.2">
      <c r="A150" s="4">
        <f>IF('True_Odds_Calculator_3-way'!A149="","",'True_Odds_Calculator_3-way'!A149)</f>
        <v>10.68</v>
      </c>
      <c r="B150" s="4">
        <f>IF('True_Odds_Calculator_3-way'!B149="","",'True_Odds_Calculator_3-way'!B149)</f>
        <v>3.98</v>
      </c>
      <c r="C150" s="4">
        <f>IF('True_Odds_Calculator_3-way'!C149="","",'True_Odds_Calculator_3-way'!C149)</f>
        <v>1.39</v>
      </c>
      <c r="D150" s="4">
        <f t="shared" si="10"/>
        <v>6.4313700640187932E-2</v>
      </c>
      <c r="E150" s="4">
        <f t="shared" si="11"/>
        <v>13.851363508205552</v>
      </c>
      <c r="F150" s="4">
        <f t="shared" si="12"/>
        <v>4.3512620479100192</v>
      </c>
      <c r="G150" s="4">
        <f t="shared" si="13"/>
        <v>1.4326923425105813</v>
      </c>
      <c r="I150" s="4">
        <f t="shared" si="14"/>
        <v>1.0643137006401879</v>
      </c>
    </row>
    <row r="151" spans="1:9" x14ac:dyDescent="0.2">
      <c r="A151" s="4">
        <f>IF('True_Odds_Calculator_3-way'!A150="","",'True_Odds_Calculator_3-way'!A150)</f>
        <v>2.75</v>
      </c>
      <c r="B151" s="4">
        <f>IF('True_Odds_Calculator_3-way'!B150="","",'True_Odds_Calculator_3-way'!B150)</f>
        <v>3.57</v>
      </c>
      <c r="C151" s="4">
        <f>IF('True_Odds_Calculator_3-way'!C150="","",'True_Odds_Calculator_3-way'!C150)</f>
        <v>2.5</v>
      </c>
      <c r="D151" s="4">
        <f t="shared" si="10"/>
        <v>4.3748408454290733E-2</v>
      </c>
      <c r="E151" s="4">
        <f t="shared" si="11"/>
        <v>2.8648898399883271</v>
      </c>
      <c r="F151" s="4">
        <f t="shared" si="12"/>
        <v>3.7660635509238536</v>
      </c>
      <c r="G151" s="4">
        <f t="shared" si="13"/>
        <v>2.5945910232127911</v>
      </c>
      <c r="I151" s="4">
        <f t="shared" si="14"/>
        <v>1.0437484084542907</v>
      </c>
    </row>
    <row r="152" spans="1:9" x14ac:dyDescent="0.2">
      <c r="A152" s="4">
        <f>IF('True_Odds_Calculator_3-way'!A151="","",'True_Odds_Calculator_3-way'!A151)</f>
        <v>2.57</v>
      </c>
      <c r="B152" s="4">
        <f>IF('True_Odds_Calculator_3-way'!B151="","",'True_Odds_Calculator_3-way'!B151)</f>
        <v>3.68</v>
      </c>
      <c r="C152" s="4">
        <f>IF('True_Odds_Calculator_3-way'!C151="","",'True_Odds_Calculator_3-way'!C151)</f>
        <v>2.61</v>
      </c>
      <c r="D152" s="4">
        <f t="shared" si="10"/>
        <v>4.3985951252648814E-2</v>
      </c>
      <c r="E152" s="4">
        <f t="shared" si="11"/>
        <v>2.6706329153731181</v>
      </c>
      <c r="F152" s="4">
        <f t="shared" si="12"/>
        <v>3.8898829121889751</v>
      </c>
      <c r="G152" s="4">
        <f t="shared" si="13"/>
        <v>2.7138531279102653</v>
      </c>
      <c r="I152" s="4">
        <f t="shared" si="14"/>
        <v>1.0439859512526488</v>
      </c>
    </row>
    <row r="153" spans="1:9" x14ac:dyDescent="0.2">
      <c r="A153" s="4">
        <f>IF('True_Odds_Calculator_3-way'!A152="","",'True_Odds_Calculator_3-way'!A152)</f>
        <v>2.35</v>
      </c>
      <c r="B153" s="4">
        <f>IF('True_Odds_Calculator_3-way'!B152="","",'True_Odds_Calculator_3-way'!B152)</f>
        <v>3.66</v>
      </c>
      <c r="C153" s="4">
        <f>IF('True_Odds_Calculator_3-way'!C152="","",'True_Odds_Calculator_3-way'!C152)</f>
        <v>3.04</v>
      </c>
      <c r="D153" s="4">
        <f t="shared" si="10"/>
        <v>2.77033270305167E-2</v>
      </c>
      <c r="E153" s="4">
        <f t="shared" si="11"/>
        <v>2.4021284440530106</v>
      </c>
      <c r="F153" s="4">
        <f t="shared" si="12"/>
        <v>3.7880279935328218</v>
      </c>
      <c r="G153" s="4">
        <f t="shared" si="13"/>
        <v>3.1278059735296657</v>
      </c>
      <c r="I153" s="4">
        <f t="shared" si="14"/>
        <v>1.0277033270305167</v>
      </c>
    </row>
    <row r="154" spans="1:9" x14ac:dyDescent="0.2">
      <c r="A154" s="4">
        <f>IF('True_Odds_Calculator_3-way'!A153="","",'True_Odds_Calculator_3-way'!A153)</f>
        <v>1.54</v>
      </c>
      <c r="B154" s="4">
        <f>IF('True_Odds_Calculator_3-way'!B153="","",'True_Odds_Calculator_3-way'!B153)</f>
        <v>4.57</v>
      </c>
      <c r="C154" s="4">
        <f>IF('True_Odds_Calculator_3-way'!C153="","",'True_Odds_Calculator_3-way'!C153)</f>
        <v>6.08</v>
      </c>
      <c r="D154" s="4">
        <f t="shared" si="10"/>
        <v>3.2642714305158194E-2</v>
      </c>
      <c r="E154" s="4">
        <f t="shared" si="11"/>
        <v>1.566244929357268</v>
      </c>
      <c r="F154" s="4">
        <f t="shared" si="12"/>
        <v>4.8091379166175905</v>
      </c>
      <c r="G154" s="4">
        <f t="shared" si="13"/>
        <v>6.5107227281911966</v>
      </c>
      <c r="I154" s="4">
        <f t="shared" si="14"/>
        <v>1.0326427143051582</v>
      </c>
    </row>
    <row r="155" spans="1:9" x14ac:dyDescent="0.2">
      <c r="A155" s="4">
        <f>IF('True_Odds_Calculator_3-way'!A154="","",'True_Odds_Calculator_3-way'!A154)</f>
        <v>1.67</v>
      </c>
      <c r="B155" s="4">
        <f>IF('True_Odds_Calculator_3-way'!B154="","",'True_Odds_Calculator_3-way'!B154)</f>
        <v>3.7</v>
      </c>
      <c r="C155" s="4">
        <f>IF('True_Odds_Calculator_3-way'!C154="","",'True_Odds_Calculator_3-way'!C154)</f>
        <v>6.18</v>
      </c>
      <c r="D155" s="4">
        <f t="shared" si="10"/>
        <v>3.0884963214478978E-2</v>
      </c>
      <c r="E155" s="4">
        <f t="shared" si="11"/>
        <v>1.6992139560257982</v>
      </c>
      <c r="F155" s="4">
        <f t="shared" si="12"/>
        <v>3.8465195239339187</v>
      </c>
      <c r="G155" s="4">
        <f t="shared" si="13"/>
        <v>6.5999059778932825</v>
      </c>
      <c r="I155" s="4">
        <f t="shared" si="14"/>
        <v>1.030884963214479</v>
      </c>
    </row>
    <row r="156" spans="1:9" x14ac:dyDescent="0.2">
      <c r="A156" s="4">
        <f>IF('True_Odds_Calculator_3-way'!A155="","",'True_Odds_Calculator_3-way'!A155)</f>
        <v>2.67</v>
      </c>
      <c r="B156" s="4">
        <f>IF('True_Odds_Calculator_3-way'!B155="","",'True_Odds_Calculator_3-way'!B155)</f>
        <v>3.14</v>
      </c>
      <c r="C156" s="4">
        <f>IF('True_Odds_Calculator_3-way'!C155="","",'True_Odds_Calculator_3-way'!C155)</f>
        <v>3</v>
      </c>
      <c r="D156" s="4">
        <f t="shared" si="10"/>
        <v>2.6336506118943559E-2</v>
      </c>
      <c r="E156" s="4">
        <f t="shared" si="11"/>
        <v>2.7340855726584921</v>
      </c>
      <c r="F156" s="4">
        <f t="shared" si="12"/>
        <v>3.2290093976274838</v>
      </c>
      <c r="G156" s="4">
        <f t="shared" si="13"/>
        <v>3.0811466372657104</v>
      </c>
      <c r="I156" s="4">
        <f t="shared" si="14"/>
        <v>1.0263365061189436</v>
      </c>
    </row>
    <row r="157" spans="1:9" x14ac:dyDescent="0.2">
      <c r="A157" s="4">
        <f>IF('True_Odds_Calculator_3-way'!A156="","",'True_Odds_Calculator_3-way'!A156)</f>
        <v>2.52</v>
      </c>
      <c r="B157" s="4">
        <f>IF('True_Odds_Calculator_3-way'!B156="","",'True_Odds_Calculator_3-way'!B156)</f>
        <v>3.42</v>
      </c>
      <c r="C157" s="4">
        <f>IF('True_Odds_Calculator_3-way'!C156="","",'True_Odds_Calculator_3-way'!C156)</f>
        <v>2.95</v>
      </c>
      <c r="D157" s="4">
        <f t="shared" si="10"/>
        <v>2.8206108491567905E-2</v>
      </c>
      <c r="E157" s="4">
        <f t="shared" si="11"/>
        <v>2.5811556595153688</v>
      </c>
      <c r="F157" s="4">
        <f t="shared" si="12"/>
        <v>3.5336235364755328</v>
      </c>
      <c r="G157" s="4">
        <f t="shared" si="13"/>
        <v>3.0341553531534635</v>
      </c>
      <c r="I157" s="4">
        <f t="shared" si="14"/>
        <v>1.0282061084915679</v>
      </c>
    </row>
    <row r="158" spans="1:9" x14ac:dyDescent="0.2">
      <c r="A158" s="4">
        <f>IF('True_Odds_Calculator_3-way'!A157="","",'True_Odds_Calculator_3-way'!A157)</f>
        <v>2.59</v>
      </c>
      <c r="B158" s="4">
        <f>IF('True_Odds_Calculator_3-way'!B157="","",'True_Odds_Calculator_3-way'!B157)</f>
        <v>3.37</v>
      </c>
      <c r="C158" s="4">
        <f>IF('True_Odds_Calculator_3-way'!C157="","",'True_Odds_Calculator_3-way'!C157)</f>
        <v>2.81</v>
      </c>
      <c r="D158" s="4">
        <f t="shared" si="10"/>
        <v>3.8708177265892818E-2</v>
      </c>
      <c r="E158" s="4">
        <f t="shared" si="11"/>
        <v>2.6795452015302552</v>
      </c>
      <c r="F158" s="4">
        <f t="shared" si="12"/>
        <v>3.5231962750240928</v>
      </c>
      <c r="G158" s="4">
        <f t="shared" si="13"/>
        <v>2.9157140511809483</v>
      </c>
      <c r="I158" s="4">
        <f t="shared" si="14"/>
        <v>1.0387081772658928</v>
      </c>
    </row>
    <row r="159" spans="1:9" x14ac:dyDescent="0.2">
      <c r="A159" s="4">
        <f>IF('True_Odds_Calculator_3-way'!A158="","",'True_Odds_Calculator_3-way'!A158)</f>
        <v>1.55</v>
      </c>
      <c r="B159" s="4">
        <f>IF('True_Odds_Calculator_3-way'!B158="","",'True_Odds_Calculator_3-way'!B158)</f>
        <v>3.98</v>
      </c>
      <c r="C159" s="4">
        <f>IF('True_Odds_Calculator_3-way'!C158="","",'True_Odds_Calculator_3-way'!C158)</f>
        <v>6.7</v>
      </c>
      <c r="D159" s="4">
        <f t="shared" si="10"/>
        <v>4.5671303072899239E-2</v>
      </c>
      <c r="E159" s="4">
        <f t="shared" si="11"/>
        <v>1.5874590162885047</v>
      </c>
      <c r="F159" s="4">
        <f t="shared" si="12"/>
        <v>4.236704444892422</v>
      </c>
      <c r="G159" s="4">
        <f t="shared" si="13"/>
        <v>7.4610182137635137</v>
      </c>
      <c r="I159" s="4">
        <f t="shared" si="14"/>
        <v>1.0456713030728992</v>
      </c>
    </row>
    <row r="160" spans="1:9" x14ac:dyDescent="0.2">
      <c r="A160" s="4">
        <f>IF('True_Odds_Calculator_3-way'!A159="","",'True_Odds_Calculator_3-way'!A159)</f>
        <v>1.57</v>
      </c>
      <c r="B160" s="4">
        <f>IF('True_Odds_Calculator_3-way'!B159="","",'True_Odds_Calculator_3-way'!B159)</f>
        <v>4.04</v>
      </c>
      <c r="C160" s="4">
        <f>IF('True_Odds_Calculator_3-way'!C159="","",'True_Odds_Calculator_3-way'!C159)</f>
        <v>6.29</v>
      </c>
      <c r="D160" s="4">
        <f t="shared" si="10"/>
        <v>4.3449939558171558E-2</v>
      </c>
      <c r="E160" s="4">
        <f t="shared" si="11"/>
        <v>1.6065305802936731</v>
      </c>
      <c r="F160" s="4">
        <f t="shared" si="12"/>
        <v>4.2910823201665025</v>
      </c>
      <c r="G160" s="4">
        <f t="shared" si="13"/>
        <v>6.920453599301343</v>
      </c>
      <c r="I160" s="4">
        <f t="shared" si="14"/>
        <v>1.0434499395581716</v>
      </c>
    </row>
    <row r="161" spans="1:9" x14ac:dyDescent="0.2">
      <c r="A161" s="4">
        <f>IF('True_Odds_Calculator_3-way'!A160="","",'True_Odds_Calculator_3-way'!A160)</f>
        <v>2.0499999999999998</v>
      </c>
      <c r="B161" s="4">
        <f>IF('True_Odds_Calculator_3-way'!B160="","",'True_Odds_Calculator_3-way'!B160)</f>
        <v>3.1</v>
      </c>
      <c r="C161" s="4">
        <f>IF('True_Odds_Calculator_3-way'!C160="","",'True_Odds_Calculator_3-way'!C160)</f>
        <v>4.0599999999999996</v>
      </c>
      <c r="D161" s="4">
        <f t="shared" si="10"/>
        <v>5.6690941929282701E-2</v>
      </c>
      <c r="E161" s="4">
        <f t="shared" si="11"/>
        <v>2.132614966676126</v>
      </c>
      <c r="F161" s="4">
        <f t="shared" si="12"/>
        <v>3.2929002012226514</v>
      </c>
      <c r="G161" s="4">
        <f t="shared" si="13"/>
        <v>4.3973742067797961</v>
      </c>
      <c r="I161" s="4">
        <f t="shared" si="14"/>
        <v>1.0566909419292827</v>
      </c>
    </row>
    <row r="162" spans="1:9" x14ac:dyDescent="0.2">
      <c r="A162" s="4">
        <f>IF('True_Odds_Calculator_3-way'!A161="","",'True_Odds_Calculator_3-way'!A161)</f>
        <v>1.49</v>
      </c>
      <c r="B162" s="4">
        <f>IF('True_Odds_Calculator_3-way'!B161="","",'True_Odds_Calculator_3-way'!B161)</f>
        <v>4.07</v>
      </c>
      <c r="C162" s="4">
        <f>IF('True_Odds_Calculator_3-way'!C161="","",'True_Odds_Calculator_3-way'!C161)</f>
        <v>6.81</v>
      </c>
      <c r="D162" s="4">
        <f t="shared" si="10"/>
        <v>6.3684063417972281E-2</v>
      </c>
      <c r="E162" s="4">
        <f t="shared" si="11"/>
        <v>1.5386676762367468</v>
      </c>
      <c r="F162" s="4">
        <f t="shared" si="12"/>
        <v>4.454894149848819</v>
      </c>
      <c r="G162" s="4">
        <f t="shared" si="13"/>
        <v>7.9608417669142666</v>
      </c>
      <c r="I162" s="4">
        <f t="shared" si="14"/>
        <v>1.0636840634179723</v>
      </c>
    </row>
    <row r="163" spans="1:9" x14ac:dyDescent="0.2">
      <c r="A163" s="4">
        <f>IF('True_Odds_Calculator_3-way'!A162="","",'True_Odds_Calculator_3-way'!A162)</f>
        <v>1.44</v>
      </c>
      <c r="B163" s="4">
        <f>IF('True_Odds_Calculator_3-way'!B162="","",'True_Odds_Calculator_3-way'!B162)</f>
        <v>4.3</v>
      </c>
      <c r="C163" s="4">
        <f>IF('True_Odds_Calculator_3-way'!C162="","",'True_Odds_Calculator_3-way'!C162)</f>
        <v>7.4</v>
      </c>
      <c r="D163" s="4">
        <f t="shared" si="10"/>
        <v>6.2137719114463197E-2</v>
      </c>
      <c r="E163" s="4">
        <f t="shared" si="11"/>
        <v>1.4842699929167458</v>
      </c>
      <c r="F163" s="4">
        <f t="shared" si="12"/>
        <v>4.7204197686876714</v>
      </c>
      <c r="G163" s="4">
        <f t="shared" si="13"/>
        <v>8.7395351202888953</v>
      </c>
      <c r="I163" s="4">
        <f t="shared" si="14"/>
        <v>1.0621377191144632</v>
      </c>
    </row>
    <row r="164" spans="1:9" x14ac:dyDescent="0.2">
      <c r="A164" s="4">
        <f>IF('True_Odds_Calculator_3-way'!A163="","",'True_Odds_Calculator_3-way'!A163)</f>
        <v>1.67</v>
      </c>
      <c r="B164" s="4">
        <f>IF('True_Odds_Calculator_3-way'!B163="","",'True_Odds_Calculator_3-way'!B163)</f>
        <v>4.05</v>
      </c>
      <c r="C164" s="4">
        <f>IF('True_Odds_Calculator_3-way'!C163="","",'True_Odds_Calculator_3-way'!C163)</f>
        <v>4.93</v>
      </c>
      <c r="D164" s="4">
        <f t="shared" si="10"/>
        <v>4.8555732048786604E-2</v>
      </c>
      <c r="E164" s="4">
        <f t="shared" si="11"/>
        <v>1.7163930000203327</v>
      </c>
      <c r="F164" s="4">
        <f t="shared" si="12"/>
        <v>4.3341013779960402</v>
      </c>
      <c r="G164" s="4">
        <f t="shared" si="13"/>
        <v>5.3574916898549159</v>
      </c>
      <c r="I164" s="4">
        <f t="shared" si="14"/>
        <v>1.0485557320487866</v>
      </c>
    </row>
    <row r="165" spans="1:9" x14ac:dyDescent="0.2">
      <c r="A165" s="4">
        <f>IF('True_Odds_Calculator_3-way'!A164="","",'True_Odds_Calculator_3-way'!A164)</f>
        <v>1.99</v>
      </c>
      <c r="B165" s="4">
        <f>IF('True_Odds_Calculator_3-way'!B164="","",'True_Odds_Calculator_3-way'!B164)</f>
        <v>3.75</v>
      </c>
      <c r="C165" s="4">
        <f>IF('True_Odds_Calculator_3-way'!C164="","",'True_Odds_Calculator_3-way'!C164)</f>
        <v>3.61</v>
      </c>
      <c r="D165" s="4">
        <f t="shared" si="10"/>
        <v>4.6187539730044413E-2</v>
      </c>
      <c r="E165" s="4">
        <f t="shared" si="11"/>
        <v>2.0528960856121907</v>
      </c>
      <c r="F165" s="4">
        <f t="shared" si="12"/>
        <v>3.979769714771813</v>
      </c>
      <c r="G165" s="4">
        <f t="shared" si="13"/>
        <v>3.8224478526809409</v>
      </c>
      <c r="I165" s="4">
        <f t="shared" si="14"/>
        <v>1.0461875397300444</v>
      </c>
    </row>
    <row r="166" spans="1:9" x14ac:dyDescent="0.2">
      <c r="A166" s="4">
        <f>IF('True_Odds_Calculator_3-way'!A165="","",'True_Odds_Calculator_3-way'!A165)</f>
        <v>1.76</v>
      </c>
      <c r="B166" s="4">
        <f>IF('True_Odds_Calculator_3-way'!B165="","",'True_Odds_Calculator_3-way'!B165)</f>
        <v>3.72</v>
      </c>
      <c r="C166" s="4">
        <f>IF('True_Odds_Calculator_3-way'!C165="","",'True_Odds_Calculator_3-way'!C165)</f>
        <v>4.78</v>
      </c>
      <c r="D166" s="4">
        <f t="shared" si="10"/>
        <v>4.6204043403395456E-2</v>
      </c>
      <c r="E166" s="4">
        <f t="shared" si="11"/>
        <v>1.8090364142411264</v>
      </c>
      <c r="F166" s="4">
        <f t="shared" si="12"/>
        <v>3.9460829871165664</v>
      </c>
      <c r="G166" s="4">
        <f t="shared" si="13"/>
        <v>5.1598609247414311</v>
      </c>
      <c r="I166" s="4">
        <f t="shared" si="14"/>
        <v>1.0462040434033955</v>
      </c>
    </row>
    <row r="167" spans="1:9" x14ac:dyDescent="0.2">
      <c r="A167" s="4">
        <f>IF('True_Odds_Calculator_3-way'!A166="","",'True_Odds_Calculator_3-way'!A166)</f>
        <v>2.11</v>
      </c>
      <c r="B167" s="4">
        <f>IF('True_Odds_Calculator_3-way'!B166="","",'True_Odds_Calculator_3-way'!B166)</f>
        <v>3.5</v>
      </c>
      <c r="C167" s="4">
        <f>IF('True_Odds_Calculator_3-way'!C166="","",'True_Odds_Calculator_3-way'!C166)</f>
        <v>3.57</v>
      </c>
      <c r="D167" s="4">
        <f t="shared" si="10"/>
        <v>3.9759979821312408E-2</v>
      </c>
      <c r="E167" s="4">
        <f t="shared" si="11"/>
        <v>2.1707026559723359</v>
      </c>
      <c r="F167" s="4">
        <f t="shared" si="12"/>
        <v>3.6702506049926105</v>
      </c>
      <c r="G167" s="4">
        <f t="shared" si="13"/>
        <v>3.7473012188044104</v>
      </c>
      <c r="I167" s="4">
        <f t="shared" si="14"/>
        <v>1.0397599798213124</v>
      </c>
    </row>
    <row r="168" spans="1:9" x14ac:dyDescent="0.2">
      <c r="A168" s="4">
        <f>IF('True_Odds_Calculator_3-way'!A167="","",'True_Odds_Calculator_3-way'!A167)</f>
        <v>1.1499999999999999</v>
      </c>
      <c r="B168" s="4">
        <f>IF('True_Odds_Calculator_3-way'!B167="","",'True_Odds_Calculator_3-way'!B167)</f>
        <v>8</v>
      </c>
      <c r="C168" s="4">
        <f>IF('True_Odds_Calculator_3-way'!C167="","",'True_Odds_Calculator_3-way'!C167)</f>
        <v>23</v>
      </c>
      <c r="D168" s="4">
        <f t="shared" si="10"/>
        <v>3.8043478260869623E-2</v>
      </c>
      <c r="E168" s="4">
        <f t="shared" si="11"/>
        <v>1.1670190274841437</v>
      </c>
      <c r="F168" s="4">
        <f t="shared" si="12"/>
        <v>8.9032258064516139</v>
      </c>
      <c r="G168" s="4">
        <f t="shared" si="13"/>
        <v>32.470588235294137</v>
      </c>
      <c r="I168" s="4">
        <f t="shared" si="14"/>
        <v>1.0380434782608696</v>
      </c>
    </row>
    <row r="169" spans="1:9" x14ac:dyDescent="0.2">
      <c r="A169" s="4">
        <f>IF('True_Odds_Calculator_3-way'!A168="","",'True_Odds_Calculator_3-way'!A168)</f>
        <v>1.54</v>
      </c>
      <c r="B169" s="4">
        <f>IF('True_Odds_Calculator_3-way'!B168="","",'True_Odds_Calculator_3-way'!B168)</f>
        <v>4.01</v>
      </c>
      <c r="C169" s="4">
        <f>IF('True_Odds_Calculator_3-way'!C168="","",'True_Odds_Calculator_3-way'!C168)</f>
        <v>6.15</v>
      </c>
      <c r="D169" s="4">
        <f t="shared" si="10"/>
        <v>6.1328833970400787E-2</v>
      </c>
      <c r="E169" s="4">
        <f t="shared" si="11"/>
        <v>1.5900584339108992</v>
      </c>
      <c r="F169" s="4">
        <f t="shared" si="12"/>
        <v>4.3680785130699844</v>
      </c>
      <c r="G169" s="4">
        <f t="shared" si="13"/>
        <v>7.0343927675540119</v>
      </c>
      <c r="I169" s="4">
        <f t="shared" si="14"/>
        <v>1.0613288339704008</v>
      </c>
    </row>
    <row r="170" spans="1:9" x14ac:dyDescent="0.2">
      <c r="A170" s="4">
        <f>IF('True_Odds_Calculator_3-way'!A169="","",'True_Odds_Calculator_3-way'!A169)</f>
        <v>1.53</v>
      </c>
      <c r="B170" s="4">
        <f>IF('True_Odds_Calculator_3-way'!B169="","",'True_Odds_Calculator_3-way'!B169)</f>
        <v>4.2300000000000004</v>
      </c>
      <c r="C170" s="4">
        <f>IF('True_Odds_Calculator_3-way'!C169="","",'True_Odds_Calculator_3-way'!C169)</f>
        <v>6.79</v>
      </c>
      <c r="D170" s="4">
        <f t="shared" si="10"/>
        <v>3.7276795634536564E-2</v>
      </c>
      <c r="E170" s="4">
        <f t="shared" si="11"/>
        <v>1.5596507795183694</v>
      </c>
      <c r="F170" s="4">
        <f t="shared" si="12"/>
        <v>4.4646639980810079</v>
      </c>
      <c r="G170" s="4">
        <f t="shared" si="13"/>
        <v>7.4156576581958387</v>
      </c>
      <c r="I170" s="4">
        <f t="shared" si="14"/>
        <v>1.0372767956345366</v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127" activePane="bottomLeft" state="frozen"/>
      <selection pane="bottomLeft" activeCell="S134" sqref="S134:S16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7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>
        <v>2.4</v>
      </c>
      <c r="B57">
        <v>3.17</v>
      </c>
      <c r="C57">
        <v>3.2</v>
      </c>
      <c r="D57" s="20">
        <f t="shared" si="0"/>
        <v>4.4624079915878134E-2</v>
      </c>
      <c r="E57" s="17">
        <f>IF(OR($A57="",$B57="",$C57=""),"",A57*'MPTO_working_3-way'!$I56)</f>
        <v>2.5492630201868316</v>
      </c>
      <c r="F57" s="21">
        <f>IF(OR($A57="",$B57="",$C57=""),"",B57*'MPTO_working_3-way'!$I56)</f>
        <v>3.3671515724967738</v>
      </c>
      <c r="G57" s="22">
        <f>IF(OR($A57="",$B57="",$C57=""),"",C57*'MPTO_working_3-way'!$I56)</f>
        <v>3.3990173602491094</v>
      </c>
      <c r="H57" s="17"/>
      <c r="I57" s="21"/>
      <c r="J57" s="22"/>
      <c r="K57" s="17"/>
      <c r="L57" s="21"/>
      <c r="M57" s="22"/>
      <c r="N57" s="23">
        <f t="shared" ref="N57:N64" si="13">(1/E57)* 100</f>
        <v>39.22702334287623</v>
      </c>
      <c r="O57" s="24">
        <f t="shared" ref="O57:O64" si="14">(1/F57)* 100</f>
        <v>29.698692751704396</v>
      </c>
      <c r="P57" s="24">
        <f t="shared" ref="P57:P64" si="15">(1/G57)* 100</f>
        <v>29.420267507157167</v>
      </c>
      <c r="Q57" t="s">
        <v>108</v>
      </c>
      <c r="R57" t="s">
        <v>111</v>
      </c>
      <c r="S57" t="s">
        <v>151</v>
      </c>
      <c r="AD57" s="37"/>
      <c r="AE57" s="37"/>
      <c r="AH57" s="37"/>
      <c r="AI57" s="37"/>
      <c r="AJ57" t="s">
        <v>124</v>
      </c>
    </row>
    <row r="58" spans="1:36" s="36" customFormat="1" ht="15" x14ac:dyDescent="0.25">
      <c r="A58">
        <v>2.39</v>
      </c>
      <c r="B58">
        <v>3.47</v>
      </c>
      <c r="C58">
        <v>2.96</v>
      </c>
      <c r="D58" s="20">
        <f t="shared" si="0"/>
        <v>4.4432317719187875E-2</v>
      </c>
      <c r="E58" s="17">
        <f>IF(OR($A58="",$B58="",$C58=""),"",A58*'MPTO_working_3-way'!$I57)</f>
        <v>2.5388928171457437</v>
      </c>
      <c r="F58" s="21">
        <f>IF(OR($A58="",$B58="",$C58=""),"",B58*'MPTO_working_3-way'!$I57)</f>
        <v>3.686174926985661</v>
      </c>
      <c r="G58" s="22">
        <f>IF(OR($A58="",$B58="",$C58=""),"",C58*'MPTO_working_3-way'!$I57)</f>
        <v>3.1444028195612552</v>
      </c>
      <c r="H58" s="17"/>
      <c r="I58" s="21"/>
      <c r="J58" s="22"/>
      <c r="K58" s="17"/>
      <c r="L58" s="21"/>
      <c r="M58" s="22"/>
      <c r="N58" s="23">
        <f t="shared" si="13"/>
        <v>39.387247592602712</v>
      </c>
      <c r="O58" s="24">
        <f t="shared" si="14"/>
        <v>27.128392434098121</v>
      </c>
      <c r="P58" s="24">
        <f t="shared" si="15"/>
        <v>31.802541130513678</v>
      </c>
      <c r="Q58" t="s">
        <v>110</v>
      </c>
      <c r="R58" t="s">
        <v>109</v>
      </c>
      <c r="S58" t="s">
        <v>151</v>
      </c>
      <c r="AD58" s="37"/>
      <c r="AE58" s="37"/>
      <c r="AH58" s="37"/>
      <c r="AI58" s="37"/>
      <c r="AJ58" t="s">
        <v>124</v>
      </c>
    </row>
    <row r="59" spans="1:36" s="36" customFormat="1" ht="15" x14ac:dyDescent="0.25">
      <c r="A59">
        <v>1.98</v>
      </c>
      <c r="B59">
        <v>3.56</v>
      </c>
      <c r="C59">
        <v>3.83</v>
      </c>
      <c r="D59" s="20">
        <f t="shared" si="0"/>
        <v>4.7045987199124895E-2</v>
      </c>
      <c r="E59" s="17">
        <f>IF(OR($A59="",$B59="",$C59=""),"",A59*'MPTO_working_3-way'!$I58)</f>
        <v>2.0683556782334387</v>
      </c>
      <c r="F59" s="21">
        <f>IF(OR($A59="",$B59="",$C59=""),"",B59*'MPTO_working_3-way'!$I58)</f>
        <v>3.7188617245005262</v>
      </c>
      <c r="G59" s="22">
        <f>IF(OR($A59="",$B59="",$C59=""),"",C59*'MPTO_working_3-way'!$I58)</f>
        <v>4.0009102260778135</v>
      </c>
      <c r="H59" s="17"/>
      <c r="I59" s="21"/>
      <c r="J59" s="22"/>
      <c r="K59" s="17"/>
      <c r="L59" s="21"/>
      <c r="M59" s="22"/>
      <c r="N59" s="23">
        <f t="shared" si="13"/>
        <v>48.347584050635319</v>
      </c>
      <c r="O59" s="24">
        <f t="shared" si="14"/>
        <v>26.889948432656723</v>
      </c>
      <c r="P59" s="24">
        <f t="shared" si="15"/>
        <v>24.994312381268387</v>
      </c>
      <c r="Q59" t="s">
        <v>104</v>
      </c>
      <c r="R59" t="s">
        <v>107</v>
      </c>
      <c r="S59" t="s">
        <v>151</v>
      </c>
      <c r="AD59" s="37"/>
      <c r="AE59" s="37"/>
      <c r="AH59" s="37"/>
      <c r="AI59" s="37"/>
      <c r="AJ59" t="s">
        <v>124</v>
      </c>
    </row>
    <row r="60" spans="1:36" s="36" customFormat="1" ht="15" x14ac:dyDescent="0.25">
      <c r="A60">
        <v>2.11</v>
      </c>
      <c r="B60">
        <v>3.17</v>
      </c>
      <c r="C60">
        <v>3.91</v>
      </c>
      <c r="D60" s="20">
        <f t="shared" si="0"/>
        <v>4.5145538241635697E-2</v>
      </c>
      <c r="E60" s="17">
        <f>IF(OR($A60="",$B60="",$C60=""),"",A60*'MPTO_working_3-way'!$I59)</f>
        <v>2.2037521903874864</v>
      </c>
      <c r="F60" s="21">
        <f>IF(OR($A60="",$B60="",$C60=""),"",B60*'MPTO_working_3-way'!$I59)</f>
        <v>3.3108504471698255</v>
      </c>
      <c r="G60" s="22">
        <f>IF(OR($A60="",$B60="",$C60=""),"",C60*'MPTO_working_3-way'!$I59)</f>
        <v>4.0837303622820249</v>
      </c>
      <c r="H60" s="17"/>
      <c r="I60" s="21"/>
      <c r="J60" s="22"/>
      <c r="K60" s="17"/>
      <c r="L60" s="21"/>
      <c r="M60" s="22"/>
      <c r="N60" s="23">
        <f t="shared" si="13"/>
        <v>45.377152856019158</v>
      </c>
      <c r="O60" s="24">
        <f t="shared" si="14"/>
        <v>30.203720039810861</v>
      </c>
      <c r="P60" s="24">
        <f t="shared" si="15"/>
        <v>24.487414968337699</v>
      </c>
      <c r="Q60" t="s">
        <v>106</v>
      </c>
      <c r="R60" t="s">
        <v>105</v>
      </c>
      <c r="S60" t="s">
        <v>151</v>
      </c>
      <c r="AD60" s="37"/>
      <c r="AE60" s="37"/>
      <c r="AH60" s="37"/>
      <c r="AI60" s="37"/>
      <c r="AJ60" t="s">
        <v>124</v>
      </c>
    </row>
    <row r="61" spans="1:36" s="36" customFormat="1" ht="15" x14ac:dyDescent="0.25">
      <c r="A61">
        <v>1.85</v>
      </c>
      <c r="B61">
        <v>3.42</v>
      </c>
      <c r="C61">
        <v>4.1100000000000003</v>
      </c>
      <c r="D61" s="20">
        <f t="shared" si="0"/>
        <v>7.6247203792343843E-2</v>
      </c>
      <c r="E61" s="17">
        <f>IF(OR($A61="",$B61="",$C61=""),"",A61*'MPTO_working_3-way'!$I60)</f>
        <v>1.9370350763183812</v>
      </c>
      <c r="F61" s="21">
        <f>IF(OR($A61="",$B61="",$C61=""),"",B61*'MPTO_working_3-way'!$I60)</f>
        <v>3.5808972762210072</v>
      </c>
      <c r="G61" s="22">
        <f>IF(OR($A61="",$B61="",$C61=""),"",C61*'MPTO_working_3-way'!$I60)</f>
        <v>4.303359007388404</v>
      </c>
      <c r="H61" s="17"/>
      <c r="I61" s="21"/>
      <c r="J61" s="22"/>
      <c r="K61" s="17"/>
      <c r="L61" s="21"/>
      <c r="M61" s="22"/>
      <c r="N61" s="23">
        <f t="shared" si="13"/>
        <v>51.62529126218233</v>
      </c>
      <c r="O61" s="24">
        <f t="shared" si="14"/>
        <v>27.925961647671727</v>
      </c>
      <c r="P61" s="24">
        <f t="shared" si="15"/>
        <v>23.237661517040703</v>
      </c>
      <c r="Q61" t="s">
        <v>117</v>
      </c>
      <c r="R61" t="s">
        <v>120</v>
      </c>
      <c r="S61" t="s">
        <v>152</v>
      </c>
      <c r="AD61" s="37"/>
      <c r="AE61" s="37"/>
      <c r="AH61" s="37"/>
      <c r="AI61" s="37"/>
      <c r="AJ61" t="s">
        <v>124</v>
      </c>
    </row>
    <row r="62" spans="1:36" s="36" customFormat="1" ht="15" x14ac:dyDescent="0.25">
      <c r="A62">
        <v>1.93</v>
      </c>
      <c r="B62">
        <v>3.26</v>
      </c>
      <c r="C62">
        <v>4.32</v>
      </c>
      <c r="D62" s="20">
        <f t="shared" si="0"/>
        <v>5.6364662765056917E-2</v>
      </c>
      <c r="E62" s="17">
        <f>IF(OR($A62="",$B62="",$C62=""),"",A62*'MPTO_working_3-way'!$I61)</f>
        <v>2.0171308888063568</v>
      </c>
      <c r="F62" s="21">
        <f>IF(OR($A62="",$B62="",$C62=""),"",B62*'MPTO_working_3-way'!$I61)</f>
        <v>3.4071744546677323</v>
      </c>
      <c r="G62" s="22">
        <f>IF(OR($A62="",$B62="",$C62=""),"",C62*'MPTO_working_3-way'!$I61)</f>
        <v>4.5150287252038668</v>
      </c>
      <c r="H62" s="17"/>
      <c r="I62" s="21"/>
      <c r="J62" s="22"/>
      <c r="K62" s="17"/>
      <c r="L62" s="21"/>
      <c r="M62" s="22"/>
      <c r="N62" s="23">
        <f t="shared" si="13"/>
        <v>49.575364967602717</v>
      </c>
      <c r="O62" s="24">
        <f t="shared" si="14"/>
        <v>29.34983263419425</v>
      </c>
      <c r="P62" s="24">
        <f t="shared" si="15"/>
        <v>22.148253330433619</v>
      </c>
      <c r="Q62" t="s">
        <v>119</v>
      </c>
      <c r="R62" t="s">
        <v>118</v>
      </c>
      <c r="S62" t="s">
        <v>152</v>
      </c>
      <c r="AD62" s="37"/>
      <c r="AE62" s="37"/>
      <c r="AH62" s="37"/>
      <c r="AI62" s="37"/>
      <c r="AJ62" t="s">
        <v>124</v>
      </c>
    </row>
    <row r="63" spans="1:36" s="36" customFormat="1" ht="15" x14ac:dyDescent="0.25">
      <c r="A63">
        <v>3.01</v>
      </c>
      <c r="B63">
        <v>3.21</v>
      </c>
      <c r="C63">
        <v>2.44</v>
      </c>
      <c r="D63" s="20">
        <f t="shared" si="0"/>
        <v>5.3588458945811768E-2</v>
      </c>
      <c r="E63" s="17">
        <f>IF(OR($A63="",$B63="",$C63=""),"",A63*'MPTO_working_3-way'!$I62)</f>
        <v>3.2395040834149547</v>
      </c>
      <c r="F63" s="21">
        <f>IF(OR($A63="",$B63="",$C63=""),"",B63*'MPTO_working_3-way'!$I62)</f>
        <v>3.4547535241734235</v>
      </c>
      <c r="G63" s="22">
        <f>IF(OR($A63="",$B63="",$C63=""),"",C63*'MPTO_working_3-way'!$I62)</f>
        <v>2.6260431772533188</v>
      </c>
      <c r="H63" s="17"/>
      <c r="I63" s="21"/>
      <c r="J63" s="22"/>
      <c r="K63" s="17"/>
      <c r="L63" s="21"/>
      <c r="M63" s="22"/>
      <c r="N63" s="23">
        <f t="shared" si="13"/>
        <v>30.868922348936827</v>
      </c>
      <c r="O63" s="24">
        <f t="shared" si="14"/>
        <v>28.945625006323937</v>
      </c>
      <c r="P63" s="24">
        <f t="shared" si="15"/>
        <v>38.08010502881141</v>
      </c>
      <c r="Q63" t="s">
        <v>113</v>
      </c>
      <c r="R63" t="s">
        <v>116</v>
      </c>
      <c r="S63" t="s">
        <v>152</v>
      </c>
      <c r="AD63" s="37"/>
      <c r="AE63" s="37"/>
      <c r="AH63" s="37"/>
      <c r="AI63" s="37"/>
      <c r="AJ63" t="s">
        <v>124</v>
      </c>
    </row>
    <row r="64" spans="1:36" s="70" customFormat="1" ht="15" x14ac:dyDescent="0.25">
      <c r="A64" s="63">
        <v>1.1100000000000001</v>
      </c>
      <c r="B64" s="63">
        <v>7.78</v>
      </c>
      <c r="C64" s="63">
        <v>19.79</v>
      </c>
      <c r="D64" s="64">
        <f t="shared" si="0"/>
        <v>7.9966176266532907E-2</v>
      </c>
      <c r="E64" s="65">
        <f>IF(OR($A64="",$B64="",$C64=""),"",A64*'MPTO_working_3-way'!$I63)</f>
        <v>1.1725647756692132</v>
      </c>
      <c r="F64" s="66">
        <f>IF(OR($A64="",$B64="",$C64=""),"",B64*'MPTO_working_3-way'!$I63)</f>
        <v>8.2185170763121427</v>
      </c>
      <c r="G64" s="67">
        <f>IF(OR($A64="",$B64="",$C64=""),"",C64*'MPTO_working_3-way'!$I63)</f>
        <v>20.905456676120476</v>
      </c>
      <c r="H64" s="65"/>
      <c r="I64" s="66"/>
      <c r="J64" s="67"/>
      <c r="K64" s="65"/>
      <c r="L64" s="66"/>
      <c r="M64" s="67"/>
      <c r="N64" s="68">
        <f t="shared" si="13"/>
        <v>85.283134949135246</v>
      </c>
      <c r="O64" s="69">
        <f t="shared" si="14"/>
        <v>12.167645217678679</v>
      </c>
      <c r="P64" s="69">
        <f t="shared" si="15"/>
        <v>4.7834401108408349</v>
      </c>
      <c r="Q64" s="63" t="s">
        <v>115</v>
      </c>
      <c r="R64" s="63" t="s">
        <v>114</v>
      </c>
      <c r="S64" s="63" t="s">
        <v>152</v>
      </c>
      <c r="AD64" s="71"/>
      <c r="AE64" s="71"/>
      <c r="AH64" s="71"/>
      <c r="AI64" s="71"/>
      <c r="AJ64" s="63" t="s">
        <v>124</v>
      </c>
    </row>
    <row r="65" spans="1:36" s="36" customFormat="1" ht="15" x14ac:dyDescent="0.25">
      <c r="A65">
        <v>2.17</v>
      </c>
      <c r="B65">
        <v>3.06</v>
      </c>
      <c r="C65">
        <v>4.13</v>
      </c>
      <c r="D65" s="20">
        <f t="shared" si="0"/>
        <v>2.975762931379955E-2</v>
      </c>
      <c r="E65" s="17">
        <f>IF(OR($A65="",$B65="",$C65=""),"",A65*'MPTO_working_3-way'!$I64)</f>
        <v>2.2862869559124115</v>
      </c>
      <c r="F65" s="21">
        <f>IF(OR($A65="",$B65="",$C65=""),"",B65*'MPTO_working_3-way'!$I64)</f>
        <v>3.2239806843741841</v>
      </c>
      <c r="G65" s="22">
        <f>IF(OR($A65="",$B65="",$C65=""),"",C65*'MPTO_working_3-way'!$I64)</f>
        <v>4.3513203354462027</v>
      </c>
      <c r="H65" s="17"/>
      <c r="I65" s="21"/>
      <c r="J65" s="22"/>
      <c r="K65" s="17"/>
      <c r="L65" s="21"/>
      <c r="M65" s="22"/>
      <c r="N65" s="23">
        <f t="shared" ref="N65:N80" si="16">(1/E65)* 100</f>
        <v>43.739041480071776</v>
      </c>
      <c r="O65" s="24">
        <f t="shared" ref="O65:O80" si="17">(1/F65)* 100</f>
        <v>31.017555559397302</v>
      </c>
      <c r="P65" s="24">
        <f t="shared" ref="P65:P80" si="18">(1/G65)* 100</f>
        <v>22.981530269190255</v>
      </c>
      <c r="Q65" t="s">
        <v>153</v>
      </c>
      <c r="R65" t="s">
        <v>154</v>
      </c>
      <c r="S65" t="s">
        <v>169</v>
      </c>
      <c r="AD65" s="37"/>
      <c r="AE65" s="37"/>
      <c r="AH65" s="37"/>
      <c r="AI65" s="37"/>
      <c r="AJ65" t="s">
        <v>173</v>
      </c>
    </row>
    <row r="66" spans="1:36" s="36" customFormat="1" ht="15" x14ac:dyDescent="0.25">
      <c r="A66">
        <v>1.83</v>
      </c>
      <c r="B66">
        <v>3.38</v>
      </c>
      <c r="C66">
        <v>4.6500000000000004</v>
      </c>
      <c r="D66" s="20">
        <f t="shared" si="0"/>
        <v>5.7359839038234606E-2</v>
      </c>
      <c r="E66" s="17">
        <f>IF(OR($A66="",$B66="",$C66=""),"",A66*'MPTO_working_3-way'!$I65)</f>
        <v>1.9763381025677553</v>
      </c>
      <c r="F66" s="21">
        <f>IF(OR($A66="",$B66="",$C66=""),"",B66*'MPTO_working_3-way'!$I65)</f>
        <v>3.6502856757808813</v>
      </c>
      <c r="G66" s="22">
        <f>IF(OR($A66="",$B66="",$C66=""),"",C66*'MPTO_working_3-way'!$I65)</f>
        <v>5.0218427196393787</v>
      </c>
      <c r="H66" s="17"/>
      <c r="I66" s="21"/>
      <c r="J66" s="22"/>
      <c r="K66" s="17"/>
      <c r="L66" s="21"/>
      <c r="M66" s="22"/>
      <c r="N66" s="23">
        <f t="shared" si="16"/>
        <v>50.598629794201258</v>
      </c>
      <c r="O66" s="24">
        <f t="shared" si="17"/>
        <v>27.395116131179968</v>
      </c>
      <c r="P66" s="24">
        <f t="shared" si="18"/>
        <v>19.913009144814687</v>
      </c>
      <c r="Q66" t="s">
        <v>80</v>
      </c>
      <c r="R66" t="s">
        <v>72</v>
      </c>
      <c r="S66" t="s">
        <v>169</v>
      </c>
      <c r="AD66" s="37"/>
      <c r="AE66" s="37"/>
      <c r="AH66" s="37"/>
      <c r="AI66" s="37"/>
      <c r="AJ66" t="s">
        <v>97</v>
      </c>
    </row>
    <row r="67" spans="1:36" s="36" customFormat="1" ht="15" x14ac:dyDescent="0.25">
      <c r="A67">
        <v>2.6</v>
      </c>
      <c r="B67">
        <v>3.24</v>
      </c>
      <c r="C67">
        <v>2.99</v>
      </c>
      <c r="D67" s="20">
        <f t="shared" si="0"/>
        <v>2.7705520459143651E-2</v>
      </c>
      <c r="E67" s="17">
        <f>IF(OR($A67="",$B67="",$C67=""),"",A67*'MPTO_working_3-way'!$I66)</f>
        <v>2.6773698362158789</v>
      </c>
      <c r="F67" s="21">
        <f>IF(OR($A67="",$B67="",$C67=""),"",B67*'MPTO_working_3-way'!$I66)</f>
        <v>3.3364147189767106</v>
      </c>
      <c r="G67" s="22">
        <f>IF(OR($A67="",$B67="",$C67=""),"",C67*'MPTO_working_3-way'!$I66)</f>
        <v>3.0789753116482608</v>
      </c>
      <c r="H67" s="17"/>
      <c r="I67" s="21"/>
      <c r="J67" s="22"/>
      <c r="K67" s="17"/>
      <c r="L67" s="21"/>
      <c r="M67" s="22"/>
      <c r="N67" s="23">
        <f t="shared" si="16"/>
        <v>37.350088376784456</v>
      </c>
      <c r="O67" s="24">
        <f t="shared" si="17"/>
        <v>29.972293141864071</v>
      </c>
      <c r="P67" s="24">
        <f t="shared" si="18"/>
        <v>32.47833771894301</v>
      </c>
      <c r="Q67" t="s">
        <v>155</v>
      </c>
      <c r="R67" t="s">
        <v>156</v>
      </c>
      <c r="S67" t="s">
        <v>170</v>
      </c>
      <c r="AD67" s="37"/>
      <c r="AE67" s="37"/>
      <c r="AH67" s="37"/>
      <c r="AI67" s="37"/>
      <c r="AJ67" t="s">
        <v>173</v>
      </c>
    </row>
    <row r="68" spans="1:36" s="36" customFormat="1" ht="15" x14ac:dyDescent="0.25">
      <c r="A68">
        <v>1.81</v>
      </c>
      <c r="B68">
        <v>3.37</v>
      </c>
      <c r="C68">
        <v>5.33</v>
      </c>
      <c r="D68" s="20">
        <f t="shared" ref="D68:D131" si="19">IF(OR($A68="",$B68="",$C68=""),"",(1/A68)+(1/B68)+(1/C68)-1)</f>
        <v>3.6839353677806663E-2</v>
      </c>
      <c r="E68" s="17">
        <f>IF(OR($A68="",$B68="",$C68=""),"",A68*'MPTO_working_3-way'!$I67)</f>
        <v>1.9138213086592046</v>
      </c>
      <c r="F68" s="21">
        <f>IF(OR($A68="",$B68="",$C68=""),"",B68*'MPTO_working_3-way'!$I67)</f>
        <v>3.5633026575588507</v>
      </c>
      <c r="G68" s="22">
        <f>IF(OR($A68="",$B68="",$C68=""),"",C68*'MPTO_working_3-way'!$I67)</f>
        <v>5.6357279420737907</v>
      </c>
      <c r="H68" s="17"/>
      <c r="I68" s="21"/>
      <c r="J68" s="22"/>
      <c r="K68" s="17"/>
      <c r="L68" s="21"/>
      <c r="M68" s="22"/>
      <c r="N68" s="23">
        <f t="shared" si="16"/>
        <v>52.251482177329578</v>
      </c>
      <c r="O68" s="24">
        <f t="shared" si="17"/>
        <v>28.063852445390662</v>
      </c>
      <c r="P68" s="24">
        <f t="shared" si="18"/>
        <v>17.743936724383964</v>
      </c>
      <c r="Q68" t="s">
        <v>157</v>
      </c>
      <c r="R68" t="s">
        <v>158</v>
      </c>
      <c r="S68" t="s">
        <v>170</v>
      </c>
      <c r="AD68" s="37"/>
      <c r="AE68" s="37"/>
      <c r="AH68" s="37"/>
      <c r="AI68" s="37"/>
      <c r="AJ68" t="s">
        <v>173</v>
      </c>
    </row>
    <row r="69" spans="1:36" s="36" customFormat="1" ht="15" x14ac:dyDescent="0.25">
      <c r="A69">
        <v>3.31</v>
      </c>
      <c r="B69">
        <v>2.86</v>
      </c>
      <c r="C69">
        <v>2.48</v>
      </c>
      <c r="D69" s="20">
        <f t="shared" si="19"/>
        <v>5.4990959727340361E-2</v>
      </c>
      <c r="E69" s="17">
        <f>IF(OR($A69="",$B69="",$C69=""),"",A69*'MPTO_working_3-way'!$I68)</f>
        <v>3.4017052727197656</v>
      </c>
      <c r="F69" s="21">
        <f>IF(OR($A69="",$B69="",$C69=""),"",B69*'MPTO_working_3-way'!$I68)</f>
        <v>2.9392377885131507</v>
      </c>
      <c r="G69" s="22">
        <f>IF(OR($A69="",$B69="",$C69=""),"",C69*'MPTO_working_3-way'!$I68)</f>
        <v>2.5487096907386761</v>
      </c>
      <c r="H69" s="17"/>
      <c r="I69" s="21"/>
      <c r="J69" s="22"/>
      <c r="K69" s="17"/>
      <c r="L69" s="21"/>
      <c r="M69" s="22"/>
      <c r="N69" s="23">
        <f t="shared" si="16"/>
        <v>29.397020606681483</v>
      </c>
      <c r="O69" s="24">
        <f t="shared" si="17"/>
        <v>34.022425946893605</v>
      </c>
      <c r="P69" s="24">
        <f t="shared" si="18"/>
        <v>39.235539600046657</v>
      </c>
      <c r="Q69" t="s">
        <v>78</v>
      </c>
      <c r="R69" t="s">
        <v>86</v>
      </c>
      <c r="S69" t="s">
        <v>170</v>
      </c>
      <c r="AD69" s="37"/>
      <c r="AE69" s="37"/>
      <c r="AH69" s="37"/>
      <c r="AI69" s="37"/>
      <c r="AJ69" t="s">
        <v>97</v>
      </c>
    </row>
    <row r="70" spans="1:36" s="36" customFormat="1" ht="15" x14ac:dyDescent="0.25">
      <c r="A70">
        <v>2.39</v>
      </c>
      <c r="B70">
        <v>3.48</v>
      </c>
      <c r="C70">
        <v>2.87</v>
      </c>
      <c r="D70" s="20">
        <f t="shared" si="19"/>
        <v>5.4198419429213551E-2</v>
      </c>
      <c r="E70" s="17">
        <f>IF(OR($A70="",$B70="",$C70=""),"",A70*'MPTO_working_3-way'!$I69)</f>
        <v>2.4780460552899579</v>
      </c>
      <c r="F70" s="21">
        <f>IF(OR($A70="",$B70="",$C70=""),"",B70*'MPTO_working_3-way'!$I69)</f>
        <v>3.6082009507987673</v>
      </c>
      <c r="G70" s="22">
        <f>IF(OR($A70="",$B70="",$C70=""),"",C70*'MPTO_working_3-way'!$I69)</f>
        <v>2.9757289450553053</v>
      </c>
      <c r="H70" s="17"/>
      <c r="I70" s="21"/>
      <c r="J70" s="22"/>
      <c r="K70" s="17"/>
      <c r="L70" s="21"/>
      <c r="M70" s="22"/>
      <c r="N70" s="23">
        <f t="shared" si="16"/>
        <v>40.354375087794295</v>
      </c>
      <c r="O70" s="24">
        <f t="shared" si="17"/>
        <v>27.714642660870219</v>
      </c>
      <c r="P70" s="24">
        <f t="shared" si="18"/>
        <v>33.605211310044723</v>
      </c>
      <c r="Q70" t="s">
        <v>87</v>
      </c>
      <c r="R70" t="s">
        <v>81</v>
      </c>
      <c r="S70" t="s">
        <v>170</v>
      </c>
      <c r="AD70" s="37"/>
      <c r="AE70" s="37"/>
      <c r="AH70" s="37"/>
      <c r="AI70" s="37"/>
      <c r="AJ70" t="s">
        <v>97</v>
      </c>
    </row>
    <row r="71" spans="1:36" s="36" customFormat="1" ht="15" x14ac:dyDescent="0.25">
      <c r="A71">
        <v>2.25</v>
      </c>
      <c r="B71">
        <v>3.17</v>
      </c>
      <c r="C71">
        <v>3.74</v>
      </c>
      <c r="D71" s="20">
        <f t="shared" si="19"/>
        <v>2.7281536838040799E-2</v>
      </c>
      <c r="E71" s="17">
        <f>IF(OR($A71="",$B71="",$C71=""),"",A71*'MPTO_working_3-way'!$I70)</f>
        <v>2.373729659386516</v>
      </c>
      <c r="F71" s="21">
        <f>IF(OR($A71="",$B71="",$C71=""),"",B71*'MPTO_working_3-way'!$I70)</f>
        <v>3.344321342335669</v>
      </c>
      <c r="G71" s="22">
        <f>IF(OR($A71="",$B71="",$C71=""),"",C71*'MPTO_working_3-way'!$I70)</f>
        <v>3.9456661893802534</v>
      </c>
      <c r="H71" s="17"/>
      <c r="I71" s="21"/>
      <c r="J71" s="22"/>
      <c r="K71" s="17"/>
      <c r="L71" s="21"/>
      <c r="M71" s="22"/>
      <c r="N71" s="23">
        <f t="shared" si="16"/>
        <v>42.127796484560385</v>
      </c>
      <c r="O71" s="24">
        <f t="shared" si="17"/>
        <v>29.901432836044446</v>
      </c>
      <c r="P71" s="24">
        <f t="shared" si="18"/>
        <v>25.344262590978843</v>
      </c>
      <c r="Q71" t="s">
        <v>159</v>
      </c>
      <c r="R71" t="s">
        <v>160</v>
      </c>
      <c r="S71" t="s">
        <v>171</v>
      </c>
      <c r="AD71" s="37"/>
      <c r="AE71" s="37"/>
      <c r="AH71" s="37"/>
      <c r="AI71" s="37"/>
      <c r="AJ71" t="s">
        <v>173</v>
      </c>
    </row>
    <row r="72" spans="1:36" s="36" customFormat="1" ht="15" x14ac:dyDescent="0.25">
      <c r="A72">
        <v>1.95</v>
      </c>
      <c r="B72">
        <v>3.31</v>
      </c>
      <c r="C72">
        <v>4.5199999999999996</v>
      </c>
      <c r="D72" s="20">
        <f t="shared" si="19"/>
        <v>3.6174254498988034E-2</v>
      </c>
      <c r="E72" s="17">
        <f>IF(OR($A72="",$B72="",$C72=""),"",A72*'MPTO_working_3-way'!$I71)</f>
        <v>2.0556869178869666</v>
      </c>
      <c r="F72" s="21">
        <f>IF(OR($A72="",$B72="",$C72=""),"",B72*'MPTO_working_3-way'!$I71)</f>
        <v>3.489396768310697</v>
      </c>
      <c r="G72" s="22">
        <f>IF(OR($A72="",$B72="",$C72=""),"",C72*'MPTO_working_3-way'!$I71)</f>
        <v>4.7649768558200449</v>
      </c>
      <c r="H72" s="17"/>
      <c r="I72" s="21"/>
      <c r="J72" s="22"/>
      <c r="K72" s="17"/>
      <c r="L72" s="21"/>
      <c r="M72" s="22"/>
      <c r="N72" s="23">
        <f t="shared" si="16"/>
        <v>48.645539906820858</v>
      </c>
      <c r="O72" s="24">
        <f t="shared" si="17"/>
        <v>28.658248585589323</v>
      </c>
      <c r="P72" s="24">
        <f t="shared" si="18"/>
        <v>20.986460800509001</v>
      </c>
      <c r="Q72" t="s">
        <v>161</v>
      </c>
      <c r="R72" t="s">
        <v>162</v>
      </c>
      <c r="S72" t="s">
        <v>171</v>
      </c>
      <c r="AD72" s="37"/>
      <c r="AE72" s="37"/>
      <c r="AH72" s="37"/>
      <c r="AI72" s="37"/>
      <c r="AJ72" t="s">
        <v>173</v>
      </c>
    </row>
    <row r="73" spans="1:36" s="36" customFormat="1" ht="15" x14ac:dyDescent="0.25">
      <c r="A73">
        <v>2.0099999999999998</v>
      </c>
      <c r="B73">
        <v>3.36</v>
      </c>
      <c r="C73">
        <v>4.26</v>
      </c>
      <c r="D73" s="20">
        <f t="shared" si="19"/>
        <v>2.9873269467551644E-2</v>
      </c>
      <c r="E73" s="17">
        <f>IF(OR($A73="",$B73="",$C73=""),"",A73*'MPTO_working_3-way'!$I72)</f>
        <v>2.0648358890444616</v>
      </c>
      <c r="F73" s="21">
        <f>IF(OR($A73="",$B73="",$C73=""),"",B73*'MPTO_working_3-way'!$I72)</f>
        <v>3.4516659637758171</v>
      </c>
      <c r="G73" s="22">
        <f>IF(OR($A73="",$B73="",$C73=""),"",C73*'MPTO_working_3-way'!$I72)</f>
        <v>4.3762193469300534</v>
      </c>
      <c r="H73" s="17"/>
      <c r="I73" s="21"/>
      <c r="J73" s="22"/>
      <c r="K73" s="17"/>
      <c r="L73" s="21"/>
      <c r="M73" s="22"/>
      <c r="N73" s="23">
        <f t="shared" si="16"/>
        <v>48.429998979859228</v>
      </c>
      <c r="O73" s="24">
        <f t="shared" si="17"/>
        <v>28.971517246880069</v>
      </c>
      <c r="P73" s="24">
        <f t="shared" si="18"/>
        <v>22.850774166553293</v>
      </c>
      <c r="Q73" t="s">
        <v>163</v>
      </c>
      <c r="R73" t="s">
        <v>164</v>
      </c>
      <c r="S73" t="s">
        <v>171</v>
      </c>
      <c r="AD73" s="37"/>
      <c r="AE73" s="37"/>
      <c r="AH73" s="37"/>
      <c r="AI73" s="37"/>
      <c r="AJ73" t="s">
        <v>173</v>
      </c>
    </row>
    <row r="74" spans="1:36" s="36" customFormat="1" ht="15" x14ac:dyDescent="0.25">
      <c r="A74">
        <v>2.94</v>
      </c>
      <c r="B74">
        <v>3.06</v>
      </c>
      <c r="C74">
        <v>2.78</v>
      </c>
      <c r="D74" s="20">
        <f t="shared" si="19"/>
        <v>2.6645670258511167E-2</v>
      </c>
      <c r="E74" s="17">
        <f>IF(OR($A74="",$B74="",$C74=""),"",A74*'MPTO_working_3-way'!$I73)</f>
        <v>3.046352308227025</v>
      </c>
      <c r="F74" s="21">
        <f>IF(OR($A74="",$B74="",$C74=""),"",B74*'MPTO_working_3-way'!$I73)</f>
        <v>3.1706932187669032</v>
      </c>
      <c r="G74" s="22">
        <f>IF(OR($A74="",$B74="",$C74=""),"",C74*'MPTO_working_3-way'!$I73)</f>
        <v>2.8805644275071867</v>
      </c>
      <c r="H74" s="17"/>
      <c r="I74" s="21"/>
      <c r="J74" s="22"/>
      <c r="K74" s="17"/>
      <c r="L74" s="21"/>
      <c r="M74" s="22"/>
      <c r="N74" s="23">
        <f t="shared" si="16"/>
        <v>32.826144149492656</v>
      </c>
      <c r="O74" s="24">
        <f t="shared" si="17"/>
        <v>31.53884437892432</v>
      </c>
      <c r="P74" s="24">
        <f t="shared" si="18"/>
        <v>34.715418632916695</v>
      </c>
      <c r="Q74" t="s">
        <v>165</v>
      </c>
      <c r="R74" t="s">
        <v>166</v>
      </c>
      <c r="S74" t="s">
        <v>171</v>
      </c>
      <c r="AD74" s="37"/>
      <c r="AE74" s="37"/>
      <c r="AH74" s="37"/>
      <c r="AI74" s="37"/>
      <c r="AJ74" t="s">
        <v>173</v>
      </c>
    </row>
    <row r="75" spans="1:36" s="36" customFormat="1" ht="15" x14ac:dyDescent="0.25">
      <c r="A75">
        <v>1.19</v>
      </c>
      <c r="B75">
        <v>5.71</v>
      </c>
      <c r="C75">
        <v>18.61</v>
      </c>
      <c r="D75" s="20">
        <f t="shared" si="19"/>
        <v>6.9202034281661495E-2</v>
      </c>
      <c r="E75" s="17">
        <f>IF(OR($A75="",$B75="",$C75=""),"",A75*'MPTO_working_3-way'!$I74)</f>
        <v>1.2255491906663865</v>
      </c>
      <c r="F75" s="21">
        <f>IF(OR($A75="",$B75="",$C75=""),"",B75*'MPTO_working_3-way'!$I74)</f>
        <v>5.8805763686597201</v>
      </c>
      <c r="G75" s="22">
        <f>IF(OR($A75="",$B75="",$C75=""),"",C75*'MPTO_working_3-way'!$I74)</f>
        <v>19.165941544791135</v>
      </c>
      <c r="H75" s="17"/>
      <c r="I75" s="21"/>
      <c r="J75" s="22"/>
      <c r="K75" s="17"/>
      <c r="L75" s="21"/>
      <c r="M75" s="22"/>
      <c r="N75" s="23">
        <f t="shared" si="16"/>
        <v>81.596071999056591</v>
      </c>
      <c r="O75" s="24">
        <f t="shared" si="17"/>
        <v>17.0051358456878</v>
      </c>
      <c r="P75" s="24">
        <f t="shared" si="18"/>
        <v>5.217588698488842</v>
      </c>
      <c r="Q75" t="s">
        <v>82</v>
      </c>
      <c r="R75" t="s">
        <v>95</v>
      </c>
      <c r="S75" t="s">
        <v>171</v>
      </c>
      <c r="AD75" s="37"/>
      <c r="AE75" s="37"/>
      <c r="AH75" s="37"/>
      <c r="AI75" s="37"/>
      <c r="AJ75" t="s">
        <v>97</v>
      </c>
    </row>
    <row r="76" spans="1:36" s="36" customFormat="1" ht="15" x14ac:dyDescent="0.25">
      <c r="A76">
        <v>1.61</v>
      </c>
      <c r="B76">
        <v>3.37</v>
      </c>
      <c r="C76">
        <v>5.56</v>
      </c>
      <c r="D76" s="20">
        <f t="shared" si="19"/>
        <v>9.7710032574784167E-2</v>
      </c>
      <c r="E76" s="17">
        <f>IF(OR($A76="",$B76="",$C76=""),"",A76*'MPTO_working_3-way'!$I75)</f>
        <v>1.652899529116203</v>
      </c>
      <c r="F76" s="21">
        <f>IF(OR($A76="",$B76="",$C76=""),"",B76*'MPTO_working_3-way'!$I75)</f>
        <v>3.4597959087711829</v>
      </c>
      <c r="G76" s="22">
        <f>IF(OR($A76="",$B76="",$C76=""),"",C76*'MPTO_working_3-way'!$I75)</f>
        <v>5.7081499266373221</v>
      </c>
      <c r="H76" s="17"/>
      <c r="I76" s="21"/>
      <c r="J76" s="22"/>
      <c r="K76" s="17"/>
      <c r="L76" s="21"/>
      <c r="M76" s="22"/>
      <c r="N76" s="23">
        <f t="shared" si="16"/>
        <v>60.49974498659909</v>
      </c>
      <c r="O76" s="24">
        <f t="shared" si="17"/>
        <v>28.903438999532501</v>
      </c>
      <c r="P76" s="24">
        <f t="shared" si="18"/>
        <v>17.518811048277794</v>
      </c>
      <c r="Q76" t="s">
        <v>79</v>
      </c>
      <c r="R76" t="s">
        <v>92</v>
      </c>
      <c r="S76" t="s">
        <v>171</v>
      </c>
      <c r="AD76" s="37"/>
      <c r="AE76" s="37"/>
      <c r="AH76" s="37"/>
      <c r="AI76" s="37"/>
      <c r="AJ76" t="s">
        <v>97</v>
      </c>
    </row>
    <row r="77" spans="1:36" s="36" customFormat="1" ht="15" x14ac:dyDescent="0.25">
      <c r="A77">
        <v>2.61</v>
      </c>
      <c r="B77">
        <v>2.88</v>
      </c>
      <c r="C77">
        <v>3.09</v>
      </c>
      <c r="D77" s="20">
        <f t="shared" si="19"/>
        <v>5.3988580143585096E-2</v>
      </c>
      <c r="E77" s="17">
        <f>IF(OR($A77="",$B77="",$C77=""),"",A77*'MPTO_working_3-way'!$I76)</f>
        <v>2.7906173094751363</v>
      </c>
      <c r="F77" s="21">
        <f>IF(OR($A77="",$B77="",$C77=""),"",B77*'MPTO_working_3-way'!$I76)</f>
        <v>3.0793018587311849</v>
      </c>
      <c r="G77" s="22">
        <f>IF(OR($A77="",$B77="",$C77=""),"",C77*'MPTO_working_3-way'!$I76)</f>
        <v>3.3038342859303338</v>
      </c>
      <c r="H77" s="17"/>
      <c r="I77" s="21"/>
      <c r="J77" s="22"/>
      <c r="K77" s="17"/>
      <c r="L77" s="21"/>
      <c r="M77" s="22"/>
      <c r="N77" s="23">
        <f t="shared" si="16"/>
        <v>35.834365271248231</v>
      </c>
      <c r="O77" s="24">
        <f t="shared" si="17"/>
        <v>32.474893527068708</v>
      </c>
      <c r="P77" s="24">
        <f t="shared" si="18"/>
        <v>30.267861928141709</v>
      </c>
      <c r="Q77" t="s">
        <v>88</v>
      </c>
      <c r="R77" t="s">
        <v>94</v>
      </c>
      <c r="S77" t="s">
        <v>171</v>
      </c>
      <c r="AD77" s="37"/>
      <c r="AE77" s="37"/>
      <c r="AH77" s="37"/>
      <c r="AI77" s="37"/>
      <c r="AJ77" t="s">
        <v>97</v>
      </c>
    </row>
    <row r="78" spans="1:36" s="36" customFormat="1" ht="15" x14ac:dyDescent="0.25">
      <c r="A78">
        <v>1.88</v>
      </c>
      <c r="B78">
        <v>3.53</v>
      </c>
      <c r="C78">
        <v>4.54</v>
      </c>
      <c r="D78" s="20">
        <f t="shared" si="19"/>
        <v>3.546532977780803E-2</v>
      </c>
      <c r="E78" s="17">
        <f>IF(OR($A78="",$B78="",$C78=""),"",A78*'MPTO_working_3-way'!$I77)</f>
        <v>2.0636948612405943</v>
      </c>
      <c r="F78" s="21">
        <f>IF(OR($A78="",$B78="",$C78=""),"",B78*'MPTO_working_3-way'!$I77)</f>
        <v>3.8749164149889879</v>
      </c>
      <c r="G78" s="22">
        <f>IF(OR($A78="",$B78="",$C78=""),"",C78*'MPTO_working_3-way'!$I77)</f>
        <v>4.98360354788952</v>
      </c>
      <c r="H78" s="17"/>
      <c r="I78" s="21"/>
      <c r="J78" s="22"/>
      <c r="K78" s="17"/>
      <c r="L78" s="21"/>
      <c r="M78" s="22"/>
      <c r="N78" s="23">
        <f t="shared" si="16"/>
        <v>48.456776182446276</v>
      </c>
      <c r="O78" s="24">
        <f t="shared" si="17"/>
        <v>25.807008278469972</v>
      </c>
      <c r="P78" s="24">
        <f t="shared" si="18"/>
        <v>20.065801590968942</v>
      </c>
      <c r="Q78" t="s">
        <v>167</v>
      </c>
      <c r="R78" t="s">
        <v>168</v>
      </c>
      <c r="S78" t="s">
        <v>172</v>
      </c>
      <c r="AD78" s="37"/>
      <c r="AE78" s="37"/>
      <c r="AH78" s="37"/>
      <c r="AI78" s="37"/>
      <c r="AJ78" t="s">
        <v>173</v>
      </c>
    </row>
    <row r="79" spans="1:36" s="36" customFormat="1" ht="15" x14ac:dyDescent="0.25">
      <c r="A79">
        <v>2.77</v>
      </c>
      <c r="B79">
        <v>2.94</v>
      </c>
      <c r="C79">
        <v>2.82</v>
      </c>
      <c r="D79" s="20">
        <f t="shared" si="19"/>
        <v>5.5756813824692664E-2</v>
      </c>
      <c r="E79" s="17">
        <f>IF(OR($A79="",$B79="",$C79=""),"",A79*'MPTO_working_3-way'!$I78)</f>
        <v>2.9195483669977307</v>
      </c>
      <c r="F79" s="21">
        <f>IF(OR($A79="",$B79="",$C79=""),"",B79*'MPTO_working_3-way'!$I78)</f>
        <v>3.0987264256221403</v>
      </c>
      <c r="G79" s="22">
        <f>IF(OR($A79="",$B79="",$C79=""),"",C79*'MPTO_working_3-way'!$I78)</f>
        <v>2.9722477960049098</v>
      </c>
      <c r="H79" s="17"/>
      <c r="I79" s="21"/>
      <c r="J79" s="22"/>
      <c r="K79" s="17"/>
      <c r="L79" s="21"/>
      <c r="M79" s="22"/>
      <c r="N79" s="23">
        <f t="shared" si="16"/>
        <v>34.251873039813127</v>
      </c>
      <c r="O79" s="24">
        <f t="shared" si="17"/>
        <v>32.271322557919163</v>
      </c>
      <c r="P79" s="24">
        <f t="shared" si="18"/>
        <v>33.64457032634126</v>
      </c>
      <c r="Q79" t="s">
        <v>85</v>
      </c>
      <c r="R79" t="s">
        <v>77</v>
      </c>
      <c r="S79" t="s">
        <v>172</v>
      </c>
      <c r="AD79" s="37"/>
      <c r="AE79" s="37"/>
      <c r="AH79" s="37"/>
      <c r="AI79" s="37"/>
      <c r="AJ79" t="s">
        <v>97</v>
      </c>
    </row>
    <row r="80" spans="1:36" s="70" customFormat="1" ht="15" x14ac:dyDescent="0.25">
      <c r="A80" s="63">
        <v>1.56</v>
      </c>
      <c r="B80" s="63">
        <v>3.8</v>
      </c>
      <c r="C80" s="63">
        <v>6.37</v>
      </c>
      <c r="D80" s="64">
        <f t="shared" si="19"/>
        <v>6.1169407034068479E-2</v>
      </c>
      <c r="E80" s="65">
        <f>IF(OR($A80="",$B80="",$C80=""),"",A80*'MPTO_working_3-way'!$I79)</f>
        <v>1.6153259144533805</v>
      </c>
      <c r="F80" s="66">
        <f>IF(OR($A80="",$B80="",$C80=""),"",B80*'MPTO_working_3-way'!$I79)</f>
        <v>3.9347682531556702</v>
      </c>
      <c r="G80" s="67">
        <f>IF(OR($A80="",$B80="",$C80=""),"",C80*'MPTO_working_3-way'!$I79)</f>
        <v>6.5959141506846368</v>
      </c>
      <c r="H80" s="65"/>
      <c r="I80" s="66"/>
      <c r="J80" s="67"/>
      <c r="K80" s="65"/>
      <c r="L80" s="66"/>
      <c r="M80" s="67"/>
      <c r="N80" s="68">
        <f t="shared" si="16"/>
        <v>61.907011523330624</v>
      </c>
      <c r="O80" s="69">
        <f t="shared" si="17"/>
        <v>25.414457362209415</v>
      </c>
      <c r="P80" s="69">
        <f t="shared" si="18"/>
        <v>15.160900781223827</v>
      </c>
      <c r="Q80" s="63" t="s">
        <v>93</v>
      </c>
      <c r="R80" s="63" t="s">
        <v>73</v>
      </c>
      <c r="S80" s="63" t="s">
        <v>172</v>
      </c>
      <c r="AD80" s="71"/>
      <c r="AE80" s="71"/>
      <c r="AH80" s="71"/>
      <c r="AI80" s="71"/>
      <c r="AJ80" s="63" t="s">
        <v>97</v>
      </c>
    </row>
    <row r="81" spans="1:36" s="36" customFormat="1" ht="15" x14ac:dyDescent="0.25">
      <c r="A81">
        <v>2.8</v>
      </c>
      <c r="B81">
        <v>2.83</v>
      </c>
      <c r="C81">
        <v>3</v>
      </c>
      <c r="D81" s="20">
        <f t="shared" si="19"/>
        <v>4.3833080935554491E-2</v>
      </c>
      <c r="E81" s="17">
        <f>IF(OR($A81="",$B81="",$C81=""),"",A81*'MPTO_working_3-way'!$I80)</f>
        <v>2.9561190787091394</v>
      </c>
      <c r="F81" s="21">
        <f>IF(OR($A81="",$B81="",$C81=""),"",B81*'MPTO_working_3-way'!$I80)</f>
        <v>2.9877917831238805</v>
      </c>
      <c r="G81" s="22">
        <f>IF(OR($A81="",$B81="",$C81=""),"",C81*'MPTO_working_3-way'!$I80)</f>
        <v>3.167270441474078</v>
      </c>
      <c r="H81" s="17"/>
      <c r="I81" s="21"/>
      <c r="J81" s="22"/>
      <c r="K81" s="17"/>
      <c r="L81" s="21"/>
      <c r="M81" s="22"/>
      <c r="N81" s="23">
        <f t="shared" ref="N81:N94" si="20">(1/E81)* 100</f>
        <v>33.828136599851518</v>
      </c>
      <c r="O81" s="24">
        <f t="shared" ref="O81:O94" si="21">(1/F81)* 100</f>
        <v>33.469534445082772</v>
      </c>
      <c r="P81" s="24">
        <f t="shared" ref="P81:P94" si="22">(1/G81)* 100</f>
        <v>31.572927493194751</v>
      </c>
      <c r="Q81" t="s">
        <v>77</v>
      </c>
      <c r="R81" t="s">
        <v>87</v>
      </c>
      <c r="S81" t="s">
        <v>177</v>
      </c>
      <c r="AD81" s="37"/>
      <c r="AE81" s="37"/>
      <c r="AH81" s="37"/>
      <c r="AI81" s="37"/>
      <c r="AJ81" t="s">
        <v>97</v>
      </c>
    </row>
    <row r="82" spans="1:36" s="36" customFormat="1" ht="15" x14ac:dyDescent="0.25">
      <c r="A82">
        <v>2.31</v>
      </c>
      <c r="B82">
        <v>3</v>
      </c>
      <c r="C82">
        <v>3.83</v>
      </c>
      <c r="D82" s="20">
        <f t="shared" si="19"/>
        <v>2.7330371977891454E-2</v>
      </c>
      <c r="E82" s="17">
        <f>IF(OR($A82="",$B82="",$C82=""),"",A82*'MPTO_working_3-way'!$I81)</f>
        <v>2.4513013302486981</v>
      </c>
      <c r="F82" s="21">
        <f>IF(OR($A82="",$B82="",$C82=""),"",B82*'MPTO_working_3-way'!$I81)</f>
        <v>3.1835082211022057</v>
      </c>
      <c r="G82" s="22">
        <f>IF(OR($A82="",$B82="",$C82=""),"",C82*'MPTO_working_3-way'!$I81)</f>
        <v>4.0642788289404823</v>
      </c>
      <c r="H82" s="17"/>
      <c r="I82" s="21"/>
      <c r="J82" s="22"/>
      <c r="K82" s="17"/>
      <c r="L82" s="21"/>
      <c r="M82" s="22"/>
      <c r="N82" s="23">
        <f t="shared" si="20"/>
        <v>40.794658235613348</v>
      </c>
      <c r="O82" s="24">
        <f t="shared" si="21"/>
        <v>31.41188684142227</v>
      </c>
      <c r="P82" s="24">
        <f t="shared" si="22"/>
        <v>24.604611102941728</v>
      </c>
      <c r="Q82" t="s">
        <v>174</v>
      </c>
      <c r="R82" t="s">
        <v>175</v>
      </c>
      <c r="S82" t="s">
        <v>178</v>
      </c>
      <c r="AD82" s="37"/>
      <c r="AE82" s="37"/>
      <c r="AH82" s="37"/>
      <c r="AI82" s="37"/>
      <c r="AJ82" t="s">
        <v>173</v>
      </c>
    </row>
    <row r="83" spans="1:36" s="36" customFormat="1" ht="15" x14ac:dyDescent="0.25">
      <c r="A83">
        <v>1.74</v>
      </c>
      <c r="B83">
        <v>3.41</v>
      </c>
      <c r="C83">
        <v>5.26</v>
      </c>
      <c r="D83" s="20">
        <f t="shared" si="19"/>
        <v>5.8081844084034939E-2</v>
      </c>
      <c r="E83" s="17">
        <f>IF(OR($A83="",$B83="",$C83=""),"",A83*'MPTO_working_3-way'!$I82)</f>
        <v>1.8162695608278647</v>
      </c>
      <c r="F83" s="21">
        <f>IF(OR($A83="",$B83="",$C83=""),"",B83*'MPTO_working_3-way'!$I82)</f>
        <v>3.5594708059902409</v>
      </c>
      <c r="G83" s="22">
        <f>IF(OR($A83="",$B83="",$C83=""),"",C83*'MPTO_working_3-way'!$I82)</f>
        <v>5.4905620057210163</v>
      </c>
      <c r="H83" s="17"/>
      <c r="I83" s="21"/>
      <c r="J83" s="22"/>
      <c r="K83" s="17"/>
      <c r="L83" s="21"/>
      <c r="M83" s="22"/>
      <c r="N83" s="23">
        <f t="shared" si="20"/>
        <v>55.057906687826396</v>
      </c>
      <c r="O83" s="24">
        <f t="shared" si="21"/>
        <v>28.094063823113757</v>
      </c>
      <c r="P83" s="24">
        <f t="shared" si="22"/>
        <v>18.213071794071851</v>
      </c>
      <c r="Q83" t="s">
        <v>86</v>
      </c>
      <c r="R83" t="s">
        <v>92</v>
      </c>
      <c r="S83" t="s">
        <v>178</v>
      </c>
      <c r="AD83" s="37"/>
      <c r="AE83" s="37"/>
      <c r="AH83" s="37"/>
      <c r="AI83" s="37"/>
      <c r="AJ83" t="s">
        <v>97</v>
      </c>
    </row>
    <row r="84" spans="1:36" s="36" customFormat="1" ht="15" x14ac:dyDescent="0.25">
      <c r="A84">
        <v>32.950000000000003</v>
      </c>
      <c r="B84">
        <v>10.28</v>
      </c>
      <c r="C84">
        <v>1.05</v>
      </c>
      <c r="D84" s="20">
        <f t="shared" si="19"/>
        <v>8.0006230629448227E-2</v>
      </c>
      <c r="E84" s="17">
        <f>IF(OR($A84="",$B84="",$C84=""),"",A84*'MPTO_working_3-way'!$I83)</f>
        <v>33.850535756671526</v>
      </c>
      <c r="F84" s="21">
        <f>IF(OR($A84="",$B84="",$C84=""),"",B84*'MPTO_working_3-way'!$I83)</f>
        <v>10.560956223932724</v>
      </c>
      <c r="G84" s="22">
        <f>IF(OR($A84="",$B84="",$C84=""),"",C84*'MPTO_working_3-way'!$I83)</f>
        <v>1.078696890576786</v>
      </c>
      <c r="H84" s="17"/>
      <c r="I84" s="21"/>
      <c r="J84" s="22"/>
      <c r="K84" s="17"/>
      <c r="L84" s="21"/>
      <c r="M84" s="22"/>
      <c r="N84" s="23">
        <f t="shared" si="20"/>
        <v>2.954162992244258</v>
      </c>
      <c r="O84" s="24">
        <f t="shared" si="21"/>
        <v>9.4688395519891344</v>
      </c>
      <c r="P84" s="24">
        <f t="shared" si="22"/>
        <v>92.704448185188866</v>
      </c>
      <c r="Q84" t="s">
        <v>95</v>
      </c>
      <c r="R84" t="s">
        <v>93</v>
      </c>
      <c r="S84" t="s">
        <v>178</v>
      </c>
      <c r="AD84" s="37"/>
      <c r="AE84" s="37"/>
      <c r="AH84" s="37"/>
      <c r="AI84" s="37"/>
      <c r="AJ84" t="s">
        <v>97</v>
      </c>
    </row>
    <row r="85" spans="1:36" s="36" customFormat="1" ht="15" x14ac:dyDescent="0.25">
      <c r="A85">
        <v>2.62</v>
      </c>
      <c r="B85">
        <v>3.01</v>
      </c>
      <c r="C85">
        <v>2.94</v>
      </c>
      <c r="D85" s="20">
        <f t="shared" si="19"/>
        <v>5.4041357356008124E-2</v>
      </c>
      <c r="E85" s="17">
        <f>IF(OR($A85="",$B85="",$C85=""),"",A85*'MPTO_working_3-way'!$I84)</f>
        <v>2.7721744315001717</v>
      </c>
      <c r="F85" s="21">
        <f>IF(OR($A85="",$B85="",$C85=""),"",B85*'MPTO_working_3-way'!$I84)</f>
        <v>3.1848263506929451</v>
      </c>
      <c r="G85" s="22">
        <f>IF(OR($A85="",$B85="",$C85=""),"",C85*'MPTO_working_3-way'!$I84)</f>
        <v>3.1107606216070627</v>
      </c>
      <c r="H85" s="17"/>
      <c r="I85" s="21"/>
      <c r="J85" s="22"/>
      <c r="K85" s="17"/>
      <c r="L85" s="21"/>
      <c r="M85" s="22"/>
      <c r="N85" s="23">
        <f t="shared" si="20"/>
        <v>36.072766151978627</v>
      </c>
      <c r="O85" s="24">
        <f t="shared" si="21"/>
        <v>31.398886152220605</v>
      </c>
      <c r="P85" s="24">
        <f t="shared" si="22"/>
        <v>32.146478679654429</v>
      </c>
      <c r="Q85" t="s">
        <v>81</v>
      </c>
      <c r="R85" t="s">
        <v>79</v>
      </c>
      <c r="S85" t="s">
        <v>178</v>
      </c>
      <c r="AD85" s="37"/>
      <c r="AE85" s="37"/>
      <c r="AH85" s="37"/>
      <c r="AI85" s="37"/>
      <c r="AJ85" t="s">
        <v>97</v>
      </c>
    </row>
    <row r="86" spans="1:36" s="36" customFormat="1" ht="15" x14ac:dyDescent="0.25">
      <c r="A86">
        <v>2.08</v>
      </c>
      <c r="B86">
        <v>3.68</v>
      </c>
      <c r="C86">
        <v>3.4</v>
      </c>
      <c r="D86" s="20">
        <f t="shared" si="19"/>
        <v>4.6626008262836915E-2</v>
      </c>
      <c r="E86" s="17">
        <f>IF(OR($A86="",$B86="",$C86=""),"",A86*'MPTO_working_3-way'!$I85)</f>
        <v>2.2464129597092524</v>
      </c>
      <c r="F86" s="21">
        <f>IF(OR($A86="",$B86="",$C86=""),"",B86*'MPTO_working_3-way'!$I85)</f>
        <v>3.9744229287163697</v>
      </c>
      <c r="G86" s="22">
        <f>IF(OR($A86="",$B86="",$C86=""),"",C86*'MPTO_working_3-way'!$I85)</f>
        <v>3.672021184140124</v>
      </c>
      <c r="H86" s="17"/>
      <c r="I86" s="21"/>
      <c r="J86" s="22"/>
      <c r="K86" s="17"/>
      <c r="L86" s="21"/>
      <c r="M86" s="22"/>
      <c r="N86" s="23">
        <f t="shared" si="20"/>
        <v>44.515412701742399</v>
      </c>
      <c r="O86" s="24">
        <f t="shared" si="21"/>
        <v>25.160885440115273</v>
      </c>
      <c r="P86" s="24">
        <f t="shared" si="22"/>
        <v>27.232958358712999</v>
      </c>
      <c r="Q86" t="s">
        <v>135</v>
      </c>
      <c r="R86" t="s">
        <v>138</v>
      </c>
      <c r="S86" t="s">
        <v>178</v>
      </c>
      <c r="AD86" s="37"/>
      <c r="AE86" s="37"/>
      <c r="AH86" s="37"/>
      <c r="AI86" s="37"/>
      <c r="AJ86" t="s">
        <v>99</v>
      </c>
    </row>
    <row r="87" spans="1:36" s="36" customFormat="1" ht="15" x14ac:dyDescent="0.25">
      <c r="A87">
        <v>1.44</v>
      </c>
      <c r="B87">
        <v>4.3899999999999997</v>
      </c>
      <c r="C87">
        <v>7.65</v>
      </c>
      <c r="D87" s="20">
        <f t="shared" si="19"/>
        <v>5.295383149463273E-2</v>
      </c>
      <c r="E87" s="17">
        <f>IF(OR($A87="",$B87="",$C87=""),"",A87*'MPTO_working_3-way'!$I86)</f>
        <v>1.5178195545926516</v>
      </c>
      <c r="F87" s="21">
        <f>IF(OR($A87="",$B87="",$C87=""),"",B87*'MPTO_working_3-way'!$I86)</f>
        <v>4.6272415587928757</v>
      </c>
      <c r="G87" s="22">
        <f>IF(OR($A87="",$B87="",$C87=""),"",C87*'MPTO_working_3-way'!$I86)</f>
        <v>8.0634163837734629</v>
      </c>
      <c r="H87" s="17"/>
      <c r="I87" s="21"/>
      <c r="J87" s="22"/>
      <c r="K87" s="17"/>
      <c r="L87" s="21"/>
      <c r="M87" s="22"/>
      <c r="N87" s="23">
        <f t="shared" si="20"/>
        <v>65.8839844943477</v>
      </c>
      <c r="O87" s="24">
        <f t="shared" si="21"/>
        <v>21.611147533453458</v>
      </c>
      <c r="P87" s="24">
        <f t="shared" si="22"/>
        <v>12.401691198936037</v>
      </c>
      <c r="Q87" t="s">
        <v>90</v>
      </c>
      <c r="R87" t="s">
        <v>141</v>
      </c>
      <c r="S87" t="s">
        <v>178</v>
      </c>
      <c r="AD87" s="37"/>
      <c r="AE87" s="37"/>
      <c r="AH87" s="37"/>
      <c r="AI87" s="37"/>
      <c r="AJ87" t="s">
        <v>99</v>
      </c>
    </row>
    <row r="88" spans="1:36" s="36" customFormat="1" ht="15" x14ac:dyDescent="0.25">
      <c r="A88">
        <v>2.59</v>
      </c>
      <c r="B88">
        <v>2.81</v>
      </c>
      <c r="C88">
        <v>3.21</v>
      </c>
      <c r="D88" s="20">
        <f t="shared" si="19"/>
        <v>5.3498751972161473E-2</v>
      </c>
      <c r="E88" s="17">
        <f>IF(OR($A88="",$B88="",$C88=""),"",A88*'MPTO_working_3-way'!$I87)</f>
        <v>2.7107613614007473</v>
      </c>
      <c r="F88" s="21">
        <f>IF(OR($A88="",$B88="",$C88=""),"",B88*'MPTO_working_3-way'!$I87)</f>
        <v>2.9410190832185719</v>
      </c>
      <c r="G88" s="22">
        <f>IF(OR($A88="",$B88="",$C88=""),"",C88*'MPTO_working_3-way'!$I87)</f>
        <v>3.3596694865237064</v>
      </c>
      <c r="H88" s="17"/>
      <c r="I88" s="21"/>
      <c r="J88" s="22"/>
      <c r="K88" s="17"/>
      <c r="L88" s="21"/>
      <c r="M88" s="22"/>
      <c r="N88" s="23">
        <f t="shared" si="20"/>
        <v>36.890004935117723</v>
      </c>
      <c r="O88" s="24">
        <f t="shared" si="21"/>
        <v>34.001819495357609</v>
      </c>
      <c r="P88" s="24">
        <f t="shared" si="22"/>
        <v>29.76483264235355</v>
      </c>
      <c r="Q88" t="s">
        <v>78</v>
      </c>
      <c r="R88" t="s">
        <v>82</v>
      </c>
      <c r="S88" t="s">
        <v>179</v>
      </c>
      <c r="AD88" s="37"/>
      <c r="AE88" s="37"/>
      <c r="AH88" s="37"/>
      <c r="AI88" s="37"/>
      <c r="AJ88" t="s">
        <v>97</v>
      </c>
    </row>
    <row r="89" spans="1:36" s="36" customFormat="1" ht="15" x14ac:dyDescent="0.25">
      <c r="A89">
        <v>2.73</v>
      </c>
      <c r="B89">
        <v>2.91</v>
      </c>
      <c r="C89">
        <v>2.9</v>
      </c>
      <c r="D89" s="20">
        <f t="shared" si="19"/>
        <v>5.4770564191111593E-2</v>
      </c>
      <c r="E89" s="17">
        <f>IF(OR($A89="",$B89="",$C89=""),"",A89*'MPTO_working_3-way'!$I88)</f>
        <v>2.8745639599803474</v>
      </c>
      <c r="F89" s="21">
        <f>IF(OR($A89="",$B89="",$C89=""),"",B89*'MPTO_working_3-way'!$I88)</f>
        <v>3.0640956496493814</v>
      </c>
      <c r="G89" s="22">
        <f>IF(OR($A89="",$B89="",$C89=""),"",C89*'MPTO_working_3-way'!$I88)</f>
        <v>3.053566111334435</v>
      </c>
      <c r="H89" s="17"/>
      <c r="I89" s="21"/>
      <c r="J89" s="22"/>
      <c r="K89" s="17"/>
      <c r="L89" s="21"/>
      <c r="M89" s="22"/>
      <c r="N89" s="23">
        <f t="shared" si="20"/>
        <v>34.787884838256886</v>
      </c>
      <c r="O89" s="24">
        <f t="shared" si="21"/>
        <v>32.636056910117283</v>
      </c>
      <c r="P89" s="24">
        <f t="shared" si="22"/>
        <v>32.748595037393549</v>
      </c>
      <c r="Q89" t="s">
        <v>73</v>
      </c>
      <c r="R89" t="s">
        <v>80</v>
      </c>
      <c r="S89" t="s">
        <v>179</v>
      </c>
      <c r="AD89" s="37"/>
      <c r="AE89" s="37"/>
      <c r="AH89" s="37"/>
      <c r="AI89" s="37"/>
      <c r="AJ89" t="s">
        <v>97</v>
      </c>
    </row>
    <row r="90" spans="1:36" s="36" customFormat="1" ht="15" x14ac:dyDescent="0.25">
      <c r="A90">
        <v>6.51</v>
      </c>
      <c r="B90">
        <v>3.83</v>
      </c>
      <c r="C90">
        <v>1.54</v>
      </c>
      <c r="D90" s="20">
        <f t="shared" si="19"/>
        <v>6.4057086123960438E-2</v>
      </c>
      <c r="E90" s="17">
        <f>IF(OR($A90="",$B90="",$C90=""),"",A90*'MPTO_working_3-way'!$I89)</f>
        <v>6.8582768753387713</v>
      </c>
      <c r="F90" s="21">
        <f>IF(OR($A90="",$B90="",$C90=""),"",B90*'MPTO_working_3-way'!$I89)</f>
        <v>4.0349002200533786</v>
      </c>
      <c r="G90" s="22">
        <f>IF(OR($A90="",$B90="",$C90=""),"",C90*'MPTO_working_3-way'!$I89)</f>
        <v>1.6223880780371287</v>
      </c>
      <c r="H90" s="17"/>
      <c r="I90" s="21"/>
      <c r="J90" s="22"/>
      <c r="K90" s="17"/>
      <c r="L90" s="21"/>
      <c r="M90" s="22"/>
      <c r="N90" s="23">
        <f t="shared" si="20"/>
        <v>14.580921974670263</v>
      </c>
      <c r="O90" s="24">
        <f t="shared" si="21"/>
        <v>24.783760327703241</v>
      </c>
      <c r="P90" s="24">
        <f t="shared" si="22"/>
        <v>61.637533802015199</v>
      </c>
      <c r="Q90" t="s">
        <v>72</v>
      </c>
      <c r="R90" t="s">
        <v>176</v>
      </c>
      <c r="S90" t="s">
        <v>179</v>
      </c>
      <c r="AD90" s="37"/>
      <c r="AE90" s="37"/>
      <c r="AH90" s="37"/>
      <c r="AI90" s="37"/>
      <c r="AJ90" t="s">
        <v>97</v>
      </c>
    </row>
    <row r="91" spans="1:36" s="36" customFormat="1" ht="15" x14ac:dyDescent="0.25">
      <c r="A91">
        <v>2.33</v>
      </c>
      <c r="B91">
        <v>3.93</v>
      </c>
      <c r="C91">
        <v>2.78</v>
      </c>
      <c r="D91" s="20">
        <f t="shared" si="19"/>
        <v>4.3349705780701964E-2</v>
      </c>
      <c r="E91" s="17">
        <f>IF(OR($A91="",$B91="",$C91=""),"",A91*'MPTO_working_3-way'!$I90)</f>
        <v>2.4576154145652902</v>
      </c>
      <c r="F91" s="21">
        <f>IF(OR($A91="",$B91="",$C91=""),"",B91*'MPTO_working_3-way'!$I90)</f>
        <v>4.1452483172710686</v>
      </c>
      <c r="G91" s="22">
        <f>IF(OR($A91="",$B91="",$C91=""),"",C91*'MPTO_working_3-way'!$I90)</f>
        <v>2.93226216845129</v>
      </c>
      <c r="H91" s="17"/>
      <c r="I91" s="21"/>
      <c r="J91" s="22"/>
      <c r="K91" s="17"/>
      <c r="L91" s="21"/>
      <c r="M91" s="22"/>
      <c r="N91" s="23">
        <f t="shared" si="20"/>
        <v>40.689848951687289</v>
      </c>
      <c r="O91" s="24">
        <f t="shared" si="21"/>
        <v>24.124007139295518</v>
      </c>
      <c r="P91" s="24">
        <f t="shared" si="22"/>
        <v>34.103362610586835</v>
      </c>
      <c r="Q91" t="s">
        <v>144</v>
      </c>
      <c r="R91" t="s">
        <v>136</v>
      </c>
      <c r="S91" t="s">
        <v>179</v>
      </c>
      <c r="AD91" s="37"/>
      <c r="AE91" s="37"/>
      <c r="AH91" s="37"/>
      <c r="AI91" s="37"/>
      <c r="AJ91" t="s">
        <v>99</v>
      </c>
    </row>
    <row r="92" spans="1:36" s="36" customFormat="1" ht="15" x14ac:dyDescent="0.25">
      <c r="A92">
        <v>3.16</v>
      </c>
      <c r="B92">
        <v>4</v>
      </c>
      <c r="C92">
        <v>2.09</v>
      </c>
      <c r="D92" s="20">
        <f t="shared" si="19"/>
        <v>4.492459572406271E-2</v>
      </c>
      <c r="E92" s="17">
        <f>IF(OR($A92="",$B92="",$C92=""),"",A92*'MPTO_working_3-way'!$I91)</f>
        <v>3.3624203921517153</v>
      </c>
      <c r="F92" s="21">
        <f>IF(OR($A92="",$B92="",$C92=""),"",B92*'MPTO_working_3-way'!$I91)</f>
        <v>4.2562283444958418</v>
      </c>
      <c r="G92" s="22">
        <f>IF(OR($A92="",$B92="",$C92=""),"",C92*'MPTO_working_3-way'!$I91)</f>
        <v>2.2238793099990772</v>
      </c>
      <c r="H92" s="17"/>
      <c r="I92" s="21"/>
      <c r="J92" s="22"/>
      <c r="K92" s="17"/>
      <c r="L92" s="21"/>
      <c r="M92" s="22"/>
      <c r="N92" s="23">
        <f t="shared" si="20"/>
        <v>29.740481063406516</v>
      </c>
      <c r="O92" s="24">
        <f t="shared" si="21"/>
        <v>23.49498004009115</v>
      </c>
      <c r="P92" s="24">
        <f t="shared" si="22"/>
        <v>44.966468976251008</v>
      </c>
      <c r="Q92" t="s">
        <v>137</v>
      </c>
      <c r="R92" t="s">
        <v>91</v>
      </c>
      <c r="S92" t="s">
        <v>179</v>
      </c>
      <c r="AD92" s="37"/>
      <c r="AE92" s="37"/>
      <c r="AH92" s="37"/>
      <c r="AI92" s="37"/>
      <c r="AJ92" t="s">
        <v>99</v>
      </c>
    </row>
    <row r="93" spans="1:36" s="36" customFormat="1" ht="15" x14ac:dyDescent="0.25">
      <c r="A93">
        <v>2.7</v>
      </c>
      <c r="B93">
        <v>3.53</v>
      </c>
      <c r="C93">
        <v>2.57</v>
      </c>
      <c r="D93" s="20">
        <f t="shared" si="19"/>
        <v>4.2761547716299031E-2</v>
      </c>
      <c r="E93" s="17">
        <f>IF(OR($A93="",$B93="",$C93=""),"",A93*'MPTO_working_3-way'!$I92)</f>
        <v>2.8170442056078957</v>
      </c>
      <c r="F93" s="21">
        <f>IF(OR($A93="",$B93="",$C93=""),"",B93*'MPTO_working_3-way'!$I92)</f>
        <v>3.6830244614058776</v>
      </c>
      <c r="G93" s="22">
        <f>IF(OR($A93="",$B93="",$C93=""),"",C93*'MPTO_working_3-way'!$I92)</f>
        <v>2.6814087438564038</v>
      </c>
      <c r="H93" s="17"/>
      <c r="I93" s="21"/>
      <c r="J93" s="22"/>
      <c r="K93" s="17"/>
      <c r="L93" s="21"/>
      <c r="M93" s="22"/>
      <c r="N93" s="23">
        <f t="shared" si="20"/>
        <v>35.498200490049037</v>
      </c>
      <c r="O93" s="24">
        <f t="shared" si="21"/>
        <v>27.151598108536096</v>
      </c>
      <c r="P93" s="24">
        <f t="shared" si="22"/>
        <v>37.293829308611834</v>
      </c>
      <c r="Q93" t="s">
        <v>143</v>
      </c>
      <c r="R93" t="s">
        <v>142</v>
      </c>
      <c r="S93" t="s">
        <v>179</v>
      </c>
      <c r="AD93" s="37"/>
      <c r="AE93" s="37"/>
      <c r="AH93" s="37"/>
      <c r="AI93" s="37"/>
      <c r="AJ93" t="s">
        <v>99</v>
      </c>
    </row>
    <row r="94" spans="1:36" s="70" customFormat="1" ht="15" x14ac:dyDescent="0.25">
      <c r="A94" s="63">
        <v>1.57</v>
      </c>
      <c r="B94" s="63">
        <v>3.76</v>
      </c>
      <c r="C94" s="63">
        <v>6.27</v>
      </c>
      <c r="D94" s="64">
        <f t="shared" si="19"/>
        <v>6.2389755141589953E-2</v>
      </c>
      <c r="E94" s="65">
        <f>IF(OR($A94="",$B94="",$C94=""),"",A94*'MPTO_working_3-way'!$I93)</f>
        <v>1.6405316152867786</v>
      </c>
      <c r="F94" s="66">
        <f>IF(OR($A94="",$B94="",$C94=""),"",B94*'MPTO_working_3-way'!$I93)</f>
        <v>3.9289164799224756</v>
      </c>
      <c r="G94" s="67">
        <f>IF(OR($A94="",$B94="",$C94=""),"",C94*'MPTO_working_3-way'!$I93)</f>
        <v>6.5516772151898728</v>
      </c>
      <c r="H94" s="65"/>
      <c r="I94" s="66"/>
      <c r="J94" s="67"/>
      <c r="K94" s="65"/>
      <c r="L94" s="66"/>
      <c r="M94" s="67"/>
      <c r="N94" s="68">
        <f t="shared" si="20"/>
        <v>60.955850571961804</v>
      </c>
      <c r="O94" s="69">
        <f t="shared" si="21"/>
        <v>25.452309946271289</v>
      </c>
      <c r="P94" s="69">
        <f t="shared" si="22"/>
        <v>15.263267208609257</v>
      </c>
      <c r="Q94" s="63" t="s">
        <v>94</v>
      </c>
      <c r="R94" s="63" t="s">
        <v>85</v>
      </c>
      <c r="S94" s="63" t="s">
        <v>180</v>
      </c>
      <c r="AD94" s="71"/>
      <c r="AE94" s="71"/>
      <c r="AH94" s="71"/>
      <c r="AI94" s="71"/>
      <c r="AJ94" s="63" t="s">
        <v>97</v>
      </c>
    </row>
    <row r="95" spans="1:36" s="36" customFormat="1" ht="15" x14ac:dyDescent="0.25">
      <c r="A95">
        <v>2.72</v>
      </c>
      <c r="B95">
        <v>3.47</v>
      </c>
      <c r="C95">
        <v>2.69</v>
      </c>
      <c r="D95" s="20">
        <f t="shared" si="19"/>
        <v>2.7578708759786075E-2</v>
      </c>
      <c r="E95" s="17">
        <f>IF(OR($A95="",$B95="",$C95=""),"",A95*'MPTO_working_3-way'!$I94)</f>
        <v>2.8363114097883337</v>
      </c>
      <c r="F95" s="21">
        <f>IF(OR($A95="",$B95="",$C95=""),"",B95*'MPTO_working_3-way'!$I94)</f>
        <v>3.6183825705755579</v>
      </c>
      <c r="G95" s="22">
        <f>IF(OR($A95="",$B95="",$C95=""),"",C95*'MPTO_working_3-way'!$I94)</f>
        <v>2.8050285633568444</v>
      </c>
      <c r="H95" s="17"/>
      <c r="I95" s="21"/>
      <c r="J95" s="22"/>
      <c r="K95" s="17"/>
      <c r="L95" s="21"/>
      <c r="M95" s="22"/>
      <c r="N95" s="23">
        <f t="shared" ref="N95:N124" si="23">(1/E95)* 100</f>
        <v>35.257059452249187</v>
      </c>
      <c r="O95" s="24">
        <f t="shared" ref="O95:O124" si="24">(1/F95)* 100</f>
        <v>27.636657553348069</v>
      </c>
      <c r="P95" s="24">
        <f t="shared" ref="P95:P124" si="25">(1/G95)* 100</f>
        <v>35.650260858779859</v>
      </c>
      <c r="Q95" t="s">
        <v>126</v>
      </c>
      <c r="R95" t="s">
        <v>134</v>
      </c>
      <c r="S95" s="58" t="s">
        <v>181</v>
      </c>
      <c r="AD95" s="37"/>
      <c r="AE95" s="37"/>
      <c r="AH95" s="37"/>
      <c r="AI95" s="37"/>
      <c r="AJ95" t="s">
        <v>96</v>
      </c>
    </row>
    <row r="96" spans="1:36" s="36" customFormat="1" ht="15" x14ac:dyDescent="0.25">
      <c r="A96">
        <v>3.31</v>
      </c>
      <c r="B96">
        <v>3.42</v>
      </c>
      <c r="C96">
        <v>2.31</v>
      </c>
      <c r="D96" s="20">
        <f t="shared" si="19"/>
        <v>2.7412897344524012E-2</v>
      </c>
      <c r="E96" s="17">
        <f>IF(OR($A96="",$B96="",$C96=""),"",A96*'MPTO_working_3-way'!$I95)</f>
        <v>3.516510089518663</v>
      </c>
      <c r="F96" s="21">
        <f>IF(OR($A96="",$B96="",$C96=""),"",B96*'MPTO_working_3-way'!$I95)</f>
        <v>3.6333729625842377</v>
      </c>
      <c r="G96" s="22">
        <f>IF(OR($A96="",$B96="",$C96=""),"",C96*'MPTO_working_3-way'!$I95)</f>
        <v>2.4541203343770728</v>
      </c>
      <c r="H96" s="17"/>
      <c r="I96" s="21"/>
      <c r="J96" s="22"/>
      <c r="K96" s="17"/>
      <c r="L96" s="21"/>
      <c r="M96" s="22"/>
      <c r="N96" s="23">
        <f t="shared" si="23"/>
        <v>28.437285107772269</v>
      </c>
      <c r="O96" s="24">
        <f t="shared" si="24"/>
        <v>27.52263558676205</v>
      </c>
      <c r="P96" s="24">
        <f t="shared" si="25"/>
        <v>40.747798141439915</v>
      </c>
      <c r="Q96" t="s">
        <v>76</v>
      </c>
      <c r="R96" t="s">
        <v>84</v>
      </c>
      <c r="S96" s="58" t="s">
        <v>181</v>
      </c>
      <c r="AD96" s="37"/>
      <c r="AE96" s="37"/>
      <c r="AH96" s="37"/>
      <c r="AI96" s="37"/>
      <c r="AJ96" t="s">
        <v>96</v>
      </c>
    </row>
    <row r="97" spans="1:36" s="36" customFormat="1" ht="15" x14ac:dyDescent="0.25">
      <c r="A97">
        <v>3</v>
      </c>
      <c r="B97">
        <v>2.82</v>
      </c>
      <c r="C97">
        <v>2.81</v>
      </c>
      <c r="D97" s="20">
        <f t="shared" si="19"/>
        <v>4.3815148532343917E-2</v>
      </c>
      <c r="E97" s="17">
        <f>IF(OR($A97="",$B97="",$C97=""),"",A97*'MPTO_working_3-way'!$I96)</f>
        <v>3.0827361262793582</v>
      </c>
      <c r="F97" s="21">
        <f>IF(OR($A97="",$B97="",$C97=""),"",B97*'MPTO_working_3-way'!$I96)</f>
        <v>2.8977719587025965</v>
      </c>
      <c r="G97" s="22">
        <f>IF(OR($A97="",$B97="",$C97=""),"",C97*'MPTO_working_3-way'!$I96)</f>
        <v>2.8874961716149987</v>
      </c>
      <c r="H97" s="17"/>
      <c r="I97" s="21"/>
      <c r="J97" s="22"/>
      <c r="K97" s="17"/>
      <c r="L97" s="21"/>
      <c r="M97" s="22"/>
      <c r="N97" s="23">
        <f t="shared" si="23"/>
        <v>32.438715447466095</v>
      </c>
      <c r="O97" s="24">
        <f t="shared" si="24"/>
        <v>34.509271752623505</v>
      </c>
      <c r="P97" s="24">
        <f t="shared" si="25"/>
        <v>34.632080548896191</v>
      </c>
      <c r="Q97" t="s">
        <v>82</v>
      </c>
      <c r="R97" t="s">
        <v>86</v>
      </c>
      <c r="S97" s="58" t="s">
        <v>181</v>
      </c>
      <c r="AD97" s="37"/>
      <c r="AE97" s="37"/>
      <c r="AH97" s="37"/>
      <c r="AI97" s="37"/>
      <c r="AJ97" t="s">
        <v>97</v>
      </c>
    </row>
    <row r="98" spans="1:36" s="36" customFormat="1" ht="15" x14ac:dyDescent="0.25">
      <c r="A98">
        <v>3.55</v>
      </c>
      <c r="B98">
        <v>2.92</v>
      </c>
      <c r="C98">
        <v>2.38</v>
      </c>
      <c r="D98" s="20">
        <f t="shared" si="19"/>
        <v>4.4323961496618658E-2</v>
      </c>
      <c r="E98" s="17">
        <f>IF(OR($A98="",$B98="",$C98=""),"",A98*'MPTO_working_3-way'!$I97)</f>
        <v>3.6473157855730602</v>
      </c>
      <c r="F98" s="21">
        <f>IF(OR($A98="",$B98="",$C98=""),"",B98*'MPTO_working_3-way'!$I97)</f>
        <v>3.0000456602460099</v>
      </c>
      <c r="G98" s="22">
        <f>IF(OR($A98="",$B98="",$C98=""),"",C98*'MPTO_working_3-way'!$I97)</f>
        <v>2.4452426956799669</v>
      </c>
      <c r="H98" s="17"/>
      <c r="I98" s="21"/>
      <c r="J98" s="22"/>
      <c r="K98" s="17"/>
      <c r="L98" s="21"/>
      <c r="M98" s="22"/>
      <c r="N98" s="23">
        <f t="shared" si="23"/>
        <v>27.417423080159253</v>
      </c>
      <c r="O98" s="24">
        <f t="shared" si="24"/>
        <v>33.332826004988135</v>
      </c>
      <c r="P98" s="24">
        <f t="shared" si="25"/>
        <v>40.895736106960236</v>
      </c>
      <c r="Q98" t="s">
        <v>92</v>
      </c>
      <c r="R98" t="s">
        <v>81</v>
      </c>
      <c r="S98" s="58" t="s">
        <v>181</v>
      </c>
      <c r="AD98" s="37"/>
      <c r="AE98" s="37"/>
      <c r="AH98" s="37"/>
      <c r="AI98" s="37"/>
      <c r="AJ98" t="s">
        <v>97</v>
      </c>
    </row>
    <row r="99" spans="1:36" s="36" customFormat="1" ht="15" x14ac:dyDescent="0.25">
      <c r="A99">
        <v>2.8</v>
      </c>
      <c r="B99">
        <v>3.32</v>
      </c>
      <c r="C99">
        <v>2.71</v>
      </c>
      <c r="D99" s="20">
        <f t="shared" si="19"/>
        <v>2.7351366456866089E-2</v>
      </c>
      <c r="E99" s="17">
        <f>IF(OR($A99="",$B99="",$C99=""),"",A99*'MPTO_working_3-way'!$I98)</f>
        <v>2.9226824158905629</v>
      </c>
      <c r="F99" s="21">
        <f>IF(OR($A99="",$B99="",$C99=""),"",B99*'MPTO_working_3-way'!$I98)</f>
        <v>3.4654662931273816</v>
      </c>
      <c r="G99" s="22">
        <f>IF(OR($A99="",$B99="",$C99=""),"",C99*'MPTO_working_3-way'!$I98)</f>
        <v>2.8287390525226521</v>
      </c>
      <c r="H99" s="17"/>
      <c r="I99" s="21"/>
      <c r="J99" s="22"/>
      <c r="K99" s="17"/>
      <c r="L99" s="21"/>
      <c r="M99" s="22"/>
      <c r="N99" s="23">
        <f t="shared" si="23"/>
        <v>34.215144093761985</v>
      </c>
      <c r="O99" s="24">
        <f t="shared" si="24"/>
        <v>28.856145621245048</v>
      </c>
      <c r="P99" s="24">
        <f t="shared" si="25"/>
        <v>35.3514403920788</v>
      </c>
      <c r="Q99" t="s">
        <v>168</v>
      </c>
      <c r="R99" t="s">
        <v>160</v>
      </c>
      <c r="S99" s="58" t="s">
        <v>182</v>
      </c>
      <c r="AD99" s="37"/>
      <c r="AE99" s="37"/>
      <c r="AH99" s="37"/>
      <c r="AI99" s="37"/>
      <c r="AJ99" t="s">
        <v>173</v>
      </c>
    </row>
    <row r="100" spans="1:36" s="36" customFormat="1" ht="15" x14ac:dyDescent="0.25">
      <c r="A100">
        <v>3.19</v>
      </c>
      <c r="B100">
        <v>3.24</v>
      </c>
      <c r="C100">
        <v>2.4</v>
      </c>
      <c r="D100" s="20">
        <f t="shared" si="19"/>
        <v>3.8788265799760024E-2</v>
      </c>
      <c r="E100" s="17">
        <f>IF(OR($A100="",$B100="",$C100=""),"",A100*'MPTO_working_3-way'!$I99)</f>
        <v>3.3313934371742135</v>
      </c>
      <c r="F100" s="21">
        <f>IF(OR($A100="",$B100="",$C100=""),"",B100*'MPTO_working_3-way'!$I99)</f>
        <v>3.3836096352490448</v>
      </c>
      <c r="G100" s="22">
        <f>IF(OR($A100="",$B100="",$C100=""),"",C100*'MPTO_working_3-way'!$I99)</f>
        <v>2.5063775075918846</v>
      </c>
      <c r="H100" s="17"/>
      <c r="I100" s="21"/>
      <c r="J100" s="22"/>
      <c r="K100" s="17"/>
      <c r="L100" s="21"/>
      <c r="M100" s="22"/>
      <c r="N100" s="23">
        <f t="shared" si="23"/>
        <v>30.017469231980886</v>
      </c>
      <c r="O100" s="24">
        <f t="shared" si="24"/>
        <v>29.554236682104634</v>
      </c>
      <c r="P100" s="24">
        <f t="shared" si="25"/>
        <v>39.898219520841259</v>
      </c>
      <c r="Q100" t="s">
        <v>129</v>
      </c>
      <c r="R100" t="s">
        <v>74</v>
      </c>
      <c r="S100" s="58" t="s">
        <v>182</v>
      </c>
      <c r="AD100" s="37"/>
      <c r="AE100" s="37"/>
      <c r="AH100" s="37"/>
      <c r="AI100" s="37"/>
      <c r="AJ100" t="s">
        <v>96</v>
      </c>
    </row>
    <row r="101" spans="1:36" s="36" customFormat="1" ht="15" x14ac:dyDescent="0.25">
      <c r="A101">
        <v>3.55</v>
      </c>
      <c r="B101">
        <v>3.18</v>
      </c>
      <c r="C101">
        <v>2.2599999999999998</v>
      </c>
      <c r="D101" s="20">
        <f t="shared" si="19"/>
        <v>3.863342575629658E-2</v>
      </c>
      <c r="E101" s="17">
        <f>IF(OR($A101="",$B101="",$C101=""),"",A101*'MPTO_working_3-way'!$I100)</f>
        <v>3.6470973509218743</v>
      </c>
      <c r="F101" s="21">
        <f>IF(OR($A101="",$B101="",$C101=""),"",B101*'MPTO_working_3-way'!$I100)</f>
        <v>3.2669773453328341</v>
      </c>
      <c r="G101" s="22">
        <f>IF(OR($A101="",$B101="",$C101=""),"",C101*'MPTO_working_3-way'!$I100)</f>
        <v>2.3218140881925171</v>
      </c>
      <c r="H101" s="17"/>
      <c r="I101" s="21"/>
      <c r="J101" s="22"/>
      <c r="K101" s="17"/>
      <c r="L101" s="21"/>
      <c r="M101" s="22"/>
      <c r="N101" s="23">
        <f t="shared" si="23"/>
        <v>27.41906518473467</v>
      </c>
      <c r="O101" s="24">
        <f t="shared" si="24"/>
        <v>30.60933377541134</v>
      </c>
      <c r="P101" s="24">
        <f t="shared" si="25"/>
        <v>43.069770533543391</v>
      </c>
      <c r="Q101" t="s">
        <v>101</v>
      </c>
      <c r="R101" t="s">
        <v>130</v>
      </c>
      <c r="S101" s="58" t="s">
        <v>182</v>
      </c>
      <c r="AD101" s="37"/>
      <c r="AE101" s="37"/>
      <c r="AH101" s="37"/>
      <c r="AI101" s="37"/>
      <c r="AJ101" t="s">
        <v>96</v>
      </c>
    </row>
    <row r="102" spans="1:36" s="36" customFormat="1" ht="15" x14ac:dyDescent="0.25">
      <c r="A102">
        <v>2.0699999999999998</v>
      </c>
      <c r="B102">
        <v>3.44</v>
      </c>
      <c r="C102">
        <v>3.76</v>
      </c>
      <c r="D102" s="20">
        <f t="shared" si="19"/>
        <v>3.9746908666728809E-2</v>
      </c>
      <c r="E102" s="17">
        <f>IF(OR($A102="",$B102="",$C102=""),"",A102*'MPTO_working_3-way'!$I101)</f>
        <v>2.150291710205503</v>
      </c>
      <c r="F102" s="21">
        <f>IF(OR($A102="",$B102="",$C102=""),"",B102*'MPTO_working_3-way'!$I101)</f>
        <v>3.5734316343511745</v>
      </c>
      <c r="G102" s="22">
        <f>IF(OR($A102="",$B102="",$C102=""),"",C102*'MPTO_working_3-way'!$I101)</f>
        <v>3.9058438794070973</v>
      </c>
      <c r="H102" s="17"/>
      <c r="I102" s="21"/>
      <c r="J102" s="22"/>
      <c r="K102" s="17"/>
      <c r="L102" s="21"/>
      <c r="M102" s="22"/>
      <c r="N102" s="23">
        <f t="shared" si="23"/>
        <v>46.505318104232011</v>
      </c>
      <c r="O102" s="24">
        <f t="shared" si="24"/>
        <v>27.984304789465192</v>
      </c>
      <c r="P102" s="24">
        <f t="shared" si="25"/>
        <v>25.602661828659645</v>
      </c>
      <c r="Q102" t="s">
        <v>128</v>
      </c>
      <c r="R102" t="s">
        <v>132</v>
      </c>
      <c r="S102" s="58" t="s">
        <v>182</v>
      </c>
      <c r="AD102" s="37"/>
      <c r="AE102" s="37"/>
      <c r="AH102" s="37"/>
      <c r="AI102" s="37"/>
      <c r="AJ102" t="s">
        <v>96</v>
      </c>
    </row>
    <row r="103" spans="1:36" s="36" customFormat="1" ht="15" x14ac:dyDescent="0.25">
      <c r="A103">
        <v>2.93</v>
      </c>
      <c r="B103">
        <v>2.99</v>
      </c>
      <c r="C103">
        <v>2.72</v>
      </c>
      <c r="D103" s="20">
        <f t="shared" si="19"/>
        <v>4.3392147686291516E-2</v>
      </c>
      <c r="E103" s="17">
        <f>IF(OR($A103="",$B103="",$C103=""),"",A103*'MPTO_working_3-way'!$I102)</f>
        <v>3.0431959374659492</v>
      </c>
      <c r="F103" s="21">
        <f>IF(OR($A103="",$B103="",$C103=""),"",B103*'MPTO_working_3-way'!$I102)</f>
        <v>3.105513943011327</v>
      </c>
      <c r="G103" s="22">
        <f>IF(OR($A103="",$B103="",$C103=""),"",C103*'MPTO_working_3-way'!$I102)</f>
        <v>2.8250829180571269</v>
      </c>
      <c r="H103" s="17"/>
      <c r="I103" s="21"/>
      <c r="J103" s="22"/>
      <c r="K103" s="17"/>
      <c r="L103" s="21"/>
      <c r="M103" s="22"/>
      <c r="N103" s="23">
        <f t="shared" si="23"/>
        <v>32.860191080325045</v>
      </c>
      <c r="O103" s="24">
        <f t="shared" si="24"/>
        <v>32.200789252626215</v>
      </c>
      <c r="P103" s="24">
        <f t="shared" si="25"/>
        <v>35.397191126967783</v>
      </c>
      <c r="Q103" t="s">
        <v>79</v>
      </c>
      <c r="R103" t="s">
        <v>77</v>
      </c>
      <c r="S103" s="58" t="s">
        <v>182</v>
      </c>
      <c r="AD103" s="37"/>
      <c r="AE103" s="37"/>
      <c r="AH103" s="37"/>
      <c r="AI103" s="37"/>
      <c r="AJ103" t="s">
        <v>97</v>
      </c>
    </row>
    <row r="104" spans="1:36" s="36" customFormat="1" ht="15" x14ac:dyDescent="0.25">
      <c r="A104">
        <v>1.65</v>
      </c>
      <c r="B104">
        <v>3.48</v>
      </c>
      <c r="C104">
        <v>5.92</v>
      </c>
      <c r="D104" s="20">
        <f t="shared" si="19"/>
        <v>6.2335846818605489E-2</v>
      </c>
      <c r="E104" s="17">
        <f>IF(OR($A104="",$B104="",$C104=""),"",A104*'MPTO_working_3-way'!$I103)</f>
        <v>1.7155823993001025</v>
      </c>
      <c r="F104" s="21">
        <f>IF(OR($A104="",$B104="",$C104=""),"",B104*'MPTO_working_3-way'!$I103)</f>
        <v>3.6183192421602164</v>
      </c>
      <c r="G104" s="22">
        <f>IF(OR($A104="",$B104="",$C104=""),"",C104*'MPTO_working_3-way'!$I103)</f>
        <v>6.1553016993070342</v>
      </c>
      <c r="H104" s="17"/>
      <c r="I104" s="21"/>
      <c r="J104" s="22"/>
      <c r="K104" s="17"/>
      <c r="L104" s="21"/>
      <c r="M104" s="22"/>
      <c r="N104" s="23">
        <f t="shared" si="23"/>
        <v>58.289243373443625</v>
      </c>
      <c r="O104" s="24">
        <f t="shared" si="24"/>
        <v>27.63714125464999</v>
      </c>
      <c r="P104" s="24">
        <f t="shared" si="25"/>
        <v>16.24615735915236</v>
      </c>
      <c r="Q104" t="s">
        <v>93</v>
      </c>
      <c r="R104" t="s">
        <v>78</v>
      </c>
      <c r="S104" s="58" t="s">
        <v>182</v>
      </c>
      <c r="AD104" s="37"/>
      <c r="AE104" s="37"/>
      <c r="AH104" s="37"/>
      <c r="AI104" s="37"/>
      <c r="AJ104" t="s">
        <v>97</v>
      </c>
    </row>
    <row r="105" spans="1:36" s="36" customFormat="1" ht="15" x14ac:dyDescent="0.25">
      <c r="A105">
        <v>3.76</v>
      </c>
      <c r="B105">
        <v>3.16</v>
      </c>
      <c r="C105">
        <v>2.11</v>
      </c>
      <c r="D105" s="20">
        <f t="shared" si="19"/>
        <v>5.6346792300141724E-2</v>
      </c>
      <c r="E105" s="17">
        <f>IF(OR($A105="",$B105="",$C105=""),"",A105*'MPTO_working_3-way'!$I104)</f>
        <v>3.9231544753004557</v>
      </c>
      <c r="F105" s="21">
        <f>IF(OR($A105="",$B105="",$C105=""),"",B105*'MPTO_working_3-way'!$I104)</f>
        <v>3.2971191866886813</v>
      </c>
      <c r="G105" s="22">
        <f>IF(OR($A105="",$B105="",$C105=""),"",C105*'MPTO_working_3-way'!$I104)</f>
        <v>2.2015574316180748</v>
      </c>
      <c r="H105" s="17"/>
      <c r="I105" s="21"/>
      <c r="J105" s="22"/>
      <c r="K105" s="17"/>
      <c r="L105" s="21"/>
      <c r="M105" s="22"/>
      <c r="N105" s="23">
        <f t="shared" si="23"/>
        <v>25.489692192745352</v>
      </c>
      <c r="O105" s="24">
        <f t="shared" si="24"/>
        <v>30.329507166051421</v>
      </c>
      <c r="P105" s="24">
        <f t="shared" si="25"/>
        <v>45.422389879015405</v>
      </c>
      <c r="Q105" t="s">
        <v>87</v>
      </c>
      <c r="R105" t="s">
        <v>94</v>
      </c>
      <c r="S105" s="58" t="s">
        <v>182</v>
      </c>
      <c r="AD105" s="37"/>
      <c r="AE105" s="37"/>
      <c r="AH105" s="37"/>
      <c r="AI105" s="37"/>
      <c r="AJ105" t="s">
        <v>97</v>
      </c>
    </row>
    <row r="106" spans="1:36" s="36" customFormat="1" ht="15" x14ac:dyDescent="0.25">
      <c r="A106">
        <v>1.57</v>
      </c>
      <c r="B106">
        <v>4.12</v>
      </c>
      <c r="C106">
        <v>5.85</v>
      </c>
      <c r="D106" s="20">
        <f t="shared" si="19"/>
        <v>5.0601292701348388E-2</v>
      </c>
      <c r="E106" s="17">
        <f>IF(OR($A106="",$B106="",$C106=""),"",A106*'MPTO_working_3-way'!$I105)</f>
        <v>1.6678672795052107</v>
      </c>
      <c r="F106" s="21">
        <f>IF(OR($A106="",$B106="",$C106=""),"",B106*'MPTO_working_3-way'!$I105)</f>
        <v>4.3768236888926548</v>
      </c>
      <c r="G106" s="22">
        <f>IF(OR($A106="",$B106="",$C106=""),"",C106*'MPTO_working_3-way'!$I105)</f>
        <v>6.2146647038888414</v>
      </c>
      <c r="H106" s="17"/>
      <c r="I106" s="21"/>
      <c r="J106" s="22"/>
      <c r="K106" s="17"/>
      <c r="L106" s="21"/>
      <c r="M106" s="22"/>
      <c r="N106" s="23">
        <f t="shared" si="23"/>
        <v>59.956809051177018</v>
      </c>
      <c r="O106" s="24">
        <f t="shared" si="24"/>
        <v>22.847618983094154</v>
      </c>
      <c r="P106" s="24">
        <f t="shared" si="25"/>
        <v>16.090972685529561</v>
      </c>
      <c r="Q106" t="s">
        <v>138</v>
      </c>
      <c r="R106" t="s">
        <v>144</v>
      </c>
      <c r="S106" s="58" t="s">
        <v>182</v>
      </c>
      <c r="AD106" s="37"/>
      <c r="AE106" s="37"/>
      <c r="AH106" s="37"/>
      <c r="AI106" s="37"/>
      <c r="AJ106" t="s">
        <v>99</v>
      </c>
    </row>
    <row r="107" spans="1:36" s="36" customFormat="1" ht="15" x14ac:dyDescent="0.25">
      <c r="A107">
        <v>2.99</v>
      </c>
      <c r="B107">
        <v>3.54</v>
      </c>
      <c r="C107">
        <v>2.34</v>
      </c>
      <c r="D107" s="20">
        <f t="shared" si="19"/>
        <v>4.4284463591759193E-2</v>
      </c>
      <c r="E107" s="17">
        <f>IF(OR($A107="",$B107="",$C107=""),"",A107*'MPTO_working_3-way'!$I106)</f>
        <v>3.1584769089774238</v>
      </c>
      <c r="F107" s="21">
        <f>IF(OR($A107="",$B107="",$C107=""),"",B107*'MPTO_working_3-way'!$I106)</f>
        <v>3.7394676447425019</v>
      </c>
      <c r="G107" s="22">
        <f>IF(OR($A107="",$B107="",$C107=""),"",C107*'MPTO_working_3-way'!$I106)</f>
        <v>2.4718514939823315</v>
      </c>
      <c r="H107" s="17"/>
      <c r="I107" s="21"/>
      <c r="J107" s="22"/>
      <c r="K107" s="17"/>
      <c r="L107" s="21"/>
      <c r="M107" s="22"/>
      <c r="N107" s="23">
        <f t="shared" si="23"/>
        <v>31.660829849908765</v>
      </c>
      <c r="O107" s="24">
        <f t="shared" si="24"/>
        <v>26.74177436475345</v>
      </c>
      <c r="P107" s="24">
        <f t="shared" si="25"/>
        <v>40.455504808216766</v>
      </c>
      <c r="Q107" t="s">
        <v>142</v>
      </c>
      <c r="R107" t="s">
        <v>135</v>
      </c>
      <c r="S107" s="58" t="s">
        <v>182</v>
      </c>
      <c r="AD107" s="37"/>
      <c r="AE107" s="37"/>
      <c r="AH107" s="37"/>
      <c r="AI107" s="37"/>
      <c r="AJ107" t="s">
        <v>99</v>
      </c>
    </row>
    <row r="108" spans="1:36" s="36" customFormat="1" ht="15" x14ac:dyDescent="0.25">
      <c r="A108">
        <v>1.53</v>
      </c>
      <c r="B108">
        <v>4.13</v>
      </c>
      <c r="C108">
        <v>7.31</v>
      </c>
      <c r="D108" s="20">
        <f t="shared" si="19"/>
        <v>3.2524427455911997E-2</v>
      </c>
      <c r="E108" s="17">
        <f>IF(OR($A108="",$B108="",$C108=""),"",A108*'MPTO_working_3-way'!$I107)</f>
        <v>1.6074199778330631</v>
      </c>
      <c r="F108" s="21">
        <f>IF(OR($A108="",$B108="",$C108=""),"",B108*'MPTO_working_3-way'!$I107)</f>
        <v>4.3389833388565684</v>
      </c>
      <c r="G108" s="22">
        <f>IF(OR($A108="",$B108="",$C108=""),"",C108*'MPTO_working_3-way'!$I107)</f>
        <v>7.6798954496468559</v>
      </c>
      <c r="H108" s="17"/>
      <c r="I108" s="21"/>
      <c r="J108" s="22"/>
      <c r="K108" s="17"/>
      <c r="L108" s="21"/>
      <c r="M108" s="22"/>
      <c r="N108" s="23">
        <f t="shared" si="23"/>
        <v>62.211495053587917</v>
      </c>
      <c r="O108" s="24">
        <f t="shared" si="24"/>
        <v>23.046873470215381</v>
      </c>
      <c r="P108" s="24">
        <f t="shared" si="25"/>
        <v>13.021010592611425</v>
      </c>
      <c r="Q108" t="s">
        <v>161</v>
      </c>
      <c r="R108" t="s">
        <v>153</v>
      </c>
      <c r="S108" s="58" t="s">
        <v>183</v>
      </c>
      <c r="AD108" s="37"/>
      <c r="AE108" s="37"/>
      <c r="AH108" s="37"/>
      <c r="AI108" s="37"/>
      <c r="AJ108" t="s">
        <v>173</v>
      </c>
    </row>
    <row r="109" spans="1:36" s="36" customFormat="1" ht="15" x14ac:dyDescent="0.25">
      <c r="A109">
        <v>2.46</v>
      </c>
      <c r="B109">
        <v>3.37</v>
      </c>
      <c r="C109">
        <v>3.09</v>
      </c>
      <c r="D109" s="20">
        <f t="shared" si="19"/>
        <v>2.6864565554416409E-2</v>
      </c>
      <c r="E109" s="17">
        <f>IF(OR($A109="",$B109="",$C109=""),"",A109*'MPTO_working_3-way'!$I108)</f>
        <v>2.5689397804357275</v>
      </c>
      <c r="F109" s="21">
        <f>IF(OR($A109="",$B109="",$C109=""),"",B109*'MPTO_working_3-way'!$I108)</f>
        <v>3.5192386423042286</v>
      </c>
      <c r="G109" s="22">
        <f>IF(OR($A109="",$B109="",$C109=""),"",C109*'MPTO_working_3-way'!$I108)</f>
        <v>3.2268389924985357</v>
      </c>
      <c r="H109" s="17"/>
      <c r="I109" s="21"/>
      <c r="J109" s="22"/>
      <c r="K109" s="17"/>
      <c r="L109" s="21"/>
      <c r="M109" s="22"/>
      <c r="N109" s="23">
        <f t="shared" si="23"/>
        <v>38.926564476742477</v>
      </c>
      <c r="O109" s="24">
        <f t="shared" si="24"/>
        <v>28.415236977087975</v>
      </c>
      <c r="P109" s="24">
        <f t="shared" si="25"/>
        <v>30.990080457212454</v>
      </c>
      <c r="Q109" t="s">
        <v>175</v>
      </c>
      <c r="R109" t="s">
        <v>165</v>
      </c>
      <c r="S109" s="58" t="s">
        <v>183</v>
      </c>
      <c r="AD109" s="37"/>
      <c r="AE109" s="37"/>
      <c r="AH109" s="37"/>
      <c r="AI109" s="37"/>
      <c r="AJ109" t="s">
        <v>173</v>
      </c>
    </row>
    <row r="110" spans="1:36" s="36" customFormat="1" ht="15" x14ac:dyDescent="0.25">
      <c r="A110">
        <v>2.65</v>
      </c>
      <c r="B110">
        <v>3.05</v>
      </c>
      <c r="C110">
        <v>3.11</v>
      </c>
      <c r="D110" s="20">
        <f t="shared" si="19"/>
        <v>2.6770751385182923E-2</v>
      </c>
      <c r="E110" s="17">
        <f>IF(OR($A110="",$B110="",$C110=""),"",A110*'MPTO_working_3-way'!$I109)</f>
        <v>2.7361897327581666</v>
      </c>
      <c r="F110" s="21">
        <f>IF(OR($A110="",$B110="",$C110=""),"",B110*'MPTO_working_3-way'!$I109)</f>
        <v>3.1491995037405314</v>
      </c>
      <c r="G110" s="22">
        <f>IF(OR($A110="",$B110="",$C110=""),"",C110*'MPTO_working_3-way'!$I109)</f>
        <v>3.2111509693878864</v>
      </c>
      <c r="H110" s="17"/>
      <c r="I110" s="21"/>
      <c r="J110" s="22"/>
      <c r="K110" s="17"/>
      <c r="L110" s="21"/>
      <c r="M110" s="22"/>
      <c r="N110" s="23">
        <f t="shared" si="23"/>
        <v>36.547173173987758</v>
      </c>
      <c r="O110" s="24">
        <f t="shared" si="24"/>
        <v>31.754101282317233</v>
      </c>
      <c r="P110" s="24">
        <f t="shared" si="25"/>
        <v>31.14148196497349</v>
      </c>
      <c r="Q110" t="s">
        <v>158</v>
      </c>
      <c r="R110" t="s">
        <v>174</v>
      </c>
      <c r="S110" s="58" t="s">
        <v>183</v>
      </c>
      <c r="AD110" s="37"/>
      <c r="AE110" s="37"/>
      <c r="AH110" s="37"/>
      <c r="AI110" s="37"/>
      <c r="AJ110" t="s">
        <v>173</v>
      </c>
    </row>
    <row r="111" spans="1:36" s="36" customFormat="1" ht="15" x14ac:dyDescent="0.25">
      <c r="A111">
        <v>1.99</v>
      </c>
      <c r="B111">
        <v>3.23</v>
      </c>
      <c r="C111">
        <v>4.38</v>
      </c>
      <c r="D111" s="20">
        <f t="shared" si="19"/>
        <v>4.0420588316989692E-2</v>
      </c>
      <c r="E111" s="17">
        <f>IF(OR($A111="",$B111="",$C111=""),"",A111*'MPTO_working_3-way'!$I110)</f>
        <v>2.0434604854532887</v>
      </c>
      <c r="F111" s="21">
        <f>IF(OR($A111="",$B111="",$C111=""),"",B111*'MPTO_working_3-way'!$I110)</f>
        <v>3.3167725467407649</v>
      </c>
      <c r="G111" s="22">
        <f>IF(OR($A111="",$B111="",$C111=""),"",C111*'MPTO_working_3-way'!$I110)</f>
        <v>4.4976667971283435</v>
      </c>
      <c r="H111" s="17"/>
      <c r="I111" s="21"/>
      <c r="J111" s="22"/>
      <c r="K111" s="17"/>
      <c r="L111" s="21"/>
      <c r="M111" s="22"/>
      <c r="N111" s="23">
        <f t="shared" si="23"/>
        <v>48.93659589302878</v>
      </c>
      <c r="O111" s="24">
        <f t="shared" si="24"/>
        <v>30.149791277748385</v>
      </c>
      <c r="P111" s="24">
        <f t="shared" si="25"/>
        <v>22.233750188841846</v>
      </c>
      <c r="Q111" t="s">
        <v>131</v>
      </c>
      <c r="R111" t="s">
        <v>139</v>
      </c>
      <c r="S111" s="58" t="s">
        <v>183</v>
      </c>
      <c r="AD111" s="37"/>
      <c r="AE111" s="37"/>
      <c r="AH111" s="37"/>
      <c r="AI111" s="37"/>
      <c r="AJ111" t="s">
        <v>96</v>
      </c>
    </row>
    <row r="112" spans="1:36" s="36" customFormat="1" ht="15" x14ac:dyDescent="0.25">
      <c r="A112">
        <v>1.6</v>
      </c>
      <c r="B112">
        <v>4.16</v>
      </c>
      <c r="C112">
        <v>5.62</v>
      </c>
      <c r="D112" s="20">
        <f t="shared" si="19"/>
        <v>4.3320558445113733E-2</v>
      </c>
      <c r="E112" s="17">
        <f>IF(OR($A112="",$B112="",$C112=""),"",A112*'MPTO_working_3-way'!$I111)</f>
        <v>1.6428332022162928</v>
      </c>
      <c r="F112" s="21">
        <f>IF(OR($A112="",$B112="",$C112=""),"",B112*'MPTO_working_3-way'!$I111)</f>
        <v>4.2713663257623615</v>
      </c>
      <c r="G112" s="22">
        <f>IF(OR($A112="",$B112="",$C112=""),"",C112*'MPTO_working_3-way'!$I111)</f>
        <v>5.7704516227847282</v>
      </c>
      <c r="H112" s="17"/>
      <c r="I112" s="21"/>
      <c r="J112" s="22"/>
      <c r="K112" s="17"/>
      <c r="L112" s="21"/>
      <c r="M112" s="22"/>
      <c r="N112" s="23">
        <f t="shared" si="23"/>
        <v>60.870452255952245</v>
      </c>
      <c r="O112" s="24">
        <f t="shared" si="24"/>
        <v>23.411712406135479</v>
      </c>
      <c r="P112" s="24">
        <f t="shared" si="25"/>
        <v>17.329666122691034</v>
      </c>
      <c r="Q112" t="s">
        <v>75</v>
      </c>
      <c r="R112" t="s">
        <v>125</v>
      </c>
      <c r="S112" s="58" t="s">
        <v>183</v>
      </c>
      <c r="AD112" s="37"/>
      <c r="AE112" s="37"/>
      <c r="AH112" s="37"/>
      <c r="AI112" s="37"/>
      <c r="AJ112" t="s">
        <v>96</v>
      </c>
    </row>
    <row r="113" spans="1:36" s="36" customFormat="1" ht="15" x14ac:dyDescent="0.25">
      <c r="A113">
        <v>5.14</v>
      </c>
      <c r="B113">
        <v>3.67</v>
      </c>
      <c r="C113">
        <v>1.74</v>
      </c>
      <c r="D113" s="20">
        <f t="shared" si="19"/>
        <v>4.174473689373781E-2</v>
      </c>
      <c r="E113" s="17">
        <f>IF(OR($A113="",$B113="",$C113=""),"",A113*'MPTO_working_3-way'!$I112)</f>
        <v>5.3477618239493268</v>
      </c>
      <c r="F113" s="21">
        <f>IF(OR($A113="",$B113="",$C113=""),"",B113*'MPTO_working_3-way'!$I112)</f>
        <v>3.8183435591233521</v>
      </c>
      <c r="G113" s="22">
        <f>IF(OR($A113="",$B113="",$C113=""),"",C113*'MPTO_working_3-way'!$I112)</f>
        <v>1.810331823671562</v>
      </c>
      <c r="H113" s="17"/>
      <c r="I113" s="21"/>
      <c r="J113" s="22"/>
      <c r="K113" s="17"/>
      <c r="L113" s="21"/>
      <c r="M113" s="22"/>
      <c r="N113" s="23">
        <f t="shared" si="23"/>
        <v>18.699411696340267</v>
      </c>
      <c r="O113" s="24">
        <f t="shared" si="24"/>
        <v>26.189366789969746</v>
      </c>
      <c r="P113" s="24">
        <f t="shared" si="25"/>
        <v>55.238492022522401</v>
      </c>
      <c r="Q113" t="s">
        <v>133</v>
      </c>
      <c r="R113" t="s">
        <v>140</v>
      </c>
      <c r="S113" s="58" t="s">
        <v>183</v>
      </c>
      <c r="AD113" s="37"/>
      <c r="AE113" s="37"/>
      <c r="AH113" s="37"/>
      <c r="AI113" s="37"/>
      <c r="AJ113" t="s">
        <v>96</v>
      </c>
    </row>
    <row r="114" spans="1:36" s="36" customFormat="1" ht="15" x14ac:dyDescent="0.25">
      <c r="A114">
        <v>1.04</v>
      </c>
      <c r="B114">
        <v>10.28</v>
      </c>
      <c r="C114">
        <v>42.28</v>
      </c>
      <c r="D114" s="20">
        <f t="shared" si="19"/>
        <v>8.2466570973799058E-2</v>
      </c>
      <c r="E114" s="17">
        <f>IF(OR($A114="",$B114="",$C114=""),"",A114*'MPTO_working_3-way'!$I113)</f>
        <v>1.0850533807829184</v>
      </c>
      <c r="F114" s="21">
        <f>IF(OR($A114="",$B114="",$C114=""),"",B114*'MPTO_working_3-way'!$I113)</f>
        <v>10.725335340815768</v>
      </c>
      <c r="G114" s="22">
        <f>IF(OR($A114="",$B114="",$C114=""),"",C114*'MPTO_working_3-way'!$I113)</f>
        <v>44.111593211059407</v>
      </c>
      <c r="H114" s="17"/>
      <c r="I114" s="21"/>
      <c r="J114" s="22"/>
      <c r="K114" s="17"/>
      <c r="L114" s="21"/>
      <c r="M114" s="22"/>
      <c r="N114" s="23">
        <f t="shared" si="23"/>
        <v>92.1613643817645</v>
      </c>
      <c r="O114" s="24">
        <f t="shared" si="24"/>
        <v>9.3237177973769541</v>
      </c>
      <c r="P114" s="24">
        <f t="shared" si="25"/>
        <v>2.2669777425978022</v>
      </c>
      <c r="Q114" t="s">
        <v>80</v>
      </c>
      <c r="R114" t="s">
        <v>95</v>
      </c>
      <c r="S114" s="58" t="s">
        <v>183</v>
      </c>
      <c r="AD114" s="37"/>
      <c r="AE114" s="37"/>
      <c r="AH114" s="37"/>
      <c r="AI114" s="37"/>
      <c r="AJ114" t="s">
        <v>97</v>
      </c>
    </row>
    <row r="115" spans="1:36" s="36" customFormat="1" ht="15" x14ac:dyDescent="0.25">
      <c r="A115">
        <v>1.4</v>
      </c>
      <c r="B115">
        <v>4.59</v>
      </c>
      <c r="C115">
        <v>7.57</v>
      </c>
      <c r="D115" s="20">
        <f t="shared" si="19"/>
        <v>6.4251034334180002E-2</v>
      </c>
      <c r="E115" s="17">
        <f>IF(OR($A115="",$B115="",$C115=""),"",A115*'MPTO_working_3-way'!$I114)</f>
        <v>1.4584426316512329</v>
      </c>
      <c r="F115" s="21">
        <f>IF(OR($A115="",$B115="",$C115=""),"",B115*'MPTO_working_3-way'!$I114)</f>
        <v>4.7816083423422562</v>
      </c>
      <c r="G115" s="22">
        <f>IF(OR($A115="",$B115="",$C115=""),"",C115*'MPTO_working_3-way'!$I114)</f>
        <v>7.8860076582855951</v>
      </c>
      <c r="H115" s="17"/>
      <c r="I115" s="21"/>
      <c r="J115" s="22"/>
      <c r="K115" s="17"/>
      <c r="L115" s="21"/>
      <c r="M115" s="22"/>
      <c r="N115" s="23">
        <f t="shared" si="23"/>
        <v>68.566289705054146</v>
      </c>
      <c r="O115" s="24">
        <f t="shared" si="24"/>
        <v>20.913465269515424</v>
      </c>
      <c r="P115" s="24">
        <f t="shared" si="25"/>
        <v>12.680687660115694</v>
      </c>
      <c r="Q115" t="s">
        <v>176</v>
      </c>
      <c r="R115" t="s">
        <v>73</v>
      </c>
      <c r="S115" s="58" t="s">
        <v>183</v>
      </c>
      <c r="AD115" s="37"/>
      <c r="AE115" s="37"/>
      <c r="AH115" s="37"/>
      <c r="AI115" s="37"/>
      <c r="AJ115" t="s">
        <v>97</v>
      </c>
    </row>
    <row r="116" spans="1:36" s="36" customFormat="1" ht="15" x14ac:dyDescent="0.25">
      <c r="A116">
        <v>1.46</v>
      </c>
      <c r="B116">
        <v>4.55</v>
      </c>
      <c r="C116">
        <v>6.8</v>
      </c>
      <c r="D116" s="20">
        <f t="shared" si="19"/>
        <v>5.1770550158946493E-2</v>
      </c>
      <c r="E116" s="17">
        <f>IF(OR($A116="",$B116="",$C116=""),"",A116*'MPTO_working_3-way'!$I115)</f>
        <v>1.5804011936217466</v>
      </c>
      <c r="F116" s="21">
        <f>IF(OR($A116="",$B116="",$C116=""),"",B116*'MPTO_working_3-way'!$I115)</f>
        <v>4.9252228979307855</v>
      </c>
      <c r="G116" s="22">
        <f>IF(OR($A116="",$B116="",$C116=""),"",C116*'MPTO_working_3-way'!$I115)</f>
        <v>7.3607726826218336</v>
      </c>
      <c r="H116" s="17"/>
      <c r="I116" s="21"/>
      <c r="J116" s="22"/>
      <c r="K116" s="17"/>
      <c r="L116" s="21"/>
      <c r="M116" s="22"/>
      <c r="N116" s="23">
        <f t="shared" si="23"/>
        <v>63.275072433243182</v>
      </c>
      <c r="O116" s="24">
        <f t="shared" si="24"/>
        <v>20.303649615941769</v>
      </c>
      <c r="P116" s="24">
        <f t="shared" si="25"/>
        <v>13.585530257725742</v>
      </c>
      <c r="Q116" t="s">
        <v>91</v>
      </c>
      <c r="R116" t="s">
        <v>143</v>
      </c>
      <c r="S116" s="58" t="s">
        <v>183</v>
      </c>
      <c r="AD116" s="37"/>
      <c r="AE116" s="37"/>
      <c r="AH116" s="37"/>
      <c r="AI116" s="37"/>
      <c r="AJ116" t="s">
        <v>99</v>
      </c>
    </row>
    <row r="117" spans="1:36" s="36" customFormat="1" ht="15" x14ac:dyDescent="0.25">
      <c r="A117">
        <v>1.98</v>
      </c>
      <c r="B117">
        <v>3.36</v>
      </c>
      <c r="C117">
        <v>4.0999999999999996</v>
      </c>
      <c r="D117" s="20">
        <f t="shared" si="19"/>
        <v>4.6571991693942882E-2</v>
      </c>
      <c r="E117" s="17">
        <f>IF(OR($A117="",$B117="",$C117=""),"",A117*'MPTO_working_3-way'!$I116)</f>
        <v>2.1072170479816763</v>
      </c>
      <c r="F117" s="21">
        <f>IF(OR($A117="",$B117="",$C117=""),"",B117*'MPTO_working_3-way'!$I116)</f>
        <v>3.5758834753628448</v>
      </c>
      <c r="G117" s="22">
        <f>IF(OR($A117="",$B117="",$C117=""),"",C117*'MPTO_working_3-way'!$I116)</f>
        <v>4.3634292407701381</v>
      </c>
      <c r="H117" s="17"/>
      <c r="I117" s="21"/>
      <c r="J117" s="22"/>
      <c r="K117" s="17"/>
      <c r="L117" s="21"/>
      <c r="M117" s="22"/>
      <c r="N117" s="23">
        <f t="shared" si="23"/>
        <v>47.455956231837384</v>
      </c>
      <c r="O117" s="24">
        <f t="shared" si="24"/>
        <v>27.965117065189883</v>
      </c>
      <c r="P117" s="24">
        <f t="shared" si="25"/>
        <v>22.9177544729361</v>
      </c>
      <c r="Q117" t="s">
        <v>141</v>
      </c>
      <c r="R117" t="s">
        <v>137</v>
      </c>
      <c r="S117" s="58" t="s">
        <v>183</v>
      </c>
      <c r="AD117" s="37"/>
      <c r="AE117" s="37"/>
      <c r="AH117" s="37"/>
      <c r="AI117" s="37"/>
      <c r="AJ117" t="s">
        <v>99</v>
      </c>
    </row>
    <row r="118" spans="1:36" s="36" customFormat="1" ht="15" x14ac:dyDescent="0.25">
      <c r="A118">
        <v>4.58</v>
      </c>
      <c r="B118">
        <v>4.2300000000000004</v>
      </c>
      <c r="C118">
        <v>1.68</v>
      </c>
      <c r="D118" s="20">
        <f t="shared" si="19"/>
        <v>4.9985325977149664E-2</v>
      </c>
      <c r="E118" s="17">
        <f>IF(OR($A118="",$B118="",$C118=""),"",A118*'MPTO_working_3-way'!$I117)</f>
        <v>4.8171091197279754</v>
      </c>
      <c r="F118" s="21">
        <f>IF(OR($A118="",$B118="",$C118=""),"",B118*'MPTO_working_3-way'!$I117)</f>
        <v>4.4489894271723438</v>
      </c>
      <c r="G118" s="22">
        <f>IF(OR($A118="",$B118="",$C118=""),"",C118*'MPTO_working_3-way'!$I117)</f>
        <v>1.7669745242670301</v>
      </c>
      <c r="H118" s="17"/>
      <c r="I118" s="21"/>
      <c r="J118" s="22"/>
      <c r="K118" s="17"/>
      <c r="L118" s="21"/>
      <c r="M118" s="22"/>
      <c r="N118" s="23">
        <f t="shared" si="23"/>
        <v>20.759338747478289</v>
      </c>
      <c r="O118" s="24">
        <f t="shared" si="24"/>
        <v>22.477014530366567</v>
      </c>
      <c r="P118" s="24">
        <f t="shared" si="25"/>
        <v>56.593911585387247</v>
      </c>
      <c r="Q118" t="s">
        <v>136</v>
      </c>
      <c r="R118" t="s">
        <v>90</v>
      </c>
      <c r="S118" s="58" t="s">
        <v>183</v>
      </c>
      <c r="AD118" s="37"/>
      <c r="AE118" s="37"/>
      <c r="AH118" s="37"/>
      <c r="AI118" s="37"/>
      <c r="AJ118" t="s">
        <v>99</v>
      </c>
    </row>
    <row r="119" spans="1:36" s="36" customFormat="1" ht="15" x14ac:dyDescent="0.25">
      <c r="A119">
        <v>2.19</v>
      </c>
      <c r="B119">
        <v>3.08</v>
      </c>
      <c r="C119">
        <v>3.97</v>
      </c>
      <c r="D119" s="20">
        <f t="shared" si="19"/>
        <v>3.3185498007277658E-2</v>
      </c>
      <c r="E119" s="17">
        <f>IF(OR($A119="",$B119="",$C119=""),"",A119*'MPTO_working_3-way'!$I118)</f>
        <v>2.291992661809735</v>
      </c>
      <c r="F119" s="21">
        <f>IF(OR($A119="",$B119="",$C119=""),"",B119*'MPTO_working_3-way'!$I118)</f>
        <v>3.2234417344173441</v>
      </c>
      <c r="G119" s="22">
        <f>IF(OR($A119="",$B119="",$C119=""),"",C119*'MPTO_working_3-way'!$I118)</f>
        <v>4.1548908070249535</v>
      </c>
      <c r="H119" s="17"/>
      <c r="I119" s="21"/>
      <c r="J119" s="22"/>
      <c r="K119" s="17"/>
      <c r="L119" s="21"/>
      <c r="M119" s="22"/>
      <c r="N119" s="23">
        <f t="shared" si="23"/>
        <v>43.630157140660728</v>
      </c>
      <c r="O119" s="24">
        <f t="shared" si="24"/>
        <v>31.022741603262009</v>
      </c>
      <c r="P119" s="24">
        <f t="shared" si="25"/>
        <v>24.06802119346272</v>
      </c>
      <c r="Q119" t="s">
        <v>162</v>
      </c>
      <c r="R119" t="s">
        <v>167</v>
      </c>
      <c r="S119" s="58" t="s">
        <v>184</v>
      </c>
      <c r="AD119" s="37"/>
      <c r="AE119" s="37"/>
      <c r="AH119" s="37"/>
      <c r="AI119" s="37"/>
      <c r="AJ119" t="s">
        <v>173</v>
      </c>
    </row>
    <row r="120" spans="1:36" s="36" customFormat="1" ht="15" x14ac:dyDescent="0.25">
      <c r="A120">
        <v>1.47</v>
      </c>
      <c r="B120">
        <v>4.3</v>
      </c>
      <c r="C120">
        <v>8.5500000000000007</v>
      </c>
      <c r="D120" s="20">
        <f t="shared" si="19"/>
        <v>2.9789312705906568E-2</v>
      </c>
      <c r="E120" s="17">
        <f>IF(OR($A120="",$B120="",$C120=""),"",A120*'MPTO_working_3-way'!$I119)</f>
        <v>1.5434784291864099</v>
      </c>
      <c r="F120" s="21">
        <f>IF(OR($A120="",$B120="",$C120=""),"",B120*'MPTO_working_3-way'!$I119)</f>
        <v>4.5149369017017431</v>
      </c>
      <c r="G120" s="22">
        <f>IF(OR($A120="",$B120="",$C120=""),"",C120*'MPTO_working_3-way'!$I119)</f>
        <v>8.9773745371046303</v>
      </c>
      <c r="H120" s="17"/>
      <c r="I120" s="21"/>
      <c r="J120" s="22"/>
      <c r="K120" s="17"/>
      <c r="L120" s="21"/>
      <c r="M120" s="22"/>
      <c r="N120" s="23">
        <f t="shared" si="23"/>
        <v>64.78872532913303</v>
      </c>
      <c r="O120" s="24">
        <f t="shared" si="24"/>
        <v>22.148703775308263</v>
      </c>
      <c r="P120" s="24">
        <f t="shared" si="25"/>
        <v>11.139114179394797</v>
      </c>
      <c r="Q120" t="s">
        <v>166</v>
      </c>
      <c r="R120" t="s">
        <v>155</v>
      </c>
      <c r="S120" s="58" t="s">
        <v>184</v>
      </c>
      <c r="AD120" s="37"/>
      <c r="AE120" s="37"/>
      <c r="AH120" s="37"/>
      <c r="AI120" s="37"/>
      <c r="AJ120" t="s">
        <v>173</v>
      </c>
    </row>
    <row r="121" spans="1:36" s="36" customFormat="1" ht="15" x14ac:dyDescent="0.25">
      <c r="A121">
        <v>1.96</v>
      </c>
      <c r="B121">
        <v>3.41</v>
      </c>
      <c r="C121">
        <v>4.1900000000000004</v>
      </c>
      <c r="D121" s="20">
        <f t="shared" si="19"/>
        <v>4.2122698084335886E-2</v>
      </c>
      <c r="E121" s="17">
        <f>IF(OR($A121="",$B121="",$C121=""),"",A121*'MPTO_working_3-way'!$I120)</f>
        <v>2.025043576094264</v>
      </c>
      <c r="F121" s="21">
        <f>IF(OR($A121="",$B121="",$C121=""),"",B121*'MPTO_working_3-way'!$I120)</f>
        <v>3.5231625482048168</v>
      </c>
      <c r="G121" s="22">
        <f>IF(OR($A121="",$B121="",$C121=""),"",C121*'MPTO_working_3-way'!$I120)</f>
        <v>4.329047236650494</v>
      </c>
      <c r="H121" s="17"/>
      <c r="I121" s="21"/>
      <c r="J121" s="22"/>
      <c r="K121" s="17"/>
      <c r="L121" s="21"/>
      <c r="M121" s="22"/>
      <c r="N121" s="23">
        <f t="shared" si="23"/>
        <v>49.381653402674772</v>
      </c>
      <c r="O121" s="24">
        <f t="shared" si="24"/>
        <v>28.38358963907406</v>
      </c>
      <c r="P121" s="24">
        <f t="shared" si="25"/>
        <v>23.099771042778645</v>
      </c>
      <c r="Q121" t="s">
        <v>102</v>
      </c>
      <c r="R121" t="s">
        <v>127</v>
      </c>
      <c r="S121" s="58" t="s">
        <v>184</v>
      </c>
      <c r="AD121" s="37"/>
      <c r="AE121" s="37"/>
      <c r="AH121" s="37"/>
      <c r="AI121" s="37"/>
      <c r="AJ121" t="s">
        <v>96</v>
      </c>
    </row>
    <row r="122" spans="1:36" s="36" customFormat="1" ht="15" x14ac:dyDescent="0.25">
      <c r="A122">
        <v>1.44</v>
      </c>
      <c r="B122">
        <v>4.5199999999999996</v>
      </c>
      <c r="C122">
        <v>6.7</v>
      </c>
      <c r="D122" s="20">
        <f t="shared" si="19"/>
        <v>6.4937113840825234E-2</v>
      </c>
      <c r="E122" s="17">
        <f>IF(OR($A122="",$B122="",$C122=""),"",A122*'MPTO_working_3-way'!$I121)</f>
        <v>1.4828966102965053</v>
      </c>
      <c r="F122" s="21">
        <f>IF(OR($A122="",$B122="",$C122=""),"",B122*'MPTO_working_3-way'!$I121)</f>
        <v>4.6546476934306975</v>
      </c>
      <c r="G122" s="22">
        <f>IF(OR($A122="",$B122="",$C122=""),"",C122*'MPTO_working_3-way'!$I121)</f>
        <v>6.899588395129574</v>
      </c>
      <c r="H122" s="17"/>
      <c r="I122" s="21"/>
      <c r="J122" s="22"/>
      <c r="K122" s="17"/>
      <c r="L122" s="21"/>
      <c r="M122" s="22"/>
      <c r="N122" s="23">
        <f t="shared" si="23"/>
        <v>67.435584723607249</v>
      </c>
      <c r="O122" s="24">
        <f t="shared" si="24"/>
        <v>21.483903097786381</v>
      </c>
      <c r="P122" s="24">
        <f t="shared" si="25"/>
        <v>14.493618209252901</v>
      </c>
      <c r="Q122" t="s">
        <v>85</v>
      </c>
      <c r="R122" t="s">
        <v>72</v>
      </c>
      <c r="S122" s="58" t="s">
        <v>184</v>
      </c>
      <c r="AD122" s="37"/>
      <c r="AE122" s="37"/>
      <c r="AH122" s="37"/>
      <c r="AI122" s="37"/>
      <c r="AJ122" t="s">
        <v>97</v>
      </c>
    </row>
    <row r="123" spans="1:36" s="36" customFormat="1" ht="15" x14ac:dyDescent="0.25">
      <c r="A123">
        <v>2.2599999999999998</v>
      </c>
      <c r="B123">
        <v>3.07</v>
      </c>
      <c r="C123">
        <v>3.78</v>
      </c>
      <c r="D123" s="20">
        <f t="shared" si="19"/>
        <v>3.2761039679260584E-2</v>
      </c>
      <c r="E123" s="17">
        <f>IF(OR($A123="",$B123="",$C123=""),"",A123*'MPTO_working_3-way'!$I122)</f>
        <v>2.3551972976705988</v>
      </c>
      <c r="F123" s="21">
        <f>IF(OR($A123="",$B123="",$C123=""),"",B123*'MPTO_working_3-way'!$I122)</f>
        <v>3.1993166831189108</v>
      </c>
      <c r="G123" s="22">
        <f>IF(OR($A123="",$B123="",$C123=""),"",C123*'MPTO_working_3-way'!$I122)</f>
        <v>3.9392237987587895</v>
      </c>
      <c r="H123" s="17"/>
      <c r="I123" s="21"/>
      <c r="J123" s="22"/>
      <c r="K123" s="17"/>
      <c r="L123" s="21"/>
      <c r="M123" s="22"/>
      <c r="N123" s="23">
        <f t="shared" si="23"/>
        <v>42.459287847733485</v>
      </c>
      <c r="O123" s="24">
        <f t="shared" si="24"/>
        <v>31.256674441653963</v>
      </c>
      <c r="P123" s="24">
        <f t="shared" si="25"/>
        <v>25.38571178197822</v>
      </c>
      <c r="Q123" t="s">
        <v>159</v>
      </c>
      <c r="R123" t="s">
        <v>164</v>
      </c>
      <c r="S123" s="58" t="s">
        <v>185</v>
      </c>
      <c r="AD123" s="37"/>
      <c r="AE123" s="37"/>
      <c r="AH123" s="37"/>
      <c r="AI123" s="37"/>
      <c r="AJ123" t="s">
        <v>173</v>
      </c>
    </row>
    <row r="124" spans="1:36" s="70" customFormat="1" ht="15" x14ac:dyDescent="0.25">
      <c r="A124" s="63">
        <v>2.89</v>
      </c>
      <c r="B124" s="63">
        <v>3.02</v>
      </c>
      <c r="C124" s="63">
        <v>2.86</v>
      </c>
      <c r="D124" s="64">
        <f t="shared" si="19"/>
        <v>2.6796938710593965E-2</v>
      </c>
      <c r="E124" s="65">
        <f>IF(OR($A124="",$B124="",$C124=""),"",A124*'MPTO_working_3-way'!$I123)</f>
        <v>3.0776682589999851</v>
      </c>
      <c r="F124" s="66">
        <f>IF(OR($A124="",$B124="",$C124=""),"",B124*'MPTO_working_3-way'!$I123)</f>
        <v>3.2161100837992924</v>
      </c>
      <c r="G124" s="67">
        <f>IF(OR($A124="",$B124="",$C124=""),"",C124*'MPTO_working_3-way'!$I123)</f>
        <v>3.04572014558476</v>
      </c>
      <c r="H124" s="65"/>
      <c r="I124" s="66"/>
      <c r="J124" s="67"/>
      <c r="K124" s="65"/>
      <c r="L124" s="66"/>
      <c r="M124" s="67"/>
      <c r="N124" s="68">
        <f t="shared" si="23"/>
        <v>32.49213092007929</v>
      </c>
      <c r="O124" s="69">
        <f t="shared" si="24"/>
        <v>31.093463032791103</v>
      </c>
      <c r="P124" s="69">
        <f t="shared" si="25"/>
        <v>32.832957468192006</v>
      </c>
      <c r="Q124" s="63" t="s">
        <v>154</v>
      </c>
      <c r="R124" s="63" t="s">
        <v>157</v>
      </c>
      <c r="S124" s="72" t="s">
        <v>186</v>
      </c>
      <c r="AD124" s="71"/>
      <c r="AE124" s="71"/>
      <c r="AH124" s="71"/>
      <c r="AI124" s="71"/>
      <c r="AJ124" s="63" t="s">
        <v>173</v>
      </c>
    </row>
    <row r="125" spans="1:36" s="36" customFormat="1" ht="15" x14ac:dyDescent="0.25">
      <c r="A125">
        <v>1.55</v>
      </c>
      <c r="B125">
        <v>3.49</v>
      </c>
      <c r="C125">
        <v>7.74</v>
      </c>
      <c r="D125" s="20">
        <f t="shared" si="19"/>
        <v>6.0893208020247558E-2</v>
      </c>
      <c r="E125" s="17">
        <f>IF(OR($A125="",$B125="",$C125=""),"",A125*'MPTO_working_3-way'!$I124)</f>
        <v>1.6007796115028539</v>
      </c>
      <c r="F125" s="21">
        <f>IF(OR($A125="",$B125="",$C125=""),"",B125*'MPTO_working_3-way'!$I124)</f>
        <v>3.6043360284806196</v>
      </c>
      <c r="G125" s="22">
        <f>IF(OR($A125="",$B125="",$C125=""),"",C125*'MPTO_working_3-way'!$I124)</f>
        <v>7.9935704471174773</v>
      </c>
      <c r="H125" s="17"/>
      <c r="I125" s="21"/>
      <c r="J125" s="22"/>
      <c r="K125" s="17"/>
      <c r="L125" s="21"/>
      <c r="M125" s="22"/>
      <c r="N125" s="23">
        <f t="shared" ref="N125:N133" si="26">(1/E125)* 100</f>
        <v>62.469561257166049</v>
      </c>
      <c r="O125" s="24">
        <f t="shared" ref="O125:O133" si="27">(1/F125)* 100</f>
        <v>27.74436101679294</v>
      </c>
      <c r="P125" s="24">
        <f t="shared" ref="P125:P133" si="28">(1/G125)* 100</f>
        <v>12.510054256926018</v>
      </c>
      <c r="Q125" t="s">
        <v>77</v>
      </c>
      <c r="R125" t="s">
        <v>92</v>
      </c>
      <c r="S125" s="58" t="s">
        <v>185</v>
      </c>
      <c r="AD125" s="37"/>
      <c r="AE125" s="37"/>
      <c r="AH125" s="37"/>
      <c r="AI125" s="37"/>
      <c r="AJ125" t="s">
        <v>97</v>
      </c>
    </row>
    <row r="126" spans="1:36" s="36" customFormat="1" ht="15" x14ac:dyDescent="0.25">
      <c r="A126">
        <v>1.69</v>
      </c>
      <c r="B126">
        <v>3.25</v>
      </c>
      <c r="C126">
        <v>6.68</v>
      </c>
      <c r="D126" s="20">
        <f t="shared" si="19"/>
        <v>4.910888282606396E-2</v>
      </c>
      <c r="E126" s="17">
        <f>IF(OR($A126="",$B126="",$C126=""),"",A126*'MPTO_working_3-way'!$I125)</f>
        <v>1.7352868264209038</v>
      </c>
      <c r="F126" s="21">
        <f>IF(OR($A126="",$B126="",$C126=""),"",B126*'MPTO_working_3-way'!$I125)</f>
        <v>3.3370900508094303</v>
      </c>
      <c r="G126" s="22">
        <f>IF(OR($A126="",$B126="",$C126=""),"",C126*'MPTO_working_3-way'!$I125)</f>
        <v>6.8590035505867677</v>
      </c>
      <c r="H126" s="17"/>
      <c r="I126" s="21"/>
      <c r="J126" s="22"/>
      <c r="K126" s="17"/>
      <c r="L126" s="21"/>
      <c r="M126" s="22"/>
      <c r="N126" s="23">
        <f t="shared" si="26"/>
        <v>57.627360778306524</v>
      </c>
      <c r="O126" s="24">
        <f t="shared" si="27"/>
        <v>29.966227604719396</v>
      </c>
      <c r="P126" s="24">
        <f t="shared" si="28"/>
        <v>14.579377202894914</v>
      </c>
      <c r="Q126" t="s">
        <v>94</v>
      </c>
      <c r="R126" t="s">
        <v>79</v>
      </c>
      <c r="S126" s="58" t="s">
        <v>185</v>
      </c>
      <c r="AD126" s="37"/>
      <c r="AE126" s="37"/>
      <c r="AH126" s="37"/>
      <c r="AI126" s="37"/>
      <c r="AJ126" t="s">
        <v>97</v>
      </c>
    </row>
    <row r="127" spans="1:36" s="36" customFormat="1" ht="15" x14ac:dyDescent="0.25">
      <c r="A127">
        <v>2.2999999999999998</v>
      </c>
      <c r="B127">
        <v>3.1</v>
      </c>
      <c r="C127">
        <v>3.48</v>
      </c>
      <c r="D127" s="20">
        <f t="shared" si="19"/>
        <v>4.4719575696023028E-2</v>
      </c>
      <c r="E127" s="17">
        <f>IF(OR($A127="",$B127="",$C127=""),"",A127*'MPTO_working_3-way'!$I126)</f>
        <v>2.4400543784465691</v>
      </c>
      <c r="F127" s="21">
        <f>IF(OR($A127="",$B127="",$C127=""),"",B127*'MPTO_working_3-way'!$I126)</f>
        <v>3.2887689448627677</v>
      </c>
      <c r="G127" s="22">
        <f>IF(OR($A127="",$B127="",$C127=""),"",C127*'MPTO_working_3-way'!$I126)</f>
        <v>3.6919083639104615</v>
      </c>
      <c r="H127" s="17"/>
      <c r="I127" s="21"/>
      <c r="J127" s="22"/>
      <c r="K127" s="17"/>
      <c r="L127" s="21"/>
      <c r="M127" s="22"/>
      <c r="N127" s="23">
        <f t="shared" si="26"/>
        <v>40.982693206888193</v>
      </c>
      <c r="O127" s="24">
        <f t="shared" si="27"/>
        <v>30.406514314788009</v>
      </c>
      <c r="P127" s="24">
        <f t="shared" si="28"/>
        <v>27.086262751678973</v>
      </c>
      <c r="Q127" t="s">
        <v>86</v>
      </c>
      <c r="R127" t="s">
        <v>81</v>
      </c>
      <c r="S127" s="58" t="s">
        <v>185</v>
      </c>
      <c r="AD127" s="37"/>
      <c r="AE127" s="37"/>
      <c r="AH127" s="37"/>
      <c r="AI127" s="37"/>
      <c r="AJ127" t="s">
        <v>97</v>
      </c>
    </row>
    <row r="128" spans="1:36" s="36" customFormat="1" ht="15" x14ac:dyDescent="0.25">
      <c r="A128">
        <v>2.89</v>
      </c>
      <c r="B128">
        <v>3.02</v>
      </c>
      <c r="C128">
        <v>2.86</v>
      </c>
      <c r="D128" s="20">
        <f t="shared" si="19"/>
        <v>2.6796938710593965E-2</v>
      </c>
      <c r="E128" s="17">
        <f>IF(OR($A128="",$B128="",$C128=""),"",A128*'MPTO_working_3-way'!$I127)</f>
        <v>3.0319246713673249</v>
      </c>
      <c r="F128" s="21">
        <f>IF(OR($A128="",$B128="",$C128=""),"",B128*'MPTO_working_3-way'!$I127)</f>
        <v>3.1683088261347132</v>
      </c>
      <c r="G128" s="22">
        <f>IF(OR($A128="",$B128="",$C128=""),"",C128*'MPTO_working_3-way'!$I127)</f>
        <v>3.0004514048825426</v>
      </c>
      <c r="H128" s="17"/>
      <c r="I128" s="21"/>
      <c r="J128" s="22"/>
      <c r="K128" s="17"/>
      <c r="L128" s="21"/>
      <c r="M128" s="22"/>
      <c r="N128" s="23">
        <f t="shared" si="26"/>
        <v>32.982349774179056</v>
      </c>
      <c r="O128" s="24">
        <f t="shared" si="27"/>
        <v>31.562579750787243</v>
      </c>
      <c r="P128" s="24">
        <f t="shared" si="28"/>
        <v>33.328318478104016</v>
      </c>
      <c r="Q128" t="s">
        <v>154</v>
      </c>
      <c r="R128" t="s">
        <v>157</v>
      </c>
      <c r="S128" s="58" t="s">
        <v>186</v>
      </c>
      <c r="AD128" s="37"/>
      <c r="AE128" s="37"/>
      <c r="AH128" s="37"/>
      <c r="AI128" s="37"/>
      <c r="AJ128" t="s">
        <v>173</v>
      </c>
    </row>
    <row r="129" spans="1:36" s="36" customFormat="1" ht="15" x14ac:dyDescent="0.25">
      <c r="A129">
        <v>2.56</v>
      </c>
      <c r="B129">
        <v>2.75</v>
      </c>
      <c r="C129">
        <v>3.32</v>
      </c>
      <c r="D129" s="20">
        <f t="shared" si="19"/>
        <v>5.5466182913472162E-2</v>
      </c>
      <c r="E129" s="17">
        <f>IF(OR($A129="",$B129="",$C129=""),"",A129*'MPTO_working_3-way'!$I128)</f>
        <v>2.6744821137818189</v>
      </c>
      <c r="F129" s="21">
        <f>IF(OR($A129="",$B129="",$C129=""),"",B129*'MPTO_working_3-way'!$I128)</f>
        <v>2.8729788331640633</v>
      </c>
      <c r="G129" s="22">
        <f>IF(OR($A129="",$B129="",$C129=""),"",C129*'MPTO_working_3-way'!$I128)</f>
        <v>3.4684689913107962</v>
      </c>
      <c r="H129" s="17"/>
      <c r="I129" s="21"/>
      <c r="J129" s="22"/>
      <c r="K129" s="17"/>
      <c r="L129" s="21"/>
      <c r="M129" s="22"/>
      <c r="N129" s="23">
        <f t="shared" si="26"/>
        <v>37.390416441632588</v>
      </c>
      <c r="O129" s="24">
        <f t="shared" si="27"/>
        <v>34.80707857839252</v>
      </c>
      <c r="P129" s="24">
        <f t="shared" si="28"/>
        <v>28.831164485114286</v>
      </c>
      <c r="Q129" t="s">
        <v>78</v>
      </c>
      <c r="R129" t="s">
        <v>80</v>
      </c>
      <c r="S129" s="58" t="s">
        <v>186</v>
      </c>
      <c r="AD129" s="37"/>
      <c r="AE129" s="37"/>
      <c r="AH129" s="37"/>
      <c r="AI129" s="37"/>
      <c r="AJ129" t="s">
        <v>97</v>
      </c>
    </row>
    <row r="130" spans="1:36" s="36" customFormat="1" ht="15" x14ac:dyDescent="0.25">
      <c r="A130">
        <v>3.74</v>
      </c>
      <c r="B130">
        <v>3.16</v>
      </c>
      <c r="C130">
        <v>2.12</v>
      </c>
      <c r="D130" s="20">
        <f t="shared" si="19"/>
        <v>5.5533488554463606E-2</v>
      </c>
      <c r="E130" s="17">
        <f>IF(OR($A130="",$B130="",$C130=""),"",A130*'MPTO_working_3-way'!$I129)</f>
        <v>3.8402205507776217</v>
      </c>
      <c r="F130" s="21">
        <f>IF(OR($A130="",$B130="",$C130=""),"",B130*'MPTO_working_3-way'!$I129)</f>
        <v>3.2446783263254773</v>
      </c>
      <c r="G130" s="22">
        <f>IF(OR($A130="",$B130="",$C130=""),"",C130*'MPTO_working_3-way'!$I129)</f>
        <v>2.1768095100664593</v>
      </c>
      <c r="H130" s="17"/>
      <c r="I130" s="21"/>
      <c r="J130" s="22"/>
      <c r="K130" s="17"/>
      <c r="L130" s="21"/>
      <c r="M130" s="22"/>
      <c r="N130" s="23">
        <f t="shared" si="26"/>
        <v>26.040171046881827</v>
      </c>
      <c r="O130" s="24">
        <f t="shared" si="27"/>
        <v>30.819696112448742</v>
      </c>
      <c r="P130" s="24">
        <f t="shared" si="28"/>
        <v>45.938792318555677</v>
      </c>
      <c r="Q130" t="s">
        <v>82</v>
      </c>
      <c r="R130" t="s">
        <v>93</v>
      </c>
      <c r="S130" s="58" t="s">
        <v>186</v>
      </c>
      <c r="AD130" s="37"/>
      <c r="AE130" s="37"/>
      <c r="AH130" s="37"/>
      <c r="AI130" s="37"/>
      <c r="AJ130" t="s">
        <v>97</v>
      </c>
    </row>
    <row r="131" spans="1:36" s="36" customFormat="1" ht="15" x14ac:dyDescent="0.25">
      <c r="A131">
        <v>34.950000000000003</v>
      </c>
      <c r="B131">
        <v>8.92</v>
      </c>
      <c r="C131">
        <v>1.0900000000000001</v>
      </c>
      <c r="D131" s="20">
        <f t="shared" si="19"/>
        <v>5.8151119269350904E-2</v>
      </c>
      <c r="E131" s="17">
        <f>IF(OR($A131="",$B131="",$C131=""),"",A131*'MPTO_working_3-way'!$I130)</f>
        <v>36.888543092825856</v>
      </c>
      <c r="F131" s="21">
        <f>IF(OR($A131="",$B131="",$C131=""),"",B131*'MPTO_working_3-way'!$I130)</f>
        <v>9.414758351588171</v>
      </c>
      <c r="G131" s="22">
        <f>IF(OR($A131="",$B131="",$C131=""),"",C131*'MPTO_working_3-way'!$I130)</f>
        <v>1.1504581393756848</v>
      </c>
      <c r="H131" s="17"/>
      <c r="I131" s="21"/>
      <c r="J131" s="22"/>
      <c r="K131" s="17"/>
      <c r="L131" s="21"/>
      <c r="M131" s="22"/>
      <c r="N131" s="23">
        <f t="shared" si="26"/>
        <v>2.7108687851499393</v>
      </c>
      <c r="O131" s="24">
        <f t="shared" si="27"/>
        <v>10.621621529259013</v>
      </c>
      <c r="P131" s="24">
        <f t="shared" si="28"/>
        <v>86.921893615587493</v>
      </c>
      <c r="Q131" t="s">
        <v>95</v>
      </c>
      <c r="R131" t="s">
        <v>176</v>
      </c>
      <c r="S131" s="58" t="s">
        <v>186</v>
      </c>
      <c r="AD131" s="37"/>
      <c r="AE131" s="37"/>
      <c r="AH131" s="37"/>
      <c r="AI131" s="37"/>
      <c r="AJ131" t="s">
        <v>97</v>
      </c>
    </row>
    <row r="132" spans="1:36" s="36" customFormat="1" ht="15" x14ac:dyDescent="0.25">
      <c r="A132">
        <v>3.14</v>
      </c>
      <c r="B132">
        <v>2.94</v>
      </c>
      <c r="C132">
        <v>2.5299999999999998</v>
      </c>
      <c r="D132" s="20">
        <f t="shared" ref="D132:D169" si="29">IF(OR($A132="",$B132="",$C132=""),"",(1/A132)+(1/B132)+(1/C132)-1)</f>
        <v>5.3864308997433996E-2</v>
      </c>
      <c r="E132" s="17">
        <f>IF(OR($A132="",$B132="",$C132=""),"",A132*'MPTO_working_3-way'!$I131)</f>
        <v>3.314375154061016</v>
      </c>
      <c r="F132" s="21">
        <f>IF(OR($A132="",$B132="",$C132=""),"",B132*'MPTO_working_3-way'!$I131)</f>
        <v>3.1032684563501229</v>
      </c>
      <c r="G132" s="22">
        <f>IF(OR($A132="",$B132="",$C132=""),"",C132*'MPTO_working_3-way'!$I131)</f>
        <v>2.6704997260427925</v>
      </c>
      <c r="H132" s="17"/>
      <c r="I132" s="21"/>
      <c r="J132" s="22"/>
      <c r="K132" s="17"/>
      <c r="L132" s="21"/>
      <c r="M132" s="22"/>
      <c r="N132" s="23">
        <f t="shared" si="26"/>
        <v>30.171599578120372</v>
      </c>
      <c r="O132" s="24">
        <f t="shared" si="27"/>
        <v>32.224089345339451</v>
      </c>
      <c r="P132" s="24">
        <f t="shared" si="28"/>
        <v>37.446174970473514</v>
      </c>
      <c r="Q132" t="s">
        <v>73</v>
      </c>
      <c r="R132" t="s">
        <v>85</v>
      </c>
      <c r="S132" s="58" t="s">
        <v>187</v>
      </c>
      <c r="AD132" s="37"/>
      <c r="AE132" s="37"/>
      <c r="AH132" s="37"/>
      <c r="AI132" s="37"/>
      <c r="AJ132" t="s">
        <v>97</v>
      </c>
    </row>
    <row r="133" spans="1:36" s="70" customFormat="1" ht="15" x14ac:dyDescent="0.25">
      <c r="A133" s="63">
        <v>6.56</v>
      </c>
      <c r="B133" s="63">
        <v>3.64</v>
      </c>
      <c r="C133" s="63">
        <v>1.57</v>
      </c>
      <c r="D133" s="64">
        <f t="shared" si="29"/>
        <v>6.4106974274754203E-2</v>
      </c>
      <c r="E133" s="65">
        <f>IF(OR($A133="",$B133="",$C133=""),"",A133*'MPTO_working_3-way'!$I132)</f>
        <v>6.9414713424069419</v>
      </c>
      <c r="F133" s="66">
        <f>IF(OR($A133="",$B133="",$C133=""),"",B133*'MPTO_working_3-way'!$I132)</f>
        <v>3.8516700741404373</v>
      </c>
      <c r="G133" s="67">
        <f>IF(OR($A133="",$B133="",$C133=""),"",C133*'MPTO_working_3-way'!$I132)</f>
        <v>1.661297257252881</v>
      </c>
      <c r="H133" s="65"/>
      <c r="I133" s="66"/>
      <c r="J133" s="67"/>
      <c r="K133" s="65"/>
      <c r="L133" s="66"/>
      <c r="M133" s="67"/>
      <c r="N133" s="68">
        <f t="shared" si="26"/>
        <v>14.406167664926956</v>
      </c>
      <c r="O133" s="69">
        <f t="shared" si="27"/>
        <v>25.962763703824404</v>
      </c>
      <c r="P133" s="69">
        <f t="shared" si="28"/>
        <v>60.193923491669324</v>
      </c>
      <c r="Q133" s="63" t="s">
        <v>72</v>
      </c>
      <c r="R133" s="63" t="s">
        <v>87</v>
      </c>
      <c r="S133" s="72" t="s">
        <v>187</v>
      </c>
      <c r="AD133" s="71"/>
      <c r="AE133" s="71"/>
      <c r="AH133" s="71"/>
      <c r="AI133" s="71"/>
      <c r="AJ133" s="63" t="s">
        <v>97</v>
      </c>
    </row>
    <row r="134" spans="1:36" s="36" customFormat="1" ht="15" x14ac:dyDescent="0.25">
      <c r="A134">
        <v>6.27</v>
      </c>
      <c r="B134">
        <v>4.29</v>
      </c>
      <c r="C134">
        <v>1.56</v>
      </c>
      <c r="D134" s="20">
        <f t="shared" si="29"/>
        <v>3.361550729971774E-2</v>
      </c>
      <c r="E134" s="17">
        <f>IF(OR($A134="",$B134="",$C134=""),"",A134*'MPTO_working_3-way'!$I133)</f>
        <v>6.6077292174139108</v>
      </c>
      <c r="F134" s="21">
        <f>IF(OR($A134="",$B134="",$C134=""),"",B134*'MPTO_working_3-way'!$I133)</f>
        <v>4.5210778855989915</v>
      </c>
      <c r="G134" s="22">
        <f>IF(OR($A134="",$B134="",$C134=""),"",C134*'MPTO_working_3-way'!$I133)</f>
        <v>1.644028322035997</v>
      </c>
      <c r="H134" s="17"/>
      <c r="I134" s="21"/>
      <c r="J134" s="22"/>
      <c r="K134" s="17"/>
      <c r="L134" s="21"/>
      <c r="M134" s="22"/>
      <c r="N134" s="23">
        <f t="shared" ref="N134:N169" si="30">(1/E134)* 100</f>
        <v>15.133792065277357</v>
      </c>
      <c r="O134" s="24">
        <f t="shared" ref="O134:O169" si="31">(1/F134)* 100</f>
        <v>22.118619172328444</v>
      </c>
      <c r="P134" s="24">
        <f t="shared" ref="P134:P169" si="32">(1/G134)* 100</f>
        <v>60.826202723903222</v>
      </c>
      <c r="Q134" t="s">
        <v>188</v>
      </c>
      <c r="R134" t="s">
        <v>189</v>
      </c>
      <c r="S134" s="58" t="s">
        <v>200</v>
      </c>
      <c r="AD134" s="37"/>
      <c r="AE134" s="37"/>
      <c r="AH134" s="37"/>
      <c r="AI134" s="37"/>
      <c r="AJ134" t="s">
        <v>205</v>
      </c>
    </row>
    <row r="135" spans="1:36" s="36" customFormat="1" ht="15" x14ac:dyDescent="0.25">
      <c r="A135">
        <v>2.97</v>
      </c>
      <c r="B135">
        <v>3.29</v>
      </c>
      <c r="C135">
        <v>2.58</v>
      </c>
      <c r="D135" s="20">
        <f t="shared" si="29"/>
        <v>2.8248603706297892E-2</v>
      </c>
      <c r="E135" s="17">
        <f>IF(OR($A135="",$B135="",$C135=""),"",A135*'MPTO_working_3-way'!$I134)</f>
        <v>3.1603977135960202</v>
      </c>
      <c r="F135" s="21">
        <f>IF(OR($A135="",$B135="",$C135=""),"",B135*'MPTO_working_3-way'!$I134)</f>
        <v>3.5009119453639412</v>
      </c>
      <c r="G135" s="22">
        <f>IF(OR($A135="",$B135="",$C135=""),"",C135*'MPTO_working_3-way'!$I134)</f>
        <v>2.7453959936288661</v>
      </c>
      <c r="H135" s="17"/>
      <c r="I135" s="21"/>
      <c r="J135" s="22"/>
      <c r="K135" s="17"/>
      <c r="L135" s="21"/>
      <c r="M135" s="22"/>
      <c r="N135" s="23">
        <f t="shared" si="30"/>
        <v>31.641587250174354</v>
      </c>
      <c r="O135" s="24">
        <f t="shared" si="31"/>
        <v>28.563986058668036</v>
      </c>
      <c r="P135" s="24">
        <f t="shared" si="32"/>
        <v>36.424617881014662</v>
      </c>
      <c r="Q135" t="s">
        <v>139</v>
      </c>
      <c r="R135" t="s">
        <v>132</v>
      </c>
      <c r="S135" s="58" t="s">
        <v>200</v>
      </c>
      <c r="AD135" s="37"/>
      <c r="AE135" s="37"/>
      <c r="AH135" s="37"/>
      <c r="AI135" s="37"/>
      <c r="AJ135" t="s">
        <v>96</v>
      </c>
    </row>
    <row r="136" spans="1:36" s="36" customFormat="1" ht="15" x14ac:dyDescent="0.25">
      <c r="A136">
        <v>2.92</v>
      </c>
      <c r="B136">
        <v>3.39</v>
      </c>
      <c r="C136">
        <v>2.56</v>
      </c>
      <c r="D136" s="20">
        <f t="shared" si="29"/>
        <v>2.8076004162120638E-2</v>
      </c>
      <c r="E136" s="17">
        <f>IF(OR($A136="",$B136="",$C136=""),"",A136*'MPTO_working_3-way'!$I135)</f>
        <v>3.0181572813151756</v>
      </c>
      <c r="F136" s="21">
        <f>IF(OR($A136="",$B136="",$C136=""),"",B136*'MPTO_working_3-way'!$I135)</f>
        <v>3.5039565697460433</v>
      </c>
      <c r="G136" s="22">
        <f>IF(OR($A136="",$B136="",$C136=""),"",C136*'MPTO_working_3-way'!$I135)</f>
        <v>2.6460556986872774</v>
      </c>
      <c r="H136" s="17"/>
      <c r="I136" s="21"/>
      <c r="J136" s="22"/>
      <c r="K136" s="17"/>
      <c r="L136" s="21"/>
      <c r="M136" s="22"/>
      <c r="N136" s="23">
        <f t="shared" si="30"/>
        <v>33.132799479695954</v>
      </c>
      <c r="O136" s="24">
        <f t="shared" si="31"/>
        <v>28.539166513484414</v>
      </c>
      <c r="P136" s="24">
        <f t="shared" si="32"/>
        <v>37.792099406528195</v>
      </c>
      <c r="Q136" t="s">
        <v>133</v>
      </c>
      <c r="R136" t="s">
        <v>128</v>
      </c>
      <c r="S136" s="58" t="s">
        <v>200</v>
      </c>
      <c r="AD136" s="37"/>
      <c r="AE136" s="37"/>
      <c r="AH136" s="37"/>
      <c r="AI136" s="37"/>
      <c r="AJ136" t="s">
        <v>96</v>
      </c>
    </row>
    <row r="137" spans="1:36" s="36" customFormat="1" ht="15" x14ac:dyDescent="0.25">
      <c r="A137">
        <v>3.61</v>
      </c>
      <c r="B137">
        <v>2.86</v>
      </c>
      <c r="C137">
        <v>2.39</v>
      </c>
      <c r="D137" s="20">
        <f t="shared" si="29"/>
        <v>4.5068701740661243E-2</v>
      </c>
      <c r="E137" s="17">
        <f>IF(OR($A137="",$B137="",$C137=""),"",A137*'MPTO_working_3-way'!$I136)</f>
        <v>3.7119774593797352</v>
      </c>
      <c r="F137" s="21">
        <f>IF(OR($A137="",$B137="",$C137=""),"",B137*'MPTO_working_3-way'!$I136)</f>
        <v>2.940791006600012</v>
      </c>
      <c r="G137" s="22">
        <f>IF(OR($A137="",$B137="",$C137=""),"",C137*'MPTO_working_3-way'!$I136)</f>
        <v>2.4575141628580521</v>
      </c>
      <c r="H137" s="17"/>
      <c r="I137" s="21"/>
      <c r="J137" s="22"/>
      <c r="K137" s="17"/>
      <c r="L137" s="21"/>
      <c r="M137" s="22"/>
      <c r="N137" s="23">
        <f t="shared" si="30"/>
        <v>26.939818760836392</v>
      </c>
      <c r="O137" s="24">
        <f t="shared" si="31"/>
        <v>34.00445654776901</v>
      </c>
      <c r="P137" s="24">
        <f t="shared" si="32"/>
        <v>40.691525408627349</v>
      </c>
      <c r="Q137" t="s">
        <v>81</v>
      </c>
      <c r="R137" t="s">
        <v>77</v>
      </c>
      <c r="S137" s="58" t="s">
        <v>200</v>
      </c>
      <c r="AD137" s="37"/>
      <c r="AE137" s="37"/>
      <c r="AH137" s="37"/>
      <c r="AI137" s="37"/>
      <c r="AJ137" t="s">
        <v>97</v>
      </c>
    </row>
    <row r="138" spans="1:36" s="36" customFormat="1" ht="15" x14ac:dyDescent="0.25">
      <c r="A138">
        <v>4.47</v>
      </c>
      <c r="B138">
        <v>3.78</v>
      </c>
      <c r="C138">
        <v>1.85</v>
      </c>
      <c r="D138" s="20">
        <f t="shared" si="29"/>
        <v>2.8804451623243521E-2</v>
      </c>
      <c r="E138" s="17">
        <f>IF(OR($A138="",$B138="",$C138=""),"",A138*'MPTO_working_3-way'!$I137)</f>
        <v>4.595499738604679</v>
      </c>
      <c r="F138" s="21">
        <f>IF(OR($A138="",$B138="",$C138=""),"",B138*'MPTO_working_3-way'!$I137)</f>
        <v>3.8861272957328157</v>
      </c>
      <c r="G138" s="22">
        <f>IF(OR($A138="",$B138="",$C138=""),"",C138*'MPTO_working_3-way'!$I137)</f>
        <v>1.9019406076999232</v>
      </c>
      <c r="H138" s="17"/>
      <c r="I138" s="21"/>
      <c r="J138" s="22"/>
      <c r="K138" s="17"/>
      <c r="L138" s="21"/>
      <c r="M138" s="22"/>
      <c r="N138" s="23">
        <f t="shared" si="30"/>
        <v>21.760419037769932</v>
      </c>
      <c r="O138" s="24">
        <f t="shared" si="31"/>
        <v>25.732559020854918</v>
      </c>
      <c r="P138" s="24">
        <f t="shared" si="32"/>
        <v>52.577877350719774</v>
      </c>
      <c r="Q138" t="s">
        <v>190</v>
      </c>
      <c r="R138" t="s">
        <v>191</v>
      </c>
      <c r="S138" s="58" t="s">
        <v>201</v>
      </c>
      <c r="AD138" s="37"/>
      <c r="AE138" s="37"/>
      <c r="AH138" s="37"/>
      <c r="AI138" s="37"/>
      <c r="AJ138" t="s">
        <v>205</v>
      </c>
    </row>
    <row r="139" spans="1:36" s="36" customFormat="1" ht="15" x14ac:dyDescent="0.25">
      <c r="A139">
        <v>3.86</v>
      </c>
      <c r="B139">
        <v>3.72</v>
      </c>
      <c r="C139">
        <v>2</v>
      </c>
      <c r="D139" s="20">
        <f t="shared" si="29"/>
        <v>2.7884561814028652E-2</v>
      </c>
      <c r="E139" s="17">
        <f>IF(OR($A139="",$B139="",$C139=""),"",A139*'MPTO_working_3-way'!$I138)</f>
        <v>4.0339651887189527</v>
      </c>
      <c r="F139" s="21">
        <f>IF(OR($A139="",$B139="",$C139=""),"",B139*'MPTO_working_3-way'!$I138)</f>
        <v>3.88765557047526</v>
      </c>
      <c r="G139" s="22">
        <f>IF(OR($A139="",$B139="",$C139=""),"",C139*'MPTO_working_3-way'!$I138)</f>
        <v>2.0901374034813225</v>
      </c>
      <c r="H139" s="17"/>
      <c r="I139" s="21"/>
      <c r="J139" s="22"/>
      <c r="K139" s="17"/>
      <c r="L139" s="21"/>
      <c r="M139" s="22"/>
      <c r="N139" s="23">
        <f t="shared" si="30"/>
        <v>24.789504946560168</v>
      </c>
      <c r="O139" s="24">
        <f t="shared" si="31"/>
        <v>25.722443304764049</v>
      </c>
      <c r="P139" s="24">
        <f t="shared" si="32"/>
        <v>47.843744546861124</v>
      </c>
      <c r="Q139" t="s">
        <v>192</v>
      </c>
      <c r="R139" t="s">
        <v>193</v>
      </c>
      <c r="S139" s="58" t="s">
        <v>201</v>
      </c>
      <c r="AD139" s="37"/>
      <c r="AE139" s="37"/>
      <c r="AH139" s="37"/>
      <c r="AI139" s="37"/>
      <c r="AJ139" t="s">
        <v>205</v>
      </c>
    </row>
    <row r="140" spans="1:36" s="36" customFormat="1" ht="15" x14ac:dyDescent="0.25">
      <c r="A140">
        <v>1.61</v>
      </c>
      <c r="B140">
        <v>4.1100000000000003</v>
      </c>
      <c r="C140">
        <v>5.99</v>
      </c>
      <c r="D140" s="20">
        <f t="shared" si="29"/>
        <v>3.1371923035750759E-2</v>
      </c>
      <c r="E140" s="17">
        <f>IF(OR($A140="",$B140="",$C140=""),"",A140*'MPTO_working_3-way'!$I139)</f>
        <v>1.6563751671134221</v>
      </c>
      <c r="F140" s="21">
        <f>IF(OR($A140="",$B140="",$C140=""),"",B140*'MPTO_working_3-way'!$I139)</f>
        <v>4.2283862961715313</v>
      </c>
      <c r="G140" s="22">
        <f>IF(OR($A140="",$B140="",$C140=""),"",C140*'MPTO_working_3-way'!$I139)</f>
        <v>6.162538665223229</v>
      </c>
      <c r="H140" s="17"/>
      <c r="I140" s="21"/>
      <c r="J140" s="22"/>
      <c r="K140" s="17"/>
      <c r="L140" s="21"/>
      <c r="M140" s="22"/>
      <c r="N140" s="23">
        <f t="shared" si="30"/>
        <v>60.372795961600154</v>
      </c>
      <c r="O140" s="24">
        <f t="shared" si="31"/>
        <v>23.649684062816608</v>
      </c>
      <c r="P140" s="24">
        <f t="shared" si="32"/>
        <v>16.227078714219743</v>
      </c>
      <c r="Q140" t="s">
        <v>194</v>
      </c>
      <c r="R140" t="s">
        <v>195</v>
      </c>
      <c r="S140" s="58" t="s">
        <v>201</v>
      </c>
      <c r="AD140" s="37"/>
      <c r="AE140" s="37"/>
      <c r="AH140" s="37"/>
      <c r="AI140" s="37"/>
      <c r="AJ140" t="s">
        <v>205</v>
      </c>
    </row>
    <row r="141" spans="1:36" s="36" customFormat="1" ht="15" x14ac:dyDescent="0.25">
      <c r="A141">
        <v>2.77</v>
      </c>
      <c r="B141">
        <v>3.24</v>
      </c>
      <c r="C141">
        <v>2.79</v>
      </c>
      <c r="D141" s="20">
        <f t="shared" si="29"/>
        <v>2.8075744701652194E-2</v>
      </c>
      <c r="E141" s="17">
        <f>IF(OR($A141="",$B141="",$C141=""),"",A141*'MPTO_working_3-way'!$I140)</f>
        <v>2.8472402362248594</v>
      </c>
      <c r="F141" s="21">
        <f>IF(OR($A141="",$B141="",$C141=""),"",B141*'MPTO_working_3-way'!$I140)</f>
        <v>3.3303459802774529</v>
      </c>
      <c r="G141" s="22">
        <f>IF(OR($A141="",$B141="",$C141=""),"",C141*'MPTO_working_3-way'!$I140)</f>
        <v>2.8677979274611398</v>
      </c>
      <c r="H141" s="17"/>
      <c r="I141" s="21"/>
      <c r="J141" s="22"/>
      <c r="K141" s="17"/>
      <c r="L141" s="21"/>
      <c r="M141" s="22"/>
      <c r="N141" s="23">
        <f t="shared" si="30"/>
        <v>35.12172900892601</v>
      </c>
      <c r="O141" s="24">
        <f t="shared" si="31"/>
        <v>30.02691029466823</v>
      </c>
      <c r="P141" s="24">
        <f t="shared" si="32"/>
        <v>34.869960342195363</v>
      </c>
      <c r="Q141" t="s">
        <v>155</v>
      </c>
      <c r="R141" t="s">
        <v>175</v>
      </c>
      <c r="S141" s="58" t="s">
        <v>201</v>
      </c>
      <c r="AD141" s="37"/>
      <c r="AE141" s="37"/>
      <c r="AH141" s="37"/>
      <c r="AI141" s="37"/>
      <c r="AJ141" t="s">
        <v>173</v>
      </c>
    </row>
    <row r="142" spans="1:36" s="36" customFormat="1" ht="15" x14ac:dyDescent="0.25">
      <c r="A142">
        <v>2.97</v>
      </c>
      <c r="B142">
        <v>3.02</v>
      </c>
      <c r="C142">
        <v>2.79</v>
      </c>
      <c r="D142" s="20">
        <f t="shared" si="29"/>
        <v>2.6249103583006583E-2</v>
      </c>
      <c r="E142" s="17">
        <f>IF(OR($A142="",$B142="",$C142=""),"",A142*'MPTO_working_3-way'!$I141)</f>
        <v>3.06317461141618</v>
      </c>
      <c r="F142" s="21">
        <f>IF(OR($A142="",$B142="",$C142=""),"",B142*'MPTO_working_3-way'!$I141)</f>
        <v>3.1147432075679675</v>
      </c>
      <c r="G142" s="22">
        <f>IF(OR($A142="",$B142="",$C142=""),"",C142*'MPTO_working_3-way'!$I141)</f>
        <v>2.8775276652697448</v>
      </c>
      <c r="H142" s="17"/>
      <c r="I142" s="21"/>
      <c r="J142" s="22"/>
      <c r="K142" s="17"/>
      <c r="L142" s="21"/>
      <c r="M142" s="22"/>
      <c r="N142" s="23">
        <f t="shared" si="30"/>
        <v>32.645869950511106</v>
      </c>
      <c r="O142" s="24">
        <f t="shared" si="31"/>
        <v>32.105375414906618</v>
      </c>
      <c r="P142" s="24">
        <f t="shared" si="32"/>
        <v>34.752055108608602</v>
      </c>
      <c r="Q142" t="s">
        <v>174</v>
      </c>
      <c r="R142" t="s">
        <v>162</v>
      </c>
      <c r="S142" s="58" t="s">
        <v>201</v>
      </c>
      <c r="AD142" s="37"/>
      <c r="AE142" s="37"/>
      <c r="AH142" s="37"/>
      <c r="AI142" s="37"/>
      <c r="AJ142" t="s">
        <v>173</v>
      </c>
    </row>
    <row r="143" spans="1:36" s="36" customFormat="1" ht="15" x14ac:dyDescent="0.25">
      <c r="A143">
        <v>2.4300000000000002</v>
      </c>
      <c r="B143">
        <v>3.28</v>
      </c>
      <c r="C143">
        <v>3.21</v>
      </c>
      <c r="D143" s="20">
        <f t="shared" si="29"/>
        <v>2.7927162276122575E-2</v>
      </c>
      <c r="E143" s="17">
        <f>IF(OR($A143="",$B143="",$C143=""),"",A143*'MPTO_working_3-way'!$I142)</f>
        <v>2.4982240596250151</v>
      </c>
      <c r="F143" s="21">
        <f>IF(OR($A143="",$B143="",$C143=""),"",B143*'MPTO_working_3-way'!$I142)</f>
        <v>3.3720884426214188</v>
      </c>
      <c r="G143" s="22">
        <f>IF(OR($A143="",$B143="",$C143=""),"",C143*'MPTO_working_3-way'!$I142)</f>
        <v>3.3001231404923037</v>
      </c>
      <c r="H143" s="17"/>
      <c r="I143" s="21"/>
      <c r="J143" s="22"/>
      <c r="K143" s="17"/>
      <c r="L143" s="21"/>
      <c r="M143" s="22"/>
      <c r="N143" s="23">
        <f t="shared" si="30"/>
        <v>40.028435245720132</v>
      </c>
      <c r="O143" s="24">
        <f t="shared" si="31"/>
        <v>29.655212697286572</v>
      </c>
      <c r="P143" s="24">
        <f t="shared" si="32"/>
        <v>30.301899578535807</v>
      </c>
      <c r="Q143" t="s">
        <v>153</v>
      </c>
      <c r="R143" t="s">
        <v>156</v>
      </c>
      <c r="S143" s="58" t="s">
        <v>201</v>
      </c>
      <c r="AD143" s="37"/>
      <c r="AE143" s="37"/>
      <c r="AH143" s="37"/>
      <c r="AI143" s="37"/>
      <c r="AJ143" t="s">
        <v>173</v>
      </c>
    </row>
    <row r="144" spans="1:36" s="36" customFormat="1" ht="15" x14ac:dyDescent="0.25">
      <c r="A144">
        <v>3.22</v>
      </c>
      <c r="B144">
        <v>3.12</v>
      </c>
      <c r="C144">
        <v>2.52</v>
      </c>
      <c r="D144" s="20">
        <f t="shared" si="29"/>
        <v>2.7897223549397276E-2</v>
      </c>
      <c r="E144" s="17">
        <f>IF(OR($A144="",$B144="",$C144=""),"",A144*'MPTO_working_3-way'!$I143)</f>
        <v>3.3045221135372813</v>
      </c>
      <c r="F144" s="21">
        <f>IF(OR($A144="",$B144="",$C144=""),"",B144*'MPTO_working_3-way'!$I143)</f>
        <v>3.2018972031789805</v>
      </c>
      <c r="G144" s="22">
        <f>IF(OR($A144="",$B144="",$C144=""),"",C144*'MPTO_working_3-way'!$I143)</f>
        <v>2.5861477410291767</v>
      </c>
      <c r="H144" s="17"/>
      <c r="I144" s="21"/>
      <c r="J144" s="22"/>
      <c r="K144" s="17"/>
      <c r="L144" s="21"/>
      <c r="M144" s="22"/>
      <c r="N144" s="23">
        <f t="shared" si="30"/>
        <v>30.261561752103493</v>
      </c>
      <c r="O144" s="24">
        <f t="shared" si="31"/>
        <v>31.231483603132453</v>
      </c>
      <c r="P144" s="24">
        <f t="shared" si="32"/>
        <v>38.667551127687801</v>
      </c>
      <c r="Q144" t="s">
        <v>157</v>
      </c>
      <c r="R144" t="s">
        <v>166</v>
      </c>
      <c r="S144" s="58" t="s">
        <v>201</v>
      </c>
      <c r="AD144" s="37"/>
      <c r="AE144" s="37"/>
      <c r="AH144" s="37"/>
      <c r="AI144" s="37"/>
      <c r="AJ144" t="s">
        <v>173</v>
      </c>
    </row>
    <row r="145" spans="1:36" s="36" customFormat="1" ht="15" x14ac:dyDescent="0.25">
      <c r="A145">
        <v>1.93</v>
      </c>
      <c r="B145">
        <v>3.56</v>
      </c>
      <c r="C145">
        <v>4.12</v>
      </c>
      <c r="D145" s="20">
        <f t="shared" si="29"/>
        <v>4.1752038032342842E-2</v>
      </c>
      <c r="E145" s="17">
        <f>IF(OR($A145="",$B145="",$C145=""),"",A145*'MPTO_working_3-way'!$I144)</f>
        <v>1.9838994231929166</v>
      </c>
      <c r="F145" s="21">
        <f>IF(OR($A145="",$B145="",$C145=""),"",B145*'MPTO_working_3-way'!$I144)</f>
        <v>3.6594206977029966</v>
      </c>
      <c r="G145" s="22">
        <f>IF(OR($A145="",$B145="",$C145=""),"",C145*'MPTO_working_3-way'!$I144)</f>
        <v>4.2350599085776253</v>
      </c>
      <c r="H145" s="17"/>
      <c r="I145" s="21"/>
      <c r="J145" s="22"/>
      <c r="K145" s="17"/>
      <c r="L145" s="21"/>
      <c r="M145" s="22"/>
      <c r="N145" s="23">
        <f t="shared" si="30"/>
        <v>50.405781074858389</v>
      </c>
      <c r="O145" s="24">
        <f t="shared" si="31"/>
        <v>27.326729627661994</v>
      </c>
      <c r="P145" s="24">
        <f t="shared" si="32"/>
        <v>23.612416862737064</v>
      </c>
      <c r="Q145" t="s">
        <v>125</v>
      </c>
      <c r="R145" t="s">
        <v>129</v>
      </c>
      <c r="S145" s="58" t="s">
        <v>201</v>
      </c>
      <c r="AD145" s="37"/>
      <c r="AE145" s="37"/>
      <c r="AH145" s="37"/>
      <c r="AI145" s="37"/>
      <c r="AJ145" t="s">
        <v>96</v>
      </c>
    </row>
    <row r="146" spans="1:36" s="36" customFormat="1" ht="15" x14ac:dyDescent="0.25">
      <c r="A146">
        <v>3.16</v>
      </c>
      <c r="B146">
        <v>3.42</v>
      </c>
      <c r="C146">
        <v>2.33</v>
      </c>
      <c r="D146" s="20">
        <f t="shared" si="29"/>
        <v>3.8037906377468289E-2</v>
      </c>
      <c r="E146" s="17">
        <f>IF(OR($A146="",$B146="",$C146=""),"",A146*'MPTO_working_3-way'!$I145)</f>
        <v>3.2481552264160953</v>
      </c>
      <c r="F146" s="21">
        <f>IF(OR($A146="",$B146="",$C146=""),"",B146*'MPTO_working_3-way'!$I145)</f>
        <v>3.5154085045389385</v>
      </c>
      <c r="G146" s="22">
        <f>IF(OR($A146="",$B146="",$C146=""),"",C146*'MPTO_working_3-way'!$I145)</f>
        <v>2.3950005308700959</v>
      </c>
      <c r="H146" s="17"/>
      <c r="I146" s="21"/>
      <c r="J146" s="22"/>
      <c r="K146" s="17"/>
      <c r="L146" s="21"/>
      <c r="M146" s="22"/>
      <c r="N146" s="23">
        <f t="shared" si="30"/>
        <v>30.786706000604724</v>
      </c>
      <c r="O146" s="24">
        <f t="shared" si="31"/>
        <v>28.446196187693257</v>
      </c>
      <c r="P146" s="24">
        <f t="shared" si="32"/>
        <v>41.753644189661337</v>
      </c>
      <c r="Q146" t="s">
        <v>102</v>
      </c>
      <c r="R146" t="s">
        <v>75</v>
      </c>
      <c r="S146" s="58" t="s">
        <v>201</v>
      </c>
      <c r="AD146" s="37"/>
      <c r="AE146" s="37"/>
      <c r="AH146" s="37"/>
      <c r="AI146" s="37"/>
      <c r="AJ146" t="s">
        <v>96</v>
      </c>
    </row>
    <row r="147" spans="1:36" s="36" customFormat="1" ht="15" x14ac:dyDescent="0.25">
      <c r="A147">
        <v>1.26</v>
      </c>
      <c r="B147">
        <v>5.76</v>
      </c>
      <c r="C147">
        <v>12.76</v>
      </c>
      <c r="D147" s="20">
        <f t="shared" si="29"/>
        <v>4.5631810718017585E-2</v>
      </c>
      <c r="E147" s="17">
        <f>IF(OR($A147="",$B147="",$C147=""),"",A147*'MPTO_working_3-way'!$I146)</f>
        <v>1.3126075679207521</v>
      </c>
      <c r="F147" s="21">
        <f>IF(OR($A147="",$B147="",$C147=""),"",B147*'MPTO_working_3-way'!$I146)</f>
        <v>6.0004917390662946</v>
      </c>
      <c r="G147" s="22">
        <f>IF(OR($A147="",$B147="",$C147=""),"",C147*'MPTO_working_3-way'!$I146)</f>
        <v>13.292756005292695</v>
      </c>
      <c r="H147" s="17"/>
      <c r="I147" s="21"/>
      <c r="J147" s="22"/>
      <c r="K147" s="17"/>
      <c r="L147" s="21"/>
      <c r="M147" s="22"/>
      <c r="N147" s="23">
        <f t="shared" si="30"/>
        <v>76.184232396591995</v>
      </c>
      <c r="O147" s="24">
        <f t="shared" si="31"/>
        <v>16.665300836754501</v>
      </c>
      <c r="P147" s="24">
        <f t="shared" si="32"/>
        <v>7.522894421607047</v>
      </c>
      <c r="Q147" t="s">
        <v>140</v>
      </c>
      <c r="R147" t="s">
        <v>126</v>
      </c>
      <c r="S147" s="58" t="s">
        <v>201</v>
      </c>
      <c r="AD147" s="37"/>
      <c r="AE147" s="37"/>
      <c r="AH147" s="37"/>
      <c r="AI147" s="37"/>
      <c r="AJ147" t="s">
        <v>96</v>
      </c>
    </row>
    <row r="148" spans="1:36" s="36" customFormat="1" ht="15" x14ac:dyDescent="0.25">
      <c r="A148">
        <v>1.95</v>
      </c>
      <c r="B148">
        <v>3.12</v>
      </c>
      <c r="C148">
        <v>4.46</v>
      </c>
      <c r="D148" s="20">
        <f t="shared" si="29"/>
        <v>5.7548579970104763E-2</v>
      </c>
      <c r="E148" s="17">
        <f>IF(OR($A148="",$B148="",$C148=""),"",A148*'MPTO_working_3-way'!$I147)</f>
        <v>2.0241739174360629</v>
      </c>
      <c r="F148" s="21">
        <f>IF(OR($A148="",$B148="",$C148=""),"",B148*'MPTO_working_3-way'!$I147)</f>
        <v>3.2386782678977011</v>
      </c>
      <c r="G148" s="22">
        <f>IF(OR($A148="",$B148="",$C148=""),"",C148*'MPTO_working_3-way'!$I147)</f>
        <v>4.6296490624435087</v>
      </c>
      <c r="H148" s="17"/>
      <c r="I148" s="21"/>
      <c r="J148" s="22"/>
      <c r="K148" s="17"/>
      <c r="L148" s="21"/>
      <c r="M148" s="22"/>
      <c r="N148" s="23">
        <f t="shared" si="30"/>
        <v>49.402869555134792</v>
      </c>
      <c r="O148" s="24">
        <f t="shared" si="31"/>
        <v>30.876793471959239</v>
      </c>
      <c r="P148" s="24">
        <f t="shared" si="32"/>
        <v>21.599909334644131</v>
      </c>
      <c r="Q148" t="s">
        <v>93</v>
      </c>
      <c r="R148" t="s">
        <v>86</v>
      </c>
      <c r="S148" s="58" t="s">
        <v>201</v>
      </c>
      <c r="AD148" s="37"/>
      <c r="AE148" s="37"/>
      <c r="AH148" s="37"/>
      <c r="AI148" s="37"/>
      <c r="AJ148" t="s">
        <v>97</v>
      </c>
    </row>
    <row r="149" spans="1:36" s="36" customFormat="1" ht="15" x14ac:dyDescent="0.25">
      <c r="A149">
        <v>10.68</v>
      </c>
      <c r="B149">
        <v>3.98</v>
      </c>
      <c r="C149">
        <v>1.39</v>
      </c>
      <c r="D149" s="20">
        <f t="shared" si="29"/>
        <v>6.4313700640187932E-2</v>
      </c>
      <c r="E149" s="17">
        <f>IF(OR($A149="",$B149="",$C149=""),"",A149*'MPTO_working_3-way'!$I148)</f>
        <v>11.167347738468427</v>
      </c>
      <c r="F149" s="21">
        <f>IF(OR($A149="",$B149="",$C149=""),"",B149*'MPTO_working_3-way'!$I148)</f>
        <v>4.16161460665771</v>
      </c>
      <c r="G149" s="22">
        <f>IF(OR($A149="",$B149="",$C149=""),"",C149*'MPTO_working_3-way'!$I148)</f>
        <v>1.4534282168980444</v>
      </c>
      <c r="H149" s="17"/>
      <c r="I149" s="21"/>
      <c r="J149" s="22"/>
      <c r="K149" s="17"/>
      <c r="L149" s="21"/>
      <c r="M149" s="22"/>
      <c r="N149" s="23">
        <f t="shared" si="30"/>
        <v>8.9546777213292668</v>
      </c>
      <c r="O149" s="24">
        <f t="shared" si="31"/>
        <v>24.029135191908686</v>
      </c>
      <c r="P149" s="24">
        <f t="shared" si="32"/>
        <v>68.802847527911197</v>
      </c>
      <c r="Q149" t="s">
        <v>92</v>
      </c>
      <c r="R149" t="s">
        <v>94</v>
      </c>
      <c r="S149" s="58" t="s">
        <v>201</v>
      </c>
      <c r="AD149" s="37"/>
      <c r="AE149" s="37"/>
      <c r="AH149" s="37"/>
      <c r="AI149" s="37"/>
      <c r="AJ149" t="s">
        <v>97</v>
      </c>
    </row>
    <row r="150" spans="1:36" s="36" customFormat="1" ht="15" x14ac:dyDescent="0.25">
      <c r="A150">
        <v>2.75</v>
      </c>
      <c r="B150">
        <v>3.57</v>
      </c>
      <c r="C150">
        <v>2.5</v>
      </c>
      <c r="D150" s="20">
        <f t="shared" si="29"/>
        <v>4.3748408454290733E-2</v>
      </c>
      <c r="E150" s="17">
        <f>IF(OR($A150="",$B150="",$C150=""),"",A150*'MPTO_working_3-way'!$I149)</f>
        <v>2.9082585949177879</v>
      </c>
      <c r="F150" s="21">
        <f>IF(OR($A150="",$B150="",$C150=""),"",B150*'MPTO_working_3-way'!$I149)</f>
        <v>3.7754484304932738</v>
      </c>
      <c r="G150" s="22">
        <f>IF(OR($A150="",$B150="",$C150=""),"",C150*'MPTO_working_3-way'!$I149)</f>
        <v>2.6438714499252618</v>
      </c>
      <c r="H150" s="17"/>
      <c r="I150" s="21"/>
      <c r="J150" s="22"/>
      <c r="K150" s="17"/>
      <c r="L150" s="21"/>
      <c r="M150" s="22"/>
      <c r="N150" s="23">
        <f t="shared" si="30"/>
        <v>34.384837777063929</v>
      </c>
      <c r="O150" s="24">
        <f t="shared" si="31"/>
        <v>26.48691985628173</v>
      </c>
      <c r="P150" s="24">
        <f t="shared" si="32"/>
        <v>37.823321554770317</v>
      </c>
      <c r="Q150" t="s">
        <v>144</v>
      </c>
      <c r="R150" t="s">
        <v>142</v>
      </c>
      <c r="S150" s="58" t="s">
        <v>201</v>
      </c>
      <c r="AD150" s="37"/>
      <c r="AE150" s="37"/>
      <c r="AH150" s="37"/>
      <c r="AI150" s="37"/>
      <c r="AJ150" t="s">
        <v>99</v>
      </c>
    </row>
    <row r="151" spans="1:36" s="36" customFormat="1" ht="15" x14ac:dyDescent="0.25">
      <c r="A151">
        <v>2.57</v>
      </c>
      <c r="B151">
        <v>3.68</v>
      </c>
      <c r="C151">
        <v>2.61</v>
      </c>
      <c r="D151" s="20">
        <f t="shared" si="29"/>
        <v>4.3985951252648814E-2</v>
      </c>
      <c r="E151" s="17">
        <f>IF(OR($A151="",$B151="",$C151=""),"",A151*'MPTO_working_3-way'!$I150)</f>
        <v>2.7352862106452829</v>
      </c>
      <c r="F151" s="21">
        <f>IF(OR($A151="",$B151="",$C151=""),"",B151*'MPTO_working_3-way'!$I150)</f>
        <v>3.9166744183558917</v>
      </c>
      <c r="G151" s="22">
        <f>IF(OR($A151="",$B151="",$C151=""),"",C151*'MPTO_working_3-way'!$I150)</f>
        <v>2.7778587586708903</v>
      </c>
      <c r="H151" s="17"/>
      <c r="I151" s="21"/>
      <c r="J151" s="22"/>
      <c r="K151" s="17"/>
      <c r="L151" s="21"/>
      <c r="M151" s="22"/>
      <c r="N151" s="23">
        <f t="shared" si="30"/>
        <v>36.559245467920867</v>
      </c>
      <c r="O151" s="24">
        <f t="shared" si="31"/>
        <v>25.531864362107775</v>
      </c>
      <c r="P151" s="24">
        <f t="shared" si="32"/>
        <v>35.998950518220937</v>
      </c>
      <c r="Q151" t="s">
        <v>136</v>
      </c>
      <c r="R151" t="s">
        <v>138</v>
      </c>
      <c r="S151" s="58" t="s">
        <v>201</v>
      </c>
      <c r="AD151" s="37"/>
      <c r="AE151" s="37"/>
      <c r="AH151" s="37"/>
      <c r="AI151" s="37"/>
      <c r="AJ151" t="s">
        <v>99</v>
      </c>
    </row>
    <row r="152" spans="1:36" s="36" customFormat="1" ht="15" x14ac:dyDescent="0.25">
      <c r="A152">
        <v>2.35</v>
      </c>
      <c r="B152">
        <v>3.66</v>
      </c>
      <c r="C152">
        <v>3.04</v>
      </c>
      <c r="D152" s="20">
        <f t="shared" si="29"/>
        <v>2.77033270305167E-2</v>
      </c>
      <c r="E152" s="17">
        <f>IF(OR($A152="",$B152="",$C152=""),"",A152*'MPTO_working_3-way'!$I151)</f>
        <v>2.4528087598675832</v>
      </c>
      <c r="F152" s="21">
        <f>IF(OR($A152="",$B152="",$C152=""),"",B152*'MPTO_working_3-way'!$I151)</f>
        <v>3.8201191749427044</v>
      </c>
      <c r="G152" s="22">
        <f>IF(OR($A152="",$B152="",$C152=""),"",C152*'MPTO_working_3-way'!$I151)</f>
        <v>3.1729951617010439</v>
      </c>
      <c r="H152" s="17"/>
      <c r="I152" s="21"/>
      <c r="J152" s="22"/>
      <c r="K152" s="17"/>
      <c r="L152" s="21"/>
      <c r="M152" s="22"/>
      <c r="N152" s="23">
        <f t="shared" si="30"/>
        <v>40.769586947087788</v>
      </c>
      <c r="O152" s="24">
        <f t="shared" si="31"/>
        <v>26.177193804824121</v>
      </c>
      <c r="P152" s="24">
        <f t="shared" si="32"/>
        <v>31.515963593965886</v>
      </c>
      <c r="Q152" t="s">
        <v>196</v>
      </c>
      <c r="R152" t="s">
        <v>197</v>
      </c>
      <c r="S152" s="58" t="s">
        <v>202</v>
      </c>
      <c r="AD152" s="37"/>
      <c r="AE152" s="37"/>
      <c r="AH152" s="37"/>
      <c r="AI152" s="37"/>
      <c r="AJ152" t="s">
        <v>205</v>
      </c>
    </row>
    <row r="153" spans="1:36" s="36" customFormat="1" ht="15" x14ac:dyDescent="0.25">
      <c r="A153">
        <v>1.54</v>
      </c>
      <c r="B153">
        <v>4.57</v>
      </c>
      <c r="C153">
        <v>6.08</v>
      </c>
      <c r="D153" s="20">
        <f t="shared" si="29"/>
        <v>3.2642714305158194E-2</v>
      </c>
      <c r="E153" s="17">
        <f>IF(OR($A153="",$B153="",$C153=""),"",A153*'MPTO_working_3-way'!$I152)</f>
        <v>1.6077383649290793</v>
      </c>
      <c r="F153" s="21">
        <f>IF(OR($A153="",$B153="",$C153=""),"",B153*'MPTO_working_3-way'!$I152)</f>
        <v>4.7710157972246057</v>
      </c>
      <c r="G153" s="22">
        <f>IF(OR($A153="",$B153="",$C153=""),"",C153*'MPTO_working_3-way'!$I152)</f>
        <v>6.3474345836161046</v>
      </c>
      <c r="H153" s="17"/>
      <c r="I153" s="21"/>
      <c r="J153" s="22"/>
      <c r="K153" s="17"/>
      <c r="L153" s="21"/>
      <c r="M153" s="22"/>
      <c r="N153" s="23">
        <f t="shared" si="30"/>
        <v>62.199175053219072</v>
      </c>
      <c r="O153" s="24">
        <f t="shared" si="31"/>
        <v>20.959897063885634</v>
      </c>
      <c r="P153" s="24">
        <f t="shared" si="32"/>
        <v>15.754396312821935</v>
      </c>
      <c r="Q153" t="s">
        <v>198</v>
      </c>
      <c r="R153" t="s">
        <v>199</v>
      </c>
      <c r="S153" s="58" t="s">
        <v>202</v>
      </c>
      <c r="AD153" s="37"/>
      <c r="AE153" s="37"/>
      <c r="AH153" s="37"/>
      <c r="AI153" s="37"/>
      <c r="AJ153" t="s">
        <v>205</v>
      </c>
    </row>
    <row r="154" spans="1:36" s="36" customFormat="1" ht="15" x14ac:dyDescent="0.25">
      <c r="A154">
        <v>1.67</v>
      </c>
      <c r="B154">
        <v>3.7</v>
      </c>
      <c r="C154">
        <v>6.18</v>
      </c>
      <c r="D154" s="20">
        <f t="shared" si="29"/>
        <v>3.0884963214478978E-2</v>
      </c>
      <c r="E154" s="17">
        <f>IF(OR($A154="",$B154="",$C154=""),"",A154*'MPTO_working_3-way'!$I153)</f>
        <v>1.7162645561409628</v>
      </c>
      <c r="F154" s="21">
        <f>IF(OR($A154="",$B154="",$C154=""),"",B154*'MPTO_working_3-way'!$I153)</f>
        <v>3.8025023100129118</v>
      </c>
      <c r="G154" s="22">
        <f>IF(OR($A154="",$B154="",$C154=""),"",C154*'MPTO_working_3-way'!$I153)</f>
        <v>6.3512065610485928</v>
      </c>
      <c r="H154" s="17"/>
      <c r="I154" s="21"/>
      <c r="J154" s="22"/>
      <c r="K154" s="17"/>
      <c r="L154" s="21"/>
      <c r="M154" s="22"/>
      <c r="N154" s="23">
        <f t="shared" si="30"/>
        <v>58.266075379923329</v>
      </c>
      <c r="O154" s="24">
        <f t="shared" si="31"/>
        <v>26.298471860668098</v>
      </c>
      <c r="P154" s="24">
        <f t="shared" si="32"/>
        <v>15.745039787131388</v>
      </c>
      <c r="Q154" t="s">
        <v>164</v>
      </c>
      <c r="R154" t="s">
        <v>168</v>
      </c>
      <c r="S154" s="58" t="s">
        <v>202</v>
      </c>
      <c r="AD154" s="37"/>
      <c r="AE154" s="37"/>
      <c r="AH154" s="37"/>
      <c r="AI154" s="37"/>
      <c r="AJ154" t="s">
        <v>173</v>
      </c>
    </row>
    <row r="155" spans="1:36" s="36" customFormat="1" ht="15" x14ac:dyDescent="0.25">
      <c r="A155">
        <v>2.67</v>
      </c>
      <c r="B155">
        <v>3.14</v>
      </c>
      <c r="C155">
        <v>3</v>
      </c>
      <c r="D155" s="20">
        <f t="shared" si="29"/>
        <v>2.6336506118943559E-2</v>
      </c>
      <c r="E155" s="17">
        <f>IF(OR($A155="",$B155="",$C155=""),"",A155*'MPTO_working_3-way'!$I154)</f>
        <v>2.7571560471947723</v>
      </c>
      <c r="F155" s="21">
        <f>IF(OR($A155="",$B155="",$C155=""),"",B155*'MPTO_working_3-way'!$I154)</f>
        <v>3.2424981229181968</v>
      </c>
      <c r="G155" s="22">
        <f>IF(OR($A155="",$B155="",$C155=""),"",C155*'MPTO_working_3-way'!$I154)</f>
        <v>3.0979281429154746</v>
      </c>
      <c r="H155" s="17"/>
      <c r="I155" s="21"/>
      <c r="J155" s="22"/>
      <c r="K155" s="17"/>
      <c r="L155" s="21"/>
      <c r="M155" s="22"/>
      <c r="N155" s="23">
        <f t="shared" si="30"/>
        <v>36.269256541262337</v>
      </c>
      <c r="O155" s="24">
        <f t="shared" si="31"/>
        <v>30.8404187787167</v>
      </c>
      <c r="P155" s="24">
        <f t="shared" si="32"/>
        <v>32.279638321723475</v>
      </c>
      <c r="Q155" t="s">
        <v>167</v>
      </c>
      <c r="R155" t="s">
        <v>161</v>
      </c>
      <c r="S155" s="58" t="s">
        <v>202</v>
      </c>
      <c r="AD155" s="37"/>
      <c r="AE155" s="37"/>
      <c r="AH155" s="37"/>
      <c r="AI155" s="37"/>
      <c r="AJ155" t="s">
        <v>173</v>
      </c>
    </row>
    <row r="156" spans="1:36" s="36" customFormat="1" ht="15" x14ac:dyDescent="0.25">
      <c r="A156">
        <v>2.52</v>
      </c>
      <c r="B156">
        <v>3.42</v>
      </c>
      <c r="C156">
        <v>2.95</v>
      </c>
      <c r="D156" s="20">
        <f t="shared" si="29"/>
        <v>2.8206108491567905E-2</v>
      </c>
      <c r="E156" s="17">
        <f>IF(OR($A156="",$B156="",$C156=""),"",A156*'MPTO_working_3-way'!$I155)</f>
        <v>2.5978301073004872</v>
      </c>
      <c r="F156" s="21">
        <f>IF(OR($A156="",$B156="",$C156=""),"",B156*'MPTO_working_3-way'!$I155)</f>
        <v>3.525626574193518</v>
      </c>
      <c r="G156" s="22">
        <f>IF(OR($A156="",$B156="",$C156=""),"",C156*'MPTO_working_3-way'!$I155)</f>
        <v>3.0411106414827134</v>
      </c>
      <c r="H156" s="17"/>
      <c r="I156" s="21"/>
      <c r="J156" s="22"/>
      <c r="K156" s="17"/>
      <c r="L156" s="21"/>
      <c r="M156" s="22"/>
      <c r="N156" s="23">
        <f t="shared" si="30"/>
        <v>38.493664277343427</v>
      </c>
      <c r="O156" s="24">
        <f t="shared" si="31"/>
        <v>28.36375262541095</v>
      </c>
      <c r="P156" s="24">
        <f t="shared" si="32"/>
        <v>32.882723382679806</v>
      </c>
      <c r="Q156" t="s">
        <v>165</v>
      </c>
      <c r="R156" t="s">
        <v>159</v>
      </c>
      <c r="S156" s="58" t="s">
        <v>202</v>
      </c>
      <c r="AD156" s="37"/>
      <c r="AE156" s="37"/>
      <c r="AH156" s="37"/>
      <c r="AI156" s="37"/>
      <c r="AJ156" t="s">
        <v>173</v>
      </c>
    </row>
    <row r="157" spans="1:36" s="36" customFormat="1" ht="15" x14ac:dyDescent="0.25">
      <c r="A157">
        <v>2.59</v>
      </c>
      <c r="B157">
        <v>3.37</v>
      </c>
      <c r="C157">
        <v>2.81</v>
      </c>
      <c r="D157" s="20">
        <f t="shared" si="29"/>
        <v>3.8708177265892818E-2</v>
      </c>
      <c r="E157" s="17">
        <f>IF(OR($A157="",$B157="",$C157=""),"",A157*'MPTO_working_3-way'!$I156)</f>
        <v>2.6582115508480637</v>
      </c>
      <c r="F157" s="21">
        <f>IF(OR($A157="",$B157="",$C157=""),"",B157*'MPTO_working_3-way'!$I156)</f>
        <v>3.45875402562084</v>
      </c>
      <c r="G157" s="22">
        <f>IF(OR($A157="",$B157="",$C157=""),"",C157*'MPTO_working_3-way'!$I156)</f>
        <v>2.8840055821942316</v>
      </c>
      <c r="H157" s="17"/>
      <c r="I157" s="21"/>
      <c r="J157" s="22"/>
      <c r="K157" s="17"/>
      <c r="L157" s="21"/>
      <c r="M157" s="22"/>
      <c r="N157" s="23">
        <f t="shared" si="30"/>
        <v>37.619278258006382</v>
      </c>
      <c r="O157" s="24">
        <f t="shared" si="31"/>
        <v>28.912145604817962</v>
      </c>
      <c r="P157" s="24">
        <f t="shared" si="32"/>
        <v>34.673996686205172</v>
      </c>
      <c r="Q157" t="s">
        <v>127</v>
      </c>
      <c r="R157" t="s">
        <v>101</v>
      </c>
      <c r="S157" s="58" t="s">
        <v>202</v>
      </c>
      <c r="AD157" s="37"/>
      <c r="AE157" s="37"/>
      <c r="AH157" s="37"/>
      <c r="AI157" s="37"/>
      <c r="AJ157" t="s">
        <v>96</v>
      </c>
    </row>
    <row r="158" spans="1:36" s="36" customFormat="1" ht="15" x14ac:dyDescent="0.25">
      <c r="A158">
        <v>1.55</v>
      </c>
      <c r="B158">
        <v>3.98</v>
      </c>
      <c r="C158">
        <v>6.7</v>
      </c>
      <c r="D158" s="20">
        <f t="shared" si="29"/>
        <v>4.5671303072899239E-2</v>
      </c>
      <c r="E158" s="17">
        <f>IF(OR($A158="",$B158="",$C158=""),"",A158*'MPTO_working_3-way'!$I157)</f>
        <v>1.5937194681619302</v>
      </c>
      <c r="F158" s="21">
        <f>IF(OR($A158="",$B158="",$C158=""),"",B158*'MPTO_working_3-way'!$I157)</f>
        <v>4.0922603117964407</v>
      </c>
      <c r="G158" s="22">
        <f>IF(OR($A158="",$B158="",$C158=""),"",C158*'MPTO_working_3-way'!$I157)</f>
        <v>6.8889809268935052</v>
      </c>
      <c r="H158" s="17"/>
      <c r="I158" s="21"/>
      <c r="J158" s="22"/>
      <c r="K158" s="17"/>
      <c r="L158" s="21"/>
      <c r="M158" s="22"/>
      <c r="N158" s="23">
        <f t="shared" si="30"/>
        <v>62.746300084626618</v>
      </c>
      <c r="O158" s="24">
        <f t="shared" si="31"/>
        <v>24.436373148535488</v>
      </c>
      <c r="P158" s="24">
        <f t="shared" si="32"/>
        <v>14.515935094204663</v>
      </c>
      <c r="Q158" t="s">
        <v>130</v>
      </c>
      <c r="R158" t="s">
        <v>76</v>
      </c>
      <c r="S158" s="58" t="s">
        <v>202</v>
      </c>
      <c r="AD158" s="37"/>
      <c r="AE158" s="37"/>
      <c r="AH158" s="37"/>
      <c r="AI158" s="37"/>
      <c r="AJ158" t="s">
        <v>96</v>
      </c>
    </row>
    <row r="159" spans="1:36" s="36" customFormat="1" ht="15" x14ac:dyDescent="0.25">
      <c r="A159">
        <v>1.57</v>
      </c>
      <c r="B159">
        <v>4.04</v>
      </c>
      <c r="C159">
        <v>6.29</v>
      </c>
      <c r="D159" s="20">
        <f t="shared" si="29"/>
        <v>4.3449939558171558E-2</v>
      </c>
      <c r="E159" s="17">
        <f>IF(OR($A159="",$B159="",$C159=""),"",A159*'MPTO_working_3-way'!$I158)</f>
        <v>1.6307718383074519</v>
      </c>
      <c r="F159" s="21">
        <f>IF(OR($A159="",$B159="",$C159=""),"",B159*'MPTO_working_3-way'!$I158)</f>
        <v>4.1963810361542073</v>
      </c>
      <c r="G159" s="22">
        <f>IF(OR($A159="",$B159="",$C159=""),"",C159*'MPTO_working_3-way'!$I158)</f>
        <v>6.5334744350024661</v>
      </c>
      <c r="H159" s="17"/>
      <c r="I159" s="21"/>
      <c r="J159" s="22"/>
      <c r="K159" s="17"/>
      <c r="L159" s="21"/>
      <c r="M159" s="22"/>
      <c r="N159" s="23">
        <f t="shared" si="30"/>
        <v>61.320656667574148</v>
      </c>
      <c r="O159" s="24">
        <f t="shared" si="31"/>
        <v>23.830057170319659</v>
      </c>
      <c r="P159" s="24">
        <f t="shared" si="32"/>
        <v>15.305791886818987</v>
      </c>
      <c r="Q159" t="s">
        <v>84</v>
      </c>
      <c r="R159" t="s">
        <v>131</v>
      </c>
      <c r="S159" s="58" t="s">
        <v>202</v>
      </c>
      <c r="AD159" s="37"/>
      <c r="AE159" s="37"/>
      <c r="AH159" s="37"/>
      <c r="AI159" s="37"/>
      <c r="AJ159" t="s">
        <v>96</v>
      </c>
    </row>
    <row r="160" spans="1:36" s="36" customFormat="1" ht="15" x14ac:dyDescent="0.25">
      <c r="A160">
        <v>2.0499999999999998</v>
      </c>
      <c r="B160">
        <v>3.1</v>
      </c>
      <c r="C160">
        <v>4.0599999999999996</v>
      </c>
      <c r="D160" s="20">
        <f t="shared" si="29"/>
        <v>5.6690941929282701E-2</v>
      </c>
      <c r="E160" s="17">
        <f>IF(OR($A160="",$B160="",$C160=""),"",A160*'MPTO_working_3-way'!$I159)</f>
        <v>2.1436261712994433</v>
      </c>
      <c r="F160" s="21">
        <f>IF(OR($A160="",$B160="",$C160=""),"",B160*'MPTO_working_3-way'!$I159)</f>
        <v>3.2415810395259879</v>
      </c>
      <c r="G160" s="22">
        <f>IF(OR($A160="",$B160="",$C160=""),"",C160*'MPTO_working_3-way'!$I159)</f>
        <v>4.2454254904759701</v>
      </c>
      <c r="H160" s="17"/>
      <c r="I160" s="21"/>
      <c r="J160" s="22"/>
      <c r="K160" s="17"/>
      <c r="L160" s="21"/>
      <c r="M160" s="22"/>
      <c r="N160" s="23">
        <f t="shared" si="30"/>
        <v>46.649924944413726</v>
      </c>
      <c r="O160" s="24">
        <f t="shared" si="31"/>
        <v>30.849143914854238</v>
      </c>
      <c r="P160" s="24">
        <f t="shared" si="32"/>
        <v>23.554765058139939</v>
      </c>
      <c r="Q160" t="s">
        <v>80</v>
      </c>
      <c r="R160" t="s">
        <v>82</v>
      </c>
      <c r="S160" s="58" t="s">
        <v>202</v>
      </c>
      <c r="AD160" s="37"/>
      <c r="AE160" s="37"/>
      <c r="AH160" s="37"/>
      <c r="AI160" s="37"/>
      <c r="AJ160" t="s">
        <v>97</v>
      </c>
    </row>
    <row r="161" spans="1:36" s="36" customFormat="1" ht="15" x14ac:dyDescent="0.25">
      <c r="A161">
        <v>1.49</v>
      </c>
      <c r="B161">
        <v>4.07</v>
      </c>
      <c r="C161">
        <v>6.81</v>
      </c>
      <c r="D161" s="20">
        <f t="shared" si="29"/>
        <v>6.3684063417972281E-2</v>
      </c>
      <c r="E161" s="17">
        <f>IF(OR($A161="",$B161="",$C161=""),"",A161*'MPTO_working_3-way'!$I160)</f>
        <v>1.5547404099416755</v>
      </c>
      <c r="F161" s="21">
        <f>IF(OR($A161="",$B161="",$C161=""),"",B161*'MPTO_working_3-way'!$I160)</f>
        <v>4.2468412540017582</v>
      </c>
      <c r="G161" s="22">
        <f>IF(OR($A161="",$B161="",$C161=""),"",C161*'MPTO_working_3-way'!$I160)</f>
        <v>7.1058940883911479</v>
      </c>
      <c r="H161" s="17"/>
      <c r="I161" s="21"/>
      <c r="J161" s="22"/>
      <c r="K161" s="17"/>
      <c r="L161" s="21"/>
      <c r="M161" s="22"/>
      <c r="N161" s="23">
        <f t="shared" si="30"/>
        <v>64.319419087943686</v>
      </c>
      <c r="O161" s="24">
        <f t="shared" si="31"/>
        <v>23.546912639075206</v>
      </c>
      <c r="P161" s="24">
        <f t="shared" si="32"/>
        <v>14.072824440680778</v>
      </c>
      <c r="Q161" t="s">
        <v>79</v>
      </c>
      <c r="R161" t="s">
        <v>72</v>
      </c>
      <c r="S161" s="58" t="s">
        <v>202</v>
      </c>
      <c r="AD161" s="37"/>
      <c r="AE161" s="37"/>
      <c r="AH161" s="37"/>
      <c r="AI161" s="37"/>
      <c r="AJ161" t="s">
        <v>97</v>
      </c>
    </row>
    <row r="162" spans="1:36" s="36" customFormat="1" ht="15" x14ac:dyDescent="0.25">
      <c r="A162">
        <v>1.44</v>
      </c>
      <c r="B162">
        <v>4.3</v>
      </c>
      <c r="C162">
        <v>7.4</v>
      </c>
      <c r="D162" s="20">
        <f t="shared" si="29"/>
        <v>6.2137719114463197E-2</v>
      </c>
      <c r="E162" s="17">
        <f>IF(OR($A162="",$B162="",$C162=""),"",A162*'MPTO_working_3-way'!$I161)</f>
        <v>1.521634956378167</v>
      </c>
      <c r="F162" s="21">
        <f>IF(OR($A162="",$B162="",$C162=""),"",B162*'MPTO_working_3-way'!$I161)</f>
        <v>4.5437710502959154</v>
      </c>
      <c r="G162" s="22">
        <f>IF(OR($A162="",$B162="",$C162=""),"",C162*'MPTO_working_3-way'!$I161)</f>
        <v>7.8195129702766923</v>
      </c>
      <c r="H162" s="17"/>
      <c r="I162" s="21"/>
      <c r="J162" s="22"/>
      <c r="K162" s="17"/>
      <c r="L162" s="21"/>
      <c r="M162" s="22"/>
      <c r="N162" s="23">
        <f t="shared" si="30"/>
        <v>65.718784640714659</v>
      </c>
      <c r="O162" s="24">
        <f t="shared" si="31"/>
        <v>22.00815113549514</v>
      </c>
      <c r="P162" s="24">
        <f t="shared" si="32"/>
        <v>12.788520254409338</v>
      </c>
      <c r="Q162" t="s">
        <v>176</v>
      </c>
      <c r="R162" t="s">
        <v>78</v>
      </c>
      <c r="S162" s="58" t="s">
        <v>202</v>
      </c>
      <c r="AD162" s="37"/>
      <c r="AE162" s="37"/>
      <c r="AH162" s="37"/>
      <c r="AI162" s="37"/>
      <c r="AJ162" t="s">
        <v>97</v>
      </c>
    </row>
    <row r="163" spans="1:36" s="36" customFormat="1" ht="15" x14ac:dyDescent="0.25">
      <c r="A163">
        <v>1.67</v>
      </c>
      <c r="B163">
        <v>4.05</v>
      </c>
      <c r="C163">
        <v>4.93</v>
      </c>
      <c r="D163" s="20">
        <f t="shared" si="29"/>
        <v>4.8555732048786604E-2</v>
      </c>
      <c r="E163" s="17">
        <f>IF(OR($A163="",$B163="",$C163=""),"",A163*'MPTO_working_3-way'!$I162)</f>
        <v>1.7763523859080137</v>
      </c>
      <c r="F163" s="21">
        <f>IF(OR($A163="",$B163="",$C163=""),"",B163*'MPTO_working_3-way'!$I162)</f>
        <v>4.3079204568427878</v>
      </c>
      <c r="G163" s="22">
        <f>IF(OR($A163="",$B163="",$C163=""),"",C163*'MPTO_working_3-way'!$I162)</f>
        <v>5.2439624326506031</v>
      </c>
      <c r="H163" s="17"/>
      <c r="I163" s="21"/>
      <c r="J163" s="22"/>
      <c r="K163" s="17"/>
      <c r="L163" s="21"/>
      <c r="M163" s="22"/>
      <c r="N163" s="23">
        <f t="shared" si="30"/>
        <v>56.29513647928772</v>
      </c>
      <c r="O163" s="24">
        <f t="shared" si="31"/>
        <v>23.213056276644568</v>
      </c>
      <c r="P163" s="24">
        <f t="shared" si="32"/>
        <v>19.069549273916937</v>
      </c>
      <c r="Q163" t="s">
        <v>90</v>
      </c>
      <c r="R163" t="s">
        <v>91</v>
      </c>
      <c r="S163" s="58" t="s">
        <v>202</v>
      </c>
      <c r="AD163" s="37"/>
      <c r="AE163" s="37"/>
      <c r="AH163" s="37"/>
      <c r="AI163" s="37"/>
      <c r="AJ163" t="s">
        <v>99</v>
      </c>
    </row>
    <row r="164" spans="1:36" s="36" customFormat="1" ht="15" x14ac:dyDescent="0.25">
      <c r="A164">
        <v>1.99</v>
      </c>
      <c r="B164">
        <v>3.75</v>
      </c>
      <c r="C164">
        <v>3.61</v>
      </c>
      <c r="D164" s="20">
        <f t="shared" si="29"/>
        <v>4.6187539730044413E-2</v>
      </c>
      <c r="E164" s="17">
        <f>IF(OR($A164="",$B164="",$C164=""),"",A164*'MPTO_working_3-way'!$I163)</f>
        <v>2.1136540610377819</v>
      </c>
      <c r="F164" s="21">
        <f>IF(OR($A164="",$B164="",$C164=""),"",B164*'MPTO_working_3-way'!$I163)</f>
        <v>3.9830164466792368</v>
      </c>
      <c r="G164" s="22">
        <f>IF(OR($A164="",$B164="",$C164=""),"",C164*'MPTO_working_3-way'!$I163)</f>
        <v>3.834317166003212</v>
      </c>
      <c r="H164" s="17"/>
      <c r="I164" s="21"/>
      <c r="J164" s="22"/>
      <c r="K164" s="17"/>
      <c r="L164" s="21"/>
      <c r="M164" s="22"/>
      <c r="N164" s="23">
        <f t="shared" si="30"/>
        <v>47.311431820068542</v>
      </c>
      <c r="O164" s="24">
        <f t="shared" si="31"/>
        <v>25.106599819183039</v>
      </c>
      <c r="P164" s="24">
        <f t="shared" si="32"/>
        <v>26.080262970065483</v>
      </c>
      <c r="Q164" t="s">
        <v>137</v>
      </c>
      <c r="R164" t="s">
        <v>143</v>
      </c>
      <c r="S164" s="58" t="s">
        <v>202</v>
      </c>
      <c r="AD164" s="37"/>
      <c r="AE164" s="37"/>
      <c r="AH164" s="37"/>
      <c r="AI164" s="37"/>
      <c r="AJ164" t="s">
        <v>99</v>
      </c>
    </row>
    <row r="165" spans="1:36" s="36" customFormat="1" ht="15" x14ac:dyDescent="0.25">
      <c r="A165">
        <v>1.76</v>
      </c>
      <c r="B165">
        <v>3.72</v>
      </c>
      <c r="C165">
        <v>4.78</v>
      </c>
      <c r="D165" s="20">
        <f t="shared" si="29"/>
        <v>4.6204043403395456E-2</v>
      </c>
      <c r="E165" s="17">
        <f>IF(OR($A165="",$B165="",$C165=""),"",A165*'MPTO_working_3-way'!$I164)</f>
        <v>1.8454580884058644</v>
      </c>
      <c r="F165" s="21">
        <f>IF(OR($A165="",$B165="",$C165=""),"",B165*'MPTO_working_3-way'!$I164)</f>
        <v>3.9006273232214865</v>
      </c>
      <c r="G165" s="22">
        <f>IF(OR($A165="",$B165="",$C165=""),"",C165*'MPTO_working_3-way'!$I164)</f>
        <v>5.0120963991931999</v>
      </c>
      <c r="H165" s="17"/>
      <c r="I165" s="21"/>
      <c r="J165" s="22"/>
      <c r="K165" s="17"/>
      <c r="L165" s="21"/>
      <c r="M165" s="22"/>
      <c r="N165" s="23">
        <f t="shared" si="30"/>
        <v>54.187088088454807</v>
      </c>
      <c r="O165" s="24">
        <f t="shared" si="31"/>
        <v>25.636901891311954</v>
      </c>
      <c r="P165" s="24">
        <f t="shared" si="32"/>
        <v>19.951731179012651</v>
      </c>
      <c r="Q165" t="s">
        <v>135</v>
      </c>
      <c r="R165" t="s">
        <v>141</v>
      </c>
      <c r="S165" s="58" t="s">
        <v>202</v>
      </c>
      <c r="AD165" s="37"/>
      <c r="AE165" s="37"/>
      <c r="AH165" s="37"/>
      <c r="AI165" s="37"/>
      <c r="AJ165" t="s">
        <v>99</v>
      </c>
    </row>
    <row r="166" spans="1:36" s="36" customFormat="1" ht="15" x14ac:dyDescent="0.25">
      <c r="A166">
        <v>2.11</v>
      </c>
      <c r="B166">
        <v>3.5</v>
      </c>
      <c r="C166">
        <v>3.57</v>
      </c>
      <c r="D166" s="20">
        <f t="shared" si="29"/>
        <v>3.9759979821312408E-2</v>
      </c>
      <c r="E166" s="17">
        <f>IF(OR($A166="",$B166="",$C166=""),"",A166*'MPTO_working_3-way'!$I165)</f>
        <v>2.2074557088303934</v>
      </c>
      <c r="F166" s="21">
        <f>IF(OR($A166="",$B166="",$C166=""),"",B166*'MPTO_working_3-way'!$I165)</f>
        <v>3.6616563890551554</v>
      </c>
      <c r="G166" s="22">
        <f>IF(OR($A166="",$B166="",$C166=""),"",C166*'MPTO_working_3-way'!$I165)</f>
        <v>3.7348895168362586</v>
      </c>
      <c r="H166" s="17"/>
      <c r="I166" s="21"/>
      <c r="J166" s="22"/>
      <c r="K166" s="17"/>
      <c r="L166" s="21"/>
      <c r="M166" s="22"/>
      <c r="N166" s="23">
        <f t="shared" si="30"/>
        <v>45.301022167726465</v>
      </c>
      <c r="O166" s="24">
        <f t="shared" si="31"/>
        <v>27.310044792543671</v>
      </c>
      <c r="P166" s="24">
        <f t="shared" si="32"/>
        <v>26.774553718180066</v>
      </c>
      <c r="Q166" t="s">
        <v>74</v>
      </c>
      <c r="R166" t="s">
        <v>134</v>
      </c>
      <c r="S166" s="58" t="s">
        <v>203</v>
      </c>
      <c r="AD166" s="37"/>
      <c r="AE166" s="37"/>
      <c r="AH166" s="37"/>
      <c r="AI166" s="37"/>
      <c r="AJ166" t="s">
        <v>96</v>
      </c>
    </row>
    <row r="167" spans="1:36" s="36" customFormat="1" ht="15" x14ac:dyDescent="0.25">
      <c r="A167">
        <v>1.1499999999999999</v>
      </c>
      <c r="B167">
        <v>8</v>
      </c>
      <c r="C167">
        <v>23</v>
      </c>
      <c r="D167" s="20">
        <f t="shared" si="29"/>
        <v>3.8043478260869623E-2</v>
      </c>
      <c r="E167" s="17">
        <f>IF(OR($A167="",$B167="",$C167=""),"",A167*'MPTO_working_3-way'!$I166)</f>
        <v>1.2031346499139046</v>
      </c>
      <c r="F167" s="21">
        <f>IF(OR($A167="",$B167="",$C167=""),"",B167*'MPTO_working_3-way'!$I166)</f>
        <v>8.3696323472271636</v>
      </c>
      <c r="G167" s="22">
        <f>IF(OR($A167="",$B167="",$C167=""),"",C167*'MPTO_working_3-way'!$I166)</f>
        <v>24.062692998278095</v>
      </c>
      <c r="H167" s="17"/>
      <c r="I167" s="21"/>
      <c r="J167" s="22"/>
      <c r="K167" s="17"/>
      <c r="L167" s="21"/>
      <c r="M167" s="22"/>
      <c r="N167" s="23">
        <f t="shared" si="30"/>
        <v>83.11621646600895</v>
      </c>
      <c r="O167" s="24">
        <f t="shared" si="31"/>
        <v>11.947956116988786</v>
      </c>
      <c r="P167" s="24">
        <f t="shared" si="32"/>
        <v>4.1558108233004472</v>
      </c>
      <c r="Q167" t="s">
        <v>85</v>
      </c>
      <c r="R167" t="s">
        <v>95</v>
      </c>
      <c r="S167" s="58" t="s">
        <v>203</v>
      </c>
      <c r="AD167" s="37"/>
      <c r="AE167" s="37"/>
      <c r="AH167" s="37"/>
      <c r="AI167" s="37"/>
      <c r="AJ167" t="s">
        <v>97</v>
      </c>
    </row>
    <row r="168" spans="1:36" s="36" customFormat="1" ht="15" x14ac:dyDescent="0.25">
      <c r="A168">
        <v>1.54</v>
      </c>
      <c r="B168">
        <v>4.01</v>
      </c>
      <c r="C168">
        <v>6.15</v>
      </c>
      <c r="D168" s="20">
        <f t="shared" si="29"/>
        <v>6.1328833970400787E-2</v>
      </c>
      <c r="E168" s="17">
        <f>IF(OR($A168="",$B168="",$C168=""),"",A168*'MPTO_working_3-way'!$I167)</f>
        <v>1.6012303689248211</v>
      </c>
      <c r="F168" s="21">
        <f>IF(OR($A168="",$B168="",$C168=""),"",B168*'MPTO_working_3-way'!$I167)</f>
        <v>4.1694375190834627</v>
      </c>
      <c r="G168" s="22">
        <f>IF(OR($A168="",$B168="",$C168=""),"",C168*'MPTO_working_3-way'!$I167)</f>
        <v>6.3945238759010721</v>
      </c>
      <c r="H168" s="17"/>
      <c r="I168" s="21"/>
      <c r="J168" s="22"/>
      <c r="K168" s="17"/>
      <c r="L168" s="21"/>
      <c r="M168" s="22"/>
      <c r="N168" s="23">
        <f t="shared" si="30"/>
        <v>62.451975643671467</v>
      </c>
      <c r="O168" s="24">
        <f t="shared" si="31"/>
        <v>23.984050496572085</v>
      </c>
      <c r="P168" s="24">
        <f t="shared" si="32"/>
        <v>15.638380892886836</v>
      </c>
      <c r="Q168" t="s">
        <v>87</v>
      </c>
      <c r="R168" t="s">
        <v>73</v>
      </c>
      <c r="S168" s="58" t="s">
        <v>203</v>
      </c>
      <c r="AD168" s="37"/>
      <c r="AE168" s="37"/>
      <c r="AH168" s="37"/>
      <c r="AI168" s="37"/>
      <c r="AJ168" t="s">
        <v>97</v>
      </c>
    </row>
    <row r="169" spans="1:36" s="36" customFormat="1" ht="15" x14ac:dyDescent="0.25">
      <c r="A169">
        <v>1.53</v>
      </c>
      <c r="B169">
        <v>4.2300000000000004</v>
      </c>
      <c r="C169">
        <v>6.79</v>
      </c>
      <c r="D169" s="20">
        <f t="shared" si="29"/>
        <v>3.7276795634536564E-2</v>
      </c>
      <c r="E169" s="17">
        <f>IF(OR($A169="",$B169="",$C169=""),"",A169*'MPTO_working_3-way'!$I168)</f>
        <v>1.5882065217391306</v>
      </c>
      <c r="F169" s="21">
        <f>IF(OR($A169="",$B169="",$C169=""),"",B169*'MPTO_working_3-way'!$I168)</f>
        <v>4.390923913043479</v>
      </c>
      <c r="G169" s="22">
        <f>IF(OR($A169="",$B169="",$C169=""),"",C169*'MPTO_working_3-way'!$I168)</f>
        <v>7.0483152173913046</v>
      </c>
      <c r="H169" s="17"/>
      <c r="I169" s="21"/>
      <c r="J169" s="22"/>
      <c r="K169" s="17"/>
      <c r="L169" s="21"/>
      <c r="M169" s="22"/>
      <c r="N169" s="23">
        <f t="shared" si="30"/>
        <v>62.96410361701399</v>
      </c>
      <c r="O169" s="24">
        <f t="shared" si="31"/>
        <v>22.774250244451867</v>
      </c>
      <c r="P169" s="24">
        <f t="shared" si="32"/>
        <v>14.187787707515673</v>
      </c>
      <c r="Q169" t="s">
        <v>160</v>
      </c>
      <c r="R169" t="s">
        <v>158</v>
      </c>
      <c r="S169" s="58" t="s">
        <v>204</v>
      </c>
      <c r="AD169" s="37"/>
      <c r="AE169" s="37"/>
      <c r="AH169" s="37"/>
      <c r="AI169" s="37"/>
      <c r="AJ169" t="s">
        <v>173</v>
      </c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33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33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33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2022-02-12T05:34:34Z</dcterms:modified>
</cp:coreProperties>
</file>