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01" i="8" l="1"/>
  <c r="E201" i="8"/>
  <c r="F201" i="8"/>
  <c r="G201" i="8"/>
  <c r="H201" i="8"/>
  <c r="I201" i="8"/>
  <c r="J201" i="8"/>
  <c r="K201" i="8"/>
  <c r="L201" i="8"/>
  <c r="M201" i="8"/>
  <c r="O201" i="8"/>
  <c r="P201" i="8"/>
  <c r="Q201" i="8"/>
  <c r="R201" i="8"/>
  <c r="S201" i="8"/>
  <c r="T201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T202" i="8" s="1"/>
  <c r="Q202" i="8"/>
  <c r="R202" i="8"/>
  <c r="S202" i="8"/>
  <c r="D203" i="8"/>
  <c r="E203" i="8"/>
  <c r="F203" i="8"/>
  <c r="G203" i="8"/>
  <c r="H203" i="8"/>
  <c r="I203" i="8"/>
  <c r="J203" i="8"/>
  <c r="K203" i="8"/>
  <c r="L203" i="8"/>
  <c r="M203" i="8"/>
  <c r="O203" i="8"/>
  <c r="P203" i="8"/>
  <c r="Q203" i="8"/>
  <c r="R203" i="8"/>
  <c r="S203" i="8"/>
  <c r="T203" i="8"/>
  <c r="D204" i="8"/>
  <c r="E204" i="8"/>
  <c r="F204" i="8"/>
  <c r="G204" i="8"/>
  <c r="H204" i="8"/>
  <c r="I204" i="8"/>
  <c r="J204" i="8"/>
  <c r="K204" i="8"/>
  <c r="L204" i="8"/>
  <c r="M204" i="8"/>
  <c r="O204" i="8"/>
  <c r="P204" i="8"/>
  <c r="Q204" i="8"/>
  <c r="R204" i="8"/>
  <c r="S204" i="8"/>
  <c r="T204" i="8"/>
  <c r="D205" i="8"/>
  <c r="E205" i="8"/>
  <c r="F205" i="8"/>
  <c r="G205" i="8"/>
  <c r="H205" i="8"/>
  <c r="I205" i="8"/>
  <c r="J205" i="8"/>
  <c r="K205" i="8"/>
  <c r="L205" i="8"/>
  <c r="M205" i="8"/>
  <c r="O205" i="8"/>
  <c r="P205" i="8"/>
  <c r="Q205" i="8"/>
  <c r="R205" i="8"/>
  <c r="S205" i="8"/>
  <c r="T205" i="8"/>
  <c r="D206" i="8"/>
  <c r="E206" i="8"/>
  <c r="F206" i="8"/>
  <c r="G206" i="8"/>
  <c r="H206" i="8"/>
  <c r="I206" i="8"/>
  <c r="J206" i="8"/>
  <c r="K206" i="8"/>
  <c r="L206" i="8"/>
  <c r="M206" i="8"/>
  <c r="O206" i="8"/>
  <c r="P206" i="8"/>
  <c r="T206" i="8" s="1"/>
  <c r="Q206" i="8"/>
  <c r="R206" i="8"/>
  <c r="S206" i="8"/>
  <c r="D207" i="8"/>
  <c r="E207" i="8"/>
  <c r="F207" i="8"/>
  <c r="G207" i="8"/>
  <c r="H207" i="8"/>
  <c r="I207" i="8"/>
  <c r="J207" i="8"/>
  <c r="K207" i="8"/>
  <c r="L207" i="8"/>
  <c r="M207" i="8"/>
  <c r="O207" i="8"/>
  <c r="P207" i="8"/>
  <c r="T207" i="8" s="1"/>
  <c r="Q207" i="8"/>
  <c r="R207" i="8"/>
  <c r="S207" i="8"/>
  <c r="D208" i="8"/>
  <c r="E208" i="8"/>
  <c r="F208" i="8"/>
  <c r="G208" i="8"/>
  <c r="H208" i="8"/>
  <c r="I208" i="8"/>
  <c r="J208" i="8"/>
  <c r="K208" i="8"/>
  <c r="L208" i="8"/>
  <c r="M208" i="8"/>
  <c r="O208" i="8"/>
  <c r="P208" i="8"/>
  <c r="Q208" i="8"/>
  <c r="R208" i="8"/>
  <c r="S208" i="8"/>
  <c r="T208" i="8"/>
  <c r="D209" i="8"/>
  <c r="E209" i="8"/>
  <c r="F209" i="8"/>
  <c r="G209" i="8"/>
  <c r="H209" i="8"/>
  <c r="I209" i="8"/>
  <c r="J209" i="8"/>
  <c r="K209" i="8"/>
  <c r="L209" i="8"/>
  <c r="M209" i="8"/>
  <c r="O209" i="8"/>
  <c r="P209" i="8"/>
  <c r="Q209" i="8"/>
  <c r="R209" i="8"/>
  <c r="S209" i="8"/>
  <c r="T209" i="8"/>
  <c r="D210" i="8"/>
  <c r="E210" i="8"/>
  <c r="F210" i="8"/>
  <c r="G210" i="8"/>
  <c r="H210" i="8"/>
  <c r="I210" i="8"/>
  <c r="J210" i="8"/>
  <c r="K210" i="8"/>
  <c r="L210" i="8"/>
  <c r="M210" i="8"/>
  <c r="O210" i="8"/>
  <c r="P210" i="8"/>
  <c r="T210" i="8" s="1"/>
  <c r="Q210" i="8"/>
  <c r="R210" i="8"/>
  <c r="S210" i="8"/>
  <c r="D211" i="8"/>
  <c r="E211" i="8"/>
  <c r="F211" i="8"/>
  <c r="G211" i="8"/>
  <c r="H211" i="8"/>
  <c r="I211" i="8"/>
  <c r="J211" i="8"/>
  <c r="K211" i="8"/>
  <c r="L211" i="8"/>
  <c r="M211" i="8"/>
  <c r="O211" i="8"/>
  <c r="P211" i="8"/>
  <c r="T211" i="8" s="1"/>
  <c r="Q211" i="8"/>
  <c r="R211" i="8"/>
  <c r="S211" i="8"/>
  <c r="D212" i="8"/>
  <c r="E212" i="8"/>
  <c r="F212" i="8"/>
  <c r="G212" i="8"/>
  <c r="H212" i="8"/>
  <c r="I212" i="8"/>
  <c r="J212" i="8"/>
  <c r="K212" i="8"/>
  <c r="L212" i="8"/>
  <c r="M212" i="8"/>
  <c r="O212" i="8"/>
  <c r="P212" i="8"/>
  <c r="T212" i="8" s="1"/>
  <c r="Q212" i="8"/>
  <c r="R212" i="8"/>
  <c r="S212" i="8"/>
  <c r="D213" i="8"/>
  <c r="E213" i="8"/>
  <c r="F213" i="8"/>
  <c r="G213" i="8"/>
  <c r="H213" i="8"/>
  <c r="I213" i="8"/>
  <c r="J213" i="8"/>
  <c r="K213" i="8"/>
  <c r="L213" i="8"/>
  <c r="M213" i="8"/>
  <c r="O213" i="8"/>
  <c r="P213" i="8"/>
  <c r="T213" i="8" s="1"/>
  <c r="Q213" i="8"/>
  <c r="R213" i="8"/>
  <c r="S213" i="8"/>
  <c r="D214" i="8"/>
  <c r="E214" i="8"/>
  <c r="F214" i="8"/>
  <c r="G214" i="8"/>
  <c r="H214" i="8"/>
  <c r="I214" i="8"/>
  <c r="J214" i="8"/>
  <c r="K214" i="8"/>
  <c r="L214" i="8"/>
  <c r="M214" i="8"/>
  <c r="O214" i="8"/>
  <c r="P214" i="8"/>
  <c r="T214" i="8" s="1"/>
  <c r="Q214" i="8"/>
  <c r="R214" i="8"/>
  <c r="S214" i="8"/>
  <c r="D215" i="8"/>
  <c r="E215" i="8"/>
  <c r="F215" i="8"/>
  <c r="G215" i="8"/>
  <c r="H215" i="8"/>
  <c r="I215" i="8"/>
  <c r="J215" i="8"/>
  <c r="K215" i="8"/>
  <c r="L215" i="8"/>
  <c r="M215" i="8"/>
  <c r="O215" i="8"/>
  <c r="P215" i="8"/>
  <c r="T215" i="8" s="1"/>
  <c r="Q215" i="8"/>
  <c r="R215" i="8"/>
  <c r="S215" i="8"/>
  <c r="D216" i="8"/>
  <c r="E216" i="8"/>
  <c r="F216" i="8"/>
  <c r="G216" i="8"/>
  <c r="H216" i="8"/>
  <c r="I216" i="8"/>
  <c r="J216" i="8"/>
  <c r="K216" i="8"/>
  <c r="L216" i="8"/>
  <c r="M216" i="8"/>
  <c r="O216" i="8"/>
  <c r="P216" i="8"/>
  <c r="Q216" i="8"/>
  <c r="R216" i="8"/>
  <c r="S216" i="8"/>
  <c r="T216" i="8"/>
  <c r="D217" i="8"/>
  <c r="E217" i="8"/>
  <c r="F217" i="8"/>
  <c r="G217" i="8"/>
  <c r="H217" i="8"/>
  <c r="I217" i="8"/>
  <c r="J217" i="8"/>
  <c r="K217" i="8"/>
  <c r="L217" i="8"/>
  <c r="M217" i="8"/>
  <c r="O217" i="8"/>
  <c r="P217" i="8"/>
  <c r="Q217" i="8"/>
  <c r="R217" i="8"/>
  <c r="S217" i="8"/>
  <c r="T217" i="8"/>
  <c r="D218" i="8"/>
  <c r="E218" i="8"/>
  <c r="F218" i="8"/>
  <c r="G218" i="8"/>
  <c r="H218" i="8"/>
  <c r="I218" i="8"/>
  <c r="J218" i="8"/>
  <c r="K218" i="8"/>
  <c r="L218" i="8"/>
  <c r="M218" i="8"/>
  <c r="O218" i="8"/>
  <c r="P218" i="8"/>
  <c r="Q218" i="8"/>
  <c r="R218" i="8"/>
  <c r="S218" i="8"/>
  <c r="T218" i="8"/>
  <c r="D219" i="8"/>
  <c r="E219" i="8"/>
  <c r="F219" i="8"/>
  <c r="G219" i="8"/>
  <c r="H219" i="8"/>
  <c r="I219" i="8"/>
  <c r="J219" i="8"/>
  <c r="K219" i="8"/>
  <c r="L219" i="8"/>
  <c r="M219" i="8"/>
  <c r="O219" i="8"/>
  <c r="P219" i="8"/>
  <c r="Q219" i="8"/>
  <c r="R219" i="8"/>
  <c r="S219" i="8"/>
  <c r="T219" i="8"/>
  <c r="D220" i="8"/>
  <c r="E220" i="8"/>
  <c r="F220" i="8"/>
  <c r="G220" i="8"/>
  <c r="H220" i="8"/>
  <c r="I220" i="8"/>
  <c r="J220" i="8"/>
  <c r="K220" i="8"/>
  <c r="L220" i="8"/>
  <c r="M220" i="8"/>
  <c r="O220" i="8"/>
  <c r="P220" i="8"/>
  <c r="Q220" i="8"/>
  <c r="R220" i="8"/>
  <c r="S220" i="8"/>
  <c r="T220" i="8"/>
  <c r="D221" i="8"/>
  <c r="E221" i="8"/>
  <c r="F221" i="8"/>
  <c r="G221" i="8"/>
  <c r="H221" i="8"/>
  <c r="I221" i="8"/>
  <c r="J221" i="8"/>
  <c r="K221" i="8"/>
  <c r="L221" i="8"/>
  <c r="M221" i="8"/>
  <c r="O221" i="8"/>
  <c r="P221" i="8"/>
  <c r="Q221" i="8"/>
  <c r="R221" i="8"/>
  <c r="S221" i="8"/>
  <c r="T221" i="8"/>
  <c r="D222" i="8"/>
  <c r="E222" i="8"/>
  <c r="F222" i="8"/>
  <c r="G222" i="8"/>
  <c r="H222" i="8"/>
  <c r="I222" i="8"/>
  <c r="J222" i="8"/>
  <c r="K222" i="8"/>
  <c r="L222" i="8"/>
  <c r="M222" i="8"/>
  <c r="O222" i="8"/>
  <c r="P222" i="8"/>
  <c r="Q222" i="8"/>
  <c r="R222" i="8"/>
  <c r="S222" i="8"/>
  <c r="T222" i="8"/>
  <c r="D223" i="8"/>
  <c r="E223" i="8"/>
  <c r="F223" i="8"/>
  <c r="G223" i="8"/>
  <c r="H223" i="8"/>
  <c r="I223" i="8"/>
  <c r="J223" i="8"/>
  <c r="K223" i="8"/>
  <c r="L223" i="8"/>
  <c r="M223" i="8"/>
  <c r="O223" i="8"/>
  <c r="P223" i="8"/>
  <c r="Q223" i="8"/>
  <c r="R223" i="8"/>
  <c r="S223" i="8"/>
  <c r="T223" i="8"/>
  <c r="D224" i="8"/>
  <c r="E224" i="8"/>
  <c r="F224" i="8"/>
  <c r="G224" i="8"/>
  <c r="H224" i="8"/>
  <c r="I224" i="8"/>
  <c r="J224" i="8"/>
  <c r="K224" i="8"/>
  <c r="L224" i="8"/>
  <c r="M224" i="8"/>
  <c r="O224" i="8"/>
  <c r="P224" i="8"/>
  <c r="Q224" i="8"/>
  <c r="R224" i="8"/>
  <c r="S224" i="8"/>
  <c r="T224" i="8"/>
  <c r="D225" i="8"/>
  <c r="E225" i="8"/>
  <c r="F225" i="8"/>
  <c r="G225" i="8"/>
  <c r="H225" i="8"/>
  <c r="I225" i="8"/>
  <c r="J225" i="8"/>
  <c r="K225" i="8"/>
  <c r="L225" i="8"/>
  <c r="M225" i="8"/>
  <c r="O225" i="8"/>
  <c r="P225" i="8"/>
  <c r="Q225" i="8"/>
  <c r="R225" i="8"/>
  <c r="S225" i="8"/>
  <c r="T225" i="8"/>
  <c r="D226" i="8"/>
  <c r="E226" i="8"/>
  <c r="F226" i="8"/>
  <c r="G226" i="8"/>
  <c r="H226" i="8"/>
  <c r="I226" i="8"/>
  <c r="J226" i="8"/>
  <c r="K226" i="8"/>
  <c r="L226" i="8"/>
  <c r="M226" i="8"/>
  <c r="O226" i="8"/>
  <c r="P226" i="8"/>
  <c r="Q226" i="8"/>
  <c r="R226" i="8"/>
  <c r="S226" i="8"/>
  <c r="T226" i="8"/>
  <c r="D227" i="8"/>
  <c r="E227" i="8"/>
  <c r="F227" i="8"/>
  <c r="G227" i="8"/>
  <c r="H227" i="8"/>
  <c r="I227" i="8"/>
  <c r="J227" i="8"/>
  <c r="K227" i="8"/>
  <c r="L227" i="8"/>
  <c r="M227" i="8"/>
  <c r="O227" i="8"/>
  <c r="P227" i="8"/>
  <c r="Q227" i="8"/>
  <c r="R227" i="8"/>
  <c r="S227" i="8"/>
  <c r="T227" i="8"/>
  <c r="D228" i="8"/>
  <c r="E228" i="8"/>
  <c r="F228" i="8"/>
  <c r="G228" i="8"/>
  <c r="H228" i="8"/>
  <c r="I228" i="8"/>
  <c r="J228" i="8"/>
  <c r="K228" i="8"/>
  <c r="L228" i="8"/>
  <c r="M228" i="8"/>
  <c r="O228" i="8"/>
  <c r="P228" i="8"/>
  <c r="Q228" i="8"/>
  <c r="R228" i="8"/>
  <c r="S228" i="8"/>
  <c r="T228" i="8"/>
  <c r="D229" i="8"/>
  <c r="E229" i="8"/>
  <c r="F229" i="8"/>
  <c r="G229" i="8"/>
  <c r="H229" i="8"/>
  <c r="I229" i="8"/>
  <c r="J229" i="8"/>
  <c r="K229" i="8"/>
  <c r="L229" i="8"/>
  <c r="M229" i="8"/>
  <c r="O229" i="8"/>
  <c r="P229" i="8"/>
  <c r="Q229" i="8"/>
  <c r="R229" i="8"/>
  <c r="S229" i="8"/>
  <c r="T229" i="8"/>
  <c r="D230" i="8"/>
  <c r="E230" i="8"/>
  <c r="F230" i="8"/>
  <c r="G230" i="8"/>
  <c r="H230" i="8"/>
  <c r="I230" i="8"/>
  <c r="J230" i="8"/>
  <c r="K230" i="8"/>
  <c r="L230" i="8"/>
  <c r="M230" i="8"/>
  <c r="O230" i="8"/>
  <c r="P230" i="8"/>
  <c r="Q230" i="8"/>
  <c r="R230" i="8"/>
  <c r="S230" i="8"/>
  <c r="T230" i="8"/>
  <c r="D231" i="8"/>
  <c r="E231" i="8"/>
  <c r="F231" i="8"/>
  <c r="G231" i="8"/>
  <c r="H231" i="8"/>
  <c r="I231" i="8"/>
  <c r="J231" i="8"/>
  <c r="K231" i="8"/>
  <c r="L231" i="8"/>
  <c r="M231" i="8"/>
  <c r="O231" i="8"/>
  <c r="P231" i="8"/>
  <c r="Q231" i="8"/>
  <c r="R231" i="8"/>
  <c r="S231" i="8"/>
  <c r="T231" i="8"/>
  <c r="D232" i="8"/>
  <c r="E232" i="8"/>
  <c r="F232" i="8"/>
  <c r="G232" i="8"/>
  <c r="H232" i="8"/>
  <c r="I232" i="8"/>
  <c r="J232" i="8"/>
  <c r="K232" i="8"/>
  <c r="L232" i="8"/>
  <c r="M232" i="8"/>
  <c r="O232" i="8"/>
  <c r="P232" i="8"/>
  <c r="Q232" i="8"/>
  <c r="R232" i="8"/>
  <c r="S232" i="8"/>
  <c r="T232" i="8"/>
  <c r="D233" i="8"/>
  <c r="E233" i="8"/>
  <c r="F233" i="8"/>
  <c r="G233" i="8"/>
  <c r="H233" i="8"/>
  <c r="I233" i="8"/>
  <c r="J233" i="8"/>
  <c r="K233" i="8"/>
  <c r="L233" i="8"/>
  <c r="M233" i="8"/>
  <c r="O233" i="8"/>
  <c r="P233" i="8"/>
  <c r="Q233" i="8"/>
  <c r="R233" i="8"/>
  <c r="S233" i="8"/>
  <c r="T233" i="8"/>
  <c r="D234" i="8"/>
  <c r="E234" i="8"/>
  <c r="F234" i="8"/>
  <c r="G234" i="8"/>
  <c r="H234" i="8"/>
  <c r="I234" i="8"/>
  <c r="J234" i="8"/>
  <c r="K234" i="8"/>
  <c r="L234" i="8"/>
  <c r="M234" i="8"/>
  <c r="O234" i="8"/>
  <c r="P234" i="8"/>
  <c r="Q234" i="8"/>
  <c r="R234" i="8"/>
  <c r="S234" i="8"/>
  <c r="T234" i="8"/>
  <c r="D235" i="8"/>
  <c r="E235" i="8"/>
  <c r="F235" i="8"/>
  <c r="G235" i="8"/>
  <c r="H235" i="8"/>
  <c r="I235" i="8"/>
  <c r="J235" i="8"/>
  <c r="K235" i="8"/>
  <c r="L235" i="8"/>
  <c r="M235" i="8"/>
  <c r="O235" i="8"/>
  <c r="P235" i="8"/>
  <c r="Q235" i="8"/>
  <c r="R235" i="8"/>
  <c r="S235" i="8"/>
  <c r="T235" i="8"/>
  <c r="D236" i="8"/>
  <c r="E236" i="8"/>
  <c r="F236" i="8"/>
  <c r="G236" i="8"/>
  <c r="H236" i="8"/>
  <c r="I236" i="8"/>
  <c r="J236" i="8"/>
  <c r="K236" i="8"/>
  <c r="L236" i="8"/>
  <c r="M236" i="8"/>
  <c r="O236" i="8"/>
  <c r="P236" i="8"/>
  <c r="T236" i="8" s="1"/>
  <c r="Q236" i="8"/>
  <c r="R236" i="8"/>
  <c r="S236" i="8"/>
  <c r="D237" i="8"/>
  <c r="E237" i="8"/>
  <c r="F237" i="8"/>
  <c r="G237" i="8"/>
  <c r="H237" i="8"/>
  <c r="I237" i="8"/>
  <c r="J237" i="8"/>
  <c r="K237" i="8"/>
  <c r="L237" i="8"/>
  <c r="M237" i="8"/>
  <c r="O237" i="8"/>
  <c r="P237" i="8"/>
  <c r="T237" i="8" s="1"/>
  <c r="Q237" i="8"/>
  <c r="R237" i="8"/>
  <c r="S237" i="8"/>
  <c r="D238" i="8"/>
  <c r="E238" i="8"/>
  <c r="F238" i="8"/>
  <c r="G238" i="8"/>
  <c r="H238" i="8"/>
  <c r="I238" i="8"/>
  <c r="J238" i="8"/>
  <c r="K238" i="8"/>
  <c r="L238" i="8"/>
  <c r="M238" i="8"/>
  <c r="O238" i="8"/>
  <c r="P238" i="8"/>
  <c r="Q238" i="8"/>
  <c r="R238" i="8"/>
  <c r="S238" i="8"/>
  <c r="T238" i="8"/>
  <c r="D239" i="8"/>
  <c r="E239" i="8"/>
  <c r="F239" i="8"/>
  <c r="G239" i="8"/>
  <c r="H239" i="8"/>
  <c r="I239" i="8"/>
  <c r="J239" i="8"/>
  <c r="K239" i="8"/>
  <c r="L239" i="8"/>
  <c r="M239" i="8"/>
  <c r="O239" i="8"/>
  <c r="P239" i="8"/>
  <c r="T239" i="8" s="1"/>
  <c r="Q239" i="8"/>
  <c r="R239" i="8"/>
  <c r="S239" i="8"/>
  <c r="D240" i="8"/>
  <c r="E240" i="8"/>
  <c r="F240" i="8"/>
  <c r="G240" i="8"/>
  <c r="H240" i="8"/>
  <c r="I240" i="8"/>
  <c r="J240" i="8"/>
  <c r="K240" i="8"/>
  <c r="L240" i="8"/>
  <c r="M240" i="8"/>
  <c r="O240" i="8"/>
  <c r="P240" i="8"/>
  <c r="Q240" i="8"/>
  <c r="R240" i="8"/>
  <c r="S240" i="8"/>
  <c r="T240" i="8"/>
  <c r="D241" i="8"/>
  <c r="E241" i="8"/>
  <c r="F241" i="8"/>
  <c r="G241" i="8"/>
  <c r="H241" i="8"/>
  <c r="I241" i="8"/>
  <c r="J241" i="8"/>
  <c r="K241" i="8"/>
  <c r="L241" i="8"/>
  <c r="M241" i="8"/>
  <c r="O241" i="8"/>
  <c r="P241" i="8"/>
  <c r="T241" i="8" s="1"/>
  <c r="Q241" i="8"/>
  <c r="R241" i="8"/>
  <c r="S241" i="8"/>
  <c r="D242" i="8"/>
  <c r="E242" i="8"/>
  <c r="F242" i="8"/>
  <c r="G242" i="8"/>
  <c r="H242" i="8"/>
  <c r="I242" i="8"/>
  <c r="J242" i="8"/>
  <c r="K242" i="8"/>
  <c r="L242" i="8"/>
  <c r="M242" i="8"/>
  <c r="O242" i="8"/>
  <c r="P242" i="8"/>
  <c r="T242" i="8" s="1"/>
  <c r="Q242" i="8"/>
  <c r="R242" i="8"/>
  <c r="S242" i="8"/>
  <c r="D243" i="8"/>
  <c r="E243" i="8"/>
  <c r="F243" i="8"/>
  <c r="G243" i="8"/>
  <c r="H243" i="8"/>
  <c r="I243" i="8"/>
  <c r="J243" i="8"/>
  <c r="K243" i="8"/>
  <c r="L243" i="8"/>
  <c r="M243" i="8"/>
  <c r="O243" i="8"/>
  <c r="P243" i="8"/>
  <c r="Q243" i="8"/>
  <c r="R243" i="8"/>
  <c r="S243" i="8"/>
  <c r="T243" i="8"/>
  <c r="D244" i="8"/>
  <c r="E244" i="8"/>
  <c r="F244" i="8"/>
  <c r="G244" i="8"/>
  <c r="H244" i="8"/>
  <c r="I244" i="8"/>
  <c r="J244" i="8"/>
  <c r="K244" i="8"/>
  <c r="L244" i="8"/>
  <c r="M244" i="8"/>
  <c r="O244" i="8"/>
  <c r="P244" i="8"/>
  <c r="Q244" i="8"/>
  <c r="R244" i="8"/>
  <c r="S244" i="8"/>
  <c r="T244" i="8"/>
  <c r="D245" i="8"/>
  <c r="E245" i="8"/>
  <c r="F245" i="8"/>
  <c r="G245" i="8"/>
  <c r="H245" i="8"/>
  <c r="I245" i="8"/>
  <c r="J245" i="8"/>
  <c r="K245" i="8"/>
  <c r="L245" i="8"/>
  <c r="M245" i="8"/>
  <c r="O245" i="8"/>
  <c r="P245" i="8"/>
  <c r="Q245" i="8"/>
  <c r="R245" i="8"/>
  <c r="S245" i="8"/>
  <c r="T245" i="8"/>
  <c r="D246" i="8"/>
  <c r="E246" i="8"/>
  <c r="F246" i="8"/>
  <c r="G246" i="8"/>
  <c r="H246" i="8"/>
  <c r="I246" i="8"/>
  <c r="J246" i="8"/>
  <c r="K246" i="8"/>
  <c r="L246" i="8"/>
  <c r="M246" i="8"/>
  <c r="O246" i="8"/>
  <c r="P246" i="8"/>
  <c r="Q246" i="8"/>
  <c r="R246" i="8"/>
  <c r="S246" i="8"/>
  <c r="T246" i="8"/>
  <c r="D247" i="8"/>
  <c r="E247" i="8"/>
  <c r="F247" i="8"/>
  <c r="G247" i="8"/>
  <c r="H247" i="8"/>
  <c r="I247" i="8"/>
  <c r="J247" i="8"/>
  <c r="K247" i="8"/>
  <c r="L247" i="8"/>
  <c r="M247" i="8"/>
  <c r="O247" i="8"/>
  <c r="P247" i="8"/>
  <c r="Q247" i="8"/>
  <c r="R247" i="8"/>
  <c r="S247" i="8"/>
  <c r="T247" i="8"/>
  <c r="D248" i="8"/>
  <c r="E248" i="8"/>
  <c r="F248" i="8"/>
  <c r="G248" i="8"/>
  <c r="H248" i="8"/>
  <c r="I248" i="8"/>
  <c r="J248" i="8"/>
  <c r="K248" i="8"/>
  <c r="L248" i="8"/>
  <c r="M248" i="8"/>
  <c r="O248" i="8"/>
  <c r="P248" i="8"/>
  <c r="Q248" i="8"/>
  <c r="R248" i="8"/>
  <c r="S248" i="8"/>
  <c r="T248" i="8"/>
  <c r="D249" i="8"/>
  <c r="E249" i="8"/>
  <c r="F249" i="8"/>
  <c r="G249" i="8"/>
  <c r="H249" i="8"/>
  <c r="I249" i="8"/>
  <c r="J249" i="8"/>
  <c r="K249" i="8"/>
  <c r="L249" i="8"/>
  <c r="M249" i="8"/>
  <c r="O249" i="8"/>
  <c r="P249" i="8"/>
  <c r="Q249" i="8"/>
  <c r="R249" i="8"/>
  <c r="S249" i="8"/>
  <c r="T249" i="8"/>
  <c r="D250" i="8"/>
  <c r="E250" i="8"/>
  <c r="F250" i="8"/>
  <c r="G250" i="8"/>
  <c r="H250" i="8"/>
  <c r="I250" i="8"/>
  <c r="J250" i="8"/>
  <c r="K250" i="8"/>
  <c r="L250" i="8"/>
  <c r="M250" i="8"/>
  <c r="O250" i="8"/>
  <c r="P250" i="8"/>
  <c r="Q250" i="8"/>
  <c r="R250" i="8"/>
  <c r="S250" i="8"/>
  <c r="T250" i="8"/>
  <c r="D251" i="8"/>
  <c r="E251" i="8"/>
  <c r="F251" i="8"/>
  <c r="G251" i="8"/>
  <c r="H251" i="8"/>
  <c r="I251" i="8"/>
  <c r="J251" i="8"/>
  <c r="K251" i="8"/>
  <c r="L251" i="8"/>
  <c r="M251" i="8"/>
  <c r="O251" i="8"/>
  <c r="P251" i="8"/>
  <c r="Q251" i="8"/>
  <c r="R251" i="8"/>
  <c r="S251" i="8"/>
  <c r="T251" i="8"/>
  <c r="D252" i="8"/>
  <c r="E252" i="8"/>
  <c r="F252" i="8"/>
  <c r="G252" i="8"/>
  <c r="H252" i="8"/>
  <c r="I252" i="8"/>
  <c r="J252" i="8"/>
  <c r="K252" i="8"/>
  <c r="L252" i="8"/>
  <c r="M252" i="8"/>
  <c r="O252" i="8"/>
  <c r="P252" i="8"/>
  <c r="Q252" i="8"/>
  <c r="R252" i="8"/>
  <c r="S252" i="8"/>
  <c r="T252" i="8"/>
  <c r="D253" i="8"/>
  <c r="E253" i="8"/>
  <c r="F253" i="8"/>
  <c r="G253" i="8"/>
  <c r="H253" i="8"/>
  <c r="I253" i="8"/>
  <c r="J253" i="8"/>
  <c r="K253" i="8"/>
  <c r="L253" i="8"/>
  <c r="M253" i="8"/>
  <c r="O253" i="8"/>
  <c r="P253" i="8"/>
  <c r="Q253" i="8"/>
  <c r="R253" i="8"/>
  <c r="S253" i="8"/>
  <c r="T253" i="8"/>
  <c r="D254" i="8"/>
  <c r="E254" i="8"/>
  <c r="F254" i="8"/>
  <c r="G254" i="8"/>
  <c r="H254" i="8"/>
  <c r="I254" i="8"/>
  <c r="J254" i="8"/>
  <c r="K254" i="8"/>
  <c r="L254" i="8"/>
  <c r="M254" i="8"/>
  <c r="O254" i="8"/>
  <c r="P254" i="8"/>
  <c r="Q254" i="8"/>
  <c r="R254" i="8"/>
  <c r="S254" i="8"/>
  <c r="T254" i="8"/>
  <c r="D255" i="8"/>
  <c r="E255" i="8"/>
  <c r="F255" i="8"/>
  <c r="G255" i="8"/>
  <c r="H255" i="8"/>
  <c r="I255" i="8"/>
  <c r="J255" i="8"/>
  <c r="K255" i="8"/>
  <c r="L255" i="8"/>
  <c r="M255" i="8"/>
  <c r="O255" i="8"/>
  <c r="P255" i="8"/>
  <c r="Q255" i="8"/>
  <c r="R255" i="8"/>
  <c r="S255" i="8"/>
  <c r="T255" i="8"/>
  <c r="D256" i="8"/>
  <c r="E256" i="8"/>
  <c r="F256" i="8"/>
  <c r="G256" i="8"/>
  <c r="H256" i="8"/>
  <c r="I256" i="8"/>
  <c r="J256" i="8"/>
  <c r="K256" i="8"/>
  <c r="L256" i="8"/>
  <c r="M256" i="8"/>
  <c r="O256" i="8"/>
  <c r="P256" i="8"/>
  <c r="Q256" i="8"/>
  <c r="R256" i="8"/>
  <c r="S256" i="8"/>
  <c r="T256" i="8"/>
  <c r="D257" i="8"/>
  <c r="E257" i="8"/>
  <c r="F257" i="8"/>
  <c r="G257" i="8"/>
  <c r="H257" i="8"/>
  <c r="I257" i="8"/>
  <c r="J257" i="8"/>
  <c r="K257" i="8"/>
  <c r="L257" i="8"/>
  <c r="M257" i="8"/>
  <c r="O257" i="8"/>
  <c r="P257" i="8"/>
  <c r="Q257" i="8"/>
  <c r="R257" i="8"/>
  <c r="S257" i="8"/>
  <c r="T257" i="8"/>
  <c r="D258" i="8"/>
  <c r="E258" i="8"/>
  <c r="F258" i="8"/>
  <c r="G258" i="8"/>
  <c r="H258" i="8"/>
  <c r="I258" i="8"/>
  <c r="J258" i="8"/>
  <c r="K258" i="8"/>
  <c r="L258" i="8"/>
  <c r="M258" i="8"/>
  <c r="O258" i="8"/>
  <c r="P258" i="8"/>
  <c r="T258" i="8" s="1"/>
  <c r="Q258" i="8"/>
  <c r="R258" i="8"/>
  <c r="S258" i="8"/>
  <c r="D259" i="8"/>
  <c r="E259" i="8"/>
  <c r="F259" i="8"/>
  <c r="G259" i="8"/>
  <c r="H259" i="8"/>
  <c r="I259" i="8"/>
  <c r="J259" i="8"/>
  <c r="K259" i="8"/>
  <c r="L259" i="8"/>
  <c r="M259" i="8"/>
  <c r="O259" i="8"/>
  <c r="P259" i="8"/>
  <c r="T259" i="8" s="1"/>
  <c r="Q259" i="8"/>
  <c r="S259" i="8" s="1"/>
  <c r="R259" i="8"/>
  <c r="D260" i="8"/>
  <c r="E260" i="8"/>
  <c r="F260" i="8"/>
  <c r="G260" i="8"/>
  <c r="H260" i="8"/>
  <c r="I260" i="8"/>
  <c r="J260" i="8"/>
  <c r="K260" i="8"/>
  <c r="L260" i="8"/>
  <c r="M260" i="8"/>
  <c r="O260" i="8"/>
  <c r="P260" i="8"/>
  <c r="T260" i="8" s="1"/>
  <c r="Q260" i="8"/>
  <c r="S260" i="8" s="1"/>
  <c r="R260" i="8"/>
  <c r="D261" i="8"/>
  <c r="E261" i="8"/>
  <c r="F261" i="8"/>
  <c r="G261" i="8"/>
  <c r="H261" i="8"/>
  <c r="I261" i="8"/>
  <c r="J261" i="8"/>
  <c r="K261" i="8"/>
  <c r="L261" i="8"/>
  <c r="M261" i="8"/>
  <c r="O261" i="8"/>
  <c r="S261" i="8" s="1"/>
  <c r="P261" i="8"/>
  <c r="T261" i="8" s="1"/>
  <c r="Q261" i="8"/>
  <c r="R261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U201" i="2"/>
  <c r="V201" i="2"/>
  <c r="W201" i="2"/>
  <c r="AC201" i="2" s="1"/>
  <c r="X201" i="2"/>
  <c r="AA201" i="2" s="1"/>
  <c r="Y201" i="2"/>
  <c r="Z201" i="2"/>
  <c r="AB201" i="2"/>
  <c r="U202" i="2"/>
  <c r="V202" i="2"/>
  <c r="AB202" i="2" s="1"/>
  <c r="W202" i="2"/>
  <c r="AC202" i="2" s="1"/>
  <c r="X202" i="2"/>
  <c r="Y202" i="2"/>
  <c r="Z202" i="2"/>
  <c r="AA202" i="2"/>
  <c r="U203" i="2"/>
  <c r="AA203" i="2" s="1"/>
  <c r="V203" i="2"/>
  <c r="AB203" i="2" s="1"/>
  <c r="W203" i="2"/>
  <c r="X203" i="2"/>
  <c r="Y203" i="2"/>
  <c r="Z203" i="2"/>
  <c r="AC203" i="2" s="1"/>
  <c r="U204" i="2"/>
  <c r="AA204" i="2" s="1"/>
  <c r="V204" i="2"/>
  <c r="W204" i="2"/>
  <c r="X204" i="2"/>
  <c r="Y204" i="2"/>
  <c r="AB204" i="2" s="1"/>
  <c r="Z204" i="2"/>
  <c r="AC204" i="2"/>
  <c r="U205" i="2"/>
  <c r="V205" i="2"/>
  <c r="W205" i="2"/>
  <c r="AC205" i="2" s="1"/>
  <c r="X205" i="2"/>
  <c r="AA205" i="2" s="1"/>
  <c r="Y205" i="2"/>
  <c r="Z205" i="2"/>
  <c r="AB205" i="2"/>
  <c r="U206" i="2"/>
  <c r="V206" i="2"/>
  <c r="AB206" i="2" s="1"/>
  <c r="W206" i="2"/>
  <c r="AC206" i="2" s="1"/>
  <c r="X206" i="2"/>
  <c r="Y206" i="2"/>
  <c r="Z206" i="2"/>
  <c r="AA206" i="2"/>
  <c r="U207" i="2"/>
  <c r="AA207" i="2" s="1"/>
  <c r="V207" i="2"/>
  <c r="AB207" i="2" s="1"/>
  <c r="W207" i="2"/>
  <c r="X207" i="2"/>
  <c r="Y207" i="2"/>
  <c r="Z207" i="2"/>
  <c r="AC207" i="2" s="1"/>
  <c r="U208" i="2"/>
  <c r="AA208" i="2" s="1"/>
  <c r="V208" i="2"/>
  <c r="W208" i="2"/>
  <c r="X208" i="2"/>
  <c r="Y208" i="2"/>
  <c r="AB208" i="2" s="1"/>
  <c r="Z208" i="2"/>
  <c r="AC208" i="2"/>
  <c r="U209" i="2"/>
  <c r="V209" i="2"/>
  <c r="W209" i="2"/>
  <c r="AC209" i="2" s="1"/>
  <c r="X209" i="2"/>
  <c r="AA209" i="2" s="1"/>
  <c r="Y209" i="2"/>
  <c r="Z209" i="2"/>
  <c r="AB209" i="2"/>
  <c r="U210" i="2"/>
  <c r="V210" i="2"/>
  <c r="AB210" i="2" s="1"/>
  <c r="W210" i="2"/>
  <c r="AC210" i="2" s="1"/>
  <c r="X210" i="2"/>
  <c r="Y210" i="2"/>
  <c r="Z210" i="2"/>
  <c r="AA210" i="2"/>
  <c r="U211" i="2"/>
  <c r="AA211" i="2" s="1"/>
  <c r="V211" i="2"/>
  <c r="AB211" i="2" s="1"/>
  <c r="W211" i="2"/>
  <c r="X211" i="2"/>
  <c r="Y211" i="2"/>
  <c r="Z211" i="2"/>
  <c r="AC211" i="2" s="1"/>
  <c r="U212" i="2"/>
  <c r="AA212" i="2" s="1"/>
  <c r="V212" i="2"/>
  <c r="W212" i="2"/>
  <c r="X212" i="2"/>
  <c r="Y212" i="2"/>
  <c r="AB212" i="2" s="1"/>
  <c r="Z212" i="2"/>
  <c r="AC212" i="2"/>
  <c r="U213" i="2"/>
  <c r="V213" i="2"/>
  <c r="W213" i="2"/>
  <c r="AC213" i="2" s="1"/>
  <c r="X213" i="2"/>
  <c r="AA213" i="2" s="1"/>
  <c r="Y213" i="2"/>
  <c r="Z213" i="2"/>
  <c r="AB213" i="2"/>
  <c r="U214" i="2"/>
  <c r="V214" i="2"/>
  <c r="AB214" i="2" s="1"/>
  <c r="W214" i="2"/>
  <c r="AC214" i="2" s="1"/>
  <c r="X214" i="2"/>
  <c r="Y214" i="2"/>
  <c r="Z214" i="2"/>
  <c r="AA214" i="2"/>
  <c r="U215" i="2"/>
  <c r="AA215" i="2" s="1"/>
  <c r="V215" i="2"/>
  <c r="AB215" i="2" s="1"/>
  <c r="W215" i="2"/>
  <c r="X215" i="2"/>
  <c r="Y215" i="2"/>
  <c r="Z215" i="2"/>
  <c r="AC215" i="2" s="1"/>
  <c r="U216" i="2"/>
  <c r="AA216" i="2" s="1"/>
  <c r="V216" i="2"/>
  <c r="W216" i="2"/>
  <c r="X216" i="2"/>
  <c r="Y216" i="2"/>
  <c r="AB216" i="2" s="1"/>
  <c r="Z216" i="2"/>
  <c r="AC216" i="2"/>
  <c r="U217" i="2"/>
  <c r="V217" i="2"/>
  <c r="W217" i="2"/>
  <c r="AC217" i="2" s="1"/>
  <c r="X217" i="2"/>
  <c r="AA217" i="2" s="1"/>
  <c r="Y217" i="2"/>
  <c r="Z217" i="2"/>
  <c r="AB217" i="2"/>
  <c r="U218" i="2"/>
  <c r="V218" i="2"/>
  <c r="AB218" i="2" s="1"/>
  <c r="W218" i="2"/>
  <c r="AC218" i="2" s="1"/>
  <c r="X218" i="2"/>
  <c r="Y218" i="2"/>
  <c r="Z218" i="2"/>
  <c r="AA218" i="2"/>
  <c r="U219" i="2"/>
  <c r="AA219" i="2" s="1"/>
  <c r="V219" i="2"/>
  <c r="AB219" i="2" s="1"/>
  <c r="W219" i="2"/>
  <c r="X219" i="2"/>
  <c r="Y219" i="2"/>
  <c r="Z219" i="2"/>
  <c r="AC219" i="2" s="1"/>
  <c r="U220" i="2"/>
  <c r="AA220" i="2" s="1"/>
  <c r="V220" i="2"/>
  <c r="W220" i="2"/>
  <c r="X220" i="2"/>
  <c r="Y220" i="2"/>
  <c r="AB220" i="2" s="1"/>
  <c r="Z220" i="2"/>
  <c r="AC220" i="2"/>
  <c r="U221" i="2"/>
  <c r="V221" i="2"/>
  <c r="W221" i="2"/>
  <c r="AC221" i="2" s="1"/>
  <c r="X221" i="2"/>
  <c r="AA221" i="2" s="1"/>
  <c r="Y221" i="2"/>
  <c r="Z221" i="2"/>
  <c r="AB221" i="2"/>
  <c r="U222" i="2"/>
  <c r="V222" i="2"/>
  <c r="AB222" i="2" s="1"/>
  <c r="W222" i="2"/>
  <c r="AC222" i="2" s="1"/>
  <c r="X222" i="2"/>
  <c r="Y222" i="2"/>
  <c r="Z222" i="2"/>
  <c r="AA222" i="2"/>
  <c r="U223" i="2"/>
  <c r="AA223" i="2" s="1"/>
  <c r="V223" i="2"/>
  <c r="AB223" i="2" s="1"/>
  <c r="W223" i="2"/>
  <c r="X223" i="2"/>
  <c r="Y223" i="2"/>
  <c r="Z223" i="2"/>
  <c r="AC223" i="2" s="1"/>
  <c r="U224" i="2"/>
  <c r="AA224" i="2" s="1"/>
  <c r="V224" i="2"/>
  <c r="W224" i="2"/>
  <c r="X224" i="2"/>
  <c r="Y224" i="2"/>
  <c r="AB224" i="2" s="1"/>
  <c r="Z224" i="2"/>
  <c r="AC224" i="2"/>
  <c r="U225" i="2"/>
  <c r="V225" i="2"/>
  <c r="W225" i="2"/>
  <c r="AC225" i="2" s="1"/>
  <c r="X225" i="2"/>
  <c r="AA225" i="2" s="1"/>
  <c r="Y225" i="2"/>
  <c r="Z225" i="2"/>
  <c r="AB225" i="2"/>
  <c r="U226" i="2"/>
  <c r="V226" i="2"/>
  <c r="AB226" i="2" s="1"/>
  <c r="W226" i="2"/>
  <c r="AC226" i="2" s="1"/>
  <c r="X226" i="2"/>
  <c r="Y226" i="2"/>
  <c r="Z226" i="2"/>
  <c r="AA226" i="2"/>
  <c r="U227" i="2"/>
  <c r="AA227" i="2" s="1"/>
  <c r="V227" i="2"/>
  <c r="AB227" i="2" s="1"/>
  <c r="W227" i="2"/>
  <c r="X227" i="2"/>
  <c r="Y227" i="2"/>
  <c r="Z227" i="2"/>
  <c r="AC227" i="2" s="1"/>
  <c r="U228" i="2"/>
  <c r="AA228" i="2" s="1"/>
  <c r="V228" i="2"/>
  <c r="W228" i="2"/>
  <c r="X228" i="2"/>
  <c r="Y228" i="2"/>
  <c r="AB228" i="2" s="1"/>
  <c r="Z228" i="2"/>
  <c r="AC228" i="2"/>
  <c r="U229" i="2"/>
  <c r="V229" i="2"/>
  <c r="W229" i="2"/>
  <c r="AC229" i="2" s="1"/>
  <c r="X229" i="2"/>
  <c r="AA229" i="2" s="1"/>
  <c r="Y229" i="2"/>
  <c r="Z229" i="2"/>
  <c r="AB229" i="2"/>
  <c r="U230" i="2"/>
  <c r="V230" i="2"/>
  <c r="AB230" i="2" s="1"/>
  <c r="W230" i="2"/>
  <c r="AC230" i="2" s="1"/>
  <c r="X230" i="2"/>
  <c r="Y230" i="2"/>
  <c r="Z230" i="2"/>
  <c r="AA230" i="2"/>
  <c r="U231" i="2"/>
  <c r="AA231" i="2" s="1"/>
  <c r="V231" i="2"/>
  <c r="AB231" i="2" s="1"/>
  <c r="W231" i="2"/>
  <c r="X231" i="2"/>
  <c r="Y231" i="2"/>
  <c r="Z231" i="2"/>
  <c r="AC231" i="2" s="1"/>
  <c r="U232" i="2"/>
  <c r="AA232" i="2" s="1"/>
  <c r="V232" i="2"/>
  <c r="W232" i="2"/>
  <c r="X232" i="2"/>
  <c r="Y232" i="2"/>
  <c r="AB232" i="2" s="1"/>
  <c r="Z232" i="2"/>
  <c r="AC232" i="2"/>
  <c r="U233" i="2"/>
  <c r="V233" i="2"/>
  <c r="W233" i="2"/>
  <c r="AC233" i="2" s="1"/>
  <c r="X233" i="2"/>
  <c r="AA233" i="2" s="1"/>
  <c r="Y233" i="2"/>
  <c r="Z233" i="2"/>
  <c r="AB233" i="2"/>
  <c r="U234" i="2"/>
  <c r="V234" i="2"/>
  <c r="AB234" i="2" s="1"/>
  <c r="W234" i="2"/>
  <c r="AC234" i="2" s="1"/>
  <c r="X234" i="2"/>
  <c r="Y234" i="2"/>
  <c r="Z234" i="2"/>
  <c r="AA234" i="2"/>
  <c r="U235" i="2"/>
  <c r="AA235" i="2" s="1"/>
  <c r="V235" i="2"/>
  <c r="AB235" i="2" s="1"/>
  <c r="W235" i="2"/>
  <c r="X235" i="2"/>
  <c r="Y235" i="2"/>
  <c r="Z235" i="2"/>
  <c r="AC235" i="2" s="1"/>
  <c r="U236" i="2"/>
  <c r="AA236" i="2" s="1"/>
  <c r="V236" i="2"/>
  <c r="W236" i="2"/>
  <c r="X236" i="2"/>
  <c r="Y236" i="2"/>
  <c r="AB236" i="2" s="1"/>
  <c r="Z236" i="2"/>
  <c r="AC236" i="2"/>
  <c r="U237" i="2"/>
  <c r="V237" i="2"/>
  <c r="W237" i="2"/>
  <c r="AC237" i="2" s="1"/>
  <c r="X237" i="2"/>
  <c r="AA237" i="2" s="1"/>
  <c r="Y237" i="2"/>
  <c r="Z237" i="2"/>
  <c r="AB237" i="2"/>
  <c r="U238" i="2"/>
  <c r="V238" i="2"/>
  <c r="AB238" i="2" s="1"/>
  <c r="W238" i="2"/>
  <c r="AC238" i="2" s="1"/>
  <c r="X238" i="2"/>
  <c r="Y238" i="2"/>
  <c r="Z238" i="2"/>
  <c r="AA238" i="2"/>
  <c r="U239" i="2"/>
  <c r="AA239" i="2" s="1"/>
  <c r="V239" i="2"/>
  <c r="AB239" i="2" s="1"/>
  <c r="W239" i="2"/>
  <c r="X239" i="2"/>
  <c r="Y239" i="2"/>
  <c r="Z239" i="2"/>
  <c r="AC239" i="2" s="1"/>
  <c r="U240" i="2"/>
  <c r="AA240" i="2" s="1"/>
  <c r="V240" i="2"/>
  <c r="W240" i="2"/>
  <c r="X240" i="2"/>
  <c r="Y240" i="2"/>
  <c r="AB240" i="2" s="1"/>
  <c r="Z240" i="2"/>
  <c r="AC240" i="2"/>
  <c r="U241" i="2"/>
  <c r="V241" i="2"/>
  <c r="W241" i="2"/>
  <c r="AC241" i="2" s="1"/>
  <c r="X241" i="2"/>
  <c r="AA241" i="2" s="1"/>
  <c r="Y241" i="2"/>
  <c r="Z241" i="2"/>
  <c r="AB241" i="2"/>
  <c r="U242" i="2"/>
  <c r="V242" i="2"/>
  <c r="AB242" i="2" s="1"/>
  <c r="W242" i="2"/>
  <c r="AC242" i="2" s="1"/>
  <c r="X242" i="2"/>
  <c r="Y242" i="2"/>
  <c r="Z242" i="2"/>
  <c r="AA242" i="2"/>
  <c r="U243" i="2"/>
  <c r="AA243" i="2" s="1"/>
  <c r="V243" i="2"/>
  <c r="AB243" i="2" s="1"/>
  <c r="W243" i="2"/>
  <c r="X243" i="2"/>
  <c r="Y243" i="2"/>
  <c r="Z243" i="2"/>
  <c r="AC243" i="2" s="1"/>
  <c r="U244" i="2"/>
  <c r="AA244" i="2" s="1"/>
  <c r="V244" i="2"/>
  <c r="W244" i="2"/>
  <c r="X244" i="2"/>
  <c r="Y244" i="2"/>
  <c r="AB244" i="2" s="1"/>
  <c r="Z244" i="2"/>
  <c r="AC244" i="2"/>
  <c r="U245" i="2"/>
  <c r="V245" i="2"/>
  <c r="W245" i="2"/>
  <c r="AC245" i="2" s="1"/>
  <c r="X245" i="2"/>
  <c r="AA245" i="2" s="1"/>
  <c r="Y245" i="2"/>
  <c r="Z245" i="2"/>
  <c r="AB245" i="2"/>
  <c r="U246" i="2"/>
  <c r="V246" i="2"/>
  <c r="AB246" i="2" s="1"/>
  <c r="W246" i="2"/>
  <c r="AC246" i="2" s="1"/>
  <c r="X246" i="2"/>
  <c r="Y246" i="2"/>
  <c r="Z246" i="2"/>
  <c r="AA246" i="2"/>
  <c r="U247" i="2"/>
  <c r="AA247" i="2" s="1"/>
  <c r="V247" i="2"/>
  <c r="AB247" i="2" s="1"/>
  <c r="W247" i="2"/>
  <c r="X247" i="2"/>
  <c r="Y247" i="2"/>
  <c r="Z247" i="2"/>
  <c r="AC247" i="2" s="1"/>
  <c r="U248" i="2"/>
  <c r="AA248" i="2" s="1"/>
  <c r="V248" i="2"/>
  <c r="W248" i="2"/>
  <c r="X248" i="2"/>
  <c r="Y248" i="2"/>
  <c r="AB248" i="2" s="1"/>
  <c r="Z248" i="2"/>
  <c r="AC248" i="2"/>
  <c r="U249" i="2"/>
  <c r="V249" i="2"/>
  <c r="W249" i="2"/>
  <c r="AC249" i="2" s="1"/>
  <c r="X249" i="2"/>
  <c r="AA249" i="2" s="1"/>
  <c r="Y249" i="2"/>
  <c r="Z249" i="2"/>
  <c r="AB249" i="2"/>
  <c r="U250" i="2"/>
  <c r="V250" i="2"/>
  <c r="AB250" i="2" s="1"/>
  <c r="W250" i="2"/>
  <c r="AC250" i="2" s="1"/>
  <c r="X250" i="2"/>
  <c r="Y250" i="2"/>
  <c r="Z250" i="2"/>
  <c r="AA250" i="2"/>
  <c r="U251" i="2"/>
  <c r="AA251" i="2" s="1"/>
  <c r="V251" i="2"/>
  <c r="AB251" i="2" s="1"/>
  <c r="W251" i="2"/>
  <c r="X251" i="2"/>
  <c r="Y251" i="2"/>
  <c r="Z251" i="2"/>
  <c r="AC251" i="2" s="1"/>
  <c r="U252" i="2"/>
  <c r="AA252" i="2" s="1"/>
  <c r="V252" i="2"/>
  <c r="W252" i="2"/>
  <c r="X252" i="2"/>
  <c r="Y252" i="2"/>
  <c r="AB252" i="2" s="1"/>
  <c r="Z252" i="2"/>
  <c r="AC252" i="2"/>
  <c r="U253" i="2"/>
  <c r="V253" i="2"/>
  <c r="W253" i="2"/>
  <c r="AC253" i="2" s="1"/>
  <c r="X253" i="2"/>
  <c r="AA253" i="2" s="1"/>
  <c r="Y253" i="2"/>
  <c r="Z253" i="2"/>
  <c r="AB253" i="2"/>
  <c r="U254" i="2"/>
  <c r="V254" i="2"/>
  <c r="AB254" i="2" s="1"/>
  <c r="W254" i="2"/>
  <c r="AC254" i="2" s="1"/>
  <c r="X254" i="2"/>
  <c r="Y254" i="2"/>
  <c r="Z254" i="2"/>
  <c r="AA254" i="2"/>
  <c r="U255" i="2"/>
  <c r="AA255" i="2" s="1"/>
  <c r="V255" i="2"/>
  <c r="AB255" i="2" s="1"/>
  <c r="W255" i="2"/>
  <c r="X255" i="2"/>
  <c r="Y255" i="2"/>
  <c r="Z255" i="2"/>
  <c r="AC255" i="2" s="1"/>
  <c r="U256" i="2"/>
  <c r="AA256" i="2" s="1"/>
  <c r="V256" i="2"/>
  <c r="W256" i="2"/>
  <c r="X256" i="2"/>
  <c r="Y256" i="2"/>
  <c r="AB256" i="2" s="1"/>
  <c r="Z256" i="2"/>
  <c r="AC256" i="2"/>
  <c r="U257" i="2"/>
  <c r="V257" i="2"/>
  <c r="W257" i="2"/>
  <c r="AC257" i="2" s="1"/>
  <c r="X257" i="2"/>
  <c r="AA257" i="2" s="1"/>
  <c r="Y257" i="2"/>
  <c r="Z257" i="2"/>
  <c r="AB257" i="2"/>
  <c r="U258" i="2"/>
  <c r="V258" i="2"/>
  <c r="AB258" i="2" s="1"/>
  <c r="W258" i="2"/>
  <c r="AC258" i="2" s="1"/>
  <c r="X258" i="2"/>
  <c r="Y258" i="2"/>
  <c r="Z258" i="2"/>
  <c r="AA258" i="2"/>
  <c r="U259" i="2"/>
  <c r="AA259" i="2" s="1"/>
  <c r="V259" i="2"/>
  <c r="AB259" i="2" s="1"/>
  <c r="W259" i="2"/>
  <c r="X259" i="2"/>
  <c r="Y259" i="2"/>
  <c r="Z259" i="2"/>
  <c r="AC259" i="2" s="1"/>
  <c r="U260" i="2"/>
  <c r="AA260" i="2" s="1"/>
  <c r="V260" i="2"/>
  <c r="W260" i="2"/>
  <c r="X260" i="2"/>
  <c r="Y260" i="2"/>
  <c r="AB260" i="2" s="1"/>
  <c r="Z260" i="2"/>
  <c r="AC260" i="2"/>
  <c r="U261" i="2"/>
  <c r="V261" i="2"/>
  <c r="W261" i="2"/>
  <c r="AC261" i="2" s="1"/>
  <c r="X261" i="2"/>
  <c r="AA261" i="2" s="1"/>
  <c r="Y261" i="2"/>
  <c r="Z261" i="2"/>
  <c r="AB26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E203" i="2"/>
  <c r="N203" i="2" s="1"/>
  <c r="F203" i="2"/>
  <c r="G203" i="2"/>
  <c r="H203" i="2"/>
  <c r="I203" i="2"/>
  <c r="J203" i="2"/>
  <c r="K203" i="2"/>
  <c r="L203" i="2"/>
  <c r="M203" i="2"/>
  <c r="O203" i="2"/>
  <c r="P203" i="2"/>
  <c r="E204" i="2"/>
  <c r="N204" i="2" s="1"/>
  <c r="F204" i="2"/>
  <c r="G204" i="2"/>
  <c r="H204" i="2"/>
  <c r="I204" i="2"/>
  <c r="J204" i="2"/>
  <c r="K204" i="2"/>
  <c r="L204" i="2"/>
  <c r="M204" i="2"/>
  <c r="O204" i="2"/>
  <c r="P204" i="2"/>
  <c r="E205" i="2"/>
  <c r="N205" i="2" s="1"/>
  <c r="F205" i="2"/>
  <c r="G205" i="2"/>
  <c r="H205" i="2"/>
  <c r="I205" i="2"/>
  <c r="J205" i="2"/>
  <c r="K205" i="2"/>
  <c r="L205" i="2"/>
  <c r="M205" i="2"/>
  <c r="O205" i="2"/>
  <c r="P205" i="2"/>
  <c r="E206" i="2"/>
  <c r="N206" i="2" s="1"/>
  <c r="F206" i="2"/>
  <c r="G206" i="2"/>
  <c r="H206" i="2"/>
  <c r="I206" i="2"/>
  <c r="J206" i="2"/>
  <c r="K206" i="2"/>
  <c r="L206" i="2"/>
  <c r="M206" i="2"/>
  <c r="O206" i="2"/>
  <c r="P206" i="2"/>
  <c r="E207" i="2"/>
  <c r="N207" i="2" s="1"/>
  <c r="F207" i="2"/>
  <c r="G207" i="2"/>
  <c r="H207" i="2"/>
  <c r="I207" i="2"/>
  <c r="J207" i="2"/>
  <c r="K207" i="2"/>
  <c r="L207" i="2"/>
  <c r="M207" i="2"/>
  <c r="O207" i="2"/>
  <c r="P207" i="2"/>
  <c r="E208" i="2"/>
  <c r="N208" i="2" s="1"/>
  <c r="F208" i="2"/>
  <c r="G208" i="2"/>
  <c r="H208" i="2"/>
  <c r="I208" i="2"/>
  <c r="J208" i="2"/>
  <c r="K208" i="2"/>
  <c r="L208" i="2"/>
  <c r="M208" i="2"/>
  <c r="O208" i="2"/>
  <c r="P208" i="2"/>
  <c r="E209" i="2"/>
  <c r="N209" i="2" s="1"/>
  <c r="F209" i="2"/>
  <c r="G209" i="2"/>
  <c r="H209" i="2"/>
  <c r="I209" i="2"/>
  <c r="J209" i="2"/>
  <c r="K209" i="2"/>
  <c r="L209" i="2"/>
  <c r="M209" i="2"/>
  <c r="O209" i="2"/>
  <c r="P209" i="2"/>
  <c r="E210" i="2"/>
  <c r="N210" i="2" s="1"/>
  <c r="F210" i="2"/>
  <c r="G210" i="2"/>
  <c r="H210" i="2"/>
  <c r="I210" i="2"/>
  <c r="J210" i="2"/>
  <c r="K210" i="2"/>
  <c r="L210" i="2"/>
  <c r="M210" i="2"/>
  <c r="O210" i="2"/>
  <c r="P210" i="2"/>
  <c r="E211" i="2"/>
  <c r="N211" i="2" s="1"/>
  <c r="F211" i="2"/>
  <c r="G211" i="2"/>
  <c r="H211" i="2"/>
  <c r="I211" i="2"/>
  <c r="J211" i="2"/>
  <c r="K211" i="2"/>
  <c r="L211" i="2"/>
  <c r="M211" i="2"/>
  <c r="O211" i="2"/>
  <c r="P211" i="2"/>
  <c r="E212" i="2"/>
  <c r="N212" i="2" s="1"/>
  <c r="F212" i="2"/>
  <c r="G212" i="2"/>
  <c r="H212" i="2"/>
  <c r="I212" i="2"/>
  <c r="J212" i="2"/>
  <c r="K212" i="2"/>
  <c r="L212" i="2"/>
  <c r="M212" i="2"/>
  <c r="O212" i="2"/>
  <c r="P212" i="2"/>
  <c r="E213" i="2"/>
  <c r="N213" i="2" s="1"/>
  <c r="F213" i="2"/>
  <c r="G213" i="2"/>
  <c r="H213" i="2"/>
  <c r="I213" i="2"/>
  <c r="J213" i="2"/>
  <c r="K213" i="2"/>
  <c r="L213" i="2"/>
  <c r="M213" i="2"/>
  <c r="O213" i="2"/>
  <c r="P213" i="2"/>
  <c r="E214" i="2"/>
  <c r="N214" i="2" s="1"/>
  <c r="F214" i="2"/>
  <c r="G214" i="2"/>
  <c r="H214" i="2"/>
  <c r="I214" i="2"/>
  <c r="J214" i="2"/>
  <c r="K214" i="2"/>
  <c r="L214" i="2"/>
  <c r="M214" i="2"/>
  <c r="O214" i="2"/>
  <c r="P214" i="2"/>
  <c r="E215" i="2"/>
  <c r="N215" i="2" s="1"/>
  <c r="F215" i="2"/>
  <c r="G215" i="2"/>
  <c r="H215" i="2"/>
  <c r="I215" i="2"/>
  <c r="J215" i="2"/>
  <c r="K215" i="2"/>
  <c r="L215" i="2"/>
  <c r="M215" i="2"/>
  <c r="O215" i="2"/>
  <c r="P215" i="2"/>
  <c r="E216" i="2"/>
  <c r="N216" i="2" s="1"/>
  <c r="F216" i="2"/>
  <c r="G216" i="2"/>
  <c r="H216" i="2"/>
  <c r="I216" i="2"/>
  <c r="J216" i="2"/>
  <c r="K216" i="2"/>
  <c r="L216" i="2"/>
  <c r="M216" i="2"/>
  <c r="O216" i="2"/>
  <c r="P216" i="2"/>
  <c r="E217" i="2"/>
  <c r="N217" i="2" s="1"/>
  <c r="F217" i="2"/>
  <c r="G217" i="2"/>
  <c r="H217" i="2"/>
  <c r="I217" i="2"/>
  <c r="J217" i="2"/>
  <c r="K217" i="2"/>
  <c r="L217" i="2"/>
  <c r="M217" i="2"/>
  <c r="O217" i="2"/>
  <c r="P217" i="2"/>
  <c r="E218" i="2"/>
  <c r="N218" i="2" s="1"/>
  <c r="F218" i="2"/>
  <c r="G218" i="2"/>
  <c r="H218" i="2"/>
  <c r="I218" i="2"/>
  <c r="J218" i="2"/>
  <c r="K218" i="2"/>
  <c r="L218" i="2"/>
  <c r="M218" i="2"/>
  <c r="O218" i="2"/>
  <c r="P218" i="2"/>
  <c r="E219" i="2"/>
  <c r="N219" i="2" s="1"/>
  <c r="F219" i="2"/>
  <c r="G219" i="2"/>
  <c r="H219" i="2"/>
  <c r="I219" i="2"/>
  <c r="J219" i="2"/>
  <c r="K219" i="2"/>
  <c r="L219" i="2"/>
  <c r="M219" i="2"/>
  <c r="O219" i="2"/>
  <c r="P219" i="2"/>
  <c r="E220" i="2"/>
  <c r="N220" i="2" s="1"/>
  <c r="F220" i="2"/>
  <c r="G220" i="2"/>
  <c r="H220" i="2"/>
  <c r="I220" i="2"/>
  <c r="J220" i="2"/>
  <c r="K220" i="2"/>
  <c r="L220" i="2"/>
  <c r="M220" i="2"/>
  <c r="O220" i="2"/>
  <c r="P220" i="2"/>
  <c r="E221" i="2"/>
  <c r="N221" i="2" s="1"/>
  <c r="F221" i="2"/>
  <c r="G221" i="2"/>
  <c r="H221" i="2"/>
  <c r="I221" i="2"/>
  <c r="J221" i="2"/>
  <c r="K221" i="2"/>
  <c r="L221" i="2"/>
  <c r="M221" i="2"/>
  <c r="O221" i="2"/>
  <c r="P221" i="2"/>
  <c r="E222" i="2"/>
  <c r="N222" i="2" s="1"/>
  <c r="F222" i="2"/>
  <c r="G222" i="2"/>
  <c r="H222" i="2"/>
  <c r="I222" i="2"/>
  <c r="J222" i="2"/>
  <c r="K222" i="2"/>
  <c r="L222" i="2"/>
  <c r="M222" i="2"/>
  <c r="O222" i="2"/>
  <c r="P222" i="2"/>
  <c r="E223" i="2"/>
  <c r="N223" i="2" s="1"/>
  <c r="F223" i="2"/>
  <c r="G223" i="2"/>
  <c r="H223" i="2"/>
  <c r="I223" i="2"/>
  <c r="J223" i="2"/>
  <c r="K223" i="2"/>
  <c r="L223" i="2"/>
  <c r="M223" i="2"/>
  <c r="O223" i="2"/>
  <c r="P223" i="2"/>
  <c r="E224" i="2"/>
  <c r="N224" i="2" s="1"/>
  <c r="F224" i="2"/>
  <c r="G224" i="2"/>
  <c r="H224" i="2"/>
  <c r="I224" i="2"/>
  <c r="J224" i="2"/>
  <c r="K224" i="2"/>
  <c r="L224" i="2"/>
  <c r="M224" i="2"/>
  <c r="O224" i="2"/>
  <c r="P224" i="2"/>
  <c r="E225" i="2"/>
  <c r="N225" i="2" s="1"/>
  <c r="F225" i="2"/>
  <c r="G225" i="2"/>
  <c r="H225" i="2"/>
  <c r="I225" i="2"/>
  <c r="J225" i="2"/>
  <c r="K225" i="2"/>
  <c r="L225" i="2"/>
  <c r="M225" i="2"/>
  <c r="O225" i="2"/>
  <c r="P225" i="2"/>
  <c r="E226" i="2"/>
  <c r="N226" i="2" s="1"/>
  <c r="F226" i="2"/>
  <c r="G226" i="2"/>
  <c r="H226" i="2"/>
  <c r="I226" i="2"/>
  <c r="J226" i="2"/>
  <c r="K226" i="2"/>
  <c r="L226" i="2"/>
  <c r="M226" i="2"/>
  <c r="O226" i="2"/>
  <c r="P226" i="2"/>
  <c r="E227" i="2"/>
  <c r="N227" i="2" s="1"/>
  <c r="F227" i="2"/>
  <c r="G227" i="2"/>
  <c r="H227" i="2"/>
  <c r="I227" i="2"/>
  <c r="J227" i="2"/>
  <c r="K227" i="2"/>
  <c r="L227" i="2"/>
  <c r="M227" i="2"/>
  <c r="O227" i="2"/>
  <c r="P227" i="2"/>
  <c r="E228" i="2"/>
  <c r="N228" i="2" s="1"/>
  <c r="F228" i="2"/>
  <c r="G228" i="2"/>
  <c r="H228" i="2"/>
  <c r="I228" i="2"/>
  <c r="J228" i="2"/>
  <c r="K228" i="2"/>
  <c r="L228" i="2"/>
  <c r="M228" i="2"/>
  <c r="O228" i="2"/>
  <c r="P228" i="2"/>
  <c r="E229" i="2"/>
  <c r="N229" i="2" s="1"/>
  <c r="F229" i="2"/>
  <c r="G229" i="2"/>
  <c r="H229" i="2"/>
  <c r="I229" i="2"/>
  <c r="J229" i="2"/>
  <c r="K229" i="2"/>
  <c r="L229" i="2"/>
  <c r="M229" i="2"/>
  <c r="O229" i="2"/>
  <c r="P229" i="2"/>
  <c r="E230" i="2"/>
  <c r="N230" i="2" s="1"/>
  <c r="F230" i="2"/>
  <c r="G230" i="2"/>
  <c r="H230" i="2"/>
  <c r="I230" i="2"/>
  <c r="J230" i="2"/>
  <c r="K230" i="2"/>
  <c r="L230" i="2"/>
  <c r="M230" i="2"/>
  <c r="O230" i="2"/>
  <c r="P230" i="2"/>
  <c r="E231" i="2"/>
  <c r="N231" i="2" s="1"/>
  <c r="F231" i="2"/>
  <c r="G231" i="2"/>
  <c r="H231" i="2"/>
  <c r="I231" i="2"/>
  <c r="J231" i="2"/>
  <c r="K231" i="2"/>
  <c r="L231" i="2"/>
  <c r="M231" i="2"/>
  <c r="O231" i="2"/>
  <c r="P231" i="2"/>
  <c r="E232" i="2"/>
  <c r="N232" i="2" s="1"/>
  <c r="F232" i="2"/>
  <c r="G232" i="2"/>
  <c r="H232" i="2"/>
  <c r="I232" i="2"/>
  <c r="J232" i="2"/>
  <c r="K232" i="2"/>
  <c r="L232" i="2"/>
  <c r="M232" i="2"/>
  <c r="O232" i="2"/>
  <c r="P232" i="2"/>
  <c r="E233" i="2"/>
  <c r="N233" i="2" s="1"/>
  <c r="F233" i="2"/>
  <c r="G233" i="2"/>
  <c r="H233" i="2"/>
  <c r="I233" i="2"/>
  <c r="J233" i="2"/>
  <c r="K233" i="2"/>
  <c r="L233" i="2"/>
  <c r="M233" i="2"/>
  <c r="O233" i="2"/>
  <c r="P233" i="2"/>
  <c r="E234" i="2"/>
  <c r="N234" i="2" s="1"/>
  <c r="F234" i="2"/>
  <c r="G234" i="2"/>
  <c r="H234" i="2"/>
  <c r="I234" i="2"/>
  <c r="J234" i="2"/>
  <c r="K234" i="2"/>
  <c r="L234" i="2"/>
  <c r="M234" i="2"/>
  <c r="O234" i="2"/>
  <c r="P234" i="2"/>
  <c r="E235" i="2"/>
  <c r="N235" i="2" s="1"/>
  <c r="F235" i="2"/>
  <c r="G235" i="2"/>
  <c r="H235" i="2"/>
  <c r="I235" i="2"/>
  <c r="J235" i="2"/>
  <c r="K235" i="2"/>
  <c r="L235" i="2"/>
  <c r="M235" i="2"/>
  <c r="O235" i="2"/>
  <c r="P235" i="2"/>
  <c r="E236" i="2"/>
  <c r="N236" i="2" s="1"/>
  <c r="F236" i="2"/>
  <c r="G236" i="2"/>
  <c r="H236" i="2"/>
  <c r="I236" i="2"/>
  <c r="J236" i="2"/>
  <c r="K236" i="2"/>
  <c r="L236" i="2"/>
  <c r="M236" i="2"/>
  <c r="O236" i="2"/>
  <c r="P236" i="2"/>
  <c r="E237" i="2"/>
  <c r="N237" i="2" s="1"/>
  <c r="F237" i="2"/>
  <c r="G237" i="2"/>
  <c r="H237" i="2"/>
  <c r="I237" i="2"/>
  <c r="J237" i="2"/>
  <c r="K237" i="2"/>
  <c r="L237" i="2"/>
  <c r="M237" i="2"/>
  <c r="O237" i="2"/>
  <c r="P237" i="2"/>
  <c r="E238" i="2"/>
  <c r="N238" i="2" s="1"/>
  <c r="F238" i="2"/>
  <c r="G238" i="2"/>
  <c r="H238" i="2"/>
  <c r="I238" i="2"/>
  <c r="J238" i="2"/>
  <c r="K238" i="2"/>
  <c r="L238" i="2"/>
  <c r="M238" i="2"/>
  <c r="O238" i="2"/>
  <c r="P238" i="2"/>
  <c r="E239" i="2"/>
  <c r="N239" i="2" s="1"/>
  <c r="F239" i="2"/>
  <c r="G239" i="2"/>
  <c r="H239" i="2"/>
  <c r="I239" i="2"/>
  <c r="J239" i="2"/>
  <c r="K239" i="2"/>
  <c r="L239" i="2"/>
  <c r="M239" i="2"/>
  <c r="O239" i="2"/>
  <c r="P239" i="2"/>
  <c r="E240" i="2"/>
  <c r="N240" i="2" s="1"/>
  <c r="F240" i="2"/>
  <c r="G240" i="2"/>
  <c r="H240" i="2"/>
  <c r="I240" i="2"/>
  <c r="J240" i="2"/>
  <c r="K240" i="2"/>
  <c r="L240" i="2"/>
  <c r="M240" i="2"/>
  <c r="O240" i="2"/>
  <c r="P240" i="2"/>
  <c r="E241" i="2"/>
  <c r="N241" i="2" s="1"/>
  <c r="F241" i="2"/>
  <c r="G241" i="2"/>
  <c r="H241" i="2"/>
  <c r="I241" i="2"/>
  <c r="J241" i="2"/>
  <c r="K241" i="2"/>
  <c r="L241" i="2"/>
  <c r="M241" i="2"/>
  <c r="O241" i="2"/>
  <c r="P241" i="2"/>
  <c r="E242" i="2"/>
  <c r="N242" i="2" s="1"/>
  <c r="F242" i="2"/>
  <c r="G242" i="2"/>
  <c r="H242" i="2"/>
  <c r="I242" i="2"/>
  <c r="J242" i="2"/>
  <c r="K242" i="2"/>
  <c r="L242" i="2"/>
  <c r="M242" i="2"/>
  <c r="O242" i="2"/>
  <c r="P242" i="2"/>
  <c r="E243" i="2"/>
  <c r="N243" i="2" s="1"/>
  <c r="F243" i="2"/>
  <c r="G243" i="2"/>
  <c r="H243" i="2"/>
  <c r="I243" i="2"/>
  <c r="J243" i="2"/>
  <c r="K243" i="2"/>
  <c r="L243" i="2"/>
  <c r="M243" i="2"/>
  <c r="O243" i="2"/>
  <c r="P243" i="2"/>
  <c r="E244" i="2"/>
  <c r="N244" i="2" s="1"/>
  <c r="F244" i="2"/>
  <c r="G244" i="2"/>
  <c r="H244" i="2"/>
  <c r="I244" i="2"/>
  <c r="J244" i="2"/>
  <c r="K244" i="2"/>
  <c r="L244" i="2"/>
  <c r="M244" i="2"/>
  <c r="O244" i="2"/>
  <c r="P244" i="2"/>
  <c r="E245" i="2"/>
  <c r="N245" i="2" s="1"/>
  <c r="F245" i="2"/>
  <c r="G245" i="2"/>
  <c r="H245" i="2"/>
  <c r="I245" i="2"/>
  <c r="J245" i="2"/>
  <c r="K245" i="2"/>
  <c r="L245" i="2"/>
  <c r="M245" i="2"/>
  <c r="O245" i="2"/>
  <c r="P245" i="2"/>
  <c r="E246" i="2"/>
  <c r="N246" i="2" s="1"/>
  <c r="F246" i="2"/>
  <c r="G246" i="2"/>
  <c r="H246" i="2"/>
  <c r="I246" i="2"/>
  <c r="J246" i="2"/>
  <c r="K246" i="2"/>
  <c r="L246" i="2"/>
  <c r="M246" i="2"/>
  <c r="O246" i="2"/>
  <c r="P246" i="2"/>
  <c r="E247" i="2"/>
  <c r="N247" i="2" s="1"/>
  <c r="F247" i="2"/>
  <c r="G247" i="2"/>
  <c r="H247" i="2"/>
  <c r="I247" i="2"/>
  <c r="J247" i="2"/>
  <c r="K247" i="2"/>
  <c r="L247" i="2"/>
  <c r="M247" i="2"/>
  <c r="O247" i="2"/>
  <c r="P247" i="2"/>
  <c r="E248" i="2"/>
  <c r="N248" i="2" s="1"/>
  <c r="F248" i="2"/>
  <c r="G248" i="2"/>
  <c r="H248" i="2"/>
  <c r="I248" i="2"/>
  <c r="J248" i="2"/>
  <c r="K248" i="2"/>
  <c r="L248" i="2"/>
  <c r="M248" i="2"/>
  <c r="O248" i="2"/>
  <c r="P248" i="2"/>
  <c r="E249" i="2"/>
  <c r="N249" i="2" s="1"/>
  <c r="F249" i="2"/>
  <c r="G249" i="2"/>
  <c r="H249" i="2"/>
  <c r="I249" i="2"/>
  <c r="J249" i="2"/>
  <c r="K249" i="2"/>
  <c r="L249" i="2"/>
  <c r="M249" i="2"/>
  <c r="O249" i="2"/>
  <c r="P249" i="2"/>
  <c r="E250" i="2"/>
  <c r="N250" i="2" s="1"/>
  <c r="F250" i="2"/>
  <c r="G250" i="2"/>
  <c r="H250" i="2"/>
  <c r="I250" i="2"/>
  <c r="J250" i="2"/>
  <c r="K250" i="2"/>
  <c r="L250" i="2"/>
  <c r="M250" i="2"/>
  <c r="O250" i="2"/>
  <c r="P250" i="2"/>
  <c r="E251" i="2"/>
  <c r="N251" i="2" s="1"/>
  <c r="F251" i="2"/>
  <c r="G251" i="2"/>
  <c r="H251" i="2"/>
  <c r="I251" i="2"/>
  <c r="J251" i="2"/>
  <c r="K251" i="2"/>
  <c r="L251" i="2"/>
  <c r="M251" i="2"/>
  <c r="O251" i="2"/>
  <c r="P251" i="2"/>
  <c r="E252" i="2"/>
  <c r="N252" i="2" s="1"/>
  <c r="F252" i="2"/>
  <c r="G252" i="2"/>
  <c r="H252" i="2"/>
  <c r="I252" i="2"/>
  <c r="J252" i="2"/>
  <c r="K252" i="2"/>
  <c r="L252" i="2"/>
  <c r="M252" i="2"/>
  <c r="O252" i="2"/>
  <c r="P252" i="2"/>
  <c r="E253" i="2"/>
  <c r="N253" i="2" s="1"/>
  <c r="F253" i="2"/>
  <c r="G253" i="2"/>
  <c r="H253" i="2"/>
  <c r="I253" i="2"/>
  <c r="J253" i="2"/>
  <c r="K253" i="2"/>
  <c r="L253" i="2"/>
  <c r="M253" i="2"/>
  <c r="O253" i="2"/>
  <c r="P253" i="2"/>
  <c r="E254" i="2"/>
  <c r="N254" i="2" s="1"/>
  <c r="F254" i="2"/>
  <c r="G254" i="2"/>
  <c r="H254" i="2"/>
  <c r="I254" i="2"/>
  <c r="J254" i="2"/>
  <c r="K254" i="2"/>
  <c r="L254" i="2"/>
  <c r="M254" i="2"/>
  <c r="O254" i="2"/>
  <c r="P254" i="2"/>
  <c r="E255" i="2"/>
  <c r="N255" i="2" s="1"/>
  <c r="F255" i="2"/>
  <c r="G255" i="2"/>
  <c r="H255" i="2"/>
  <c r="I255" i="2"/>
  <c r="J255" i="2"/>
  <c r="K255" i="2"/>
  <c r="L255" i="2"/>
  <c r="M255" i="2"/>
  <c r="O255" i="2"/>
  <c r="P255" i="2"/>
  <c r="E256" i="2"/>
  <c r="N256" i="2" s="1"/>
  <c r="F256" i="2"/>
  <c r="G256" i="2"/>
  <c r="H256" i="2"/>
  <c r="I256" i="2"/>
  <c r="J256" i="2"/>
  <c r="K256" i="2"/>
  <c r="L256" i="2"/>
  <c r="M256" i="2"/>
  <c r="O256" i="2"/>
  <c r="P256" i="2"/>
  <c r="E257" i="2"/>
  <c r="N257" i="2" s="1"/>
  <c r="F257" i="2"/>
  <c r="G257" i="2"/>
  <c r="H257" i="2"/>
  <c r="I257" i="2"/>
  <c r="J257" i="2"/>
  <c r="K257" i="2"/>
  <c r="L257" i="2"/>
  <c r="M257" i="2"/>
  <c r="O257" i="2"/>
  <c r="P257" i="2"/>
  <c r="E258" i="2"/>
  <c r="N258" i="2" s="1"/>
  <c r="F258" i="2"/>
  <c r="G258" i="2"/>
  <c r="H258" i="2"/>
  <c r="I258" i="2"/>
  <c r="J258" i="2"/>
  <c r="K258" i="2"/>
  <c r="L258" i="2"/>
  <c r="M258" i="2"/>
  <c r="O258" i="2"/>
  <c r="P258" i="2"/>
  <c r="E259" i="2"/>
  <c r="N259" i="2" s="1"/>
  <c r="F259" i="2"/>
  <c r="G259" i="2"/>
  <c r="H259" i="2"/>
  <c r="I259" i="2"/>
  <c r="J259" i="2"/>
  <c r="K259" i="2"/>
  <c r="L259" i="2"/>
  <c r="M259" i="2"/>
  <c r="O259" i="2"/>
  <c r="P259" i="2"/>
  <c r="E260" i="2"/>
  <c r="N260" i="2" s="1"/>
  <c r="F260" i="2"/>
  <c r="G260" i="2"/>
  <c r="H260" i="2"/>
  <c r="I260" i="2"/>
  <c r="J260" i="2"/>
  <c r="K260" i="2"/>
  <c r="L260" i="2"/>
  <c r="M260" i="2"/>
  <c r="O260" i="2"/>
  <c r="P260" i="2"/>
  <c r="E261" i="2"/>
  <c r="N261" i="2" s="1"/>
  <c r="F261" i="2"/>
  <c r="G261" i="2"/>
  <c r="H261" i="2"/>
  <c r="I261" i="2"/>
  <c r="J261" i="2"/>
  <c r="K261" i="2"/>
  <c r="L261" i="2"/>
  <c r="M261" i="2"/>
  <c r="O261" i="2"/>
  <c r="P261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5" i="8" l="1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D8" i="8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R9" i="8"/>
  <c r="S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R12" i="8"/>
  <c r="S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R15" i="8"/>
  <c r="S15" i="8"/>
  <c r="D16" i="8"/>
  <c r="E16" i="8"/>
  <c r="F16" i="8"/>
  <c r="G16" i="8"/>
  <c r="H16" i="8"/>
  <c r="I16" i="8"/>
  <c r="J16" i="8"/>
  <c r="K16" i="8"/>
  <c r="L16" i="8"/>
  <c r="M16" i="8"/>
  <c r="O16" i="8"/>
  <c r="P16" i="8"/>
  <c r="T16" i="8" s="1"/>
  <c r="Q16" i="8"/>
  <c r="R16" i="8"/>
  <c r="S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R19" i="8"/>
  <c r="S19" i="8"/>
  <c r="D20" i="8"/>
  <c r="E20" i="8"/>
  <c r="F20" i="8"/>
  <c r="G20" i="8"/>
  <c r="H20" i="8"/>
  <c r="I20" i="8"/>
  <c r="J20" i="8"/>
  <c r="K20" i="8"/>
  <c r="L20" i="8"/>
  <c r="M20" i="8"/>
  <c r="O20" i="8"/>
  <c r="P20" i="8"/>
  <c r="T20" i="8" s="1"/>
  <c r="Q20" i="8"/>
  <c r="R20" i="8"/>
  <c r="S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T24" i="8" s="1"/>
  <c r="Q24" i="8"/>
  <c r="R24" i="8"/>
  <c r="S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T26" i="8" s="1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T27" i="8" s="1"/>
  <c r="Q27" i="8"/>
  <c r="R27" i="8"/>
  <c r="S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S28" i="8" s="1"/>
  <c r="R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T32" i="8" s="1"/>
  <c r="Q32" i="8"/>
  <c r="R32" i="8"/>
  <c r="S32" i="8"/>
  <c r="D33" i="8"/>
  <c r="E33" i="8"/>
  <c r="F33" i="8"/>
  <c r="G33" i="8"/>
  <c r="H33" i="8"/>
  <c r="I33" i="8"/>
  <c r="J33" i="8"/>
  <c r="K33" i="8"/>
  <c r="L33" i="8"/>
  <c r="M33" i="8"/>
  <c r="O33" i="8"/>
  <c r="P33" i="8"/>
  <c r="T33" i="8" s="1"/>
  <c r="Q33" i="8"/>
  <c r="R33" i="8"/>
  <c r="S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T35" i="8" s="1"/>
  <c r="Q35" i="8"/>
  <c r="R35" i="8"/>
  <c r="S35" i="8"/>
  <c r="D36" i="8"/>
  <c r="E36" i="8"/>
  <c r="F36" i="8"/>
  <c r="G36" i="8"/>
  <c r="H36" i="8"/>
  <c r="I36" i="8"/>
  <c r="J36" i="8"/>
  <c r="K36" i="8"/>
  <c r="L36" i="8"/>
  <c r="M36" i="8"/>
  <c r="O36" i="8"/>
  <c r="P36" i="8"/>
  <c r="T36" i="8" s="1"/>
  <c r="Q36" i="8"/>
  <c r="R36" i="8"/>
  <c r="S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T39" i="8" s="1"/>
  <c r="Q39" i="8"/>
  <c r="R39" i="8"/>
  <c r="S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T43" i="8" s="1"/>
  <c r="Q43" i="8"/>
  <c r="R43" i="8"/>
  <c r="S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T45" i="8" s="1"/>
  <c r="Q45" i="8"/>
  <c r="R45" i="8"/>
  <c r="S45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R46" i="8"/>
  <c r="S46" i="8"/>
  <c r="T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T48" i="8" s="1"/>
  <c r="Q48" i="8"/>
  <c r="R48" i="8"/>
  <c r="S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T50" i="8" s="1"/>
  <c r="Q50" i="8"/>
  <c r="R50" i="8"/>
  <c r="S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T52" i="8" s="1"/>
  <c r="Q52" i="8"/>
  <c r="R52" i="8"/>
  <c r="S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T56" i="8" s="1"/>
  <c r="Q56" i="8"/>
  <c r="R56" i="8"/>
  <c r="S56" i="8"/>
  <c r="D57" i="8"/>
  <c r="E57" i="8"/>
  <c r="F57" i="8"/>
  <c r="G57" i="8"/>
  <c r="H57" i="8"/>
  <c r="I57" i="8"/>
  <c r="J57" i="8"/>
  <c r="K57" i="8"/>
  <c r="L57" i="8"/>
  <c r="M57" i="8"/>
  <c r="O57" i="8"/>
  <c r="P57" i="8"/>
  <c r="T57" i="8" s="1"/>
  <c r="Q57" i="8"/>
  <c r="R57" i="8"/>
  <c r="S57" i="8"/>
  <c r="D58" i="8"/>
  <c r="E58" i="8"/>
  <c r="F58" i="8"/>
  <c r="G58" i="8"/>
  <c r="H58" i="8"/>
  <c r="I58" i="8"/>
  <c r="J58" i="8"/>
  <c r="K58" i="8"/>
  <c r="L58" i="8"/>
  <c r="M58" i="8"/>
  <c r="O58" i="8"/>
  <c r="P58" i="8"/>
  <c r="T58" i="8" s="1"/>
  <c r="Q58" i="8"/>
  <c r="R58" i="8"/>
  <c r="S58" i="8"/>
  <c r="D59" i="8"/>
  <c r="E59" i="8"/>
  <c r="F59" i="8"/>
  <c r="G59" i="8"/>
  <c r="H59" i="8"/>
  <c r="I59" i="8"/>
  <c r="J59" i="8"/>
  <c r="K59" i="8"/>
  <c r="L59" i="8"/>
  <c r="M59" i="8"/>
  <c r="O59" i="8"/>
  <c r="P59" i="8"/>
  <c r="T59" i="8" s="1"/>
  <c r="Q59" i="8"/>
  <c r="R59" i="8"/>
  <c r="S59" i="8"/>
  <c r="D60" i="8"/>
  <c r="E60" i="8"/>
  <c r="F60" i="8"/>
  <c r="G60" i="8"/>
  <c r="H60" i="8"/>
  <c r="I60" i="8"/>
  <c r="J60" i="8"/>
  <c r="K60" i="8"/>
  <c r="L60" i="8"/>
  <c r="M60" i="8"/>
  <c r="O60" i="8"/>
  <c r="P60" i="8"/>
  <c r="T60" i="8" s="1"/>
  <c r="Q60" i="8"/>
  <c r="R60" i="8"/>
  <c r="S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T62" i="8" s="1"/>
  <c r="Q62" i="8"/>
  <c r="R62" i="8"/>
  <c r="S62" i="8"/>
  <c r="D63" i="8"/>
  <c r="E63" i="8"/>
  <c r="F63" i="8"/>
  <c r="G63" i="8"/>
  <c r="H63" i="8"/>
  <c r="I63" i="8"/>
  <c r="J63" i="8"/>
  <c r="K63" i="8"/>
  <c r="L63" i="8"/>
  <c r="M63" i="8"/>
  <c r="O63" i="8"/>
  <c r="P63" i="8"/>
  <c r="T63" i="8" s="1"/>
  <c r="Q63" i="8"/>
  <c r="R63" i="8"/>
  <c r="S63" i="8"/>
  <c r="D64" i="8"/>
  <c r="E64" i="8"/>
  <c r="F64" i="8"/>
  <c r="G64" i="8"/>
  <c r="H64" i="8"/>
  <c r="I64" i="8"/>
  <c r="J64" i="8"/>
  <c r="K64" i="8"/>
  <c r="L64" i="8"/>
  <c r="M64" i="8"/>
  <c r="O64" i="8"/>
  <c r="P64" i="8"/>
  <c r="T64" i="8" s="1"/>
  <c r="Q64" i="8"/>
  <c r="R64" i="8"/>
  <c r="S64" i="8"/>
  <c r="D65" i="8"/>
  <c r="E65" i="8"/>
  <c r="F65" i="8"/>
  <c r="G65" i="8"/>
  <c r="H65" i="8"/>
  <c r="I65" i="8"/>
  <c r="J65" i="8"/>
  <c r="K65" i="8"/>
  <c r="L65" i="8"/>
  <c r="M65" i="8"/>
  <c r="O65" i="8"/>
  <c r="P65" i="8"/>
  <c r="T65" i="8" s="1"/>
  <c r="Q65" i="8"/>
  <c r="R65" i="8"/>
  <c r="S65" i="8"/>
  <c r="D66" i="8"/>
  <c r="E66" i="8"/>
  <c r="F66" i="8"/>
  <c r="G66" i="8"/>
  <c r="H66" i="8"/>
  <c r="I66" i="8"/>
  <c r="J66" i="8"/>
  <c r="K66" i="8"/>
  <c r="L66" i="8"/>
  <c r="M66" i="8"/>
  <c r="O66" i="8"/>
  <c r="P66" i="8"/>
  <c r="T66" i="8" s="1"/>
  <c r="Q66" i="8"/>
  <c r="R66" i="8"/>
  <c r="S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T69" i="8" s="1"/>
  <c r="Q69" i="8"/>
  <c r="R69" i="8"/>
  <c r="S69" i="8"/>
  <c r="D70" i="8"/>
  <c r="E70" i="8"/>
  <c r="F70" i="8"/>
  <c r="G70" i="8"/>
  <c r="H70" i="8"/>
  <c r="I70" i="8"/>
  <c r="J70" i="8"/>
  <c r="K70" i="8"/>
  <c r="L70" i="8"/>
  <c r="M70" i="8"/>
  <c r="O70" i="8"/>
  <c r="P70" i="8"/>
  <c r="T70" i="8" s="1"/>
  <c r="Q70" i="8"/>
  <c r="R70" i="8"/>
  <c r="S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T72" i="8" s="1"/>
  <c r="Q72" i="8"/>
  <c r="R72" i="8"/>
  <c r="S72" i="8"/>
  <c r="D73" i="8"/>
  <c r="E73" i="8"/>
  <c r="F73" i="8"/>
  <c r="G73" i="8"/>
  <c r="H73" i="8"/>
  <c r="I73" i="8"/>
  <c r="J73" i="8"/>
  <c r="K73" i="8"/>
  <c r="L73" i="8"/>
  <c r="M73" i="8"/>
  <c r="O73" i="8"/>
  <c r="P73" i="8"/>
  <c r="T73" i="8" s="1"/>
  <c r="Q73" i="8"/>
  <c r="R73" i="8"/>
  <c r="S73" i="8"/>
  <c r="D74" i="8"/>
  <c r="E74" i="8"/>
  <c r="F74" i="8"/>
  <c r="G74" i="8"/>
  <c r="H74" i="8"/>
  <c r="I74" i="8"/>
  <c r="J74" i="8"/>
  <c r="K74" i="8"/>
  <c r="L74" i="8"/>
  <c r="M74" i="8"/>
  <c r="O74" i="8"/>
  <c r="P74" i="8"/>
  <c r="T74" i="8" s="1"/>
  <c r="Q74" i="8"/>
  <c r="R74" i="8"/>
  <c r="S74" i="8"/>
  <c r="D75" i="8"/>
  <c r="E75" i="8"/>
  <c r="F75" i="8"/>
  <c r="G75" i="8"/>
  <c r="H75" i="8"/>
  <c r="I75" i="8"/>
  <c r="J75" i="8"/>
  <c r="K75" i="8"/>
  <c r="L75" i="8"/>
  <c r="M75" i="8"/>
  <c r="O75" i="8"/>
  <c r="P75" i="8"/>
  <c r="T75" i="8" s="1"/>
  <c r="Q75" i="8"/>
  <c r="R75" i="8"/>
  <c r="S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J77" i="8"/>
  <c r="K77" i="8"/>
  <c r="L77" i="8"/>
  <c r="M77" i="8"/>
  <c r="O77" i="8"/>
  <c r="P77" i="8"/>
  <c r="T77" i="8" s="1"/>
  <c r="Q77" i="8"/>
  <c r="R77" i="8"/>
  <c r="S77" i="8"/>
  <c r="D78" i="8"/>
  <c r="E78" i="8"/>
  <c r="F78" i="8"/>
  <c r="G78" i="8"/>
  <c r="H78" i="8"/>
  <c r="I78" i="8"/>
  <c r="J78" i="8"/>
  <c r="K78" i="8"/>
  <c r="L78" i="8"/>
  <c r="M78" i="8"/>
  <c r="O78" i="8"/>
  <c r="P78" i="8"/>
  <c r="T78" i="8" s="1"/>
  <c r="Q78" i="8"/>
  <c r="R78" i="8"/>
  <c r="S78" i="8"/>
  <c r="D79" i="8"/>
  <c r="E79" i="8"/>
  <c r="F79" i="8"/>
  <c r="G79" i="8"/>
  <c r="H79" i="8"/>
  <c r="I79" i="8"/>
  <c r="J79" i="8"/>
  <c r="K79" i="8"/>
  <c r="L79" i="8"/>
  <c r="M79" i="8"/>
  <c r="O79" i="8"/>
  <c r="P79" i="8"/>
  <c r="T79" i="8" s="1"/>
  <c r="Q79" i="8"/>
  <c r="R79" i="8"/>
  <c r="S79" i="8"/>
  <c r="D80" i="8"/>
  <c r="E80" i="8"/>
  <c r="F80" i="8"/>
  <c r="G80" i="8"/>
  <c r="H80" i="8"/>
  <c r="I80" i="8"/>
  <c r="J80" i="8"/>
  <c r="K80" i="8"/>
  <c r="L80" i="8"/>
  <c r="M80" i="8"/>
  <c r="O80" i="8"/>
  <c r="P80" i="8"/>
  <c r="T80" i="8" s="1"/>
  <c r="Q80" i="8"/>
  <c r="R80" i="8"/>
  <c r="S80" i="8"/>
  <c r="D81" i="8"/>
  <c r="E81" i="8"/>
  <c r="F81" i="8"/>
  <c r="G81" i="8"/>
  <c r="H81" i="8"/>
  <c r="I81" i="8"/>
  <c r="J81" i="8"/>
  <c r="K81" i="8"/>
  <c r="L81" i="8"/>
  <c r="M81" i="8"/>
  <c r="O81" i="8"/>
  <c r="P81" i="8"/>
  <c r="T81" i="8" s="1"/>
  <c r="Q81" i="8"/>
  <c r="R81" i="8"/>
  <c r="S81" i="8"/>
  <c r="D82" i="8"/>
  <c r="E82" i="8"/>
  <c r="F82" i="8"/>
  <c r="G82" i="8"/>
  <c r="H82" i="8"/>
  <c r="I82" i="8"/>
  <c r="J82" i="8"/>
  <c r="K82" i="8"/>
  <c r="L82" i="8"/>
  <c r="M82" i="8"/>
  <c r="O82" i="8"/>
  <c r="P82" i="8"/>
  <c r="T82" i="8" s="1"/>
  <c r="Q82" i="8"/>
  <c r="R82" i="8"/>
  <c r="S82" i="8"/>
  <c r="D83" i="8"/>
  <c r="E83" i="8"/>
  <c r="F83" i="8"/>
  <c r="G83" i="8"/>
  <c r="H83" i="8"/>
  <c r="I83" i="8"/>
  <c r="J83" i="8"/>
  <c r="K83" i="8"/>
  <c r="L83" i="8"/>
  <c r="M83" i="8"/>
  <c r="O83" i="8"/>
  <c r="P83" i="8"/>
  <c r="T83" i="8" s="1"/>
  <c r="Q83" i="8"/>
  <c r="R83" i="8"/>
  <c r="S83" i="8"/>
  <c r="D84" i="8"/>
  <c r="E84" i="8"/>
  <c r="F84" i="8"/>
  <c r="G84" i="8"/>
  <c r="H84" i="8"/>
  <c r="I84" i="8"/>
  <c r="J84" i="8"/>
  <c r="K84" i="8"/>
  <c r="L84" i="8"/>
  <c r="M84" i="8"/>
  <c r="O84" i="8"/>
  <c r="P84" i="8"/>
  <c r="T84" i="8" s="1"/>
  <c r="Q84" i="8"/>
  <c r="R84" i="8"/>
  <c r="S84" i="8"/>
  <c r="D85" i="8"/>
  <c r="E85" i="8"/>
  <c r="F85" i="8"/>
  <c r="G85" i="8"/>
  <c r="H85" i="8"/>
  <c r="I85" i="8"/>
  <c r="J85" i="8"/>
  <c r="K85" i="8"/>
  <c r="L85" i="8"/>
  <c r="M85" i="8"/>
  <c r="O85" i="8"/>
  <c r="P85" i="8"/>
  <c r="T85" i="8" s="1"/>
  <c r="Q85" i="8"/>
  <c r="R85" i="8"/>
  <c r="S85" i="8"/>
  <c r="D86" i="8"/>
  <c r="E86" i="8"/>
  <c r="F86" i="8"/>
  <c r="G86" i="8"/>
  <c r="H86" i="8"/>
  <c r="I86" i="8"/>
  <c r="J86" i="8"/>
  <c r="K86" i="8"/>
  <c r="L86" i="8"/>
  <c r="M86" i="8"/>
  <c r="O86" i="8"/>
  <c r="P86" i="8"/>
  <c r="T86" i="8" s="1"/>
  <c r="Q86" i="8"/>
  <c r="R86" i="8"/>
  <c r="S86" i="8"/>
  <c r="D87" i="8"/>
  <c r="E87" i="8"/>
  <c r="F87" i="8"/>
  <c r="G87" i="8"/>
  <c r="H87" i="8"/>
  <c r="I87" i="8"/>
  <c r="J87" i="8"/>
  <c r="K87" i="8"/>
  <c r="L87" i="8"/>
  <c r="M87" i="8"/>
  <c r="O87" i="8"/>
  <c r="P87" i="8"/>
  <c r="T87" i="8" s="1"/>
  <c r="Q87" i="8"/>
  <c r="R87" i="8"/>
  <c r="S87" i="8"/>
  <c r="D88" i="8"/>
  <c r="E88" i="8"/>
  <c r="F88" i="8"/>
  <c r="G88" i="8"/>
  <c r="H88" i="8"/>
  <c r="I88" i="8"/>
  <c r="J88" i="8"/>
  <c r="K88" i="8"/>
  <c r="L88" i="8"/>
  <c r="M88" i="8"/>
  <c r="O88" i="8"/>
  <c r="P88" i="8"/>
  <c r="T88" i="8" s="1"/>
  <c r="Q88" i="8"/>
  <c r="R88" i="8"/>
  <c r="S88" i="8"/>
  <c r="D89" i="8"/>
  <c r="E89" i="8"/>
  <c r="F89" i="8"/>
  <c r="G89" i="8"/>
  <c r="H89" i="8"/>
  <c r="I89" i="8"/>
  <c r="J89" i="8"/>
  <c r="K89" i="8"/>
  <c r="L89" i="8"/>
  <c r="M89" i="8"/>
  <c r="O89" i="8"/>
  <c r="P89" i="8"/>
  <c r="T89" i="8" s="1"/>
  <c r="Q89" i="8"/>
  <c r="R89" i="8"/>
  <c r="S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T91" i="8" s="1"/>
  <c r="Q91" i="8"/>
  <c r="R91" i="8"/>
  <c r="S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T93" i="8" s="1"/>
  <c r="Q93" i="8"/>
  <c r="R93" i="8"/>
  <c r="S93" i="8"/>
  <c r="D94" i="8"/>
  <c r="E94" i="8"/>
  <c r="F94" i="8"/>
  <c r="G94" i="8"/>
  <c r="H94" i="8"/>
  <c r="I94" i="8"/>
  <c r="J94" i="8"/>
  <c r="K94" i="8"/>
  <c r="L94" i="8"/>
  <c r="M94" i="8"/>
  <c r="O94" i="8"/>
  <c r="P94" i="8"/>
  <c r="T94" i="8" s="1"/>
  <c r="Q94" i="8"/>
  <c r="R94" i="8"/>
  <c r="S94" i="8"/>
  <c r="D95" i="8"/>
  <c r="E95" i="8"/>
  <c r="F95" i="8"/>
  <c r="G95" i="8"/>
  <c r="H95" i="8"/>
  <c r="I95" i="8"/>
  <c r="J95" i="8"/>
  <c r="K95" i="8"/>
  <c r="L95" i="8"/>
  <c r="M95" i="8"/>
  <c r="O95" i="8"/>
  <c r="P95" i="8"/>
  <c r="T95" i="8" s="1"/>
  <c r="Q95" i="8"/>
  <c r="R95" i="8"/>
  <c r="S95" i="8"/>
  <c r="D96" i="8"/>
  <c r="E96" i="8"/>
  <c r="F96" i="8"/>
  <c r="G96" i="8"/>
  <c r="H96" i="8"/>
  <c r="I96" i="8"/>
  <c r="J96" i="8"/>
  <c r="K96" i="8"/>
  <c r="L96" i="8"/>
  <c r="M96" i="8"/>
  <c r="O96" i="8"/>
  <c r="P96" i="8"/>
  <c r="T96" i="8" s="1"/>
  <c r="Q96" i="8"/>
  <c r="R96" i="8"/>
  <c r="S96" i="8"/>
  <c r="D97" i="8"/>
  <c r="E97" i="8"/>
  <c r="F97" i="8"/>
  <c r="G97" i="8"/>
  <c r="H97" i="8"/>
  <c r="I97" i="8"/>
  <c r="J97" i="8"/>
  <c r="K97" i="8"/>
  <c r="L97" i="8"/>
  <c r="M97" i="8"/>
  <c r="O97" i="8"/>
  <c r="P97" i="8"/>
  <c r="T97" i="8" s="1"/>
  <c r="Q97" i="8"/>
  <c r="R97" i="8"/>
  <c r="S97" i="8"/>
  <c r="D98" i="8"/>
  <c r="E98" i="8"/>
  <c r="F98" i="8"/>
  <c r="G98" i="8"/>
  <c r="H98" i="8"/>
  <c r="I98" i="8"/>
  <c r="J98" i="8"/>
  <c r="K98" i="8"/>
  <c r="L98" i="8"/>
  <c r="M98" i="8"/>
  <c r="O98" i="8"/>
  <c r="P98" i="8"/>
  <c r="T98" i="8" s="1"/>
  <c r="Q98" i="8"/>
  <c r="R98" i="8"/>
  <c r="S98" i="8"/>
  <c r="D99" i="8"/>
  <c r="E99" i="8"/>
  <c r="F99" i="8"/>
  <c r="G99" i="8"/>
  <c r="H99" i="8"/>
  <c r="I99" i="8"/>
  <c r="J99" i="8"/>
  <c r="K99" i="8"/>
  <c r="L99" i="8"/>
  <c r="M99" i="8"/>
  <c r="O99" i="8"/>
  <c r="P99" i="8"/>
  <c r="T99" i="8" s="1"/>
  <c r="Q99" i="8"/>
  <c r="R99" i="8"/>
  <c r="S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T100" i="8" s="1"/>
  <c r="Q100" i="8"/>
  <c r="R100" i="8"/>
  <c r="S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T101" i="8" s="1"/>
  <c r="Q101" i="8"/>
  <c r="R101" i="8"/>
  <c r="S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T102" i="8" s="1"/>
  <c r="Q102" i="8"/>
  <c r="R102" i="8"/>
  <c r="S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T103" i="8" s="1"/>
  <c r="Q103" i="8"/>
  <c r="R103" i="8"/>
  <c r="S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T104" i="8" s="1"/>
  <c r="Q104" i="8"/>
  <c r="R104" i="8"/>
  <c r="S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T105" i="8" s="1"/>
  <c r="Q105" i="8"/>
  <c r="R105" i="8"/>
  <c r="S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T106" i="8" s="1"/>
  <c r="Q106" i="8"/>
  <c r="R106" i="8"/>
  <c r="S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T107" i="8" s="1"/>
  <c r="Q107" i="8"/>
  <c r="R107" i="8"/>
  <c r="S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T108" i="8" s="1"/>
  <c r="Q108" i="8"/>
  <c r="R108" i="8"/>
  <c r="S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T109" i="8" s="1"/>
  <c r="Q109" i="8"/>
  <c r="R109" i="8"/>
  <c r="S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T110" i="8" s="1"/>
  <c r="Q110" i="8"/>
  <c r="R110" i="8"/>
  <c r="S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T111" i="8" s="1"/>
  <c r="Q111" i="8"/>
  <c r="R111" i="8"/>
  <c r="S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T112" i="8" s="1"/>
  <c r="Q112" i="8"/>
  <c r="R112" i="8"/>
  <c r="S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T113" i="8" s="1"/>
  <c r="Q113" i="8"/>
  <c r="R113" i="8"/>
  <c r="S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T114" i="8" s="1"/>
  <c r="Q114" i="8"/>
  <c r="R114" i="8"/>
  <c r="S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T115" i="8" s="1"/>
  <c r="Q115" i="8"/>
  <c r="R115" i="8"/>
  <c r="S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T116" i="8" s="1"/>
  <c r="Q116" i="8"/>
  <c r="R116" i="8"/>
  <c r="S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T117" i="8" s="1"/>
  <c r="Q117" i="8"/>
  <c r="R117" i="8"/>
  <c r="S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T118" i="8" s="1"/>
  <c r="Q118" i="8"/>
  <c r="R118" i="8"/>
  <c r="S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T119" i="8" s="1"/>
  <c r="Q119" i="8"/>
  <c r="R119" i="8"/>
  <c r="S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T120" i="8" s="1"/>
  <c r="Q120" i="8"/>
  <c r="R120" i="8"/>
  <c r="S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T121" i="8" s="1"/>
  <c r="Q121" i="8"/>
  <c r="R121" i="8"/>
  <c r="S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T122" i="8" s="1"/>
  <c r="Q122" i="8"/>
  <c r="R122" i="8"/>
  <c r="S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T123" i="8" s="1"/>
  <c r="Q123" i="8"/>
  <c r="R123" i="8"/>
  <c r="S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T124" i="8" s="1"/>
  <c r="Q124" i="8"/>
  <c r="R124" i="8"/>
  <c r="S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T125" i="8" s="1"/>
  <c r="Q125" i="8"/>
  <c r="R125" i="8"/>
  <c r="S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T126" i="8" s="1"/>
  <c r="Q126" i="8"/>
  <c r="R126" i="8"/>
  <c r="S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T127" i="8" s="1"/>
  <c r="Q127" i="8"/>
  <c r="R127" i="8"/>
  <c r="S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T128" i="8" s="1"/>
  <c r="Q128" i="8"/>
  <c r="R128" i="8"/>
  <c r="S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T129" i="8" s="1"/>
  <c r="Q129" i="8"/>
  <c r="R129" i="8"/>
  <c r="S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T130" i="8" s="1"/>
  <c r="Q130" i="8"/>
  <c r="R130" i="8"/>
  <c r="S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T131" i="8" s="1"/>
  <c r="Q131" i="8"/>
  <c r="R131" i="8"/>
  <c r="S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T132" i="8" s="1"/>
  <c r="Q132" i="8"/>
  <c r="R132" i="8"/>
  <c r="S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T133" i="8" s="1"/>
  <c r="Q133" i="8"/>
  <c r="R133" i="8"/>
  <c r="S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T134" i="8" s="1"/>
  <c r="Q134" i="8"/>
  <c r="R134" i="8"/>
  <c r="S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T135" i="8" s="1"/>
  <c r="Q135" i="8"/>
  <c r="R135" i="8"/>
  <c r="S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T136" i="8" s="1"/>
  <c r="Q136" i="8"/>
  <c r="R136" i="8"/>
  <c r="S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T137" i="8" s="1"/>
  <c r="Q137" i="8"/>
  <c r="R137" i="8"/>
  <c r="S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T138" i="8" s="1"/>
  <c r="Q138" i="8"/>
  <c r="R138" i="8"/>
  <c r="S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T139" i="8" s="1"/>
  <c r="Q139" i="8"/>
  <c r="R139" i="8"/>
  <c r="S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T140" i="8" s="1"/>
  <c r="Q140" i="8"/>
  <c r="R140" i="8"/>
  <c r="S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T141" i="8" s="1"/>
  <c r="Q141" i="8"/>
  <c r="R141" i="8"/>
  <c r="S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T142" i="8" s="1"/>
  <c r="Q142" i="8"/>
  <c r="R142" i="8"/>
  <c r="S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T143" i="8" s="1"/>
  <c r="Q143" i="8"/>
  <c r="R143" i="8"/>
  <c r="S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T144" i="8" s="1"/>
  <c r="Q144" i="8"/>
  <c r="R144" i="8"/>
  <c r="S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T145" i="8" s="1"/>
  <c r="Q145" i="8"/>
  <c r="R145" i="8"/>
  <c r="S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T146" i="8" s="1"/>
  <c r="Q146" i="8"/>
  <c r="R146" i="8"/>
  <c r="S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T147" i="8" s="1"/>
  <c r="Q147" i="8"/>
  <c r="R147" i="8"/>
  <c r="S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T148" i="8" s="1"/>
  <c r="Q148" i="8"/>
  <c r="R148" i="8"/>
  <c r="S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T149" i="8" s="1"/>
  <c r="Q149" i="8"/>
  <c r="R149" i="8"/>
  <c r="S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T150" i="8" s="1"/>
  <c r="Q150" i="8"/>
  <c r="R150" i="8"/>
  <c r="S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T151" i="8" s="1"/>
  <c r="Q151" i="8"/>
  <c r="R151" i="8"/>
  <c r="S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T152" i="8" s="1"/>
  <c r="Q152" i="8"/>
  <c r="R152" i="8"/>
  <c r="S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T153" i="8" s="1"/>
  <c r="Q153" i="8"/>
  <c r="R153" i="8"/>
  <c r="S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T154" i="8" s="1"/>
  <c r="Q154" i="8"/>
  <c r="R154" i="8"/>
  <c r="S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T155" i="8" s="1"/>
  <c r="Q155" i="8"/>
  <c r="R155" i="8"/>
  <c r="S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T156" i="8" s="1"/>
  <c r="Q156" i="8"/>
  <c r="R156" i="8"/>
  <c r="S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T157" i="8" s="1"/>
  <c r="Q157" i="8"/>
  <c r="R157" i="8"/>
  <c r="S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T158" i="8" s="1"/>
  <c r="Q158" i="8"/>
  <c r="R158" i="8"/>
  <c r="S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T159" i="8" s="1"/>
  <c r="Q159" i="8"/>
  <c r="R159" i="8"/>
  <c r="S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T160" i="8" s="1"/>
  <c r="Q160" i="8"/>
  <c r="R160" i="8"/>
  <c r="S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T161" i="8" s="1"/>
  <c r="Q161" i="8"/>
  <c r="R161" i="8"/>
  <c r="S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T162" i="8" s="1"/>
  <c r="Q162" i="8"/>
  <c r="R162" i="8"/>
  <c r="S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T163" i="8" s="1"/>
  <c r="Q163" i="8"/>
  <c r="R163" i="8"/>
  <c r="S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T164" i="8" s="1"/>
  <c r="Q164" i="8"/>
  <c r="R164" i="8"/>
  <c r="S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T165" i="8" s="1"/>
  <c r="Q165" i="8"/>
  <c r="R165" i="8"/>
  <c r="S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T166" i="8" s="1"/>
  <c r="Q166" i="8"/>
  <c r="R166" i="8"/>
  <c r="S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T167" i="8" s="1"/>
  <c r="Q167" i="8"/>
  <c r="R167" i="8"/>
  <c r="S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T168" i="8" s="1"/>
  <c r="Q168" i="8"/>
  <c r="R168" i="8"/>
  <c r="S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T169" i="8" s="1"/>
  <c r="Q169" i="8"/>
  <c r="R169" i="8"/>
  <c r="S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T170" i="8" s="1"/>
  <c r="Q170" i="8"/>
  <c r="R170" i="8"/>
  <c r="S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T171" i="8" s="1"/>
  <c r="Q171" i="8"/>
  <c r="R171" i="8"/>
  <c r="S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T172" i="8" s="1"/>
  <c r="Q172" i="8"/>
  <c r="R172" i="8"/>
  <c r="S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T173" i="8" s="1"/>
  <c r="Q173" i="8"/>
  <c r="R173" i="8"/>
  <c r="S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T174" i="8" s="1"/>
  <c r="Q174" i="8"/>
  <c r="R174" i="8"/>
  <c r="S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T175" i="8" s="1"/>
  <c r="Q175" i="8"/>
  <c r="R175" i="8"/>
  <c r="S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T176" i="8" s="1"/>
  <c r="Q176" i="8"/>
  <c r="R176" i="8"/>
  <c r="S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T177" i="8" s="1"/>
  <c r="Q177" i="8"/>
  <c r="R177" i="8"/>
  <c r="S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T178" i="8" s="1"/>
  <c r="Q178" i="8"/>
  <c r="R178" i="8"/>
  <c r="S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T179" i="8" s="1"/>
  <c r="Q179" i="8"/>
  <c r="R179" i="8"/>
  <c r="S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T180" i="8" s="1"/>
  <c r="Q180" i="8"/>
  <c r="R180" i="8"/>
  <c r="S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T181" i="8" s="1"/>
  <c r="Q181" i="8"/>
  <c r="R181" i="8"/>
  <c r="S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T182" i="8" s="1"/>
  <c r="Q182" i="8"/>
  <c r="R182" i="8"/>
  <c r="S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T183" i="8" s="1"/>
  <c r="Q183" i="8"/>
  <c r="R183" i="8"/>
  <c r="S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T184" i="8" s="1"/>
  <c r="Q184" i="8"/>
  <c r="R184" i="8"/>
  <c r="S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T185" i="8" s="1"/>
  <c r="Q185" i="8"/>
  <c r="R185" i="8"/>
  <c r="S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T186" i="8" s="1"/>
  <c r="Q186" i="8"/>
  <c r="R186" i="8"/>
  <c r="S186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T187" i="8" s="1"/>
  <c r="Q187" i="8"/>
  <c r="R187" i="8"/>
  <c r="S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T188" i="8" s="1"/>
  <c r="Q188" i="8"/>
  <c r="R188" i="8"/>
  <c r="S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T189" i="8" s="1"/>
  <c r="Q189" i="8"/>
  <c r="R189" i="8"/>
  <c r="S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T190" i="8" s="1"/>
  <c r="Q190" i="8"/>
  <c r="R190" i="8"/>
  <c r="S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T191" i="8" s="1"/>
  <c r="Q191" i="8"/>
  <c r="R191" i="8"/>
  <c r="S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T192" i="8" s="1"/>
  <c r="Q192" i="8"/>
  <c r="R192" i="8"/>
  <c r="S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T193" i="8" s="1"/>
  <c r="Q193" i="8"/>
  <c r="R193" i="8"/>
  <c r="S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T194" i="8" s="1"/>
  <c r="Q194" i="8"/>
  <c r="R194" i="8"/>
  <c r="S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T195" i="8" s="1"/>
  <c r="Q195" i="8"/>
  <c r="R195" i="8"/>
  <c r="S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T196" i="8" s="1"/>
  <c r="Q196" i="8"/>
  <c r="R196" i="8"/>
  <c r="S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T197" i="8" s="1"/>
  <c r="Q197" i="8"/>
  <c r="R197" i="8"/>
  <c r="S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T198" i="8" s="1"/>
  <c r="Q198" i="8"/>
  <c r="R198" i="8"/>
  <c r="S198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T199" i="8" s="1"/>
  <c r="Q199" i="8"/>
  <c r="R199" i="8"/>
  <c r="S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T200" i="8" s="1"/>
  <c r="Q200" i="8"/>
  <c r="R200" i="8"/>
  <c r="S200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U5" i="2"/>
  <c r="V5" i="2"/>
  <c r="W5" i="2"/>
  <c r="AC5" i="2" s="1"/>
  <c r="X5" i="2"/>
  <c r="AA5" i="2" s="1"/>
  <c r="Y5" i="2"/>
  <c r="Z5" i="2"/>
  <c r="AB5" i="2"/>
  <c r="U6" i="2"/>
  <c r="V6" i="2"/>
  <c r="AB6" i="2" s="1"/>
  <c r="W6" i="2"/>
  <c r="AC6" i="2" s="1"/>
  <c r="X6" i="2"/>
  <c r="Y6" i="2"/>
  <c r="Z6" i="2"/>
  <c r="AA6" i="2"/>
  <c r="U7" i="2"/>
  <c r="AA7" i="2" s="1"/>
  <c r="V7" i="2"/>
  <c r="W7" i="2"/>
  <c r="X7" i="2"/>
  <c r="Y7" i="2"/>
  <c r="Z7" i="2"/>
  <c r="AC7" i="2" s="1"/>
  <c r="U8" i="2"/>
  <c r="AA8" i="2" s="1"/>
  <c r="V8" i="2"/>
  <c r="W8" i="2"/>
  <c r="X8" i="2"/>
  <c r="Y8" i="2"/>
  <c r="AB8" i="2" s="1"/>
  <c r="Z8" i="2"/>
  <c r="AC8" i="2"/>
  <c r="U9" i="2"/>
  <c r="V9" i="2"/>
  <c r="W9" i="2"/>
  <c r="AC9" i="2" s="1"/>
  <c r="X9" i="2"/>
  <c r="Y9" i="2"/>
  <c r="Z9" i="2"/>
  <c r="AA9" i="2"/>
  <c r="AB9" i="2"/>
  <c r="U10" i="2"/>
  <c r="V10" i="2"/>
  <c r="AB10" i="2" s="1"/>
  <c r="W10" i="2"/>
  <c r="X10" i="2"/>
  <c r="Y10" i="2"/>
  <c r="Z10" i="2"/>
  <c r="AA10" i="2"/>
  <c r="U11" i="2"/>
  <c r="AA11" i="2" s="1"/>
  <c r="V11" i="2"/>
  <c r="AB11" i="2" s="1"/>
  <c r="W11" i="2"/>
  <c r="X11" i="2"/>
  <c r="Y11" i="2"/>
  <c r="Z11" i="2"/>
  <c r="AC11" i="2"/>
  <c r="U12" i="2"/>
  <c r="V12" i="2"/>
  <c r="W12" i="2"/>
  <c r="X12" i="2"/>
  <c r="Y12" i="2"/>
  <c r="Z12" i="2"/>
  <c r="AB12" i="2"/>
  <c r="AC12" i="2"/>
  <c r="U13" i="2"/>
  <c r="V13" i="2"/>
  <c r="W13" i="2"/>
  <c r="AC13" i="2" s="1"/>
  <c r="X13" i="2"/>
  <c r="AA13" i="2" s="1"/>
  <c r="Y13" i="2"/>
  <c r="Z13" i="2"/>
  <c r="AB13" i="2"/>
  <c r="U14" i="2"/>
  <c r="V14" i="2"/>
  <c r="AB14" i="2" s="1"/>
  <c r="W14" i="2"/>
  <c r="AC14" i="2" s="1"/>
  <c r="X14" i="2"/>
  <c r="Y14" i="2"/>
  <c r="Z14" i="2"/>
  <c r="AA14" i="2"/>
  <c r="U15" i="2"/>
  <c r="AA15" i="2" s="1"/>
  <c r="V15" i="2"/>
  <c r="W15" i="2"/>
  <c r="X15" i="2"/>
  <c r="Y15" i="2"/>
  <c r="Z15" i="2"/>
  <c r="AC15" i="2" s="1"/>
  <c r="U16" i="2"/>
  <c r="AA16" i="2" s="1"/>
  <c r="V16" i="2"/>
  <c r="W16" i="2"/>
  <c r="X16" i="2"/>
  <c r="Y16" i="2"/>
  <c r="AB16" i="2" s="1"/>
  <c r="Z16" i="2"/>
  <c r="AC16" i="2"/>
  <c r="U17" i="2"/>
  <c r="V17" i="2"/>
  <c r="W17" i="2"/>
  <c r="AC17" i="2" s="1"/>
  <c r="X17" i="2"/>
  <c r="Y17" i="2"/>
  <c r="Z17" i="2"/>
  <c r="AA17" i="2"/>
  <c r="AB17" i="2"/>
  <c r="U18" i="2"/>
  <c r="V18" i="2"/>
  <c r="AB18" i="2" s="1"/>
  <c r="W18" i="2"/>
  <c r="X18" i="2"/>
  <c r="Y18" i="2"/>
  <c r="Z18" i="2"/>
  <c r="AA18" i="2"/>
  <c r="U19" i="2"/>
  <c r="AA19" i="2" s="1"/>
  <c r="V19" i="2"/>
  <c r="AB19" i="2" s="1"/>
  <c r="W19" i="2"/>
  <c r="X19" i="2"/>
  <c r="Y19" i="2"/>
  <c r="Z19" i="2"/>
  <c r="AC19" i="2"/>
  <c r="U20" i="2"/>
  <c r="V20" i="2"/>
  <c r="W20" i="2"/>
  <c r="X20" i="2"/>
  <c r="Y20" i="2"/>
  <c r="Z20" i="2"/>
  <c r="AB20" i="2"/>
  <c r="AC20" i="2"/>
  <c r="U21" i="2"/>
  <c r="V21" i="2"/>
  <c r="W21" i="2"/>
  <c r="AC21" i="2" s="1"/>
  <c r="X21" i="2"/>
  <c r="AA21" i="2" s="1"/>
  <c r="Y21" i="2"/>
  <c r="Z21" i="2"/>
  <c r="AB21" i="2"/>
  <c r="U22" i="2"/>
  <c r="V22" i="2"/>
  <c r="AB22" i="2" s="1"/>
  <c r="W22" i="2"/>
  <c r="AC22" i="2" s="1"/>
  <c r="X22" i="2"/>
  <c r="Y22" i="2"/>
  <c r="Z22" i="2"/>
  <c r="AA22" i="2"/>
  <c r="U23" i="2"/>
  <c r="AA23" i="2" s="1"/>
  <c r="V23" i="2"/>
  <c r="W23" i="2"/>
  <c r="X23" i="2"/>
  <c r="Y23" i="2"/>
  <c r="Z23" i="2"/>
  <c r="AC23" i="2" s="1"/>
  <c r="U24" i="2"/>
  <c r="AA24" i="2" s="1"/>
  <c r="V24" i="2"/>
  <c r="W24" i="2"/>
  <c r="X24" i="2"/>
  <c r="Y24" i="2"/>
  <c r="AB24" i="2" s="1"/>
  <c r="Z24" i="2"/>
  <c r="AC24" i="2"/>
  <c r="U25" i="2"/>
  <c r="V25" i="2"/>
  <c r="W25" i="2"/>
  <c r="AC25" i="2" s="1"/>
  <c r="X25" i="2"/>
  <c r="Y25" i="2"/>
  <c r="Z25" i="2"/>
  <c r="AA25" i="2"/>
  <c r="AB25" i="2"/>
  <c r="U26" i="2"/>
  <c r="V26" i="2"/>
  <c r="AB26" i="2" s="1"/>
  <c r="W26" i="2"/>
  <c r="X26" i="2"/>
  <c r="Y26" i="2"/>
  <c r="Z26" i="2"/>
  <c r="AA26" i="2"/>
  <c r="U27" i="2"/>
  <c r="AA27" i="2" s="1"/>
  <c r="V27" i="2"/>
  <c r="AB27" i="2" s="1"/>
  <c r="W27" i="2"/>
  <c r="X27" i="2"/>
  <c r="Y27" i="2"/>
  <c r="Z27" i="2"/>
  <c r="AC27" i="2"/>
  <c r="U28" i="2"/>
  <c r="V28" i="2"/>
  <c r="W28" i="2"/>
  <c r="X28" i="2"/>
  <c r="Y28" i="2"/>
  <c r="Z28" i="2"/>
  <c r="AB28" i="2"/>
  <c r="AC28" i="2"/>
  <c r="U29" i="2"/>
  <c r="V29" i="2"/>
  <c r="W29" i="2"/>
  <c r="AC29" i="2" s="1"/>
  <c r="X29" i="2"/>
  <c r="AA29" i="2" s="1"/>
  <c r="Y29" i="2"/>
  <c r="Z29" i="2"/>
  <c r="AB29" i="2"/>
  <c r="U30" i="2"/>
  <c r="V30" i="2"/>
  <c r="AB30" i="2" s="1"/>
  <c r="W30" i="2"/>
  <c r="AC30" i="2" s="1"/>
  <c r="X30" i="2"/>
  <c r="Y30" i="2"/>
  <c r="Z30" i="2"/>
  <c r="AA30" i="2"/>
  <c r="U31" i="2"/>
  <c r="AA31" i="2" s="1"/>
  <c r="V31" i="2"/>
  <c r="W31" i="2"/>
  <c r="X31" i="2"/>
  <c r="Y31" i="2"/>
  <c r="Z31" i="2"/>
  <c r="AC31" i="2" s="1"/>
  <c r="U32" i="2"/>
  <c r="AA32" i="2" s="1"/>
  <c r="V32" i="2"/>
  <c r="W32" i="2"/>
  <c r="X32" i="2"/>
  <c r="Y32" i="2"/>
  <c r="AB32" i="2" s="1"/>
  <c r="Z32" i="2"/>
  <c r="AC32" i="2"/>
  <c r="U33" i="2"/>
  <c r="V33" i="2"/>
  <c r="W33" i="2"/>
  <c r="AC33" i="2" s="1"/>
  <c r="X33" i="2"/>
  <c r="Y33" i="2"/>
  <c r="Z33" i="2"/>
  <c r="AA33" i="2"/>
  <c r="AB33" i="2"/>
  <c r="U34" i="2"/>
  <c r="V34" i="2"/>
  <c r="AB34" i="2" s="1"/>
  <c r="W34" i="2"/>
  <c r="X34" i="2"/>
  <c r="Y34" i="2"/>
  <c r="Z34" i="2"/>
  <c r="AA34" i="2"/>
  <c r="U35" i="2"/>
  <c r="AA35" i="2" s="1"/>
  <c r="V35" i="2"/>
  <c r="AB35" i="2" s="1"/>
  <c r="W35" i="2"/>
  <c r="X35" i="2"/>
  <c r="Y35" i="2"/>
  <c r="Z35" i="2"/>
  <c r="AC35" i="2"/>
  <c r="U36" i="2"/>
  <c r="V36" i="2"/>
  <c r="W36" i="2"/>
  <c r="X36" i="2"/>
  <c r="Y36" i="2"/>
  <c r="Z36" i="2"/>
  <c r="AB36" i="2"/>
  <c r="AC36" i="2"/>
  <c r="U37" i="2"/>
  <c r="V37" i="2"/>
  <c r="W37" i="2"/>
  <c r="AC37" i="2" s="1"/>
  <c r="X37" i="2"/>
  <c r="AA37" i="2" s="1"/>
  <c r="Y37" i="2"/>
  <c r="Z37" i="2"/>
  <c r="AB37" i="2"/>
  <c r="U38" i="2"/>
  <c r="V38" i="2"/>
  <c r="AB38" i="2" s="1"/>
  <c r="W38" i="2"/>
  <c r="AC38" i="2" s="1"/>
  <c r="X38" i="2"/>
  <c r="Y38" i="2"/>
  <c r="Z38" i="2"/>
  <c r="AA38" i="2"/>
  <c r="U39" i="2"/>
  <c r="AA39" i="2" s="1"/>
  <c r="V39" i="2"/>
  <c r="W39" i="2"/>
  <c r="X39" i="2"/>
  <c r="Y39" i="2"/>
  <c r="Z39" i="2"/>
  <c r="AC39" i="2" s="1"/>
  <c r="U40" i="2"/>
  <c r="AA40" i="2" s="1"/>
  <c r="V40" i="2"/>
  <c r="W40" i="2"/>
  <c r="X40" i="2"/>
  <c r="Y40" i="2"/>
  <c r="AB40" i="2" s="1"/>
  <c r="Z40" i="2"/>
  <c r="AC40" i="2"/>
  <c r="U41" i="2"/>
  <c r="V41" i="2"/>
  <c r="W41" i="2"/>
  <c r="AC41" i="2" s="1"/>
  <c r="X41" i="2"/>
  <c r="Y41" i="2"/>
  <c r="Z41" i="2"/>
  <c r="AA41" i="2"/>
  <c r="AB41" i="2"/>
  <c r="U42" i="2"/>
  <c r="V42" i="2"/>
  <c r="AB42" i="2" s="1"/>
  <c r="W42" i="2"/>
  <c r="X42" i="2"/>
  <c r="Y42" i="2"/>
  <c r="Z42" i="2"/>
  <c r="AA42" i="2"/>
  <c r="U43" i="2"/>
  <c r="AA43" i="2" s="1"/>
  <c r="V43" i="2"/>
  <c r="AB43" i="2" s="1"/>
  <c r="W43" i="2"/>
  <c r="X43" i="2"/>
  <c r="Y43" i="2"/>
  <c r="Z43" i="2"/>
  <c r="AC43" i="2"/>
  <c r="U44" i="2"/>
  <c r="V44" i="2"/>
  <c r="W44" i="2"/>
  <c r="X44" i="2"/>
  <c r="Y44" i="2"/>
  <c r="Z44" i="2"/>
  <c r="AB44" i="2"/>
  <c r="AC44" i="2"/>
  <c r="U45" i="2"/>
  <c r="V45" i="2"/>
  <c r="W45" i="2"/>
  <c r="AC45" i="2" s="1"/>
  <c r="X45" i="2"/>
  <c r="AA45" i="2" s="1"/>
  <c r="Y45" i="2"/>
  <c r="Z45" i="2"/>
  <c r="AB45" i="2"/>
  <c r="U46" i="2"/>
  <c r="V46" i="2"/>
  <c r="AB46" i="2" s="1"/>
  <c r="W46" i="2"/>
  <c r="AC46" i="2" s="1"/>
  <c r="X46" i="2"/>
  <c r="Y46" i="2"/>
  <c r="Z46" i="2"/>
  <c r="AA46" i="2"/>
  <c r="U47" i="2"/>
  <c r="AA47" i="2" s="1"/>
  <c r="V47" i="2"/>
  <c r="W47" i="2"/>
  <c r="X47" i="2"/>
  <c r="Y47" i="2"/>
  <c r="Z47" i="2"/>
  <c r="AC47" i="2" s="1"/>
  <c r="U48" i="2"/>
  <c r="AA48" i="2" s="1"/>
  <c r="V48" i="2"/>
  <c r="W48" i="2"/>
  <c r="X48" i="2"/>
  <c r="Y48" i="2"/>
  <c r="AB48" i="2" s="1"/>
  <c r="Z48" i="2"/>
  <c r="AC48" i="2"/>
  <c r="U49" i="2"/>
  <c r="V49" i="2"/>
  <c r="W49" i="2"/>
  <c r="AC49" i="2" s="1"/>
  <c r="X49" i="2"/>
  <c r="Y49" i="2"/>
  <c r="Z49" i="2"/>
  <c r="AA49" i="2"/>
  <c r="AB49" i="2"/>
  <c r="U50" i="2"/>
  <c r="V50" i="2"/>
  <c r="AB50" i="2" s="1"/>
  <c r="W50" i="2"/>
  <c r="X50" i="2"/>
  <c r="Y50" i="2"/>
  <c r="Z50" i="2"/>
  <c r="AA50" i="2"/>
  <c r="U51" i="2"/>
  <c r="AA51" i="2" s="1"/>
  <c r="V51" i="2"/>
  <c r="AB51" i="2" s="1"/>
  <c r="W51" i="2"/>
  <c r="X51" i="2"/>
  <c r="Y51" i="2"/>
  <c r="Z51" i="2"/>
  <c r="AC51" i="2"/>
  <c r="U52" i="2"/>
  <c r="V52" i="2"/>
  <c r="W52" i="2"/>
  <c r="X52" i="2"/>
  <c r="Y52" i="2"/>
  <c r="Z52" i="2"/>
  <c r="AB52" i="2"/>
  <c r="AC52" i="2"/>
  <c r="U53" i="2"/>
  <c r="V53" i="2"/>
  <c r="W53" i="2"/>
  <c r="AC53" i="2" s="1"/>
  <c r="X53" i="2"/>
  <c r="AA53" i="2" s="1"/>
  <c r="Y53" i="2"/>
  <c r="Z53" i="2"/>
  <c r="AB53" i="2"/>
  <c r="U54" i="2"/>
  <c r="V54" i="2"/>
  <c r="AB54" i="2" s="1"/>
  <c r="W54" i="2"/>
  <c r="AC54" i="2" s="1"/>
  <c r="X54" i="2"/>
  <c r="Y54" i="2"/>
  <c r="Z54" i="2"/>
  <c r="AA54" i="2"/>
  <c r="U55" i="2"/>
  <c r="AA55" i="2" s="1"/>
  <c r="V55" i="2"/>
  <c r="W55" i="2"/>
  <c r="X55" i="2"/>
  <c r="Y55" i="2"/>
  <c r="Z55" i="2"/>
  <c r="AC55" i="2" s="1"/>
  <c r="U56" i="2"/>
  <c r="AA56" i="2" s="1"/>
  <c r="V56" i="2"/>
  <c r="W56" i="2"/>
  <c r="X56" i="2"/>
  <c r="Y56" i="2"/>
  <c r="AB56" i="2" s="1"/>
  <c r="Z56" i="2"/>
  <c r="AC56" i="2"/>
  <c r="U57" i="2"/>
  <c r="V57" i="2"/>
  <c r="W57" i="2"/>
  <c r="AC57" i="2" s="1"/>
  <c r="X57" i="2"/>
  <c r="Y57" i="2"/>
  <c r="Z57" i="2"/>
  <c r="AA57" i="2"/>
  <c r="AB57" i="2"/>
  <c r="U58" i="2"/>
  <c r="V58" i="2"/>
  <c r="AB58" i="2" s="1"/>
  <c r="W58" i="2"/>
  <c r="X58" i="2"/>
  <c r="Y58" i="2"/>
  <c r="Z58" i="2"/>
  <c r="AA58" i="2"/>
  <c r="U59" i="2"/>
  <c r="AA59" i="2" s="1"/>
  <c r="V59" i="2"/>
  <c r="AB59" i="2" s="1"/>
  <c r="W59" i="2"/>
  <c r="X59" i="2"/>
  <c r="Y59" i="2"/>
  <c r="Z59" i="2"/>
  <c r="AC59" i="2"/>
  <c r="U60" i="2"/>
  <c r="V60" i="2"/>
  <c r="W60" i="2"/>
  <c r="X60" i="2"/>
  <c r="Y60" i="2"/>
  <c r="Z60" i="2"/>
  <c r="AB60" i="2"/>
  <c r="AC60" i="2"/>
  <c r="U61" i="2"/>
  <c r="V61" i="2"/>
  <c r="W61" i="2"/>
  <c r="AC61" i="2" s="1"/>
  <c r="X61" i="2"/>
  <c r="AA61" i="2" s="1"/>
  <c r="Y61" i="2"/>
  <c r="Z61" i="2"/>
  <c r="AB61" i="2"/>
  <c r="U62" i="2"/>
  <c r="V62" i="2"/>
  <c r="AB62" i="2" s="1"/>
  <c r="W62" i="2"/>
  <c r="AC62" i="2" s="1"/>
  <c r="X62" i="2"/>
  <c r="Y62" i="2"/>
  <c r="Z62" i="2"/>
  <c r="AA62" i="2"/>
  <c r="U63" i="2"/>
  <c r="AA63" i="2" s="1"/>
  <c r="V63" i="2"/>
  <c r="W63" i="2"/>
  <c r="X63" i="2"/>
  <c r="Y63" i="2"/>
  <c r="Z63" i="2"/>
  <c r="AC63" i="2" s="1"/>
  <c r="U64" i="2"/>
  <c r="AA64" i="2" s="1"/>
  <c r="V64" i="2"/>
  <c r="W64" i="2"/>
  <c r="X64" i="2"/>
  <c r="Y64" i="2"/>
  <c r="AB64" i="2" s="1"/>
  <c r="Z64" i="2"/>
  <c r="AC64" i="2"/>
  <c r="U65" i="2"/>
  <c r="V65" i="2"/>
  <c r="W65" i="2"/>
  <c r="AC65" i="2" s="1"/>
  <c r="X65" i="2"/>
  <c r="Y65" i="2"/>
  <c r="Z65" i="2"/>
  <c r="AA65" i="2"/>
  <c r="AB65" i="2"/>
  <c r="U66" i="2"/>
  <c r="V66" i="2"/>
  <c r="AB66" i="2" s="1"/>
  <c r="W66" i="2"/>
  <c r="X66" i="2"/>
  <c r="Y66" i="2"/>
  <c r="Z66" i="2"/>
  <c r="AA66" i="2"/>
  <c r="U67" i="2"/>
  <c r="AA67" i="2" s="1"/>
  <c r="V67" i="2"/>
  <c r="AB67" i="2" s="1"/>
  <c r="W67" i="2"/>
  <c r="X67" i="2"/>
  <c r="Y67" i="2"/>
  <c r="Z67" i="2"/>
  <c r="AC67" i="2"/>
  <c r="U68" i="2"/>
  <c r="V68" i="2"/>
  <c r="W68" i="2"/>
  <c r="X68" i="2"/>
  <c r="Y68" i="2"/>
  <c r="Z68" i="2"/>
  <c r="AB68" i="2"/>
  <c r="AC68" i="2"/>
  <c r="U69" i="2"/>
  <c r="V69" i="2"/>
  <c r="W69" i="2"/>
  <c r="AC69" i="2" s="1"/>
  <c r="X69" i="2"/>
  <c r="AA69" i="2" s="1"/>
  <c r="Y69" i="2"/>
  <c r="Z69" i="2"/>
  <c r="AB69" i="2"/>
  <c r="U70" i="2"/>
  <c r="V70" i="2"/>
  <c r="AB70" i="2" s="1"/>
  <c r="W70" i="2"/>
  <c r="AC70" i="2" s="1"/>
  <c r="X70" i="2"/>
  <c r="Y70" i="2"/>
  <c r="Z70" i="2"/>
  <c r="AA70" i="2"/>
  <c r="U71" i="2"/>
  <c r="AA71" i="2" s="1"/>
  <c r="V71" i="2"/>
  <c r="W71" i="2"/>
  <c r="X71" i="2"/>
  <c r="Y71" i="2"/>
  <c r="Z71" i="2"/>
  <c r="AC71" i="2" s="1"/>
  <c r="U72" i="2"/>
  <c r="AA72" i="2" s="1"/>
  <c r="V72" i="2"/>
  <c r="W72" i="2"/>
  <c r="X72" i="2"/>
  <c r="Y72" i="2"/>
  <c r="AB72" i="2" s="1"/>
  <c r="Z72" i="2"/>
  <c r="AC72" i="2"/>
  <c r="U73" i="2"/>
  <c r="V73" i="2"/>
  <c r="W73" i="2"/>
  <c r="AC73" i="2" s="1"/>
  <c r="X73" i="2"/>
  <c r="Y73" i="2"/>
  <c r="Z73" i="2"/>
  <c r="AA73" i="2"/>
  <c r="AB73" i="2"/>
  <c r="U74" i="2"/>
  <c r="V74" i="2"/>
  <c r="AB74" i="2" s="1"/>
  <c r="W74" i="2"/>
  <c r="X74" i="2"/>
  <c r="Y74" i="2"/>
  <c r="Z74" i="2"/>
  <c r="AA74" i="2"/>
  <c r="U75" i="2"/>
  <c r="AA75" i="2" s="1"/>
  <c r="V75" i="2"/>
  <c r="AB75" i="2" s="1"/>
  <c r="W75" i="2"/>
  <c r="X75" i="2"/>
  <c r="Y75" i="2"/>
  <c r="Z75" i="2"/>
  <c r="AC75" i="2"/>
  <c r="U76" i="2"/>
  <c r="V76" i="2"/>
  <c r="W76" i="2"/>
  <c r="X76" i="2"/>
  <c r="Y76" i="2"/>
  <c r="Z76" i="2"/>
  <c r="AB76" i="2"/>
  <c r="AC76" i="2"/>
  <c r="U77" i="2"/>
  <c r="V77" i="2"/>
  <c r="W77" i="2"/>
  <c r="AC77" i="2" s="1"/>
  <c r="X77" i="2"/>
  <c r="AA77" i="2" s="1"/>
  <c r="Y77" i="2"/>
  <c r="Z77" i="2"/>
  <c r="AB77" i="2"/>
  <c r="U78" i="2"/>
  <c r="V78" i="2"/>
  <c r="AB78" i="2" s="1"/>
  <c r="W78" i="2"/>
  <c r="AC78" i="2" s="1"/>
  <c r="X78" i="2"/>
  <c r="Y78" i="2"/>
  <c r="Z78" i="2"/>
  <c r="AA78" i="2"/>
  <c r="U79" i="2"/>
  <c r="AA79" i="2" s="1"/>
  <c r="V79" i="2"/>
  <c r="W79" i="2"/>
  <c r="X79" i="2"/>
  <c r="Y79" i="2"/>
  <c r="Z79" i="2"/>
  <c r="AC79" i="2" s="1"/>
  <c r="U80" i="2"/>
  <c r="AA80" i="2" s="1"/>
  <c r="V80" i="2"/>
  <c r="W80" i="2"/>
  <c r="X80" i="2"/>
  <c r="Y80" i="2"/>
  <c r="AB80" i="2" s="1"/>
  <c r="Z80" i="2"/>
  <c r="AC80" i="2"/>
  <c r="U81" i="2"/>
  <c r="V81" i="2"/>
  <c r="W81" i="2"/>
  <c r="AC81" i="2" s="1"/>
  <c r="X81" i="2"/>
  <c r="Y81" i="2"/>
  <c r="Z81" i="2"/>
  <c r="AA81" i="2"/>
  <c r="AB81" i="2"/>
  <c r="U82" i="2"/>
  <c r="V82" i="2"/>
  <c r="AB82" i="2" s="1"/>
  <c r="W82" i="2"/>
  <c r="X82" i="2"/>
  <c r="Y82" i="2"/>
  <c r="Z82" i="2"/>
  <c r="AA82" i="2"/>
  <c r="U83" i="2"/>
  <c r="AA83" i="2" s="1"/>
  <c r="V83" i="2"/>
  <c r="AB83" i="2" s="1"/>
  <c r="W83" i="2"/>
  <c r="X83" i="2"/>
  <c r="Y83" i="2"/>
  <c r="Z83" i="2"/>
  <c r="AC83" i="2"/>
  <c r="U84" i="2"/>
  <c r="V84" i="2"/>
  <c r="W84" i="2"/>
  <c r="X84" i="2"/>
  <c r="Y84" i="2"/>
  <c r="Z84" i="2"/>
  <c r="AB84" i="2"/>
  <c r="AC84" i="2"/>
  <c r="U85" i="2"/>
  <c r="V85" i="2"/>
  <c r="W85" i="2"/>
  <c r="AC85" i="2" s="1"/>
  <c r="X85" i="2"/>
  <c r="AA85" i="2" s="1"/>
  <c r="Y85" i="2"/>
  <c r="Z85" i="2"/>
  <c r="AB85" i="2"/>
  <c r="U86" i="2"/>
  <c r="V86" i="2"/>
  <c r="AB86" i="2" s="1"/>
  <c r="W86" i="2"/>
  <c r="AC86" i="2" s="1"/>
  <c r="X86" i="2"/>
  <c r="Y86" i="2"/>
  <c r="Z86" i="2"/>
  <c r="AA86" i="2"/>
  <c r="U87" i="2"/>
  <c r="AA87" i="2" s="1"/>
  <c r="V87" i="2"/>
  <c r="W87" i="2"/>
  <c r="X87" i="2"/>
  <c r="Y87" i="2"/>
  <c r="Z87" i="2"/>
  <c r="AC87" i="2" s="1"/>
  <c r="U88" i="2"/>
  <c r="AA88" i="2" s="1"/>
  <c r="V88" i="2"/>
  <c r="W88" i="2"/>
  <c r="X88" i="2"/>
  <c r="Y88" i="2"/>
  <c r="AB88" i="2" s="1"/>
  <c r="Z88" i="2"/>
  <c r="AC88" i="2"/>
  <c r="U89" i="2"/>
  <c r="V89" i="2"/>
  <c r="W89" i="2"/>
  <c r="AC89" i="2" s="1"/>
  <c r="X89" i="2"/>
  <c r="Y89" i="2"/>
  <c r="Z89" i="2"/>
  <c r="AA89" i="2"/>
  <c r="AB89" i="2"/>
  <c r="U90" i="2"/>
  <c r="V90" i="2"/>
  <c r="AB90" i="2" s="1"/>
  <c r="W90" i="2"/>
  <c r="X90" i="2"/>
  <c r="Y90" i="2"/>
  <c r="Z90" i="2"/>
  <c r="AA90" i="2"/>
  <c r="U91" i="2"/>
  <c r="AA91" i="2" s="1"/>
  <c r="V91" i="2"/>
  <c r="AB91" i="2" s="1"/>
  <c r="W91" i="2"/>
  <c r="X91" i="2"/>
  <c r="Y91" i="2"/>
  <c r="Z91" i="2"/>
  <c r="AC91" i="2"/>
  <c r="U92" i="2"/>
  <c r="V92" i="2"/>
  <c r="W92" i="2"/>
  <c r="X92" i="2"/>
  <c r="Y92" i="2"/>
  <c r="Z92" i="2"/>
  <c r="AB92" i="2"/>
  <c r="AC92" i="2"/>
  <c r="U93" i="2"/>
  <c r="V93" i="2"/>
  <c r="W93" i="2"/>
  <c r="AC93" i="2" s="1"/>
  <c r="X93" i="2"/>
  <c r="AA93" i="2" s="1"/>
  <c r="Y93" i="2"/>
  <c r="Z93" i="2"/>
  <c r="AB93" i="2"/>
  <c r="U94" i="2"/>
  <c r="V94" i="2"/>
  <c r="AB94" i="2" s="1"/>
  <c r="W94" i="2"/>
  <c r="AC94" i="2" s="1"/>
  <c r="X94" i="2"/>
  <c r="Y94" i="2"/>
  <c r="Z94" i="2"/>
  <c r="AA94" i="2"/>
  <c r="U95" i="2"/>
  <c r="AA95" i="2" s="1"/>
  <c r="V95" i="2"/>
  <c r="W95" i="2"/>
  <c r="X95" i="2"/>
  <c r="Y95" i="2"/>
  <c r="Z95" i="2"/>
  <c r="AC95" i="2"/>
  <c r="U96" i="2"/>
  <c r="V96" i="2"/>
  <c r="AB96" i="2" s="1"/>
  <c r="W96" i="2"/>
  <c r="X96" i="2"/>
  <c r="Y96" i="2"/>
  <c r="Z96" i="2"/>
  <c r="AC96" i="2"/>
  <c r="U97" i="2"/>
  <c r="AA97" i="2" s="1"/>
  <c r="V97" i="2"/>
  <c r="W97" i="2"/>
  <c r="X97" i="2"/>
  <c r="Y97" i="2"/>
  <c r="AB97" i="2" s="1"/>
  <c r="Z97" i="2"/>
  <c r="AC97" i="2"/>
  <c r="U98" i="2"/>
  <c r="V98" i="2"/>
  <c r="W98" i="2"/>
  <c r="AC98" i="2" s="1"/>
  <c r="X98" i="2"/>
  <c r="AA98" i="2" s="1"/>
  <c r="Y98" i="2"/>
  <c r="Z98" i="2"/>
  <c r="AB98" i="2"/>
  <c r="U99" i="2"/>
  <c r="V99" i="2"/>
  <c r="W99" i="2"/>
  <c r="X99" i="2"/>
  <c r="Y99" i="2"/>
  <c r="Z99" i="2"/>
  <c r="AA99" i="2"/>
  <c r="AC99" i="2"/>
  <c r="U100" i="2"/>
  <c r="V100" i="2"/>
  <c r="W100" i="2"/>
  <c r="X100" i="2"/>
  <c r="Y100" i="2"/>
  <c r="Z100" i="2"/>
  <c r="AB100" i="2"/>
  <c r="AC100" i="2"/>
  <c r="U101" i="2"/>
  <c r="V101" i="2"/>
  <c r="W101" i="2"/>
  <c r="AC101" i="2" s="1"/>
  <c r="X101" i="2"/>
  <c r="AA101" i="2" s="1"/>
  <c r="Y101" i="2"/>
  <c r="Z101" i="2"/>
  <c r="AB101" i="2"/>
  <c r="U102" i="2"/>
  <c r="V102" i="2"/>
  <c r="AB102" i="2" s="1"/>
  <c r="W102" i="2"/>
  <c r="AC102" i="2" s="1"/>
  <c r="X102" i="2"/>
  <c r="Y102" i="2"/>
  <c r="Z102" i="2"/>
  <c r="AA102" i="2"/>
  <c r="U103" i="2"/>
  <c r="V103" i="2"/>
  <c r="AB103" i="2" s="1"/>
  <c r="W103" i="2"/>
  <c r="X103" i="2"/>
  <c r="Y103" i="2"/>
  <c r="Z103" i="2"/>
  <c r="AA103" i="2"/>
  <c r="U104" i="2"/>
  <c r="V104" i="2"/>
  <c r="W104" i="2"/>
  <c r="X104" i="2"/>
  <c r="Y104" i="2"/>
  <c r="Z104" i="2"/>
  <c r="AC104" i="2" s="1"/>
  <c r="AB104" i="2"/>
  <c r="U105" i="2"/>
  <c r="V105" i="2"/>
  <c r="W105" i="2"/>
  <c r="AC105" i="2" s="1"/>
  <c r="X105" i="2"/>
  <c r="Y105" i="2"/>
  <c r="Z105" i="2"/>
  <c r="AA105" i="2"/>
  <c r="AB105" i="2"/>
  <c r="U106" i="2"/>
  <c r="V106" i="2"/>
  <c r="AB106" i="2" s="1"/>
  <c r="W106" i="2"/>
  <c r="X106" i="2"/>
  <c r="Y106" i="2"/>
  <c r="Z106" i="2"/>
  <c r="AA106" i="2"/>
  <c r="U107" i="2"/>
  <c r="AA107" i="2" s="1"/>
  <c r="V107" i="2"/>
  <c r="W107" i="2"/>
  <c r="AC107" i="2" s="1"/>
  <c r="X107" i="2"/>
  <c r="Y107" i="2"/>
  <c r="Z107" i="2"/>
  <c r="U108" i="2"/>
  <c r="AA108" i="2" s="1"/>
  <c r="V108" i="2"/>
  <c r="AB108" i="2" s="1"/>
  <c r="W108" i="2"/>
  <c r="X108" i="2"/>
  <c r="Y108" i="2"/>
  <c r="Z108" i="2"/>
  <c r="AC108" i="2" s="1"/>
  <c r="U109" i="2"/>
  <c r="AA109" i="2" s="1"/>
  <c r="V109" i="2"/>
  <c r="W109" i="2"/>
  <c r="X109" i="2"/>
  <c r="Y109" i="2"/>
  <c r="AB109" i="2" s="1"/>
  <c r="Z109" i="2"/>
  <c r="AC109" i="2"/>
  <c r="U110" i="2"/>
  <c r="V110" i="2"/>
  <c r="W110" i="2"/>
  <c r="X110" i="2"/>
  <c r="AA110" i="2" s="1"/>
  <c r="Y110" i="2"/>
  <c r="Z110" i="2"/>
  <c r="AB110" i="2"/>
  <c r="U111" i="2"/>
  <c r="AA111" i="2" s="1"/>
  <c r="V111" i="2"/>
  <c r="W111" i="2"/>
  <c r="X111" i="2"/>
  <c r="Y111" i="2"/>
  <c r="Z111" i="2"/>
  <c r="AC111" i="2"/>
  <c r="U112" i="2"/>
  <c r="V112" i="2"/>
  <c r="AB112" i="2" s="1"/>
  <c r="W112" i="2"/>
  <c r="X112" i="2"/>
  <c r="Y112" i="2"/>
  <c r="Z112" i="2"/>
  <c r="AC112" i="2"/>
  <c r="U113" i="2"/>
  <c r="AA113" i="2" s="1"/>
  <c r="V113" i="2"/>
  <c r="W113" i="2"/>
  <c r="X113" i="2"/>
  <c r="Y113" i="2"/>
  <c r="AB113" i="2" s="1"/>
  <c r="Z113" i="2"/>
  <c r="AC113" i="2"/>
  <c r="U114" i="2"/>
  <c r="V114" i="2"/>
  <c r="W114" i="2"/>
  <c r="AC114" i="2" s="1"/>
  <c r="X114" i="2"/>
  <c r="AA114" i="2" s="1"/>
  <c r="Y114" i="2"/>
  <c r="Z114" i="2"/>
  <c r="AB114" i="2"/>
  <c r="U115" i="2"/>
  <c r="V115" i="2"/>
  <c r="W115" i="2"/>
  <c r="X115" i="2"/>
  <c r="Y115" i="2"/>
  <c r="Z115" i="2"/>
  <c r="AA115" i="2"/>
  <c r="AC115" i="2"/>
  <c r="U116" i="2"/>
  <c r="V116" i="2"/>
  <c r="W116" i="2"/>
  <c r="X116" i="2"/>
  <c r="Y116" i="2"/>
  <c r="Z116" i="2"/>
  <c r="AB116" i="2"/>
  <c r="AC116" i="2"/>
  <c r="U117" i="2"/>
  <c r="V117" i="2"/>
  <c r="W117" i="2"/>
  <c r="AC117" i="2" s="1"/>
  <c r="X117" i="2"/>
  <c r="AA117" i="2" s="1"/>
  <c r="Y117" i="2"/>
  <c r="Z117" i="2"/>
  <c r="AB117" i="2"/>
  <c r="U118" i="2"/>
  <c r="V118" i="2"/>
  <c r="AB118" i="2" s="1"/>
  <c r="W118" i="2"/>
  <c r="AC118" i="2" s="1"/>
  <c r="X118" i="2"/>
  <c r="Y118" i="2"/>
  <c r="Z118" i="2"/>
  <c r="AA118" i="2"/>
  <c r="U119" i="2"/>
  <c r="V119" i="2"/>
  <c r="AB119" i="2" s="1"/>
  <c r="W119" i="2"/>
  <c r="X119" i="2"/>
  <c r="Y119" i="2"/>
  <c r="Z119" i="2"/>
  <c r="AA119" i="2"/>
  <c r="U120" i="2"/>
  <c r="AA120" i="2" s="1"/>
  <c r="V120" i="2"/>
  <c r="AB120" i="2" s="1"/>
  <c r="W120" i="2"/>
  <c r="X120" i="2"/>
  <c r="Y120" i="2"/>
  <c r="Z120" i="2"/>
  <c r="AC120" i="2"/>
  <c r="U121" i="2"/>
  <c r="V121" i="2"/>
  <c r="W121" i="2"/>
  <c r="X121" i="2"/>
  <c r="Y121" i="2"/>
  <c r="Z121" i="2"/>
  <c r="AB121" i="2"/>
  <c r="AC121" i="2"/>
  <c r="U122" i="2"/>
  <c r="V122" i="2"/>
  <c r="W122" i="2"/>
  <c r="AC122" i="2" s="1"/>
  <c r="X122" i="2"/>
  <c r="AA122" i="2" s="1"/>
  <c r="Y122" i="2"/>
  <c r="Z122" i="2"/>
  <c r="AB122" i="2"/>
  <c r="U123" i="2"/>
  <c r="V123" i="2"/>
  <c r="AB123" i="2" s="1"/>
  <c r="W123" i="2"/>
  <c r="AC123" i="2" s="1"/>
  <c r="X123" i="2"/>
  <c r="Y123" i="2"/>
  <c r="Z123" i="2"/>
  <c r="AA123" i="2"/>
  <c r="U124" i="2"/>
  <c r="AA124" i="2" s="1"/>
  <c r="V124" i="2"/>
  <c r="W124" i="2"/>
  <c r="X124" i="2"/>
  <c r="Y124" i="2"/>
  <c r="Z124" i="2"/>
  <c r="AC124" i="2"/>
  <c r="U125" i="2"/>
  <c r="AA125" i="2" s="1"/>
  <c r="V125" i="2"/>
  <c r="W125" i="2"/>
  <c r="X125" i="2"/>
  <c r="Y125" i="2"/>
  <c r="AB125" i="2" s="1"/>
  <c r="Z125" i="2"/>
  <c r="AC125" i="2"/>
  <c r="U126" i="2"/>
  <c r="V126" i="2"/>
  <c r="W126" i="2"/>
  <c r="AC126" i="2" s="1"/>
  <c r="X126" i="2"/>
  <c r="AA126" i="2" s="1"/>
  <c r="Y126" i="2"/>
  <c r="Z126" i="2"/>
  <c r="AB126" i="2"/>
  <c r="U127" i="2"/>
  <c r="V127" i="2"/>
  <c r="AB127" i="2" s="1"/>
  <c r="W127" i="2"/>
  <c r="X127" i="2"/>
  <c r="Y127" i="2"/>
  <c r="Z127" i="2"/>
  <c r="AA127" i="2"/>
  <c r="U128" i="2"/>
  <c r="AA128" i="2" s="1"/>
  <c r="V128" i="2"/>
  <c r="AB128" i="2" s="1"/>
  <c r="W128" i="2"/>
  <c r="X128" i="2"/>
  <c r="Y128" i="2"/>
  <c r="Z128" i="2"/>
  <c r="AC128" i="2"/>
  <c r="U129" i="2"/>
  <c r="V129" i="2"/>
  <c r="W129" i="2"/>
  <c r="X129" i="2"/>
  <c r="Y129" i="2"/>
  <c r="Z129" i="2"/>
  <c r="AB129" i="2"/>
  <c r="AC129" i="2"/>
  <c r="U130" i="2"/>
  <c r="V130" i="2"/>
  <c r="W130" i="2"/>
  <c r="AC130" i="2" s="1"/>
  <c r="X130" i="2"/>
  <c r="AA130" i="2" s="1"/>
  <c r="Y130" i="2"/>
  <c r="Z130" i="2"/>
  <c r="AB130" i="2"/>
  <c r="U131" i="2"/>
  <c r="V131" i="2"/>
  <c r="AB131" i="2" s="1"/>
  <c r="W131" i="2"/>
  <c r="AC131" i="2" s="1"/>
  <c r="X131" i="2"/>
  <c r="Y131" i="2"/>
  <c r="Z131" i="2"/>
  <c r="AA131" i="2"/>
  <c r="U132" i="2"/>
  <c r="AA132" i="2" s="1"/>
  <c r="V132" i="2"/>
  <c r="W132" i="2"/>
  <c r="X132" i="2"/>
  <c r="Y132" i="2"/>
  <c r="Z132" i="2"/>
  <c r="AC132" i="2"/>
  <c r="U133" i="2"/>
  <c r="AA133" i="2" s="1"/>
  <c r="V133" i="2"/>
  <c r="W133" i="2"/>
  <c r="X133" i="2"/>
  <c r="Y133" i="2"/>
  <c r="AB133" i="2" s="1"/>
  <c r="Z133" i="2"/>
  <c r="AC133" i="2"/>
  <c r="U134" i="2"/>
  <c r="V134" i="2"/>
  <c r="W134" i="2"/>
  <c r="AC134" i="2" s="1"/>
  <c r="X134" i="2"/>
  <c r="AA134" i="2" s="1"/>
  <c r="Y134" i="2"/>
  <c r="Z134" i="2"/>
  <c r="AB134" i="2"/>
  <c r="U135" i="2"/>
  <c r="V135" i="2"/>
  <c r="AB135" i="2" s="1"/>
  <c r="W135" i="2"/>
  <c r="X135" i="2"/>
  <c r="Y135" i="2"/>
  <c r="Z135" i="2"/>
  <c r="AA135" i="2"/>
  <c r="U136" i="2"/>
  <c r="AA136" i="2" s="1"/>
  <c r="V136" i="2"/>
  <c r="AB136" i="2" s="1"/>
  <c r="W136" i="2"/>
  <c r="X136" i="2"/>
  <c r="Y136" i="2"/>
  <c r="Z136" i="2"/>
  <c r="AC136" i="2"/>
  <c r="U137" i="2"/>
  <c r="V137" i="2"/>
  <c r="W137" i="2"/>
  <c r="X137" i="2"/>
  <c r="Y137" i="2"/>
  <c r="Z137" i="2"/>
  <c r="AB137" i="2"/>
  <c r="AC137" i="2"/>
  <c r="U138" i="2"/>
  <c r="V138" i="2"/>
  <c r="W138" i="2"/>
  <c r="AC138" i="2" s="1"/>
  <c r="X138" i="2"/>
  <c r="AA138" i="2" s="1"/>
  <c r="Y138" i="2"/>
  <c r="Z138" i="2"/>
  <c r="AB138" i="2"/>
  <c r="U139" i="2"/>
  <c r="V139" i="2"/>
  <c r="AB139" i="2" s="1"/>
  <c r="W139" i="2"/>
  <c r="AC139" i="2" s="1"/>
  <c r="X139" i="2"/>
  <c r="Y139" i="2"/>
  <c r="Z139" i="2"/>
  <c r="AA139" i="2"/>
  <c r="U140" i="2"/>
  <c r="AA140" i="2" s="1"/>
  <c r="V140" i="2"/>
  <c r="W140" i="2"/>
  <c r="X140" i="2"/>
  <c r="Y140" i="2"/>
  <c r="Z140" i="2"/>
  <c r="AC140" i="2"/>
  <c r="U141" i="2"/>
  <c r="AA141" i="2" s="1"/>
  <c r="V141" i="2"/>
  <c r="W141" i="2"/>
  <c r="X141" i="2"/>
  <c r="Y141" i="2"/>
  <c r="AB141" i="2" s="1"/>
  <c r="Z141" i="2"/>
  <c r="AC141" i="2"/>
  <c r="U142" i="2"/>
  <c r="V142" i="2"/>
  <c r="W142" i="2"/>
  <c r="AC142" i="2" s="1"/>
  <c r="X142" i="2"/>
  <c r="AA142" i="2" s="1"/>
  <c r="Y142" i="2"/>
  <c r="Z142" i="2"/>
  <c r="AB142" i="2"/>
  <c r="U143" i="2"/>
  <c r="V143" i="2"/>
  <c r="AB143" i="2" s="1"/>
  <c r="W143" i="2"/>
  <c r="X143" i="2"/>
  <c r="Y143" i="2"/>
  <c r="Z143" i="2"/>
  <c r="AA143" i="2"/>
  <c r="U144" i="2"/>
  <c r="AA144" i="2" s="1"/>
  <c r="V144" i="2"/>
  <c r="AB144" i="2" s="1"/>
  <c r="W144" i="2"/>
  <c r="X144" i="2"/>
  <c r="Y144" i="2"/>
  <c r="Z144" i="2"/>
  <c r="AC144" i="2"/>
  <c r="U145" i="2"/>
  <c r="V145" i="2"/>
  <c r="W145" i="2"/>
  <c r="X145" i="2"/>
  <c r="Y145" i="2"/>
  <c r="Z145" i="2"/>
  <c r="AB145" i="2"/>
  <c r="AC145" i="2"/>
  <c r="U146" i="2"/>
  <c r="V146" i="2"/>
  <c r="W146" i="2"/>
  <c r="AC146" i="2" s="1"/>
  <c r="X146" i="2"/>
  <c r="AA146" i="2" s="1"/>
  <c r="Y146" i="2"/>
  <c r="Z146" i="2"/>
  <c r="AB146" i="2"/>
  <c r="U147" i="2"/>
  <c r="V147" i="2"/>
  <c r="AB147" i="2" s="1"/>
  <c r="W147" i="2"/>
  <c r="AC147" i="2" s="1"/>
  <c r="X147" i="2"/>
  <c r="Y147" i="2"/>
  <c r="Z147" i="2"/>
  <c r="AA147" i="2"/>
  <c r="U148" i="2"/>
  <c r="AA148" i="2" s="1"/>
  <c r="V148" i="2"/>
  <c r="W148" i="2"/>
  <c r="X148" i="2"/>
  <c r="Y148" i="2"/>
  <c r="Z148" i="2"/>
  <c r="AC148" i="2"/>
  <c r="U149" i="2"/>
  <c r="AA149" i="2" s="1"/>
  <c r="V149" i="2"/>
  <c r="W149" i="2"/>
  <c r="X149" i="2"/>
  <c r="Y149" i="2"/>
  <c r="AB149" i="2" s="1"/>
  <c r="Z149" i="2"/>
  <c r="AC149" i="2"/>
  <c r="U150" i="2"/>
  <c r="V150" i="2"/>
  <c r="W150" i="2"/>
  <c r="AC150" i="2" s="1"/>
  <c r="X150" i="2"/>
  <c r="AA150" i="2" s="1"/>
  <c r="Y150" i="2"/>
  <c r="Z150" i="2"/>
  <c r="AB150" i="2"/>
  <c r="U151" i="2"/>
  <c r="V151" i="2"/>
  <c r="AB151" i="2" s="1"/>
  <c r="W151" i="2"/>
  <c r="X151" i="2"/>
  <c r="Y151" i="2"/>
  <c r="Z151" i="2"/>
  <c r="AA151" i="2"/>
  <c r="U152" i="2"/>
  <c r="AA152" i="2" s="1"/>
  <c r="V152" i="2"/>
  <c r="AB152" i="2" s="1"/>
  <c r="W152" i="2"/>
  <c r="X152" i="2"/>
  <c r="Y152" i="2"/>
  <c r="Z152" i="2"/>
  <c r="AC152" i="2"/>
  <c r="U153" i="2"/>
  <c r="V153" i="2"/>
  <c r="W153" i="2"/>
  <c r="X153" i="2"/>
  <c r="Y153" i="2"/>
  <c r="Z153" i="2"/>
  <c r="AB153" i="2"/>
  <c r="AC153" i="2"/>
  <c r="U154" i="2"/>
  <c r="V154" i="2"/>
  <c r="W154" i="2"/>
  <c r="AC154" i="2" s="1"/>
  <c r="X154" i="2"/>
  <c r="AA154" i="2" s="1"/>
  <c r="Y154" i="2"/>
  <c r="Z154" i="2"/>
  <c r="AB154" i="2"/>
  <c r="U155" i="2"/>
  <c r="V155" i="2"/>
  <c r="W155" i="2"/>
  <c r="AC155" i="2" s="1"/>
  <c r="X155" i="2"/>
  <c r="AA155" i="2" s="1"/>
  <c r="Y155" i="2"/>
  <c r="Z155" i="2"/>
  <c r="AB155" i="2"/>
  <c r="U156" i="2"/>
  <c r="V156" i="2"/>
  <c r="AB156" i="2" s="1"/>
  <c r="W156" i="2"/>
  <c r="X156" i="2"/>
  <c r="Y156" i="2"/>
  <c r="Z156" i="2"/>
  <c r="AA156" i="2"/>
  <c r="AC156" i="2"/>
  <c r="U157" i="2"/>
  <c r="V157" i="2"/>
  <c r="W157" i="2"/>
  <c r="X157" i="2"/>
  <c r="Y157" i="2"/>
  <c r="Z157" i="2"/>
  <c r="AB157" i="2"/>
  <c r="AC157" i="2"/>
  <c r="U158" i="2"/>
  <c r="V158" i="2"/>
  <c r="W158" i="2"/>
  <c r="AC158" i="2" s="1"/>
  <c r="X158" i="2"/>
  <c r="AA158" i="2" s="1"/>
  <c r="Y158" i="2"/>
  <c r="Z158" i="2"/>
  <c r="AB158" i="2"/>
  <c r="U159" i="2"/>
  <c r="V159" i="2"/>
  <c r="AB159" i="2" s="1"/>
  <c r="W159" i="2"/>
  <c r="AC159" i="2" s="1"/>
  <c r="X159" i="2"/>
  <c r="Y159" i="2"/>
  <c r="Z159" i="2"/>
  <c r="AA159" i="2"/>
  <c r="U160" i="2"/>
  <c r="V160" i="2"/>
  <c r="AB160" i="2" s="1"/>
  <c r="W160" i="2"/>
  <c r="AC160" i="2" s="1"/>
  <c r="X160" i="2"/>
  <c r="Y160" i="2"/>
  <c r="Z160" i="2"/>
  <c r="AA160" i="2"/>
  <c r="U161" i="2"/>
  <c r="AA161" i="2" s="1"/>
  <c r="V161" i="2"/>
  <c r="W161" i="2"/>
  <c r="X161" i="2"/>
  <c r="Y161" i="2"/>
  <c r="Z161" i="2"/>
  <c r="AC161" i="2" s="1"/>
  <c r="AB161" i="2"/>
  <c r="U162" i="2"/>
  <c r="V162" i="2"/>
  <c r="W162" i="2"/>
  <c r="AC162" i="2" s="1"/>
  <c r="X162" i="2"/>
  <c r="Y162" i="2"/>
  <c r="AB162" i="2" s="1"/>
  <c r="Z162" i="2"/>
  <c r="AA162" i="2"/>
  <c r="U163" i="2"/>
  <c r="V163" i="2"/>
  <c r="AB163" i="2" s="1"/>
  <c r="W163" i="2"/>
  <c r="X163" i="2"/>
  <c r="AA163" i="2" s="1"/>
  <c r="Y163" i="2"/>
  <c r="Z163" i="2"/>
  <c r="U164" i="2"/>
  <c r="AA164" i="2" s="1"/>
  <c r="V164" i="2"/>
  <c r="AB164" i="2" s="1"/>
  <c r="W164" i="2"/>
  <c r="X164" i="2"/>
  <c r="Y164" i="2"/>
  <c r="Z164" i="2"/>
  <c r="AC164" i="2" s="1"/>
  <c r="U165" i="2"/>
  <c r="AA165" i="2" s="1"/>
  <c r="V165" i="2"/>
  <c r="AB165" i="2" s="1"/>
  <c r="W165" i="2"/>
  <c r="X165" i="2"/>
  <c r="Y165" i="2"/>
  <c r="Z165" i="2"/>
  <c r="AC165" i="2" s="1"/>
  <c r="U166" i="2"/>
  <c r="AA166" i="2" s="1"/>
  <c r="V166" i="2"/>
  <c r="W166" i="2"/>
  <c r="X166" i="2"/>
  <c r="Y166" i="2"/>
  <c r="AB166" i="2" s="1"/>
  <c r="Z166" i="2"/>
  <c r="AC166" i="2"/>
  <c r="U167" i="2"/>
  <c r="V167" i="2"/>
  <c r="W167" i="2"/>
  <c r="AC167" i="2" s="1"/>
  <c r="X167" i="2"/>
  <c r="AA167" i="2" s="1"/>
  <c r="Y167" i="2"/>
  <c r="Z167" i="2"/>
  <c r="AB167" i="2"/>
  <c r="U168" i="2"/>
  <c r="AA168" i="2" s="1"/>
  <c r="V168" i="2"/>
  <c r="W168" i="2"/>
  <c r="X168" i="2"/>
  <c r="Y168" i="2"/>
  <c r="Z168" i="2"/>
  <c r="AC168" i="2"/>
  <c r="U169" i="2"/>
  <c r="AA169" i="2" s="1"/>
  <c r="V169" i="2"/>
  <c r="W169" i="2"/>
  <c r="X169" i="2"/>
  <c r="Y169" i="2"/>
  <c r="AB169" i="2" s="1"/>
  <c r="Z169" i="2"/>
  <c r="AC169" i="2"/>
  <c r="U170" i="2"/>
  <c r="AA170" i="2" s="1"/>
  <c r="V170" i="2"/>
  <c r="W170" i="2"/>
  <c r="X170" i="2"/>
  <c r="Y170" i="2"/>
  <c r="AB170" i="2" s="1"/>
  <c r="Z170" i="2"/>
  <c r="AC170" i="2"/>
  <c r="U171" i="2"/>
  <c r="V171" i="2"/>
  <c r="W171" i="2"/>
  <c r="AC171" i="2" s="1"/>
  <c r="X171" i="2"/>
  <c r="AA171" i="2" s="1"/>
  <c r="Y171" i="2"/>
  <c r="Z171" i="2"/>
  <c r="AB171" i="2"/>
  <c r="U172" i="2"/>
  <c r="V172" i="2"/>
  <c r="AB172" i="2" s="1"/>
  <c r="W172" i="2"/>
  <c r="X172" i="2"/>
  <c r="Y172" i="2"/>
  <c r="Z172" i="2"/>
  <c r="AA172" i="2"/>
  <c r="AC172" i="2"/>
  <c r="U173" i="2"/>
  <c r="V173" i="2"/>
  <c r="W173" i="2"/>
  <c r="X173" i="2"/>
  <c r="Y173" i="2"/>
  <c r="Z173" i="2"/>
  <c r="AB173" i="2"/>
  <c r="AC173" i="2"/>
  <c r="U174" i="2"/>
  <c r="V174" i="2"/>
  <c r="W174" i="2"/>
  <c r="AC174" i="2" s="1"/>
  <c r="X174" i="2"/>
  <c r="AA174" i="2" s="1"/>
  <c r="Y174" i="2"/>
  <c r="Z174" i="2"/>
  <c r="AB174" i="2"/>
  <c r="U175" i="2"/>
  <c r="V175" i="2"/>
  <c r="AB175" i="2" s="1"/>
  <c r="W175" i="2"/>
  <c r="AC175" i="2" s="1"/>
  <c r="X175" i="2"/>
  <c r="Y175" i="2"/>
  <c r="Z175" i="2"/>
  <c r="AA175" i="2"/>
  <c r="U176" i="2"/>
  <c r="V176" i="2"/>
  <c r="AB176" i="2" s="1"/>
  <c r="W176" i="2"/>
  <c r="AC176" i="2" s="1"/>
  <c r="X176" i="2"/>
  <c r="Y176" i="2"/>
  <c r="Z176" i="2"/>
  <c r="AA176" i="2"/>
  <c r="U177" i="2"/>
  <c r="AA177" i="2" s="1"/>
  <c r="V177" i="2"/>
  <c r="W177" i="2"/>
  <c r="X177" i="2"/>
  <c r="Y177" i="2"/>
  <c r="Z177" i="2"/>
  <c r="AC177" i="2" s="1"/>
  <c r="AB177" i="2"/>
  <c r="U178" i="2"/>
  <c r="V178" i="2"/>
  <c r="W178" i="2"/>
  <c r="AC178" i="2" s="1"/>
  <c r="X178" i="2"/>
  <c r="Y178" i="2"/>
  <c r="AB178" i="2" s="1"/>
  <c r="Z178" i="2"/>
  <c r="AA178" i="2"/>
  <c r="U179" i="2"/>
  <c r="V179" i="2"/>
  <c r="AB179" i="2" s="1"/>
  <c r="W179" i="2"/>
  <c r="X179" i="2"/>
  <c r="AA179" i="2" s="1"/>
  <c r="Y179" i="2"/>
  <c r="Z179" i="2"/>
  <c r="U180" i="2"/>
  <c r="AA180" i="2" s="1"/>
  <c r="V180" i="2"/>
  <c r="AB180" i="2" s="1"/>
  <c r="W180" i="2"/>
  <c r="X180" i="2"/>
  <c r="Y180" i="2"/>
  <c r="Z180" i="2"/>
  <c r="AC180" i="2" s="1"/>
  <c r="U181" i="2"/>
  <c r="AA181" i="2" s="1"/>
  <c r="V181" i="2"/>
  <c r="AB181" i="2" s="1"/>
  <c r="W181" i="2"/>
  <c r="X181" i="2"/>
  <c r="Y181" i="2"/>
  <c r="Z181" i="2"/>
  <c r="AC181" i="2" s="1"/>
  <c r="U182" i="2"/>
  <c r="AA182" i="2" s="1"/>
  <c r="V182" i="2"/>
  <c r="W182" i="2"/>
  <c r="X182" i="2"/>
  <c r="Y182" i="2"/>
  <c r="AB182" i="2" s="1"/>
  <c r="Z182" i="2"/>
  <c r="AC182" i="2"/>
  <c r="U183" i="2"/>
  <c r="V183" i="2"/>
  <c r="W183" i="2"/>
  <c r="AC183" i="2" s="1"/>
  <c r="X183" i="2"/>
  <c r="AA183" i="2" s="1"/>
  <c r="Y183" i="2"/>
  <c r="Z183" i="2"/>
  <c r="AB183" i="2"/>
  <c r="U184" i="2"/>
  <c r="AA184" i="2" s="1"/>
  <c r="V184" i="2"/>
  <c r="W184" i="2"/>
  <c r="X184" i="2"/>
  <c r="Y184" i="2"/>
  <c r="Z184" i="2"/>
  <c r="AC184" i="2"/>
  <c r="U185" i="2"/>
  <c r="AA185" i="2" s="1"/>
  <c r="V185" i="2"/>
  <c r="W185" i="2"/>
  <c r="X185" i="2"/>
  <c r="Y185" i="2"/>
  <c r="AB185" i="2" s="1"/>
  <c r="Z185" i="2"/>
  <c r="AC185" i="2"/>
  <c r="U186" i="2"/>
  <c r="AA186" i="2" s="1"/>
  <c r="V186" i="2"/>
  <c r="W186" i="2"/>
  <c r="X186" i="2"/>
  <c r="Y186" i="2"/>
  <c r="AB186" i="2" s="1"/>
  <c r="Z186" i="2"/>
  <c r="AC186" i="2"/>
  <c r="U187" i="2"/>
  <c r="V187" i="2"/>
  <c r="W187" i="2"/>
  <c r="AC187" i="2" s="1"/>
  <c r="X187" i="2"/>
  <c r="AA187" i="2" s="1"/>
  <c r="Y187" i="2"/>
  <c r="Z187" i="2"/>
  <c r="AB187" i="2"/>
  <c r="U188" i="2"/>
  <c r="V188" i="2"/>
  <c r="AB188" i="2" s="1"/>
  <c r="W188" i="2"/>
  <c r="X188" i="2"/>
  <c r="Y188" i="2"/>
  <c r="Z188" i="2"/>
  <c r="AA188" i="2"/>
  <c r="AC188" i="2"/>
  <c r="U189" i="2"/>
  <c r="V189" i="2"/>
  <c r="W189" i="2"/>
  <c r="X189" i="2"/>
  <c r="Y189" i="2"/>
  <c r="Z189" i="2"/>
  <c r="AB189" i="2"/>
  <c r="AC189" i="2"/>
  <c r="U190" i="2"/>
  <c r="V190" i="2"/>
  <c r="W190" i="2"/>
  <c r="AC190" i="2" s="1"/>
  <c r="X190" i="2"/>
  <c r="AA190" i="2" s="1"/>
  <c r="Y190" i="2"/>
  <c r="Z190" i="2"/>
  <c r="AB190" i="2"/>
  <c r="U191" i="2"/>
  <c r="V191" i="2"/>
  <c r="AB191" i="2" s="1"/>
  <c r="W191" i="2"/>
  <c r="AC191" i="2" s="1"/>
  <c r="X191" i="2"/>
  <c r="Y191" i="2"/>
  <c r="Z191" i="2"/>
  <c r="AA191" i="2"/>
  <c r="U192" i="2"/>
  <c r="V192" i="2"/>
  <c r="AB192" i="2" s="1"/>
  <c r="W192" i="2"/>
  <c r="AC192" i="2" s="1"/>
  <c r="X192" i="2"/>
  <c r="Y192" i="2"/>
  <c r="Z192" i="2"/>
  <c r="AA192" i="2"/>
  <c r="U193" i="2"/>
  <c r="AA193" i="2" s="1"/>
  <c r="V193" i="2"/>
  <c r="W193" i="2"/>
  <c r="X193" i="2"/>
  <c r="Y193" i="2"/>
  <c r="Z193" i="2"/>
  <c r="AC193" i="2" s="1"/>
  <c r="AB193" i="2"/>
  <c r="U194" i="2"/>
  <c r="V194" i="2"/>
  <c r="W194" i="2"/>
  <c r="AC194" i="2" s="1"/>
  <c r="X194" i="2"/>
  <c r="Y194" i="2"/>
  <c r="AB194" i="2" s="1"/>
  <c r="Z194" i="2"/>
  <c r="AA194" i="2"/>
  <c r="U195" i="2"/>
  <c r="V195" i="2"/>
  <c r="AB195" i="2" s="1"/>
  <c r="W195" i="2"/>
  <c r="X195" i="2"/>
  <c r="AA195" i="2" s="1"/>
  <c r="Y195" i="2"/>
  <c r="Z195" i="2"/>
  <c r="U196" i="2"/>
  <c r="AA196" i="2" s="1"/>
  <c r="V196" i="2"/>
  <c r="AB196" i="2" s="1"/>
  <c r="W196" i="2"/>
  <c r="X196" i="2"/>
  <c r="Y196" i="2"/>
  <c r="Z196" i="2"/>
  <c r="AC196" i="2" s="1"/>
  <c r="U197" i="2"/>
  <c r="AA197" i="2" s="1"/>
  <c r="V197" i="2"/>
  <c r="AB197" i="2" s="1"/>
  <c r="W197" i="2"/>
  <c r="X197" i="2"/>
  <c r="Y197" i="2"/>
  <c r="Z197" i="2"/>
  <c r="AC197" i="2" s="1"/>
  <c r="U198" i="2"/>
  <c r="AA198" i="2" s="1"/>
  <c r="V198" i="2"/>
  <c r="W198" i="2"/>
  <c r="X198" i="2"/>
  <c r="Y198" i="2"/>
  <c r="AB198" i="2" s="1"/>
  <c r="Z198" i="2"/>
  <c r="AC198" i="2"/>
  <c r="U199" i="2"/>
  <c r="V199" i="2"/>
  <c r="W199" i="2"/>
  <c r="AC199" i="2" s="1"/>
  <c r="X199" i="2"/>
  <c r="AA199" i="2" s="1"/>
  <c r="Y199" i="2"/>
  <c r="Z199" i="2"/>
  <c r="AB199" i="2"/>
  <c r="U200" i="2"/>
  <c r="V200" i="2"/>
  <c r="W200" i="2"/>
  <c r="AC200" i="2" s="1"/>
  <c r="X200" i="2"/>
  <c r="Y200" i="2"/>
  <c r="Z200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N8" i="2" s="1"/>
  <c r="F8" i="2"/>
  <c r="G8" i="2"/>
  <c r="H8" i="2"/>
  <c r="I8" i="2"/>
  <c r="J8" i="2"/>
  <c r="K8" i="2"/>
  <c r="L8" i="2"/>
  <c r="M8" i="2"/>
  <c r="O8" i="2"/>
  <c r="P8" i="2"/>
  <c r="E9" i="2"/>
  <c r="N9" i="2" s="1"/>
  <c r="F9" i="2"/>
  <c r="G9" i="2"/>
  <c r="H9" i="2"/>
  <c r="I9" i="2"/>
  <c r="J9" i="2"/>
  <c r="K9" i="2"/>
  <c r="L9" i="2"/>
  <c r="M9" i="2"/>
  <c r="O9" i="2"/>
  <c r="P9" i="2"/>
  <c r="E10" i="2"/>
  <c r="N10" i="2" s="1"/>
  <c r="F10" i="2"/>
  <c r="G10" i="2"/>
  <c r="H10" i="2"/>
  <c r="I10" i="2"/>
  <c r="J10" i="2"/>
  <c r="K10" i="2"/>
  <c r="L10" i="2"/>
  <c r="M10" i="2"/>
  <c r="O10" i="2"/>
  <c r="P10" i="2"/>
  <c r="E11" i="2"/>
  <c r="N11" i="2" s="1"/>
  <c r="F11" i="2"/>
  <c r="G11" i="2"/>
  <c r="H11" i="2"/>
  <c r="I11" i="2"/>
  <c r="J11" i="2"/>
  <c r="K11" i="2"/>
  <c r="L11" i="2"/>
  <c r="M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H42" i="2"/>
  <c r="I42" i="2"/>
  <c r="J42" i="2"/>
  <c r="K42" i="2"/>
  <c r="L42" i="2"/>
  <c r="M42" i="2"/>
  <c r="O42" i="2"/>
  <c r="P42" i="2"/>
  <c r="E43" i="2"/>
  <c r="N43" i="2" s="1"/>
  <c r="F43" i="2"/>
  <c r="G43" i="2"/>
  <c r="H43" i="2"/>
  <c r="I43" i="2"/>
  <c r="J43" i="2"/>
  <c r="K43" i="2"/>
  <c r="L43" i="2"/>
  <c r="M43" i="2"/>
  <c r="O43" i="2"/>
  <c r="P43" i="2"/>
  <c r="E44" i="2"/>
  <c r="N44" i="2" s="1"/>
  <c r="F44" i="2"/>
  <c r="G44" i="2"/>
  <c r="H44" i="2"/>
  <c r="I44" i="2"/>
  <c r="J44" i="2"/>
  <c r="K44" i="2"/>
  <c r="L44" i="2"/>
  <c r="M44" i="2"/>
  <c r="O44" i="2"/>
  <c r="P44" i="2"/>
  <c r="E45" i="2"/>
  <c r="N45" i="2" s="1"/>
  <c r="F45" i="2"/>
  <c r="G45" i="2"/>
  <c r="H45" i="2"/>
  <c r="I45" i="2"/>
  <c r="J45" i="2"/>
  <c r="K45" i="2"/>
  <c r="L45" i="2"/>
  <c r="M45" i="2"/>
  <c r="O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E47" i="2"/>
  <c r="N47" i="2" s="1"/>
  <c r="F47" i="2"/>
  <c r="G47" i="2"/>
  <c r="H47" i="2"/>
  <c r="I47" i="2"/>
  <c r="J47" i="2"/>
  <c r="K47" i="2"/>
  <c r="L47" i="2"/>
  <c r="M47" i="2"/>
  <c r="O47" i="2"/>
  <c r="P47" i="2"/>
  <c r="E48" i="2"/>
  <c r="N48" i="2" s="1"/>
  <c r="F48" i="2"/>
  <c r="G48" i="2"/>
  <c r="H48" i="2"/>
  <c r="I48" i="2"/>
  <c r="J48" i="2"/>
  <c r="K48" i="2"/>
  <c r="L48" i="2"/>
  <c r="M48" i="2"/>
  <c r="O48" i="2"/>
  <c r="P48" i="2"/>
  <c r="E49" i="2"/>
  <c r="N49" i="2" s="1"/>
  <c r="F49" i="2"/>
  <c r="G49" i="2"/>
  <c r="H49" i="2"/>
  <c r="I49" i="2"/>
  <c r="J49" i="2"/>
  <c r="K49" i="2"/>
  <c r="L49" i="2"/>
  <c r="M49" i="2"/>
  <c r="O49" i="2"/>
  <c r="P49" i="2"/>
  <c r="E50" i="2"/>
  <c r="N50" i="2" s="1"/>
  <c r="F50" i="2"/>
  <c r="G50" i="2"/>
  <c r="H50" i="2"/>
  <c r="I50" i="2"/>
  <c r="J50" i="2"/>
  <c r="K50" i="2"/>
  <c r="L50" i="2"/>
  <c r="M50" i="2"/>
  <c r="O50" i="2"/>
  <c r="P50" i="2"/>
  <c r="E51" i="2"/>
  <c r="N51" i="2" s="1"/>
  <c r="F51" i="2"/>
  <c r="G51" i="2"/>
  <c r="H51" i="2"/>
  <c r="I51" i="2"/>
  <c r="J51" i="2"/>
  <c r="K51" i="2"/>
  <c r="L51" i="2"/>
  <c r="M51" i="2"/>
  <c r="O51" i="2"/>
  <c r="P51" i="2"/>
  <c r="E52" i="2"/>
  <c r="N52" i="2" s="1"/>
  <c r="F52" i="2"/>
  <c r="G52" i="2"/>
  <c r="H52" i="2"/>
  <c r="I52" i="2"/>
  <c r="J52" i="2"/>
  <c r="K52" i="2"/>
  <c r="L52" i="2"/>
  <c r="M52" i="2"/>
  <c r="O52" i="2"/>
  <c r="P52" i="2"/>
  <c r="E53" i="2"/>
  <c r="N53" i="2" s="1"/>
  <c r="F53" i="2"/>
  <c r="G53" i="2"/>
  <c r="H53" i="2"/>
  <c r="I53" i="2"/>
  <c r="J53" i="2"/>
  <c r="K53" i="2"/>
  <c r="L53" i="2"/>
  <c r="M53" i="2"/>
  <c r="O53" i="2"/>
  <c r="P53" i="2"/>
  <c r="E54" i="2"/>
  <c r="N54" i="2" s="1"/>
  <c r="F54" i="2"/>
  <c r="G54" i="2"/>
  <c r="H54" i="2"/>
  <c r="I54" i="2"/>
  <c r="J54" i="2"/>
  <c r="K54" i="2"/>
  <c r="L54" i="2"/>
  <c r="M54" i="2"/>
  <c r="O54" i="2"/>
  <c r="P54" i="2"/>
  <c r="E55" i="2"/>
  <c r="N55" i="2" s="1"/>
  <c r="F55" i="2"/>
  <c r="G55" i="2"/>
  <c r="H55" i="2"/>
  <c r="I55" i="2"/>
  <c r="J55" i="2"/>
  <c r="K55" i="2"/>
  <c r="L55" i="2"/>
  <c r="M55" i="2"/>
  <c r="O55" i="2"/>
  <c r="P55" i="2"/>
  <c r="E56" i="2"/>
  <c r="N56" i="2" s="1"/>
  <c r="F56" i="2"/>
  <c r="G56" i="2"/>
  <c r="H56" i="2"/>
  <c r="I56" i="2"/>
  <c r="J56" i="2"/>
  <c r="K56" i="2"/>
  <c r="L56" i="2"/>
  <c r="M56" i="2"/>
  <c r="O56" i="2"/>
  <c r="P56" i="2"/>
  <c r="E57" i="2"/>
  <c r="N57" i="2" s="1"/>
  <c r="F57" i="2"/>
  <c r="G57" i="2"/>
  <c r="H57" i="2"/>
  <c r="I57" i="2"/>
  <c r="J57" i="2"/>
  <c r="K57" i="2"/>
  <c r="L57" i="2"/>
  <c r="M57" i="2"/>
  <c r="O57" i="2"/>
  <c r="P57" i="2"/>
  <c r="E58" i="2"/>
  <c r="N58" i="2" s="1"/>
  <c r="F58" i="2"/>
  <c r="G58" i="2"/>
  <c r="H58" i="2"/>
  <c r="I58" i="2"/>
  <c r="J58" i="2"/>
  <c r="K58" i="2"/>
  <c r="L58" i="2"/>
  <c r="M58" i="2"/>
  <c r="O58" i="2"/>
  <c r="P58" i="2"/>
  <c r="E59" i="2"/>
  <c r="N59" i="2" s="1"/>
  <c r="F59" i="2"/>
  <c r="G59" i="2"/>
  <c r="H59" i="2"/>
  <c r="I59" i="2"/>
  <c r="J59" i="2"/>
  <c r="K59" i="2"/>
  <c r="L59" i="2"/>
  <c r="M59" i="2"/>
  <c r="O59" i="2"/>
  <c r="P59" i="2"/>
  <c r="E60" i="2"/>
  <c r="N60" i="2" s="1"/>
  <c r="F60" i="2"/>
  <c r="G60" i="2"/>
  <c r="H60" i="2"/>
  <c r="I60" i="2"/>
  <c r="J60" i="2"/>
  <c r="K60" i="2"/>
  <c r="L60" i="2"/>
  <c r="M60" i="2"/>
  <c r="O60" i="2"/>
  <c r="P60" i="2"/>
  <c r="E61" i="2"/>
  <c r="N61" i="2" s="1"/>
  <c r="F61" i="2"/>
  <c r="G61" i="2"/>
  <c r="H61" i="2"/>
  <c r="I61" i="2"/>
  <c r="J61" i="2"/>
  <c r="K61" i="2"/>
  <c r="L61" i="2"/>
  <c r="M61" i="2"/>
  <c r="O61" i="2"/>
  <c r="P61" i="2"/>
  <c r="E62" i="2"/>
  <c r="N62" i="2" s="1"/>
  <c r="F62" i="2"/>
  <c r="G62" i="2"/>
  <c r="H62" i="2"/>
  <c r="I62" i="2"/>
  <c r="J62" i="2"/>
  <c r="K62" i="2"/>
  <c r="L62" i="2"/>
  <c r="M62" i="2"/>
  <c r="O62" i="2"/>
  <c r="P62" i="2"/>
  <c r="E63" i="2"/>
  <c r="N63" i="2" s="1"/>
  <c r="F63" i="2"/>
  <c r="G63" i="2"/>
  <c r="H63" i="2"/>
  <c r="I63" i="2"/>
  <c r="J63" i="2"/>
  <c r="K63" i="2"/>
  <c r="L63" i="2"/>
  <c r="M63" i="2"/>
  <c r="O63" i="2"/>
  <c r="P63" i="2"/>
  <c r="E64" i="2"/>
  <c r="N64" i="2" s="1"/>
  <c r="F64" i="2"/>
  <c r="G64" i="2"/>
  <c r="H64" i="2"/>
  <c r="I64" i="2"/>
  <c r="J64" i="2"/>
  <c r="K64" i="2"/>
  <c r="L64" i="2"/>
  <c r="M64" i="2"/>
  <c r="O64" i="2"/>
  <c r="P64" i="2"/>
  <c r="E65" i="2"/>
  <c r="N65" i="2" s="1"/>
  <c r="F65" i="2"/>
  <c r="G65" i="2"/>
  <c r="H65" i="2"/>
  <c r="I65" i="2"/>
  <c r="J65" i="2"/>
  <c r="K65" i="2"/>
  <c r="L65" i="2"/>
  <c r="M65" i="2"/>
  <c r="O65" i="2"/>
  <c r="P65" i="2"/>
  <c r="E66" i="2"/>
  <c r="N66" i="2" s="1"/>
  <c r="F66" i="2"/>
  <c r="G66" i="2"/>
  <c r="H66" i="2"/>
  <c r="I66" i="2"/>
  <c r="J66" i="2"/>
  <c r="K66" i="2"/>
  <c r="L66" i="2"/>
  <c r="M66" i="2"/>
  <c r="O66" i="2"/>
  <c r="P66" i="2"/>
  <c r="E67" i="2"/>
  <c r="N67" i="2" s="1"/>
  <c r="F67" i="2"/>
  <c r="G67" i="2"/>
  <c r="H67" i="2"/>
  <c r="I67" i="2"/>
  <c r="J67" i="2"/>
  <c r="K67" i="2"/>
  <c r="L67" i="2"/>
  <c r="M67" i="2"/>
  <c r="O67" i="2"/>
  <c r="P67" i="2"/>
  <c r="E68" i="2"/>
  <c r="N68" i="2" s="1"/>
  <c r="F68" i="2"/>
  <c r="G68" i="2"/>
  <c r="H68" i="2"/>
  <c r="I68" i="2"/>
  <c r="J68" i="2"/>
  <c r="K68" i="2"/>
  <c r="L68" i="2"/>
  <c r="M68" i="2"/>
  <c r="O68" i="2"/>
  <c r="P68" i="2"/>
  <c r="E69" i="2"/>
  <c r="N69" i="2" s="1"/>
  <c r="F69" i="2"/>
  <c r="G69" i="2"/>
  <c r="H69" i="2"/>
  <c r="I69" i="2"/>
  <c r="J69" i="2"/>
  <c r="K69" i="2"/>
  <c r="L69" i="2"/>
  <c r="M69" i="2"/>
  <c r="O69" i="2"/>
  <c r="P69" i="2"/>
  <c r="E70" i="2"/>
  <c r="N70" i="2" s="1"/>
  <c r="F70" i="2"/>
  <c r="G70" i="2"/>
  <c r="H70" i="2"/>
  <c r="I70" i="2"/>
  <c r="J70" i="2"/>
  <c r="K70" i="2"/>
  <c r="L70" i="2"/>
  <c r="M70" i="2"/>
  <c r="O70" i="2"/>
  <c r="P70" i="2"/>
  <c r="E71" i="2"/>
  <c r="N71" i="2" s="1"/>
  <c r="F71" i="2"/>
  <c r="G71" i="2"/>
  <c r="H71" i="2"/>
  <c r="I71" i="2"/>
  <c r="J71" i="2"/>
  <c r="K71" i="2"/>
  <c r="L71" i="2"/>
  <c r="M71" i="2"/>
  <c r="O71" i="2"/>
  <c r="P71" i="2"/>
  <c r="E72" i="2"/>
  <c r="N72" i="2" s="1"/>
  <c r="F72" i="2"/>
  <c r="G72" i="2"/>
  <c r="H72" i="2"/>
  <c r="I72" i="2"/>
  <c r="J72" i="2"/>
  <c r="K72" i="2"/>
  <c r="L72" i="2"/>
  <c r="M72" i="2"/>
  <c r="O72" i="2"/>
  <c r="P72" i="2"/>
  <c r="E73" i="2"/>
  <c r="N73" i="2" s="1"/>
  <c r="F73" i="2"/>
  <c r="G73" i="2"/>
  <c r="H73" i="2"/>
  <c r="I73" i="2"/>
  <c r="J73" i="2"/>
  <c r="K73" i="2"/>
  <c r="L73" i="2"/>
  <c r="M73" i="2"/>
  <c r="O73" i="2"/>
  <c r="P73" i="2"/>
  <c r="E74" i="2"/>
  <c r="N74" i="2" s="1"/>
  <c r="F74" i="2"/>
  <c r="G74" i="2"/>
  <c r="H74" i="2"/>
  <c r="I74" i="2"/>
  <c r="J74" i="2"/>
  <c r="K74" i="2"/>
  <c r="L74" i="2"/>
  <c r="M74" i="2"/>
  <c r="O74" i="2"/>
  <c r="P74" i="2"/>
  <c r="E75" i="2"/>
  <c r="N75" i="2" s="1"/>
  <c r="F75" i="2"/>
  <c r="G75" i="2"/>
  <c r="H75" i="2"/>
  <c r="I75" i="2"/>
  <c r="J75" i="2"/>
  <c r="K75" i="2"/>
  <c r="L75" i="2"/>
  <c r="M75" i="2"/>
  <c r="O75" i="2"/>
  <c r="P75" i="2"/>
  <c r="E76" i="2"/>
  <c r="N76" i="2" s="1"/>
  <c r="F76" i="2"/>
  <c r="G76" i="2"/>
  <c r="H76" i="2"/>
  <c r="I76" i="2"/>
  <c r="J76" i="2"/>
  <c r="K76" i="2"/>
  <c r="L76" i="2"/>
  <c r="M76" i="2"/>
  <c r="O76" i="2"/>
  <c r="P76" i="2"/>
  <c r="E77" i="2"/>
  <c r="N77" i="2" s="1"/>
  <c r="F77" i="2"/>
  <c r="G77" i="2"/>
  <c r="H77" i="2"/>
  <c r="I77" i="2"/>
  <c r="J77" i="2"/>
  <c r="K77" i="2"/>
  <c r="L77" i="2"/>
  <c r="M77" i="2"/>
  <c r="O77" i="2"/>
  <c r="P77" i="2"/>
  <c r="E78" i="2"/>
  <c r="N78" i="2" s="1"/>
  <c r="F78" i="2"/>
  <c r="G78" i="2"/>
  <c r="H78" i="2"/>
  <c r="I78" i="2"/>
  <c r="J78" i="2"/>
  <c r="K78" i="2"/>
  <c r="L78" i="2"/>
  <c r="M78" i="2"/>
  <c r="O78" i="2"/>
  <c r="P78" i="2"/>
  <c r="E79" i="2"/>
  <c r="N79" i="2" s="1"/>
  <c r="F79" i="2"/>
  <c r="G79" i="2"/>
  <c r="H79" i="2"/>
  <c r="I79" i="2"/>
  <c r="J79" i="2"/>
  <c r="K79" i="2"/>
  <c r="L79" i="2"/>
  <c r="M79" i="2"/>
  <c r="O79" i="2"/>
  <c r="P79" i="2"/>
  <c r="E80" i="2"/>
  <c r="N80" i="2" s="1"/>
  <c r="F80" i="2"/>
  <c r="G80" i="2"/>
  <c r="H80" i="2"/>
  <c r="I80" i="2"/>
  <c r="J80" i="2"/>
  <c r="K80" i="2"/>
  <c r="L80" i="2"/>
  <c r="M80" i="2"/>
  <c r="O80" i="2"/>
  <c r="P80" i="2"/>
  <c r="E81" i="2"/>
  <c r="N81" i="2" s="1"/>
  <c r="F81" i="2"/>
  <c r="G81" i="2"/>
  <c r="H81" i="2"/>
  <c r="I81" i="2"/>
  <c r="J81" i="2"/>
  <c r="K81" i="2"/>
  <c r="L81" i="2"/>
  <c r="M81" i="2"/>
  <c r="O81" i="2"/>
  <c r="P81" i="2"/>
  <c r="E82" i="2"/>
  <c r="N82" i="2" s="1"/>
  <c r="F82" i="2"/>
  <c r="G82" i="2"/>
  <c r="H82" i="2"/>
  <c r="I82" i="2"/>
  <c r="J82" i="2"/>
  <c r="K82" i="2"/>
  <c r="L82" i="2"/>
  <c r="M82" i="2"/>
  <c r="O82" i="2"/>
  <c r="P82" i="2"/>
  <c r="E83" i="2"/>
  <c r="N83" i="2" s="1"/>
  <c r="F83" i="2"/>
  <c r="G83" i="2"/>
  <c r="H83" i="2"/>
  <c r="I83" i="2"/>
  <c r="J83" i="2"/>
  <c r="K83" i="2"/>
  <c r="L83" i="2"/>
  <c r="M83" i="2"/>
  <c r="O83" i="2"/>
  <c r="P83" i="2"/>
  <c r="E84" i="2"/>
  <c r="N84" i="2" s="1"/>
  <c r="F84" i="2"/>
  <c r="G84" i="2"/>
  <c r="H84" i="2"/>
  <c r="I84" i="2"/>
  <c r="J84" i="2"/>
  <c r="K84" i="2"/>
  <c r="L84" i="2"/>
  <c r="M84" i="2"/>
  <c r="O84" i="2"/>
  <c r="P84" i="2"/>
  <c r="E85" i="2"/>
  <c r="N85" i="2" s="1"/>
  <c r="F85" i="2"/>
  <c r="G85" i="2"/>
  <c r="H85" i="2"/>
  <c r="I85" i="2"/>
  <c r="J85" i="2"/>
  <c r="K85" i="2"/>
  <c r="L85" i="2"/>
  <c r="M85" i="2"/>
  <c r="O85" i="2"/>
  <c r="P85" i="2"/>
  <c r="E86" i="2"/>
  <c r="N86" i="2" s="1"/>
  <c r="F86" i="2"/>
  <c r="G86" i="2"/>
  <c r="H86" i="2"/>
  <c r="I86" i="2"/>
  <c r="J86" i="2"/>
  <c r="K86" i="2"/>
  <c r="L86" i="2"/>
  <c r="M86" i="2"/>
  <c r="O86" i="2"/>
  <c r="P86" i="2"/>
  <c r="E87" i="2"/>
  <c r="N87" i="2" s="1"/>
  <c r="F87" i="2"/>
  <c r="G87" i="2"/>
  <c r="H87" i="2"/>
  <c r="I87" i="2"/>
  <c r="J87" i="2"/>
  <c r="K87" i="2"/>
  <c r="L87" i="2"/>
  <c r="M87" i="2"/>
  <c r="O87" i="2"/>
  <c r="P87" i="2"/>
  <c r="E88" i="2"/>
  <c r="N88" i="2" s="1"/>
  <c r="F88" i="2"/>
  <c r="G88" i="2"/>
  <c r="H88" i="2"/>
  <c r="I88" i="2"/>
  <c r="J88" i="2"/>
  <c r="K88" i="2"/>
  <c r="L88" i="2"/>
  <c r="M88" i="2"/>
  <c r="O88" i="2"/>
  <c r="P88" i="2"/>
  <c r="E89" i="2"/>
  <c r="N89" i="2" s="1"/>
  <c r="F89" i="2"/>
  <c r="G89" i="2"/>
  <c r="H89" i="2"/>
  <c r="I89" i="2"/>
  <c r="J89" i="2"/>
  <c r="K89" i="2"/>
  <c r="L89" i="2"/>
  <c r="M89" i="2"/>
  <c r="O89" i="2"/>
  <c r="P89" i="2"/>
  <c r="E90" i="2"/>
  <c r="N90" i="2" s="1"/>
  <c r="F90" i="2"/>
  <c r="G90" i="2"/>
  <c r="H90" i="2"/>
  <c r="I90" i="2"/>
  <c r="J90" i="2"/>
  <c r="K90" i="2"/>
  <c r="L90" i="2"/>
  <c r="M90" i="2"/>
  <c r="O90" i="2"/>
  <c r="P90" i="2"/>
  <c r="E91" i="2"/>
  <c r="N91" i="2" s="1"/>
  <c r="F91" i="2"/>
  <c r="G91" i="2"/>
  <c r="P91" i="2" s="1"/>
  <c r="H91" i="2"/>
  <c r="I91" i="2"/>
  <c r="J91" i="2"/>
  <c r="K91" i="2"/>
  <c r="L91" i="2"/>
  <c r="M91" i="2"/>
  <c r="O91" i="2"/>
  <c r="E92" i="2"/>
  <c r="N92" i="2" s="1"/>
  <c r="F92" i="2"/>
  <c r="G92" i="2"/>
  <c r="H92" i="2"/>
  <c r="I92" i="2"/>
  <c r="J92" i="2"/>
  <c r="K92" i="2"/>
  <c r="L92" i="2"/>
  <c r="M92" i="2"/>
  <c r="O92" i="2"/>
  <c r="P92" i="2"/>
  <c r="E93" i="2"/>
  <c r="N93" i="2" s="1"/>
  <c r="F93" i="2"/>
  <c r="G93" i="2"/>
  <c r="H93" i="2"/>
  <c r="I93" i="2"/>
  <c r="J93" i="2"/>
  <c r="K93" i="2"/>
  <c r="L93" i="2"/>
  <c r="M93" i="2"/>
  <c r="O93" i="2"/>
  <c r="P93" i="2"/>
  <c r="E94" i="2"/>
  <c r="N94" i="2" s="1"/>
  <c r="F94" i="2"/>
  <c r="G94" i="2"/>
  <c r="H94" i="2"/>
  <c r="I94" i="2"/>
  <c r="J94" i="2"/>
  <c r="K94" i="2"/>
  <c r="L94" i="2"/>
  <c r="M94" i="2"/>
  <c r="O94" i="2"/>
  <c r="P94" i="2"/>
  <c r="E95" i="2"/>
  <c r="N95" i="2" s="1"/>
  <c r="F95" i="2"/>
  <c r="G95" i="2"/>
  <c r="H95" i="2"/>
  <c r="I95" i="2"/>
  <c r="J95" i="2"/>
  <c r="K95" i="2"/>
  <c r="L95" i="2"/>
  <c r="M95" i="2"/>
  <c r="O95" i="2"/>
  <c r="P95" i="2"/>
  <c r="E96" i="2"/>
  <c r="N96" i="2" s="1"/>
  <c r="F96" i="2"/>
  <c r="G96" i="2"/>
  <c r="H96" i="2"/>
  <c r="I96" i="2"/>
  <c r="J96" i="2"/>
  <c r="K96" i="2"/>
  <c r="L96" i="2"/>
  <c r="M96" i="2"/>
  <c r="O96" i="2"/>
  <c r="P96" i="2"/>
  <c r="E97" i="2"/>
  <c r="N97" i="2" s="1"/>
  <c r="F97" i="2"/>
  <c r="G97" i="2"/>
  <c r="H97" i="2"/>
  <c r="I97" i="2"/>
  <c r="J97" i="2"/>
  <c r="K97" i="2"/>
  <c r="L97" i="2"/>
  <c r="M97" i="2"/>
  <c r="O97" i="2"/>
  <c r="P97" i="2"/>
  <c r="E98" i="2"/>
  <c r="N98" i="2" s="1"/>
  <c r="F98" i="2"/>
  <c r="G98" i="2"/>
  <c r="H98" i="2"/>
  <c r="I98" i="2"/>
  <c r="J98" i="2"/>
  <c r="K98" i="2"/>
  <c r="L98" i="2"/>
  <c r="M98" i="2"/>
  <c r="O98" i="2"/>
  <c r="P98" i="2"/>
  <c r="E99" i="2"/>
  <c r="N99" i="2" s="1"/>
  <c r="F99" i="2"/>
  <c r="G99" i="2"/>
  <c r="H99" i="2"/>
  <c r="I99" i="2"/>
  <c r="J99" i="2"/>
  <c r="K99" i="2"/>
  <c r="L99" i="2"/>
  <c r="M99" i="2"/>
  <c r="O99" i="2"/>
  <c r="P99" i="2"/>
  <c r="E100" i="2"/>
  <c r="N100" i="2" s="1"/>
  <c r="F100" i="2"/>
  <c r="G100" i="2"/>
  <c r="H100" i="2"/>
  <c r="I100" i="2"/>
  <c r="J100" i="2"/>
  <c r="K100" i="2"/>
  <c r="L100" i="2"/>
  <c r="M100" i="2"/>
  <c r="O100" i="2"/>
  <c r="P100" i="2"/>
  <c r="E101" i="2"/>
  <c r="N101" i="2" s="1"/>
  <c r="F101" i="2"/>
  <c r="G101" i="2"/>
  <c r="H101" i="2"/>
  <c r="I101" i="2"/>
  <c r="J101" i="2"/>
  <c r="K101" i="2"/>
  <c r="L101" i="2"/>
  <c r="M101" i="2"/>
  <c r="O101" i="2"/>
  <c r="P101" i="2"/>
  <c r="E102" i="2"/>
  <c r="N102" i="2" s="1"/>
  <c r="F102" i="2"/>
  <c r="G102" i="2"/>
  <c r="H102" i="2"/>
  <c r="I102" i="2"/>
  <c r="J102" i="2"/>
  <c r="K102" i="2"/>
  <c r="L102" i="2"/>
  <c r="M102" i="2"/>
  <c r="O102" i="2"/>
  <c r="P102" i="2"/>
  <c r="E103" i="2"/>
  <c r="N103" i="2" s="1"/>
  <c r="F103" i="2"/>
  <c r="G103" i="2"/>
  <c r="H103" i="2"/>
  <c r="I103" i="2"/>
  <c r="J103" i="2"/>
  <c r="K103" i="2"/>
  <c r="L103" i="2"/>
  <c r="M103" i="2"/>
  <c r="O103" i="2"/>
  <c r="P103" i="2"/>
  <c r="E104" i="2"/>
  <c r="N104" i="2" s="1"/>
  <c r="F104" i="2"/>
  <c r="G104" i="2"/>
  <c r="H104" i="2"/>
  <c r="I104" i="2"/>
  <c r="J104" i="2"/>
  <c r="K104" i="2"/>
  <c r="L104" i="2"/>
  <c r="M104" i="2"/>
  <c r="O104" i="2"/>
  <c r="P104" i="2"/>
  <c r="E105" i="2"/>
  <c r="N105" i="2" s="1"/>
  <c r="F105" i="2"/>
  <c r="G105" i="2"/>
  <c r="H105" i="2"/>
  <c r="I105" i="2"/>
  <c r="J105" i="2"/>
  <c r="K105" i="2"/>
  <c r="L105" i="2"/>
  <c r="M105" i="2"/>
  <c r="O105" i="2"/>
  <c r="P105" i="2"/>
  <c r="E106" i="2"/>
  <c r="N106" i="2" s="1"/>
  <c r="F106" i="2"/>
  <c r="G106" i="2"/>
  <c r="H106" i="2"/>
  <c r="I106" i="2"/>
  <c r="J106" i="2"/>
  <c r="K106" i="2"/>
  <c r="L106" i="2"/>
  <c r="M106" i="2"/>
  <c r="O106" i="2"/>
  <c r="P106" i="2"/>
  <c r="E107" i="2"/>
  <c r="N107" i="2" s="1"/>
  <c r="F107" i="2"/>
  <c r="G107" i="2"/>
  <c r="H107" i="2"/>
  <c r="I107" i="2"/>
  <c r="J107" i="2"/>
  <c r="K107" i="2"/>
  <c r="L107" i="2"/>
  <c r="M107" i="2"/>
  <c r="O107" i="2"/>
  <c r="P107" i="2"/>
  <c r="E108" i="2"/>
  <c r="N108" i="2" s="1"/>
  <c r="F108" i="2"/>
  <c r="G108" i="2"/>
  <c r="H108" i="2"/>
  <c r="I108" i="2"/>
  <c r="J108" i="2"/>
  <c r="K108" i="2"/>
  <c r="L108" i="2"/>
  <c r="M108" i="2"/>
  <c r="O108" i="2"/>
  <c r="P108" i="2"/>
  <c r="E109" i="2"/>
  <c r="N109" i="2" s="1"/>
  <c r="F109" i="2"/>
  <c r="G109" i="2"/>
  <c r="H109" i="2"/>
  <c r="I109" i="2"/>
  <c r="J109" i="2"/>
  <c r="K109" i="2"/>
  <c r="L109" i="2"/>
  <c r="M109" i="2"/>
  <c r="O109" i="2"/>
  <c r="P109" i="2"/>
  <c r="E110" i="2"/>
  <c r="N110" i="2" s="1"/>
  <c r="F110" i="2"/>
  <c r="G110" i="2"/>
  <c r="H110" i="2"/>
  <c r="I110" i="2"/>
  <c r="J110" i="2"/>
  <c r="K110" i="2"/>
  <c r="L110" i="2"/>
  <c r="M110" i="2"/>
  <c r="O110" i="2"/>
  <c r="P110" i="2"/>
  <c r="E111" i="2"/>
  <c r="N111" i="2" s="1"/>
  <c r="F111" i="2"/>
  <c r="G111" i="2"/>
  <c r="H111" i="2"/>
  <c r="I111" i="2"/>
  <c r="J111" i="2"/>
  <c r="K111" i="2"/>
  <c r="L111" i="2"/>
  <c r="M111" i="2"/>
  <c r="O111" i="2"/>
  <c r="P111" i="2"/>
  <c r="E112" i="2"/>
  <c r="N112" i="2" s="1"/>
  <c r="F112" i="2"/>
  <c r="G112" i="2"/>
  <c r="H112" i="2"/>
  <c r="I112" i="2"/>
  <c r="J112" i="2"/>
  <c r="K112" i="2"/>
  <c r="L112" i="2"/>
  <c r="M112" i="2"/>
  <c r="O112" i="2"/>
  <c r="P112" i="2"/>
  <c r="E113" i="2"/>
  <c r="N113" i="2" s="1"/>
  <c r="F113" i="2"/>
  <c r="G113" i="2"/>
  <c r="H113" i="2"/>
  <c r="I113" i="2"/>
  <c r="J113" i="2"/>
  <c r="K113" i="2"/>
  <c r="L113" i="2"/>
  <c r="M113" i="2"/>
  <c r="O113" i="2"/>
  <c r="P113" i="2"/>
  <c r="E114" i="2"/>
  <c r="N114" i="2" s="1"/>
  <c r="F114" i="2"/>
  <c r="G114" i="2"/>
  <c r="H114" i="2"/>
  <c r="I114" i="2"/>
  <c r="J114" i="2"/>
  <c r="K114" i="2"/>
  <c r="L114" i="2"/>
  <c r="M114" i="2"/>
  <c r="O114" i="2"/>
  <c r="P114" i="2"/>
  <c r="E115" i="2"/>
  <c r="N115" i="2" s="1"/>
  <c r="F115" i="2"/>
  <c r="G115" i="2"/>
  <c r="H115" i="2"/>
  <c r="I115" i="2"/>
  <c r="J115" i="2"/>
  <c r="K115" i="2"/>
  <c r="L115" i="2"/>
  <c r="M115" i="2"/>
  <c r="O115" i="2"/>
  <c r="P115" i="2"/>
  <c r="E116" i="2"/>
  <c r="N116" i="2" s="1"/>
  <c r="F116" i="2"/>
  <c r="G116" i="2"/>
  <c r="H116" i="2"/>
  <c r="I116" i="2"/>
  <c r="J116" i="2"/>
  <c r="K116" i="2"/>
  <c r="L116" i="2"/>
  <c r="M116" i="2"/>
  <c r="O116" i="2"/>
  <c r="P116" i="2"/>
  <c r="E117" i="2"/>
  <c r="N117" i="2" s="1"/>
  <c r="F117" i="2"/>
  <c r="G117" i="2"/>
  <c r="H117" i="2"/>
  <c r="I117" i="2"/>
  <c r="J117" i="2"/>
  <c r="K117" i="2"/>
  <c r="L117" i="2"/>
  <c r="M117" i="2"/>
  <c r="O117" i="2"/>
  <c r="P117" i="2"/>
  <c r="E118" i="2"/>
  <c r="N118" i="2" s="1"/>
  <c r="F118" i="2"/>
  <c r="G118" i="2"/>
  <c r="H118" i="2"/>
  <c r="I118" i="2"/>
  <c r="J118" i="2"/>
  <c r="K118" i="2"/>
  <c r="L118" i="2"/>
  <c r="M118" i="2"/>
  <c r="O118" i="2"/>
  <c r="P118" i="2"/>
  <c r="E119" i="2"/>
  <c r="N119" i="2" s="1"/>
  <c r="F119" i="2"/>
  <c r="G119" i="2"/>
  <c r="H119" i="2"/>
  <c r="I119" i="2"/>
  <c r="J119" i="2"/>
  <c r="K119" i="2"/>
  <c r="L119" i="2"/>
  <c r="M119" i="2"/>
  <c r="O119" i="2"/>
  <c r="P119" i="2"/>
  <c r="E120" i="2"/>
  <c r="N120" i="2" s="1"/>
  <c r="F120" i="2"/>
  <c r="G120" i="2"/>
  <c r="H120" i="2"/>
  <c r="I120" i="2"/>
  <c r="J120" i="2"/>
  <c r="K120" i="2"/>
  <c r="L120" i="2"/>
  <c r="M120" i="2"/>
  <c r="O120" i="2"/>
  <c r="P120" i="2"/>
  <c r="E121" i="2"/>
  <c r="N121" i="2" s="1"/>
  <c r="F121" i="2"/>
  <c r="G121" i="2"/>
  <c r="H121" i="2"/>
  <c r="I121" i="2"/>
  <c r="J121" i="2"/>
  <c r="K121" i="2"/>
  <c r="L121" i="2"/>
  <c r="M121" i="2"/>
  <c r="O121" i="2"/>
  <c r="P121" i="2"/>
  <c r="E122" i="2"/>
  <c r="N122" i="2" s="1"/>
  <c r="F122" i="2"/>
  <c r="G122" i="2"/>
  <c r="H122" i="2"/>
  <c r="I122" i="2"/>
  <c r="J122" i="2"/>
  <c r="K122" i="2"/>
  <c r="L122" i="2"/>
  <c r="M122" i="2"/>
  <c r="O122" i="2"/>
  <c r="P122" i="2"/>
  <c r="E123" i="2"/>
  <c r="N123" i="2" s="1"/>
  <c r="F123" i="2"/>
  <c r="G123" i="2"/>
  <c r="H123" i="2"/>
  <c r="I123" i="2"/>
  <c r="J123" i="2"/>
  <c r="K123" i="2"/>
  <c r="L123" i="2"/>
  <c r="M123" i="2"/>
  <c r="O123" i="2"/>
  <c r="P123" i="2"/>
  <c r="E124" i="2"/>
  <c r="N124" i="2" s="1"/>
  <c r="F124" i="2"/>
  <c r="G124" i="2"/>
  <c r="H124" i="2"/>
  <c r="I124" i="2"/>
  <c r="J124" i="2"/>
  <c r="K124" i="2"/>
  <c r="L124" i="2"/>
  <c r="M124" i="2"/>
  <c r="O124" i="2"/>
  <c r="P124" i="2"/>
  <c r="E125" i="2"/>
  <c r="N125" i="2" s="1"/>
  <c r="F125" i="2"/>
  <c r="G125" i="2"/>
  <c r="H125" i="2"/>
  <c r="I125" i="2"/>
  <c r="J125" i="2"/>
  <c r="K125" i="2"/>
  <c r="L125" i="2"/>
  <c r="M125" i="2"/>
  <c r="O125" i="2"/>
  <c r="P125" i="2"/>
  <c r="E126" i="2"/>
  <c r="N126" i="2" s="1"/>
  <c r="F126" i="2"/>
  <c r="G126" i="2"/>
  <c r="H126" i="2"/>
  <c r="I126" i="2"/>
  <c r="J126" i="2"/>
  <c r="K126" i="2"/>
  <c r="L126" i="2"/>
  <c r="M126" i="2"/>
  <c r="O126" i="2"/>
  <c r="P126" i="2"/>
  <c r="E127" i="2"/>
  <c r="N127" i="2" s="1"/>
  <c r="F127" i="2"/>
  <c r="G127" i="2"/>
  <c r="H127" i="2"/>
  <c r="I127" i="2"/>
  <c r="J127" i="2"/>
  <c r="K127" i="2"/>
  <c r="L127" i="2"/>
  <c r="M127" i="2"/>
  <c r="O127" i="2"/>
  <c r="P127" i="2"/>
  <c r="E128" i="2"/>
  <c r="N128" i="2" s="1"/>
  <c r="F128" i="2"/>
  <c r="G128" i="2"/>
  <c r="H128" i="2"/>
  <c r="I128" i="2"/>
  <c r="J128" i="2"/>
  <c r="K128" i="2"/>
  <c r="L128" i="2"/>
  <c r="M128" i="2"/>
  <c r="O128" i="2"/>
  <c r="P128" i="2"/>
  <c r="E129" i="2"/>
  <c r="N129" i="2" s="1"/>
  <c r="F129" i="2"/>
  <c r="G129" i="2"/>
  <c r="H129" i="2"/>
  <c r="I129" i="2"/>
  <c r="J129" i="2"/>
  <c r="K129" i="2"/>
  <c r="L129" i="2"/>
  <c r="M129" i="2"/>
  <c r="O129" i="2"/>
  <c r="P129" i="2"/>
  <c r="E130" i="2"/>
  <c r="N130" i="2" s="1"/>
  <c r="F130" i="2"/>
  <c r="G130" i="2"/>
  <c r="H130" i="2"/>
  <c r="I130" i="2"/>
  <c r="J130" i="2"/>
  <c r="K130" i="2"/>
  <c r="L130" i="2"/>
  <c r="M130" i="2"/>
  <c r="O130" i="2"/>
  <c r="P130" i="2"/>
  <c r="E131" i="2"/>
  <c r="N131" i="2" s="1"/>
  <c r="F131" i="2"/>
  <c r="G131" i="2"/>
  <c r="H131" i="2"/>
  <c r="I131" i="2"/>
  <c r="J131" i="2"/>
  <c r="K131" i="2"/>
  <c r="L131" i="2"/>
  <c r="M131" i="2"/>
  <c r="O131" i="2"/>
  <c r="P131" i="2"/>
  <c r="E132" i="2"/>
  <c r="N132" i="2" s="1"/>
  <c r="F132" i="2"/>
  <c r="G132" i="2"/>
  <c r="H132" i="2"/>
  <c r="I132" i="2"/>
  <c r="J132" i="2"/>
  <c r="K132" i="2"/>
  <c r="L132" i="2"/>
  <c r="M132" i="2"/>
  <c r="O132" i="2"/>
  <c r="P132" i="2"/>
  <c r="E133" i="2"/>
  <c r="N133" i="2" s="1"/>
  <c r="F133" i="2"/>
  <c r="G133" i="2"/>
  <c r="H133" i="2"/>
  <c r="I133" i="2"/>
  <c r="J133" i="2"/>
  <c r="K133" i="2"/>
  <c r="L133" i="2"/>
  <c r="M133" i="2"/>
  <c r="O133" i="2"/>
  <c r="P133" i="2"/>
  <c r="E134" i="2"/>
  <c r="N134" i="2" s="1"/>
  <c r="F134" i="2"/>
  <c r="G134" i="2"/>
  <c r="H134" i="2"/>
  <c r="I134" i="2"/>
  <c r="J134" i="2"/>
  <c r="K134" i="2"/>
  <c r="L134" i="2"/>
  <c r="M134" i="2"/>
  <c r="O134" i="2"/>
  <c r="P134" i="2"/>
  <c r="E135" i="2"/>
  <c r="N135" i="2" s="1"/>
  <c r="F135" i="2"/>
  <c r="G135" i="2"/>
  <c r="H135" i="2"/>
  <c r="I135" i="2"/>
  <c r="J135" i="2"/>
  <c r="K135" i="2"/>
  <c r="L135" i="2"/>
  <c r="M135" i="2"/>
  <c r="O135" i="2"/>
  <c r="P135" i="2"/>
  <c r="E136" i="2"/>
  <c r="N136" i="2" s="1"/>
  <c r="F136" i="2"/>
  <c r="G136" i="2"/>
  <c r="H136" i="2"/>
  <c r="I136" i="2"/>
  <c r="J136" i="2"/>
  <c r="K136" i="2"/>
  <c r="L136" i="2"/>
  <c r="M136" i="2"/>
  <c r="O136" i="2"/>
  <c r="P136" i="2"/>
  <c r="E137" i="2"/>
  <c r="N137" i="2" s="1"/>
  <c r="F137" i="2"/>
  <c r="G137" i="2"/>
  <c r="H137" i="2"/>
  <c r="I137" i="2"/>
  <c r="J137" i="2"/>
  <c r="K137" i="2"/>
  <c r="L137" i="2"/>
  <c r="M137" i="2"/>
  <c r="O137" i="2"/>
  <c r="P137" i="2"/>
  <c r="E138" i="2"/>
  <c r="N138" i="2" s="1"/>
  <c r="F138" i="2"/>
  <c r="G138" i="2"/>
  <c r="H138" i="2"/>
  <c r="I138" i="2"/>
  <c r="J138" i="2"/>
  <c r="K138" i="2"/>
  <c r="L138" i="2"/>
  <c r="M138" i="2"/>
  <c r="O138" i="2"/>
  <c r="P138" i="2"/>
  <c r="E139" i="2"/>
  <c r="N139" i="2" s="1"/>
  <c r="F139" i="2"/>
  <c r="G139" i="2"/>
  <c r="H139" i="2"/>
  <c r="I139" i="2"/>
  <c r="J139" i="2"/>
  <c r="K139" i="2"/>
  <c r="L139" i="2"/>
  <c r="M139" i="2"/>
  <c r="O139" i="2"/>
  <c r="P139" i="2"/>
  <c r="E140" i="2"/>
  <c r="N140" i="2" s="1"/>
  <c r="F140" i="2"/>
  <c r="G140" i="2"/>
  <c r="H140" i="2"/>
  <c r="I140" i="2"/>
  <c r="J140" i="2"/>
  <c r="K140" i="2"/>
  <c r="L140" i="2"/>
  <c r="M140" i="2"/>
  <c r="O140" i="2"/>
  <c r="P140" i="2"/>
  <c r="E141" i="2"/>
  <c r="N141" i="2" s="1"/>
  <c r="F141" i="2"/>
  <c r="G141" i="2"/>
  <c r="H141" i="2"/>
  <c r="I141" i="2"/>
  <c r="J141" i="2"/>
  <c r="K141" i="2"/>
  <c r="L141" i="2"/>
  <c r="M141" i="2"/>
  <c r="O141" i="2"/>
  <c r="P141" i="2"/>
  <c r="E142" i="2"/>
  <c r="N142" i="2" s="1"/>
  <c r="F142" i="2"/>
  <c r="G142" i="2"/>
  <c r="H142" i="2"/>
  <c r="I142" i="2"/>
  <c r="J142" i="2"/>
  <c r="K142" i="2"/>
  <c r="L142" i="2"/>
  <c r="M142" i="2"/>
  <c r="O142" i="2"/>
  <c r="P142" i="2"/>
  <c r="E143" i="2"/>
  <c r="N143" i="2" s="1"/>
  <c r="F143" i="2"/>
  <c r="G143" i="2"/>
  <c r="H143" i="2"/>
  <c r="I143" i="2"/>
  <c r="J143" i="2"/>
  <c r="K143" i="2"/>
  <c r="L143" i="2"/>
  <c r="M143" i="2"/>
  <c r="O143" i="2"/>
  <c r="P143" i="2"/>
  <c r="E144" i="2"/>
  <c r="N144" i="2" s="1"/>
  <c r="F144" i="2"/>
  <c r="G144" i="2"/>
  <c r="H144" i="2"/>
  <c r="I144" i="2"/>
  <c r="J144" i="2"/>
  <c r="K144" i="2"/>
  <c r="L144" i="2"/>
  <c r="M144" i="2"/>
  <c r="O144" i="2"/>
  <c r="P144" i="2"/>
  <c r="E145" i="2"/>
  <c r="N145" i="2" s="1"/>
  <c r="F145" i="2"/>
  <c r="G145" i="2"/>
  <c r="H145" i="2"/>
  <c r="I145" i="2"/>
  <c r="J145" i="2"/>
  <c r="K145" i="2"/>
  <c r="L145" i="2"/>
  <c r="M145" i="2"/>
  <c r="O145" i="2"/>
  <c r="P145" i="2"/>
  <c r="E146" i="2"/>
  <c r="N146" i="2" s="1"/>
  <c r="F146" i="2"/>
  <c r="G146" i="2"/>
  <c r="H146" i="2"/>
  <c r="I146" i="2"/>
  <c r="J146" i="2"/>
  <c r="K146" i="2"/>
  <c r="L146" i="2"/>
  <c r="M146" i="2"/>
  <c r="O146" i="2"/>
  <c r="P146" i="2"/>
  <c r="E147" i="2"/>
  <c r="N147" i="2" s="1"/>
  <c r="F147" i="2"/>
  <c r="G147" i="2"/>
  <c r="H147" i="2"/>
  <c r="I147" i="2"/>
  <c r="J147" i="2"/>
  <c r="K147" i="2"/>
  <c r="L147" i="2"/>
  <c r="M147" i="2"/>
  <c r="O147" i="2"/>
  <c r="P147" i="2"/>
  <c r="E148" i="2"/>
  <c r="N148" i="2" s="1"/>
  <c r="F148" i="2"/>
  <c r="G148" i="2"/>
  <c r="H148" i="2"/>
  <c r="I148" i="2"/>
  <c r="J148" i="2"/>
  <c r="K148" i="2"/>
  <c r="L148" i="2"/>
  <c r="M148" i="2"/>
  <c r="O148" i="2"/>
  <c r="P148" i="2"/>
  <c r="E149" i="2"/>
  <c r="N149" i="2" s="1"/>
  <c r="F149" i="2"/>
  <c r="G149" i="2"/>
  <c r="H149" i="2"/>
  <c r="I149" i="2"/>
  <c r="J149" i="2"/>
  <c r="K149" i="2"/>
  <c r="L149" i="2"/>
  <c r="M149" i="2"/>
  <c r="O149" i="2"/>
  <c r="P149" i="2"/>
  <c r="E150" i="2"/>
  <c r="N150" i="2" s="1"/>
  <c r="F150" i="2"/>
  <c r="G150" i="2"/>
  <c r="H150" i="2"/>
  <c r="I150" i="2"/>
  <c r="J150" i="2"/>
  <c r="K150" i="2"/>
  <c r="L150" i="2"/>
  <c r="M150" i="2"/>
  <c r="O150" i="2"/>
  <c r="P150" i="2"/>
  <c r="E151" i="2"/>
  <c r="N151" i="2" s="1"/>
  <c r="F151" i="2"/>
  <c r="G151" i="2"/>
  <c r="H151" i="2"/>
  <c r="I151" i="2"/>
  <c r="J151" i="2"/>
  <c r="K151" i="2"/>
  <c r="L151" i="2"/>
  <c r="M151" i="2"/>
  <c r="O151" i="2"/>
  <c r="P151" i="2"/>
  <c r="E152" i="2"/>
  <c r="N152" i="2" s="1"/>
  <c r="F152" i="2"/>
  <c r="G152" i="2"/>
  <c r="H152" i="2"/>
  <c r="I152" i="2"/>
  <c r="J152" i="2"/>
  <c r="K152" i="2"/>
  <c r="L152" i="2"/>
  <c r="M152" i="2"/>
  <c r="O152" i="2"/>
  <c r="P152" i="2"/>
  <c r="E153" i="2"/>
  <c r="N153" i="2" s="1"/>
  <c r="F153" i="2"/>
  <c r="G153" i="2"/>
  <c r="H153" i="2"/>
  <c r="I153" i="2"/>
  <c r="J153" i="2"/>
  <c r="K153" i="2"/>
  <c r="L153" i="2"/>
  <c r="M153" i="2"/>
  <c r="O153" i="2"/>
  <c r="P153" i="2"/>
  <c r="E154" i="2"/>
  <c r="N154" i="2" s="1"/>
  <c r="F154" i="2"/>
  <c r="G154" i="2"/>
  <c r="H154" i="2"/>
  <c r="I154" i="2"/>
  <c r="J154" i="2"/>
  <c r="K154" i="2"/>
  <c r="L154" i="2"/>
  <c r="M154" i="2"/>
  <c r="O154" i="2"/>
  <c r="P154" i="2"/>
  <c r="E155" i="2"/>
  <c r="N155" i="2" s="1"/>
  <c r="F155" i="2"/>
  <c r="G155" i="2"/>
  <c r="H155" i="2"/>
  <c r="I155" i="2"/>
  <c r="J155" i="2"/>
  <c r="K155" i="2"/>
  <c r="L155" i="2"/>
  <c r="M155" i="2"/>
  <c r="O155" i="2"/>
  <c r="P155" i="2"/>
  <c r="E156" i="2"/>
  <c r="N156" i="2" s="1"/>
  <c r="F156" i="2"/>
  <c r="G156" i="2"/>
  <c r="H156" i="2"/>
  <c r="I156" i="2"/>
  <c r="J156" i="2"/>
  <c r="K156" i="2"/>
  <c r="L156" i="2"/>
  <c r="M156" i="2"/>
  <c r="O156" i="2"/>
  <c r="P156" i="2"/>
  <c r="E157" i="2"/>
  <c r="N157" i="2" s="1"/>
  <c r="F157" i="2"/>
  <c r="G157" i="2"/>
  <c r="H157" i="2"/>
  <c r="I157" i="2"/>
  <c r="J157" i="2"/>
  <c r="K157" i="2"/>
  <c r="L157" i="2"/>
  <c r="M157" i="2"/>
  <c r="O157" i="2"/>
  <c r="P157" i="2"/>
  <c r="E158" i="2"/>
  <c r="N158" i="2" s="1"/>
  <c r="F158" i="2"/>
  <c r="G158" i="2"/>
  <c r="H158" i="2"/>
  <c r="I158" i="2"/>
  <c r="J158" i="2"/>
  <c r="K158" i="2"/>
  <c r="L158" i="2"/>
  <c r="M158" i="2"/>
  <c r="O158" i="2"/>
  <c r="P158" i="2"/>
  <c r="E159" i="2"/>
  <c r="N159" i="2" s="1"/>
  <c r="F159" i="2"/>
  <c r="G159" i="2"/>
  <c r="H159" i="2"/>
  <c r="I159" i="2"/>
  <c r="J159" i="2"/>
  <c r="K159" i="2"/>
  <c r="L159" i="2"/>
  <c r="M159" i="2"/>
  <c r="O159" i="2"/>
  <c r="P159" i="2"/>
  <c r="E160" i="2"/>
  <c r="N160" i="2" s="1"/>
  <c r="F160" i="2"/>
  <c r="G160" i="2"/>
  <c r="H160" i="2"/>
  <c r="I160" i="2"/>
  <c r="J160" i="2"/>
  <c r="K160" i="2"/>
  <c r="L160" i="2"/>
  <c r="M160" i="2"/>
  <c r="O160" i="2"/>
  <c r="P160" i="2"/>
  <c r="E161" i="2"/>
  <c r="N161" i="2" s="1"/>
  <c r="F161" i="2"/>
  <c r="G161" i="2"/>
  <c r="H161" i="2"/>
  <c r="I161" i="2"/>
  <c r="J161" i="2"/>
  <c r="K161" i="2"/>
  <c r="L161" i="2"/>
  <c r="M161" i="2"/>
  <c r="O161" i="2"/>
  <c r="P161" i="2"/>
  <c r="E162" i="2"/>
  <c r="N162" i="2" s="1"/>
  <c r="F162" i="2"/>
  <c r="G162" i="2"/>
  <c r="H162" i="2"/>
  <c r="I162" i="2"/>
  <c r="J162" i="2"/>
  <c r="K162" i="2"/>
  <c r="L162" i="2"/>
  <c r="M162" i="2"/>
  <c r="O162" i="2"/>
  <c r="P162" i="2"/>
  <c r="E163" i="2"/>
  <c r="N163" i="2" s="1"/>
  <c r="F163" i="2"/>
  <c r="G163" i="2"/>
  <c r="H163" i="2"/>
  <c r="I163" i="2"/>
  <c r="J163" i="2"/>
  <c r="K163" i="2"/>
  <c r="L163" i="2"/>
  <c r="M163" i="2"/>
  <c r="O163" i="2"/>
  <c r="P163" i="2"/>
  <c r="E164" i="2"/>
  <c r="N164" i="2" s="1"/>
  <c r="F164" i="2"/>
  <c r="G164" i="2"/>
  <c r="H164" i="2"/>
  <c r="I164" i="2"/>
  <c r="J164" i="2"/>
  <c r="K164" i="2"/>
  <c r="L164" i="2"/>
  <c r="M164" i="2"/>
  <c r="O164" i="2"/>
  <c r="P164" i="2"/>
  <c r="E165" i="2"/>
  <c r="N165" i="2" s="1"/>
  <c r="F165" i="2"/>
  <c r="G165" i="2"/>
  <c r="H165" i="2"/>
  <c r="I165" i="2"/>
  <c r="J165" i="2"/>
  <c r="K165" i="2"/>
  <c r="L165" i="2"/>
  <c r="M165" i="2"/>
  <c r="O165" i="2"/>
  <c r="P165" i="2"/>
  <c r="E166" i="2"/>
  <c r="N166" i="2" s="1"/>
  <c r="F166" i="2"/>
  <c r="G166" i="2"/>
  <c r="H166" i="2"/>
  <c r="I166" i="2"/>
  <c r="J166" i="2"/>
  <c r="K166" i="2"/>
  <c r="L166" i="2"/>
  <c r="M166" i="2"/>
  <c r="O166" i="2"/>
  <c r="P166" i="2"/>
  <c r="E167" i="2"/>
  <c r="N167" i="2" s="1"/>
  <c r="F167" i="2"/>
  <c r="G167" i="2"/>
  <c r="P167" i="2" s="1"/>
  <c r="H167" i="2"/>
  <c r="I167" i="2"/>
  <c r="J167" i="2"/>
  <c r="K167" i="2"/>
  <c r="L167" i="2"/>
  <c r="M167" i="2"/>
  <c r="O167" i="2"/>
  <c r="E168" i="2"/>
  <c r="N168" i="2" s="1"/>
  <c r="F168" i="2"/>
  <c r="G168" i="2"/>
  <c r="H168" i="2"/>
  <c r="I168" i="2"/>
  <c r="J168" i="2"/>
  <c r="K168" i="2"/>
  <c r="L168" i="2"/>
  <c r="M168" i="2"/>
  <c r="O168" i="2"/>
  <c r="P168" i="2"/>
  <c r="E169" i="2"/>
  <c r="N169" i="2" s="1"/>
  <c r="F169" i="2"/>
  <c r="G169" i="2"/>
  <c r="H169" i="2"/>
  <c r="I169" i="2"/>
  <c r="J169" i="2"/>
  <c r="K169" i="2"/>
  <c r="L169" i="2"/>
  <c r="M169" i="2"/>
  <c r="O169" i="2"/>
  <c r="P169" i="2"/>
  <c r="E170" i="2"/>
  <c r="N170" i="2" s="1"/>
  <c r="F170" i="2"/>
  <c r="G170" i="2"/>
  <c r="H170" i="2"/>
  <c r="I170" i="2"/>
  <c r="J170" i="2"/>
  <c r="K170" i="2"/>
  <c r="L170" i="2"/>
  <c r="M170" i="2"/>
  <c r="O170" i="2"/>
  <c r="P170" i="2"/>
  <c r="E171" i="2"/>
  <c r="N171" i="2" s="1"/>
  <c r="F171" i="2"/>
  <c r="G171" i="2"/>
  <c r="P171" i="2" s="1"/>
  <c r="H171" i="2"/>
  <c r="I171" i="2"/>
  <c r="J171" i="2"/>
  <c r="K171" i="2"/>
  <c r="L171" i="2"/>
  <c r="M171" i="2"/>
  <c r="O171" i="2"/>
  <c r="E172" i="2"/>
  <c r="N172" i="2" s="1"/>
  <c r="F172" i="2"/>
  <c r="G172" i="2"/>
  <c r="H172" i="2"/>
  <c r="I172" i="2"/>
  <c r="J172" i="2"/>
  <c r="K172" i="2"/>
  <c r="L172" i="2"/>
  <c r="M172" i="2"/>
  <c r="O172" i="2"/>
  <c r="P172" i="2"/>
  <c r="E173" i="2"/>
  <c r="N173" i="2" s="1"/>
  <c r="F173" i="2"/>
  <c r="G173" i="2"/>
  <c r="H173" i="2"/>
  <c r="I173" i="2"/>
  <c r="J173" i="2"/>
  <c r="K173" i="2"/>
  <c r="L173" i="2"/>
  <c r="M173" i="2"/>
  <c r="O173" i="2"/>
  <c r="P173" i="2"/>
  <c r="E174" i="2"/>
  <c r="N174" i="2" s="1"/>
  <c r="F174" i="2"/>
  <c r="G174" i="2"/>
  <c r="H174" i="2"/>
  <c r="I174" i="2"/>
  <c r="J174" i="2"/>
  <c r="K174" i="2"/>
  <c r="L174" i="2"/>
  <c r="M174" i="2"/>
  <c r="O174" i="2"/>
  <c r="P174" i="2"/>
  <c r="E175" i="2"/>
  <c r="N175" i="2" s="1"/>
  <c r="F175" i="2"/>
  <c r="G175" i="2"/>
  <c r="P175" i="2" s="1"/>
  <c r="H175" i="2"/>
  <c r="I175" i="2"/>
  <c r="J175" i="2"/>
  <c r="K175" i="2"/>
  <c r="L175" i="2"/>
  <c r="M175" i="2"/>
  <c r="O175" i="2"/>
  <c r="E176" i="2"/>
  <c r="N176" i="2" s="1"/>
  <c r="F176" i="2"/>
  <c r="G176" i="2"/>
  <c r="H176" i="2"/>
  <c r="I176" i="2"/>
  <c r="J176" i="2"/>
  <c r="K176" i="2"/>
  <c r="L176" i="2"/>
  <c r="M176" i="2"/>
  <c r="O176" i="2"/>
  <c r="P176" i="2"/>
  <c r="E177" i="2"/>
  <c r="N177" i="2" s="1"/>
  <c r="F177" i="2"/>
  <c r="G177" i="2"/>
  <c r="H177" i="2"/>
  <c r="I177" i="2"/>
  <c r="J177" i="2"/>
  <c r="K177" i="2"/>
  <c r="L177" i="2"/>
  <c r="M177" i="2"/>
  <c r="O177" i="2"/>
  <c r="P177" i="2"/>
  <c r="E178" i="2"/>
  <c r="F178" i="2"/>
  <c r="O178" i="2" s="1"/>
  <c r="G178" i="2"/>
  <c r="H178" i="2"/>
  <c r="I178" i="2"/>
  <c r="J178" i="2"/>
  <c r="K178" i="2"/>
  <c r="L178" i="2"/>
  <c r="M178" i="2"/>
  <c r="N178" i="2"/>
  <c r="P178" i="2"/>
  <c r="E179" i="2"/>
  <c r="F179" i="2"/>
  <c r="O179" i="2" s="1"/>
  <c r="G179" i="2"/>
  <c r="H179" i="2"/>
  <c r="I179" i="2"/>
  <c r="J179" i="2"/>
  <c r="K179" i="2"/>
  <c r="L179" i="2"/>
  <c r="M179" i="2"/>
  <c r="N179" i="2"/>
  <c r="P179" i="2"/>
  <c r="E180" i="2"/>
  <c r="F180" i="2"/>
  <c r="O180" i="2" s="1"/>
  <c r="G180" i="2"/>
  <c r="H180" i="2"/>
  <c r="I180" i="2"/>
  <c r="J180" i="2"/>
  <c r="K180" i="2"/>
  <c r="L180" i="2"/>
  <c r="M180" i="2"/>
  <c r="N180" i="2"/>
  <c r="P180" i="2"/>
  <c r="E181" i="2"/>
  <c r="F181" i="2"/>
  <c r="O181" i="2" s="1"/>
  <c r="G181" i="2"/>
  <c r="H181" i="2"/>
  <c r="I181" i="2"/>
  <c r="J181" i="2"/>
  <c r="K181" i="2"/>
  <c r="L181" i="2"/>
  <c r="M181" i="2"/>
  <c r="N181" i="2"/>
  <c r="P181" i="2"/>
  <c r="E182" i="2"/>
  <c r="F182" i="2"/>
  <c r="O182" i="2" s="1"/>
  <c r="G182" i="2"/>
  <c r="H182" i="2"/>
  <c r="I182" i="2"/>
  <c r="J182" i="2"/>
  <c r="K182" i="2"/>
  <c r="L182" i="2"/>
  <c r="M182" i="2"/>
  <c r="N182" i="2"/>
  <c r="P182" i="2"/>
  <c r="E183" i="2"/>
  <c r="F183" i="2"/>
  <c r="O183" i="2" s="1"/>
  <c r="G183" i="2"/>
  <c r="H183" i="2"/>
  <c r="I183" i="2"/>
  <c r="J183" i="2"/>
  <c r="K183" i="2"/>
  <c r="L183" i="2"/>
  <c r="M183" i="2"/>
  <c r="N183" i="2"/>
  <c r="P183" i="2"/>
  <c r="E184" i="2"/>
  <c r="F184" i="2"/>
  <c r="O184" i="2" s="1"/>
  <c r="G184" i="2"/>
  <c r="H184" i="2"/>
  <c r="I184" i="2"/>
  <c r="J184" i="2"/>
  <c r="K184" i="2"/>
  <c r="L184" i="2"/>
  <c r="M184" i="2"/>
  <c r="N184" i="2"/>
  <c r="P184" i="2"/>
  <c r="E185" i="2"/>
  <c r="F185" i="2"/>
  <c r="O185" i="2" s="1"/>
  <c r="G185" i="2"/>
  <c r="H185" i="2"/>
  <c r="I185" i="2"/>
  <c r="J185" i="2"/>
  <c r="K185" i="2"/>
  <c r="L185" i="2"/>
  <c r="M185" i="2"/>
  <c r="N185" i="2"/>
  <c r="P185" i="2"/>
  <c r="E186" i="2"/>
  <c r="F186" i="2"/>
  <c r="O186" i="2" s="1"/>
  <c r="G186" i="2"/>
  <c r="H186" i="2"/>
  <c r="I186" i="2"/>
  <c r="J186" i="2"/>
  <c r="K186" i="2"/>
  <c r="L186" i="2"/>
  <c r="M186" i="2"/>
  <c r="N186" i="2"/>
  <c r="P186" i="2"/>
  <c r="E187" i="2"/>
  <c r="F187" i="2"/>
  <c r="O187" i="2" s="1"/>
  <c r="G187" i="2"/>
  <c r="H187" i="2"/>
  <c r="I187" i="2"/>
  <c r="J187" i="2"/>
  <c r="K187" i="2"/>
  <c r="L187" i="2"/>
  <c r="M187" i="2"/>
  <c r="N187" i="2"/>
  <c r="P187" i="2"/>
  <c r="E188" i="2"/>
  <c r="F188" i="2"/>
  <c r="O188" i="2" s="1"/>
  <c r="G188" i="2"/>
  <c r="H188" i="2"/>
  <c r="I188" i="2"/>
  <c r="J188" i="2"/>
  <c r="K188" i="2"/>
  <c r="L188" i="2"/>
  <c r="M188" i="2"/>
  <c r="N188" i="2"/>
  <c r="P188" i="2"/>
  <c r="E189" i="2"/>
  <c r="F189" i="2"/>
  <c r="O189" i="2" s="1"/>
  <c r="G189" i="2"/>
  <c r="H189" i="2"/>
  <c r="I189" i="2"/>
  <c r="J189" i="2"/>
  <c r="K189" i="2"/>
  <c r="L189" i="2"/>
  <c r="M189" i="2"/>
  <c r="N189" i="2"/>
  <c r="P189" i="2"/>
  <c r="E190" i="2"/>
  <c r="F190" i="2"/>
  <c r="O190" i="2" s="1"/>
  <c r="G190" i="2"/>
  <c r="H190" i="2"/>
  <c r="I190" i="2"/>
  <c r="J190" i="2"/>
  <c r="K190" i="2"/>
  <c r="L190" i="2"/>
  <c r="M190" i="2"/>
  <c r="N190" i="2"/>
  <c r="P190" i="2"/>
  <c r="E191" i="2"/>
  <c r="F191" i="2"/>
  <c r="O191" i="2" s="1"/>
  <c r="G191" i="2"/>
  <c r="H191" i="2"/>
  <c r="I191" i="2"/>
  <c r="J191" i="2"/>
  <c r="K191" i="2"/>
  <c r="L191" i="2"/>
  <c r="M191" i="2"/>
  <c r="N191" i="2"/>
  <c r="P191" i="2"/>
  <c r="E192" i="2"/>
  <c r="F192" i="2"/>
  <c r="O192" i="2" s="1"/>
  <c r="G192" i="2"/>
  <c r="H192" i="2"/>
  <c r="I192" i="2"/>
  <c r="J192" i="2"/>
  <c r="K192" i="2"/>
  <c r="L192" i="2"/>
  <c r="M192" i="2"/>
  <c r="N192" i="2"/>
  <c r="P192" i="2"/>
  <c r="E193" i="2"/>
  <c r="F193" i="2"/>
  <c r="O193" i="2" s="1"/>
  <c r="G193" i="2"/>
  <c r="H193" i="2"/>
  <c r="I193" i="2"/>
  <c r="J193" i="2"/>
  <c r="K193" i="2"/>
  <c r="L193" i="2"/>
  <c r="M193" i="2"/>
  <c r="N193" i="2"/>
  <c r="P193" i="2"/>
  <c r="E194" i="2"/>
  <c r="F194" i="2"/>
  <c r="O194" i="2" s="1"/>
  <c r="G194" i="2"/>
  <c r="H194" i="2"/>
  <c r="I194" i="2"/>
  <c r="J194" i="2"/>
  <c r="K194" i="2"/>
  <c r="L194" i="2"/>
  <c r="M194" i="2"/>
  <c r="N194" i="2"/>
  <c r="P194" i="2"/>
  <c r="E195" i="2"/>
  <c r="F195" i="2"/>
  <c r="O195" i="2" s="1"/>
  <c r="G195" i="2"/>
  <c r="H195" i="2"/>
  <c r="I195" i="2"/>
  <c r="J195" i="2"/>
  <c r="K195" i="2"/>
  <c r="L195" i="2"/>
  <c r="M195" i="2"/>
  <c r="N195" i="2"/>
  <c r="P195" i="2"/>
  <c r="E196" i="2"/>
  <c r="F196" i="2"/>
  <c r="O196" i="2" s="1"/>
  <c r="G196" i="2"/>
  <c r="H196" i="2"/>
  <c r="I196" i="2"/>
  <c r="J196" i="2"/>
  <c r="K196" i="2"/>
  <c r="L196" i="2"/>
  <c r="M196" i="2"/>
  <c r="N196" i="2"/>
  <c r="P196" i="2"/>
  <c r="E197" i="2"/>
  <c r="F197" i="2"/>
  <c r="O197" i="2" s="1"/>
  <c r="G197" i="2"/>
  <c r="H197" i="2"/>
  <c r="I197" i="2"/>
  <c r="J197" i="2"/>
  <c r="K197" i="2"/>
  <c r="L197" i="2"/>
  <c r="M197" i="2"/>
  <c r="N197" i="2"/>
  <c r="P197" i="2"/>
  <c r="E198" i="2"/>
  <c r="F198" i="2"/>
  <c r="O198" i="2" s="1"/>
  <c r="G198" i="2"/>
  <c r="H198" i="2"/>
  <c r="I198" i="2"/>
  <c r="J198" i="2"/>
  <c r="K198" i="2"/>
  <c r="L198" i="2"/>
  <c r="M198" i="2"/>
  <c r="N198" i="2"/>
  <c r="P198" i="2"/>
  <c r="E199" i="2"/>
  <c r="F199" i="2"/>
  <c r="O199" i="2" s="1"/>
  <c r="G199" i="2"/>
  <c r="H199" i="2"/>
  <c r="I199" i="2"/>
  <c r="J199" i="2"/>
  <c r="K199" i="2"/>
  <c r="L199" i="2"/>
  <c r="M199" i="2"/>
  <c r="N199" i="2"/>
  <c r="P199" i="2"/>
  <c r="E200" i="2"/>
  <c r="F200" i="2"/>
  <c r="O200" i="2" s="1"/>
  <c r="G200" i="2"/>
  <c r="H200" i="2"/>
  <c r="I200" i="2"/>
  <c r="J200" i="2"/>
  <c r="K200" i="2"/>
  <c r="L200" i="2"/>
  <c r="M200" i="2"/>
  <c r="N200" i="2"/>
  <c r="P200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AA200" i="2" l="1"/>
  <c r="AB200" i="2"/>
  <c r="AC195" i="2"/>
  <c r="AA189" i="2"/>
  <c r="AB184" i="2"/>
  <c r="AC179" i="2"/>
  <c r="AA173" i="2"/>
  <c r="AB168" i="2"/>
  <c r="AC163" i="2"/>
  <c r="AA157" i="2"/>
  <c r="AA153" i="2"/>
  <c r="AC151" i="2"/>
  <c r="AB148" i="2"/>
  <c r="AA145" i="2"/>
  <c r="AC143" i="2"/>
  <c r="AB140" i="2"/>
  <c r="AA137" i="2"/>
  <c r="AC135" i="2"/>
  <c r="AB132" i="2"/>
  <c r="AA129" i="2"/>
  <c r="AC127" i="2"/>
  <c r="AB124" i="2"/>
  <c r="AA121" i="2"/>
  <c r="AC119" i="2"/>
  <c r="AA112" i="2"/>
  <c r="AB107" i="2"/>
  <c r="AC103" i="2"/>
  <c r="AA96" i="2"/>
  <c r="AB115" i="2"/>
  <c r="AC110" i="2"/>
  <c r="AA104" i="2"/>
  <c r="AB99" i="2"/>
  <c r="AA116" i="2"/>
  <c r="AB111" i="2"/>
  <c r="AC106" i="2"/>
  <c r="AA100" i="2"/>
  <c r="AB95" i="2"/>
  <c r="AA92" i="2"/>
  <c r="AC90" i="2"/>
  <c r="AB87" i="2"/>
  <c r="AA84" i="2"/>
  <c r="AC82" i="2"/>
  <c r="AB79" i="2"/>
  <c r="AA76" i="2"/>
  <c r="AC74" i="2"/>
  <c r="AB71" i="2"/>
  <c r="AA68" i="2"/>
  <c r="AC66" i="2"/>
  <c r="AB63" i="2"/>
  <c r="AA60" i="2"/>
  <c r="AC58" i="2"/>
  <c r="AB55" i="2"/>
  <c r="AA52" i="2"/>
  <c r="AC50" i="2"/>
  <c r="AB47" i="2"/>
  <c r="AA44" i="2"/>
  <c r="AC42" i="2"/>
  <c r="AB39" i="2"/>
  <c r="AA36" i="2"/>
  <c r="AC34" i="2"/>
  <c r="AB31" i="2"/>
  <c r="AA28" i="2"/>
  <c r="AC26" i="2"/>
  <c r="AB23" i="2"/>
  <c r="AA20" i="2"/>
  <c r="AC18" i="2"/>
  <c r="AB15" i="2"/>
  <c r="AA12" i="2"/>
  <c r="AC10" i="2"/>
  <c r="AB7" i="2"/>
  <c r="U4" i="2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D4" i="2"/>
  <c r="T4" i="8" l="1"/>
  <c r="S4" i="8"/>
  <c r="F442" i="2"/>
  <c r="G442" i="2"/>
  <c r="H442" i="2"/>
  <c r="I442" i="2"/>
  <c r="J442" i="2"/>
  <c r="K442" i="2"/>
  <c r="L442" i="2"/>
  <c r="M442" i="2"/>
  <c r="F443" i="2"/>
  <c r="G443" i="2"/>
  <c r="H443" i="2"/>
  <c r="I443" i="2"/>
  <c r="J443" i="2"/>
  <c r="K443" i="2"/>
  <c r="L443" i="2"/>
  <c r="M443" i="2"/>
  <c r="F444" i="2"/>
  <c r="G444" i="2"/>
  <c r="H444" i="2"/>
  <c r="I444" i="2"/>
  <c r="J444" i="2"/>
  <c r="K444" i="2"/>
  <c r="L444" i="2"/>
  <c r="M444" i="2"/>
  <c r="F445" i="2"/>
  <c r="G445" i="2"/>
  <c r="H445" i="2"/>
  <c r="I445" i="2"/>
  <c r="J445" i="2"/>
  <c r="K445" i="2"/>
  <c r="L445" i="2"/>
  <c r="M445" i="2"/>
  <c r="F446" i="2"/>
  <c r="G446" i="2"/>
  <c r="H446" i="2"/>
  <c r="I446" i="2"/>
  <c r="J446" i="2"/>
  <c r="K446" i="2"/>
  <c r="L446" i="2"/>
  <c r="M446" i="2"/>
  <c r="F447" i="2"/>
  <c r="G447" i="2"/>
  <c r="H447" i="2"/>
  <c r="I447" i="2"/>
  <c r="J447" i="2"/>
  <c r="K447" i="2"/>
  <c r="L447" i="2"/>
  <c r="M447" i="2"/>
  <c r="F448" i="2"/>
  <c r="G448" i="2"/>
  <c r="H448" i="2"/>
  <c r="I448" i="2"/>
  <c r="J448" i="2"/>
  <c r="K448" i="2"/>
  <c r="L448" i="2"/>
  <c r="M448" i="2"/>
  <c r="F449" i="2"/>
  <c r="G449" i="2"/>
  <c r="H449" i="2"/>
  <c r="I449" i="2"/>
  <c r="J449" i="2"/>
  <c r="K449" i="2"/>
  <c r="L449" i="2"/>
  <c r="M449" i="2"/>
  <c r="F450" i="2"/>
  <c r="G450" i="2"/>
  <c r="H450" i="2"/>
  <c r="I450" i="2"/>
  <c r="J450" i="2"/>
  <c r="K450" i="2"/>
  <c r="L450" i="2"/>
  <c r="M450" i="2"/>
  <c r="F451" i="2"/>
  <c r="G451" i="2"/>
  <c r="H451" i="2"/>
  <c r="I451" i="2"/>
  <c r="J451" i="2"/>
  <c r="K451" i="2"/>
  <c r="L451" i="2"/>
  <c r="M451" i="2"/>
  <c r="F452" i="2"/>
  <c r="G452" i="2"/>
  <c r="H452" i="2"/>
  <c r="I452" i="2"/>
  <c r="J452" i="2"/>
  <c r="K452" i="2"/>
  <c r="L452" i="2"/>
  <c r="M452" i="2"/>
  <c r="F453" i="2"/>
  <c r="G453" i="2"/>
  <c r="H453" i="2"/>
  <c r="I453" i="2"/>
  <c r="J453" i="2"/>
  <c r="K453" i="2"/>
  <c r="L453" i="2"/>
  <c r="M453" i="2"/>
  <c r="F454" i="2"/>
  <c r="G454" i="2"/>
  <c r="H454" i="2"/>
  <c r="I454" i="2"/>
  <c r="J454" i="2"/>
  <c r="K454" i="2"/>
  <c r="L454" i="2"/>
  <c r="M454" i="2"/>
  <c r="F455" i="2"/>
  <c r="G455" i="2"/>
  <c r="H455" i="2"/>
  <c r="I455" i="2"/>
  <c r="J455" i="2"/>
  <c r="K455" i="2"/>
  <c r="L455" i="2"/>
  <c r="M455" i="2"/>
  <c r="F456" i="2"/>
  <c r="G456" i="2"/>
  <c r="H456" i="2"/>
  <c r="I456" i="2"/>
  <c r="J456" i="2"/>
  <c r="K456" i="2"/>
  <c r="L456" i="2"/>
  <c r="M456" i="2"/>
  <c r="D442" i="2" l="1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Z3" i="2" l="1"/>
  <c r="Y3" i="2"/>
  <c r="X3" i="2"/>
  <c r="W3" i="2"/>
  <c r="V3" i="2"/>
  <c r="U3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E4" i="12" s="1"/>
  <c r="H4" i="12" s="1"/>
  <c r="C3" i="12"/>
  <c r="D3" i="12"/>
  <c r="E3" i="12" s="1"/>
  <c r="H3" i="12" s="1"/>
  <c r="D2" i="12"/>
  <c r="C2" i="12"/>
  <c r="E2" i="12" l="1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F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E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F838" i="11" s="1"/>
  <c r="B838" i="11"/>
  <c r="D838" i="11" s="1"/>
  <c r="A839" i="11"/>
  <c r="B839" i="11"/>
  <c r="A840" i="11"/>
  <c r="C840" i="11" s="1"/>
  <c r="F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E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8" i="11"/>
  <c r="N952" i="11"/>
  <c r="L946" i="11"/>
  <c r="N942" i="11"/>
  <c r="N936" i="11"/>
  <c r="L932" i="11"/>
  <c r="L930" i="11"/>
  <c r="N920" i="11"/>
  <c r="N919" i="11"/>
  <c r="N916" i="11"/>
  <c r="N914" i="11"/>
  <c r="L914" i="11"/>
  <c r="L910" i="11"/>
  <c r="K906" i="11"/>
  <c r="N904" i="11"/>
  <c r="N899" i="11"/>
  <c r="N893" i="11"/>
  <c r="L882" i="11"/>
  <c r="K869" i="11"/>
  <c r="N862" i="11"/>
  <c r="M860" i="11"/>
  <c r="L856" i="11"/>
  <c r="M845" i="11"/>
  <c r="N836" i="11"/>
  <c r="K1001" i="11"/>
  <c r="M987" i="11"/>
  <c r="L956" i="11"/>
  <c r="N954" i="11"/>
  <c r="N950" i="11"/>
  <c r="L950" i="11"/>
  <c r="L944" i="11"/>
  <c r="N943" i="11"/>
  <c r="N940" i="11"/>
  <c r="N938" i="11"/>
  <c r="L938" i="11"/>
  <c r="N934" i="11"/>
  <c r="N929" i="11"/>
  <c r="N928" i="11"/>
  <c r="N927" i="11"/>
  <c r="N924" i="11"/>
  <c r="L924" i="11"/>
  <c r="L922" i="11"/>
  <c r="N918" i="11"/>
  <c r="N912" i="11"/>
  <c r="L912" i="11"/>
  <c r="M909" i="11"/>
  <c r="L902" i="11"/>
  <c r="L897" i="11"/>
  <c r="N891" i="11"/>
  <c r="L891" i="11"/>
  <c r="M867" i="11"/>
  <c r="N865" i="11"/>
  <c r="L860" i="11"/>
  <c r="L846" i="11"/>
  <c r="N838" i="11"/>
  <c r="K835" i="11"/>
  <c r="L826" i="11"/>
  <c r="N820" i="11"/>
  <c r="E869" i="11"/>
  <c r="H78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26" i="5"/>
  <c r="D906" i="5"/>
  <c r="G908" i="5"/>
  <c r="D990" i="5"/>
  <c r="D942" i="5"/>
  <c r="E922" i="5"/>
  <c r="G1000" i="5"/>
  <c r="G952" i="5"/>
  <c r="F923" i="5"/>
  <c r="I950" i="5"/>
  <c r="I990" i="5"/>
  <c r="E993" i="2"/>
  <c r="F993" i="2"/>
  <c r="G993" i="2"/>
  <c r="I993" i="2"/>
  <c r="J993" i="2"/>
  <c r="E942" i="5"/>
  <c r="E962" i="5"/>
  <c r="E98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H869" i="11" l="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I801" i="11" s="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I708" i="11" s="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I533" i="11" s="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H864" i="11" s="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H951" i="11" s="1"/>
  <c r="L951" i="11"/>
  <c r="D949" i="11"/>
  <c r="L949" i="11"/>
  <c r="D947" i="11"/>
  <c r="E947" i="11" s="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F919" i="11" s="1"/>
  <c r="L919" i="11"/>
  <c r="D917" i="11"/>
  <c r="N917" i="11"/>
  <c r="L917" i="11"/>
  <c r="D915" i="11"/>
  <c r="N915" i="11"/>
  <c r="L915" i="11"/>
  <c r="D913" i="11"/>
  <c r="E913" i="11" s="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H945" i="11" s="1"/>
  <c r="M945" i="11"/>
  <c r="K945" i="11"/>
  <c r="C939" i="11"/>
  <c r="M939" i="11"/>
  <c r="K939" i="11"/>
  <c r="C933" i="11"/>
  <c r="M933" i="11"/>
  <c r="K933" i="11"/>
  <c r="C923" i="11"/>
  <c r="E923" i="11" s="1"/>
  <c r="M923" i="11"/>
  <c r="K923" i="11"/>
  <c r="C917" i="11"/>
  <c r="E917" i="11" s="1"/>
  <c r="M917" i="11"/>
  <c r="K917" i="11"/>
  <c r="D900" i="11"/>
  <c r="N900" i="11"/>
  <c r="L900" i="11"/>
  <c r="D881" i="11"/>
  <c r="N881" i="11"/>
  <c r="D875" i="11"/>
  <c r="N875" i="11"/>
  <c r="L875" i="11"/>
  <c r="C868" i="1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H959" i="11" s="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I739" i="11" s="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F925" i="11" s="1"/>
  <c r="M925" i="11"/>
  <c r="K925" i="11"/>
  <c r="C921" i="11"/>
  <c r="F921" i="11" s="1"/>
  <c r="M921" i="11"/>
  <c r="K921" i="11"/>
  <c r="C913" i="11"/>
  <c r="M913" i="11"/>
  <c r="K913" i="11"/>
  <c r="D898" i="11"/>
  <c r="N898" i="11"/>
  <c r="L898" i="11"/>
  <c r="D894" i="11"/>
  <c r="E894" i="11" s="1"/>
  <c r="N894" i="11"/>
  <c r="L894" i="11"/>
  <c r="D890" i="11"/>
  <c r="F890" i="11" s="1"/>
  <c r="N890" i="11"/>
  <c r="C866" i="11"/>
  <c r="H866" i="11" s="1"/>
  <c r="M866" i="11"/>
  <c r="K866" i="11"/>
  <c r="H809" i="11"/>
  <c r="J809" i="11" s="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F996" i="4" s="1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F998" i="4" s="1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P890" i="4" s="1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F886" i="4" s="1"/>
  <c r="J883" i="4"/>
  <c r="M883" i="4"/>
  <c r="M875" i="4"/>
  <c r="J875" i="4"/>
  <c r="M872" i="4"/>
  <c r="J872" i="4"/>
  <c r="F993" i="4"/>
  <c r="P148" i="4"/>
  <c r="P174" i="4"/>
  <c r="K991" i="4"/>
  <c r="AR991" i="4"/>
  <c r="F991" i="4" s="1"/>
  <c r="AR978" i="4"/>
  <c r="E978" i="4" s="1"/>
  <c r="K978" i="4"/>
  <c r="K976" i="4"/>
  <c r="H976" i="4"/>
  <c r="K967" i="4"/>
  <c r="D967" i="4" s="1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I413" i="11" s="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J626" i="11" s="1"/>
  <c r="K626" i="11" s="1"/>
  <c r="M626" i="11" s="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F948" i="11"/>
  <c r="H948" i="11"/>
  <c r="H932" i="11"/>
  <c r="F932" i="11"/>
  <c r="H922" i="11"/>
  <c r="E922" i="11"/>
  <c r="H900" i="11"/>
  <c r="F900" i="11"/>
  <c r="C875" i="11"/>
  <c r="K875" i="11"/>
  <c r="M875" i="11"/>
  <c r="C861" i="11"/>
  <c r="F861" i="11" s="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E963" i="11"/>
  <c r="H963" i="11"/>
  <c r="F963" i="11"/>
  <c r="E955" i="11"/>
  <c r="F952" i="11"/>
  <c r="E952" i="11"/>
  <c r="H952" i="11"/>
  <c r="E946" i="11"/>
  <c r="H946" i="11"/>
  <c r="F946" i="11"/>
  <c r="H943" i="11"/>
  <c r="E931" i="11"/>
  <c r="H929" i="11"/>
  <c r="E929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27" i="11"/>
  <c r="H913" i="11"/>
  <c r="H903" i="11"/>
  <c r="E899" i="11"/>
  <c r="F899" i="11"/>
  <c r="H899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57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I858" i="11" s="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F929" i="11"/>
  <c r="J929" i="11" s="1"/>
  <c r="H918" i="11"/>
  <c r="E908" i="11"/>
  <c r="E900" i="1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E972" i="11"/>
  <c r="F968" i="11"/>
  <c r="H912" i="11"/>
  <c r="E909" i="11"/>
  <c r="H907" i="11"/>
  <c r="H904" i="11"/>
  <c r="F904" i="11"/>
  <c r="E904" i="11"/>
  <c r="E882" i="11"/>
  <c r="H882" i="11"/>
  <c r="F882" i="11"/>
  <c r="E876" i="11"/>
  <c r="E871" i="11"/>
  <c r="F871" i="11"/>
  <c r="H871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J916" i="11"/>
  <c r="F701" i="11"/>
  <c r="I701" i="11" s="1"/>
  <c r="E337" i="9"/>
  <c r="G337" i="9"/>
  <c r="H810" i="11"/>
  <c r="E810" i="11"/>
  <c r="F810" i="11"/>
  <c r="I929" i="11"/>
  <c r="I425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I771" i="11"/>
  <c r="H797" i="11"/>
  <c r="H807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C983" i="11"/>
  <c r="K983" i="11"/>
  <c r="C980" i="11"/>
  <c r="M980" i="11"/>
  <c r="K980" i="11"/>
  <c r="H974" i="11"/>
  <c r="H906" i="11"/>
  <c r="F906" i="11"/>
  <c r="E866" i="11"/>
  <c r="F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E951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8" i="11"/>
  <c r="E896" i="11"/>
  <c r="H896" i="11"/>
  <c r="H892" i="11"/>
  <c r="E881" i="11"/>
  <c r="E868" i="11"/>
  <c r="H868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I564" i="11" s="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Q959" i="4" s="1"/>
  <c r="J959" i="4"/>
  <c r="M954" i="4"/>
  <c r="J954" i="4"/>
  <c r="M946" i="4"/>
  <c r="Q946" i="4" s="1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N955" i="4" s="1"/>
  <c r="R955" i="4" s="1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E903" i="4" s="1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E812" i="4" s="1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S789" i="4" s="1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E931" i="4" s="1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P992" i="4" s="1"/>
  <c r="J992" i="4"/>
  <c r="M989" i="4"/>
  <c r="J989" i="4"/>
  <c r="M988" i="4"/>
  <c r="J988" i="4"/>
  <c r="M981" i="4"/>
  <c r="J981" i="4"/>
  <c r="J980" i="4"/>
  <c r="M980" i="4"/>
  <c r="M977" i="4"/>
  <c r="J977" i="4"/>
  <c r="M972" i="4"/>
  <c r="Q972" i="4" s="1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N927" i="4" s="1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AR917" i="4"/>
  <c r="K916" i="4"/>
  <c r="AR916" i="4"/>
  <c r="F916" i="4" s="1"/>
  <c r="H916" i="4"/>
  <c r="K915" i="4"/>
  <c r="AR915" i="4"/>
  <c r="K914" i="4"/>
  <c r="D914" i="4" s="1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H905" i="4"/>
  <c r="AR905" i="4"/>
  <c r="AR904" i="4"/>
  <c r="G904" i="4" s="1"/>
  <c r="H904" i="4"/>
  <c r="K904" i="4"/>
  <c r="P904" i="4" s="1"/>
  <c r="K903" i="4"/>
  <c r="AR903" i="4"/>
  <c r="K902" i="4"/>
  <c r="AR902" i="4"/>
  <c r="E902" i="4" s="1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AR889" i="4"/>
  <c r="K888" i="4"/>
  <c r="H888" i="4"/>
  <c r="K887" i="4"/>
  <c r="AR887" i="4"/>
  <c r="G887" i="4" s="1"/>
  <c r="H887" i="4"/>
  <c r="K886" i="4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G878" i="4" s="1"/>
  <c r="K877" i="4"/>
  <c r="AR877" i="4"/>
  <c r="K876" i="4"/>
  <c r="H876" i="4"/>
  <c r="AR876" i="4"/>
  <c r="E876" i="4" s="1"/>
  <c r="K875" i="4"/>
  <c r="AR875" i="4"/>
  <c r="G875" i="4" s="1"/>
  <c r="H875" i="4"/>
  <c r="K873" i="4"/>
  <c r="N873" i="4" s="1"/>
  <c r="R873" i="4" s="1"/>
  <c r="AR873" i="4"/>
  <c r="G873" i="4" s="1"/>
  <c r="K872" i="4"/>
  <c r="H872" i="4"/>
  <c r="AR872" i="4"/>
  <c r="G872" i="4" s="1"/>
  <c r="K871" i="4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P936" i="4" s="1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D981" i="4" s="1"/>
  <c r="AR981" i="4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D909" i="4" s="1"/>
  <c r="AR909" i="4"/>
  <c r="H909" i="4"/>
  <c r="L906" i="4"/>
  <c r="P906" i="4" s="1"/>
  <c r="I906" i="4"/>
  <c r="L894" i="4"/>
  <c r="P894" i="4" s="1"/>
  <c r="I894" i="4"/>
  <c r="L877" i="4"/>
  <c r="I877" i="4"/>
  <c r="L874" i="4"/>
  <c r="N874" i="4" s="1"/>
  <c r="I874" i="4"/>
  <c r="K816" i="4"/>
  <c r="N816" i="4" s="1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F927" i="4"/>
  <c r="AR995" i="4"/>
  <c r="D995" i="4" s="1"/>
  <c r="AR970" i="4"/>
  <c r="G970" i="4" s="1"/>
  <c r="I891" i="4"/>
  <c r="I897" i="4"/>
  <c r="E905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985" i="4"/>
  <c r="R985" i="4" s="1"/>
  <c r="N59" i="4"/>
  <c r="J979" i="4"/>
  <c r="M979" i="4"/>
  <c r="N979" i="4" s="1"/>
  <c r="R979" i="4" s="1"/>
  <c r="D956" i="4"/>
  <c r="E941" i="4"/>
  <c r="G997" i="4"/>
  <c r="Q70" i="4"/>
  <c r="P70" i="4"/>
  <c r="E937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7" i="11"/>
  <c r="K617" i="11" s="1"/>
  <c r="M617" i="11" s="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I759" i="11"/>
  <c r="J759" i="11"/>
  <c r="J587" i="11"/>
  <c r="K587" i="11" s="1"/>
  <c r="M587" i="11" s="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665" i="11"/>
  <c r="L665" i="11" s="1"/>
  <c r="N665" i="11" s="1"/>
  <c r="J715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D880" i="4"/>
  <c r="F880" i="4"/>
  <c r="F888" i="4"/>
  <c r="D888" i="4"/>
  <c r="F979" i="4"/>
  <c r="D959" i="4"/>
  <c r="R928" i="4"/>
  <c r="F975" i="4"/>
  <c r="E975" i="4"/>
  <c r="G975" i="4"/>
  <c r="G880" i="4"/>
  <c r="G961" i="4"/>
  <c r="F961" i="4"/>
  <c r="D961" i="4"/>
  <c r="F995" i="4"/>
  <c r="F812" i="4"/>
  <c r="D812" i="4"/>
  <c r="E959" i="4"/>
  <c r="F878" i="4"/>
  <c r="G886" i="4"/>
  <c r="G894" i="4"/>
  <c r="E894" i="4"/>
  <c r="F930" i="4"/>
  <c r="D930" i="4"/>
  <c r="F904" i="4"/>
  <c r="E904" i="4"/>
  <c r="E967" i="4"/>
  <c r="F967" i="4"/>
  <c r="G909" i="4"/>
  <c r="F917" i="4"/>
  <c r="G917" i="4"/>
  <c r="E943" i="4"/>
  <c r="D943" i="4"/>
  <c r="G958" i="4"/>
  <c r="F958" i="4"/>
  <c r="E958" i="4"/>
  <c r="D984" i="4"/>
  <c r="F984" i="4"/>
  <c r="R910" i="4"/>
  <c r="R789" i="4"/>
  <c r="N736" i="4"/>
  <c r="R736" i="4" s="1"/>
  <c r="P736" i="4"/>
  <c r="N870" i="4"/>
  <c r="S870" i="4" s="1"/>
  <c r="N878" i="4"/>
  <c r="E878" i="4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P917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N895" i="4" s="1"/>
  <c r="AR895" i="4"/>
  <c r="H895" i="4"/>
  <c r="F894" i="4"/>
  <c r="D894" i="4"/>
  <c r="Q893" i="4"/>
  <c r="N893" i="4"/>
  <c r="R893" i="4" s="1"/>
  <c r="L892" i="4"/>
  <c r="I892" i="4"/>
  <c r="Q891" i="4"/>
  <c r="L889" i="4"/>
  <c r="P889" i="4" s="1"/>
  <c r="I889" i="4"/>
  <c r="N888" i="4"/>
  <c r="R888" i="4" s="1"/>
  <c r="E888" i="4"/>
  <c r="N887" i="4"/>
  <c r="R887" i="4" s="1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J816" i="4"/>
  <c r="N813" i="4"/>
  <c r="R813" i="4" s="1"/>
  <c r="N812" i="4"/>
  <c r="R812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G126" i="5"/>
  <c r="F544" i="5"/>
  <c r="E544" i="5"/>
  <c r="Q696" i="4"/>
  <c r="Q700" i="4"/>
  <c r="N764" i="4"/>
  <c r="R764" i="4" s="1"/>
  <c r="Q348" i="4"/>
  <c r="S912" i="4"/>
  <c r="U912" i="4" s="1"/>
  <c r="Q916" i="4"/>
  <c r="F118" i="5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T630" i="4" s="1"/>
  <c r="Q638" i="4"/>
  <c r="T638" i="4" s="1"/>
  <c r="Q650" i="4"/>
  <c r="N666" i="4"/>
  <c r="R666" i="4" s="1"/>
  <c r="N674" i="4"/>
  <c r="Q936" i="4"/>
  <c r="Q96" i="4"/>
  <c r="Q944" i="4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T603" i="4" s="1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G2" i="5"/>
  <c r="J3" i="2" s="1"/>
  <c r="F911" i="4"/>
  <c r="E911" i="4"/>
  <c r="D911" i="4"/>
  <c r="G911" i="4"/>
  <c r="D999" i="4"/>
  <c r="G999" i="4"/>
  <c r="E887" i="4"/>
  <c r="D991" i="4"/>
  <c r="E991" i="4"/>
  <c r="G991" i="4"/>
  <c r="F903" i="4"/>
  <c r="D903" i="4"/>
  <c r="G903" i="4"/>
  <c r="G941" i="4"/>
  <c r="F883" i="4"/>
  <c r="G978" i="4"/>
  <c r="G944" i="4"/>
  <c r="D970" i="4"/>
  <c r="F970" i="4"/>
  <c r="E970" i="4"/>
  <c r="F994" i="4"/>
  <c r="G994" i="4"/>
  <c r="E994" i="4"/>
  <c r="D962" i="4"/>
  <c r="F962" i="4"/>
  <c r="E962" i="4"/>
  <c r="D998" i="4"/>
  <c r="F954" i="4"/>
  <c r="F936" i="4"/>
  <c r="D936" i="4"/>
  <c r="E936" i="4"/>
  <c r="F882" i="4"/>
  <c r="D882" i="4"/>
  <c r="E882" i="4"/>
  <c r="F948" i="4"/>
  <c r="E948" i="4"/>
  <c r="F938" i="4"/>
  <c r="G938" i="4"/>
  <c r="E875" i="4"/>
  <c r="D875" i="4"/>
  <c r="F920" i="4"/>
  <c r="D920" i="4"/>
  <c r="D996" i="4"/>
  <c r="D924" i="4"/>
  <c r="F924" i="4"/>
  <c r="E924" i="4"/>
  <c r="D992" i="4"/>
  <c r="F992" i="4"/>
  <c r="E992" i="4"/>
  <c r="E981" i="4"/>
  <c r="F981" i="4"/>
  <c r="G981" i="4"/>
  <c r="E977" i="4"/>
  <c r="F914" i="4"/>
  <c r="E914" i="4"/>
  <c r="E913" i="4"/>
  <c r="D913" i="4"/>
  <c r="G913" i="4"/>
  <c r="E881" i="4"/>
  <c r="D881" i="4"/>
  <c r="G881" i="4"/>
  <c r="E987" i="4"/>
  <c r="M3" i="4"/>
  <c r="N3" i="4" s="1"/>
  <c r="R3" i="4" s="1"/>
  <c r="G815" i="4"/>
  <c r="D815" i="4"/>
  <c r="E815" i="4"/>
  <c r="E999" i="4"/>
  <c r="F987" i="4"/>
  <c r="D987" i="4"/>
  <c r="F871" i="4"/>
  <c r="E871" i="4"/>
  <c r="D871" i="4"/>
  <c r="G871" i="4"/>
  <c r="G915" i="4"/>
  <c r="F915" i="4"/>
  <c r="D883" i="4"/>
  <c r="D994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E968" i="4"/>
  <c r="F874" i="4"/>
  <c r="E874" i="4"/>
  <c r="D874" i="4"/>
  <c r="F890" i="4"/>
  <c r="D906" i="4"/>
  <c r="E906" i="4"/>
  <c r="F881" i="4"/>
  <c r="F913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36" i="5"/>
  <c r="G136" i="5"/>
  <c r="Q698" i="4"/>
  <c r="Q714" i="4"/>
  <c r="P714" i="4"/>
  <c r="E71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I160" i="5"/>
  <c r="F172" i="5"/>
  <c r="I153" i="5"/>
  <c r="E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68" i="4"/>
  <c r="T993" i="4"/>
  <c r="U985" i="4"/>
  <c r="P954" i="4"/>
  <c r="P916" i="4"/>
  <c r="N826" i="4"/>
  <c r="R826" i="4" s="1"/>
  <c r="R770" i="4"/>
  <c r="P764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S806" i="4" s="1"/>
  <c r="Q838" i="4"/>
  <c r="P838" i="4"/>
  <c r="Q922" i="4"/>
  <c r="N922" i="4"/>
  <c r="R922" i="4" s="1"/>
  <c r="P922" i="4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T912" i="4" s="1"/>
  <c r="V912" i="4" s="1"/>
  <c r="Q822" i="4"/>
  <c r="P822" i="4"/>
  <c r="S822" i="4" s="1"/>
  <c r="Q834" i="4"/>
  <c r="T834" i="4" s="1"/>
  <c r="P834" i="4"/>
  <c r="Q882" i="4"/>
  <c r="E47" i="5"/>
  <c r="I47" i="5"/>
  <c r="Q72" i="4"/>
  <c r="P72" i="4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57" i="5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2" i="4"/>
  <c r="R992" i="4" s="1"/>
  <c r="N991" i="4"/>
  <c r="R991" i="4" s="1"/>
  <c r="N989" i="4"/>
  <c r="R989" i="4" s="1"/>
  <c r="Q989" i="4"/>
  <c r="P989" i="4"/>
  <c r="Q987" i="4"/>
  <c r="T987" i="4" s="1"/>
  <c r="N986" i="4"/>
  <c r="R986" i="4" s="1"/>
  <c r="P986" i="4"/>
  <c r="N984" i="4"/>
  <c r="R984" i="4" s="1"/>
  <c r="P984" i="4"/>
  <c r="N982" i="4"/>
  <c r="P982" i="4"/>
  <c r="N980" i="4"/>
  <c r="P980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4" i="4"/>
  <c r="P891" i="4"/>
  <c r="N891" i="4"/>
  <c r="Q880" i="4"/>
  <c r="Q879" i="4"/>
  <c r="N879" i="4"/>
  <c r="R879" i="4" s="1"/>
  <c r="Q878" i="4"/>
  <c r="T878" i="4" s="1"/>
  <c r="Q876" i="4"/>
  <c r="P875" i="4"/>
  <c r="N875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T8" i="4" s="1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69" i="5"/>
  <c r="I75" i="5"/>
  <c r="I83" i="5"/>
  <c r="E83" i="5"/>
  <c r="I85" i="5"/>
  <c r="I101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N939" i="4"/>
  <c r="R939" i="4" s="1"/>
  <c r="Q935" i="4"/>
  <c r="P935" i="4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S60" i="4" s="1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E176" i="5"/>
  <c r="D175" i="5"/>
  <c r="F175" i="5" s="1"/>
  <c r="D174" i="5"/>
  <c r="G174" i="5" s="1"/>
  <c r="G172" i="5"/>
  <c r="E172" i="5"/>
  <c r="D170" i="5"/>
  <c r="E170" i="5" s="1"/>
  <c r="F169" i="5"/>
  <c r="D166" i="5"/>
  <c r="G166" i="5" s="1"/>
  <c r="F165" i="5"/>
  <c r="D164" i="5"/>
  <c r="G164" i="5" s="1"/>
  <c r="D163" i="5"/>
  <c r="F163" i="5" s="1"/>
  <c r="E160" i="5"/>
  <c r="D158" i="5"/>
  <c r="G158" i="5" s="1"/>
  <c r="F157" i="5"/>
  <c r="D155" i="5"/>
  <c r="F155" i="5" s="1"/>
  <c r="D154" i="5"/>
  <c r="I154" i="5" s="1"/>
  <c r="I152" i="5"/>
  <c r="D151" i="5"/>
  <c r="F151" i="5" s="1"/>
  <c r="D150" i="5"/>
  <c r="G150" i="5" s="1"/>
  <c r="D148" i="5"/>
  <c r="G148" i="5" s="1"/>
  <c r="D147" i="5"/>
  <c r="F147" i="5" s="1"/>
  <c r="E143" i="5"/>
  <c r="E142" i="5"/>
  <c r="E140" i="5"/>
  <c r="E136" i="5"/>
  <c r="E131" i="5"/>
  <c r="E126" i="5"/>
  <c r="E124" i="5"/>
  <c r="E122" i="5"/>
  <c r="E120" i="5"/>
  <c r="G119" i="5"/>
  <c r="E115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F95" i="5"/>
  <c r="D94" i="5"/>
  <c r="I94" i="5" s="1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F69" i="5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E40" i="5"/>
  <c r="D37" i="5"/>
  <c r="F37" i="5" s="1"/>
  <c r="D35" i="5"/>
  <c r="D34" i="5"/>
  <c r="E34" i="5" s="1"/>
  <c r="D32" i="5"/>
  <c r="E32" i="5" s="1"/>
  <c r="D30" i="5"/>
  <c r="E30" i="5" s="1"/>
  <c r="D28" i="5"/>
  <c r="E26" i="5"/>
  <c r="E24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R341" i="4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D141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93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D93" i="9" l="1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T948" i="4" s="1"/>
  <c r="N981" i="4"/>
  <c r="R981" i="4" s="1"/>
  <c r="Q995" i="4"/>
  <c r="S794" i="4"/>
  <c r="P968" i="4"/>
  <c r="S658" i="4"/>
  <c r="V658" i="4" s="1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S886" i="4" s="1"/>
  <c r="U886" i="4" s="1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886" i="4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V896" i="4" s="1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T890" i="4" s="1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T48" i="4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V8" i="4" s="1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S963" i="4" s="1"/>
  <c r="U963" i="4" s="1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T888" i="4" s="1"/>
  <c r="I614" i="11"/>
  <c r="I616" i="11"/>
  <c r="J707" i="11"/>
  <c r="J811" i="11"/>
  <c r="K811" i="11" s="1"/>
  <c r="M811" i="11" s="1"/>
  <c r="J526" i="11"/>
  <c r="H872" i="11"/>
  <c r="F885" i="11"/>
  <c r="F894" i="11"/>
  <c r="J894" i="11" s="1"/>
  <c r="F898" i="11"/>
  <c r="H902" i="11"/>
  <c r="J902" i="11" s="1"/>
  <c r="I611" i="11"/>
  <c r="F962" i="11"/>
  <c r="I962" i="11" s="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I875" i="11" s="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I889" i="11" s="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915" i="11" s="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S935" i="4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G157" i="5"/>
  <c r="T618" i="4"/>
  <c r="S954" i="4"/>
  <c r="E963" i="4"/>
  <c r="E950" i="4"/>
  <c r="T944" i="4"/>
  <c r="T674" i="4"/>
  <c r="I114" i="5"/>
  <c r="I122" i="5"/>
  <c r="I130" i="5"/>
  <c r="I138" i="5"/>
  <c r="F976" i="4"/>
  <c r="V985" i="4"/>
  <c r="W985" i="4" s="1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I847" i="11" s="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V20" i="4" s="1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T108" i="4"/>
  <c r="I36" i="5"/>
  <c r="G145" i="9"/>
  <c r="E145" i="9"/>
  <c r="F867" i="11"/>
  <c r="E867" i="11"/>
  <c r="H867" i="11"/>
  <c r="I867" i="11" s="1"/>
  <c r="H887" i="11"/>
  <c r="F887" i="11"/>
  <c r="H901" i="11"/>
  <c r="F901" i="11"/>
  <c r="I901" i="11" s="1"/>
  <c r="I695" i="11"/>
  <c r="J695" i="11"/>
  <c r="D155" i="9"/>
  <c r="D145" i="9"/>
  <c r="G87" i="9"/>
  <c r="H973" i="11"/>
  <c r="E973" i="11"/>
  <c r="F973" i="11"/>
  <c r="J973" i="11" s="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J937" i="11" s="1"/>
  <c r="F959" i="11"/>
  <c r="E959" i="11"/>
  <c r="H881" i="11"/>
  <c r="F881" i="11"/>
  <c r="J881" i="11" s="1"/>
  <c r="H933" i="11"/>
  <c r="F933" i="11"/>
  <c r="E933" i="11"/>
  <c r="H885" i="11"/>
  <c r="I885" i="11" s="1"/>
  <c r="E885" i="11"/>
  <c r="F853" i="11"/>
  <c r="E853" i="11"/>
  <c r="D16" i="9"/>
  <c r="G16" i="9"/>
  <c r="J609" i="11"/>
  <c r="I609" i="11"/>
  <c r="H979" i="11"/>
  <c r="E979" i="11"/>
  <c r="H971" i="11"/>
  <c r="F971" i="11"/>
  <c r="J971" i="11" s="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667" i="11"/>
  <c r="E991" i="11"/>
  <c r="H991" i="11"/>
  <c r="F991" i="11"/>
  <c r="J736" i="11"/>
  <c r="H923" i="11"/>
  <c r="J923" i="11" s="1"/>
  <c r="F923" i="11"/>
  <c r="F927" i="11"/>
  <c r="I927" i="11" s="1"/>
  <c r="E927" i="11"/>
  <c r="E945" i="11"/>
  <c r="F945" i="11"/>
  <c r="I945" i="11" s="1"/>
  <c r="H955" i="11"/>
  <c r="F955" i="11"/>
  <c r="I955" i="11" s="1"/>
  <c r="J83" i="11"/>
  <c r="L83" i="11" s="1"/>
  <c r="N83" i="11" s="1"/>
  <c r="I83" i="11"/>
  <c r="D79" i="9"/>
  <c r="G79" i="9"/>
  <c r="H874" i="11"/>
  <c r="I874" i="11" s="1"/>
  <c r="F874" i="11"/>
  <c r="E874" i="11"/>
  <c r="H970" i="11"/>
  <c r="F970" i="11"/>
  <c r="I970" i="11" s="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I979" i="11" s="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F999" i="4"/>
  <c r="S968" i="4"/>
  <c r="U968" i="4" s="1"/>
  <c r="P888" i="4"/>
  <c r="E912" i="4"/>
  <c r="D912" i="4"/>
  <c r="T412" i="4"/>
  <c r="T120" i="4"/>
  <c r="T147" i="4"/>
  <c r="T6" i="4"/>
  <c r="T107" i="4"/>
  <c r="S699" i="4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21" i="11"/>
  <c r="I944" i="11"/>
  <c r="F960" i="11"/>
  <c r="J960" i="11" s="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V531" i="4" s="1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V308" i="4" s="1"/>
  <c r="W308" i="4" s="1"/>
  <c r="X308" i="4" s="1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V586" i="4" s="1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I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3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J876" i="11"/>
  <c r="I876" i="11"/>
  <c r="J882" i="11"/>
  <c r="I882" i="11"/>
  <c r="J904" i="11"/>
  <c r="I904" i="11"/>
  <c r="J967" i="11"/>
  <c r="I967" i="11"/>
  <c r="I968" i="11"/>
  <c r="J974" i="11"/>
  <c r="I974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J874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V12" i="4" s="1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V656" i="4"/>
  <c r="W656" i="4" s="1"/>
  <c r="X656" i="4" s="1"/>
  <c r="T660" i="4"/>
  <c r="T664" i="4"/>
  <c r="V668" i="4"/>
  <c r="W668" i="4" s="1"/>
  <c r="T718" i="4"/>
  <c r="S737" i="4"/>
  <c r="S891" i="4"/>
  <c r="S913" i="4"/>
  <c r="V913" i="4" s="1"/>
  <c r="V928" i="4"/>
  <c r="S951" i="4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T614" i="4"/>
  <c r="V614" i="4" s="1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562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T974" i="4" s="1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V329" i="4" s="1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V986" i="4" s="1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S635" i="4"/>
  <c r="N942" i="4"/>
  <c r="T942" i="4" s="1"/>
  <c r="S557" i="4"/>
  <c r="S861" i="4"/>
  <c r="U861" i="4" s="1"/>
  <c r="S120" i="4"/>
  <c r="V120" i="4" s="1"/>
  <c r="S888" i="4"/>
  <c r="S154" i="4"/>
  <c r="U154" i="4" s="1"/>
  <c r="V886" i="4"/>
  <c r="W886" i="4" s="1"/>
  <c r="X886" i="4" s="1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U935" i="4"/>
  <c r="T955" i="4"/>
  <c r="T967" i="4"/>
  <c r="R37" i="4"/>
  <c r="S37" i="4"/>
  <c r="R46" i="4"/>
  <c r="T46" i="4"/>
  <c r="V48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V790" i="4"/>
  <c r="R807" i="4"/>
  <c r="S807" i="4"/>
  <c r="T811" i="4"/>
  <c r="R815" i="4"/>
  <c r="S815" i="4"/>
  <c r="R816" i="4"/>
  <c r="U818" i="4"/>
  <c r="V818" i="4"/>
  <c r="T819" i="4"/>
  <c r="R85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U951" i="4"/>
  <c r="V951" i="4"/>
  <c r="Q957" i="4"/>
  <c r="N957" i="4"/>
  <c r="R957" i="4" s="1"/>
  <c r="D957" i="4"/>
  <c r="P957" i="4"/>
  <c r="V959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U802" i="4"/>
  <c r="T816" i="4"/>
  <c r="V615" i="4"/>
  <c r="S791" i="4"/>
  <c r="U80" i="4"/>
  <c r="V638" i="4"/>
  <c r="W638" i="4" s="1"/>
  <c r="R978" i="4"/>
  <c r="T978" i="4"/>
  <c r="R974" i="4"/>
  <c r="T182" i="4"/>
  <c r="R748" i="4"/>
  <c r="T748" i="4"/>
  <c r="S681" i="4"/>
  <c r="S927" i="4"/>
  <c r="S58" i="4"/>
  <c r="T738" i="4"/>
  <c r="T746" i="4"/>
  <c r="T754" i="4"/>
  <c r="T762" i="4"/>
  <c r="S911" i="4"/>
  <c r="T555" i="4"/>
  <c r="T999" i="4"/>
  <c r="U60" i="4"/>
  <c r="T64" i="4"/>
  <c r="R85" i="4"/>
  <c r="T85" i="4"/>
  <c r="S85" i="4"/>
  <c r="R93" i="4"/>
  <c r="S93" i="4"/>
  <c r="V101" i="4"/>
  <c r="R111" i="4"/>
  <c r="S111" i="4"/>
  <c r="U115" i="4"/>
  <c r="R119" i="4"/>
  <c r="S119" i="4"/>
  <c r="T127" i="4"/>
  <c r="R135" i="4"/>
  <c r="S135" i="4"/>
  <c r="T143" i="4"/>
  <c r="Y727" i="4"/>
  <c r="AK727" i="4" s="1"/>
  <c r="T931" i="4"/>
  <c r="V931" i="4" s="1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V547" i="4"/>
  <c r="R558" i="4"/>
  <c r="S558" i="4"/>
  <c r="R584" i="4"/>
  <c r="S584" i="4"/>
  <c r="T584" i="4"/>
  <c r="R595" i="4"/>
  <c r="T595" i="4"/>
  <c r="U611" i="4"/>
  <c r="U623" i="4"/>
  <c r="T639" i="4"/>
  <c r="U665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U986" i="4"/>
  <c r="T151" i="4"/>
  <c r="U88" i="4"/>
  <c r="V88" i="4"/>
  <c r="U822" i="4"/>
  <c r="V822" i="4"/>
  <c r="U838" i="4"/>
  <c r="U806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U557" i="4"/>
  <c r="T125" i="4"/>
  <c r="T688" i="4"/>
  <c r="S149" i="4"/>
  <c r="S104" i="4"/>
  <c r="S90" i="4"/>
  <c r="T690" i="4"/>
  <c r="T742" i="4"/>
  <c r="T758" i="4"/>
  <c r="S847" i="4"/>
  <c r="V517" i="4"/>
  <c r="W517" i="4" s="1"/>
  <c r="S167" i="4"/>
  <c r="S716" i="4"/>
  <c r="U624" i="4"/>
  <c r="Q2" i="4"/>
  <c r="P2" i="4"/>
  <c r="N2" i="4"/>
  <c r="R2" i="4" s="1"/>
  <c r="R16" i="4"/>
  <c r="T16" i="4"/>
  <c r="S7" i="4"/>
  <c r="T7" i="4"/>
  <c r="S4" i="4"/>
  <c r="U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V873" i="4"/>
  <c r="R875" i="4"/>
  <c r="T875" i="4"/>
  <c r="R891" i="4"/>
  <c r="T891" i="4"/>
  <c r="R907" i="4"/>
  <c r="U907" i="4" s="1"/>
  <c r="T907" i="4"/>
  <c r="G929" i="4"/>
  <c r="E929" i="4"/>
  <c r="F929" i="4"/>
  <c r="Q933" i="4"/>
  <c r="N933" i="4"/>
  <c r="R933" i="4" s="1"/>
  <c r="P933" i="4"/>
  <c r="D933" i="4"/>
  <c r="S937" i="4"/>
  <c r="T937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V995" i="4"/>
  <c r="S999" i="4"/>
  <c r="U537" i="4"/>
  <c r="V537" i="4"/>
  <c r="S142" i="4"/>
  <c r="S126" i="4"/>
  <c r="T104" i="4"/>
  <c r="U100" i="4"/>
  <c r="U72" i="4"/>
  <c r="U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V47" i="4" s="1"/>
  <c r="S158" i="4"/>
  <c r="S431" i="4"/>
  <c r="U431" i="4" s="1"/>
  <c r="S457" i="4"/>
  <c r="S551" i="4"/>
  <c r="R618" i="4"/>
  <c r="S618" i="4"/>
  <c r="V643" i="4"/>
  <c r="S743" i="4"/>
  <c r="S775" i="4"/>
  <c r="R940" i="4"/>
  <c r="U699" i="4"/>
  <c r="R934" i="4"/>
  <c r="U954" i="4"/>
  <c r="T991" i="4"/>
  <c r="U896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R216" i="4"/>
  <c r="T216" i="4"/>
  <c r="R204" i="4"/>
  <c r="S204" i="4"/>
  <c r="R196" i="4"/>
  <c r="S196" i="4"/>
  <c r="R188" i="4"/>
  <c r="S188" i="4"/>
  <c r="T381" i="4"/>
  <c r="S381" i="4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3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U366" i="4"/>
  <c r="V366" i="4"/>
  <c r="U358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K178" i="11"/>
  <c r="M178" i="11" s="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K83" i="11"/>
  <c r="M83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T484" i="4"/>
  <c r="S450" i="4"/>
  <c r="T404" i="4"/>
  <c r="U436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U526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K103" i="11" l="1"/>
  <c r="M103" i="11" s="1"/>
  <c r="V72" i="4"/>
  <c r="V179" i="4"/>
  <c r="V184" i="4"/>
  <c r="V40" i="4"/>
  <c r="S905" i="4"/>
  <c r="U905" i="4" s="1"/>
  <c r="V834" i="4"/>
  <c r="V979" i="4"/>
  <c r="S943" i="4"/>
  <c r="X912" i="4"/>
  <c r="T943" i="4"/>
  <c r="S890" i="4"/>
  <c r="U890" i="4" s="1"/>
  <c r="T960" i="4"/>
  <c r="V786" i="4"/>
  <c r="S946" i="4"/>
  <c r="J889" i="11"/>
  <c r="J885" i="11"/>
  <c r="J842" i="11"/>
  <c r="V601" i="4"/>
  <c r="V383" i="4"/>
  <c r="I909" i="11"/>
  <c r="T884" i="4"/>
  <c r="T478" i="4"/>
  <c r="U378" i="4"/>
  <c r="V655" i="4"/>
  <c r="U897" i="4"/>
  <c r="U594" i="4"/>
  <c r="U658" i="4"/>
  <c r="V808" i="4"/>
  <c r="W808" i="4" s="1"/>
  <c r="V703" i="4"/>
  <c r="I973" i="11"/>
  <c r="J867" i="11"/>
  <c r="J875" i="11"/>
  <c r="I947" i="11"/>
  <c r="I915" i="11"/>
  <c r="J879" i="11"/>
  <c r="I823" i="11"/>
  <c r="T952" i="4"/>
  <c r="S884" i="4"/>
  <c r="S478" i="4"/>
  <c r="V711" i="4"/>
  <c r="U913" i="4"/>
  <c r="V764" i="4"/>
  <c r="V176" i="4"/>
  <c r="V620" i="4"/>
  <c r="T946" i="4"/>
  <c r="S948" i="4"/>
  <c r="U948" i="4" s="1"/>
  <c r="V203" i="4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T846" i="4"/>
  <c r="L37" i="11"/>
  <c r="N37" i="11" s="1"/>
  <c r="L140" i="11"/>
  <c r="N140" i="11" s="1"/>
  <c r="V134" i="4"/>
  <c r="V39" i="4"/>
  <c r="W39" i="4" s="1"/>
  <c r="X39" i="4" s="1"/>
  <c r="Y39" i="4" s="1"/>
  <c r="Z39" i="4" s="1"/>
  <c r="V170" i="4"/>
  <c r="V108" i="4"/>
  <c r="V166" i="4"/>
  <c r="U170" i="4"/>
  <c r="V77" i="4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U556" i="4"/>
  <c r="W556" i="4" s="1"/>
  <c r="V499" i="4"/>
  <c r="V983" i="4"/>
  <c r="W983" i="4" s="1"/>
  <c r="X983" i="4" s="1"/>
  <c r="V464" i="4"/>
  <c r="V779" i="4"/>
  <c r="W779" i="4" s="1"/>
  <c r="X779" i="4" s="1"/>
  <c r="V641" i="4"/>
  <c r="S942" i="4"/>
  <c r="V526" i="4"/>
  <c r="S859" i="4"/>
  <c r="U859" i="4" s="1"/>
  <c r="J847" i="11"/>
  <c r="V838" i="4"/>
  <c r="V343" i="4"/>
  <c r="J970" i="11"/>
  <c r="J877" i="11"/>
  <c r="I881" i="11"/>
  <c r="J901" i="11"/>
  <c r="V954" i="4"/>
  <c r="V935" i="4"/>
  <c r="V888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U91" i="4"/>
  <c r="V171" i="4"/>
  <c r="W171" i="4" s="1"/>
  <c r="X171" i="4" s="1"/>
  <c r="Y171" i="4" s="1"/>
  <c r="U136" i="4"/>
  <c r="W136" i="4" s="1"/>
  <c r="X136" i="4" s="1"/>
  <c r="V92" i="4"/>
  <c r="V190" i="4"/>
  <c r="W190" i="4" s="1"/>
  <c r="V44" i="4"/>
  <c r="V107" i="4"/>
  <c r="W107" i="4" s="1"/>
  <c r="X107" i="4" s="1"/>
  <c r="V66" i="4"/>
  <c r="V131" i="4"/>
  <c r="V147" i="4"/>
  <c r="Y985" i="4"/>
  <c r="AF985" i="4" s="1"/>
  <c r="X985" i="4"/>
  <c r="K172" i="11"/>
  <c r="M172" i="11" s="1"/>
  <c r="L101" i="11"/>
  <c r="N101" i="11" s="1"/>
  <c r="V538" i="4"/>
  <c r="V823" i="4"/>
  <c r="V968" i="4"/>
  <c r="V483" i="4"/>
  <c r="V784" i="4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V987" i="4"/>
  <c r="V848" i="4"/>
  <c r="W848" i="4" s="1"/>
  <c r="X848" i="4" s="1"/>
  <c r="V648" i="4"/>
  <c r="W648" i="4" s="1"/>
  <c r="X648" i="4" s="1"/>
  <c r="V596" i="4"/>
  <c r="W596" i="4" s="1"/>
  <c r="R846" i="4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V430" i="4"/>
  <c r="V756" i="4"/>
  <c r="W756" i="4" s="1"/>
  <c r="X756" i="4" s="1"/>
  <c r="U525" i="4"/>
  <c r="V532" i="4"/>
  <c r="V316" i="4"/>
  <c r="V879" i="4"/>
  <c r="W879" i="4" s="1"/>
  <c r="X879" i="4" s="1"/>
  <c r="Y886" i="4"/>
  <c r="V632" i="4"/>
  <c r="U97" i="4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W30" i="4" s="1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V140" i="4"/>
  <c r="W140" i="4" s="1"/>
  <c r="X140" i="4" s="1"/>
  <c r="U41" i="4"/>
  <c r="U120" i="4"/>
  <c r="W120" i="4" s="1"/>
  <c r="X120" i="4" s="1"/>
  <c r="Y120" i="4" s="1"/>
  <c r="V109" i="4"/>
  <c r="W109" i="4" s="1"/>
  <c r="X109" i="4" s="1"/>
  <c r="Y109" i="4" s="1"/>
  <c r="U22" i="4"/>
  <c r="U20" i="4"/>
  <c r="W20" i="4" s="1"/>
  <c r="X20" i="4" s="1"/>
  <c r="Y20" i="4" s="1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V374" i="4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V984" i="4"/>
  <c r="V960" i="4"/>
  <c r="W960" i="4" s="1"/>
  <c r="V662" i="4"/>
  <c r="Y944" i="4"/>
  <c r="AG912" i="4"/>
  <c r="W1000" i="4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AI912" i="4"/>
  <c r="V549" i="4"/>
  <c r="AK985" i="4"/>
  <c r="V812" i="4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V437" i="4"/>
  <c r="W437" i="4" s="1"/>
  <c r="V953" i="4"/>
  <c r="V759" i="4"/>
  <c r="W759" i="4" s="1"/>
  <c r="V741" i="4"/>
  <c r="V634" i="4"/>
  <c r="V854" i="4"/>
  <c r="T859" i="4"/>
  <c r="V583" i="4"/>
  <c r="W583" i="4" s="1"/>
  <c r="X583" i="4" s="1"/>
  <c r="V545" i="4"/>
  <c r="W545" i="4" s="1"/>
  <c r="V521" i="4"/>
  <c r="V606" i="4"/>
  <c r="W606" i="4" s="1"/>
  <c r="V357" i="4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V442" i="4"/>
  <c r="V458" i="4"/>
  <c r="V445" i="4"/>
  <c r="AF912" i="4"/>
  <c r="V51" i="4"/>
  <c r="W51" i="4" s="1"/>
  <c r="X51" i="4" s="1"/>
  <c r="Y51" i="4" s="1"/>
  <c r="V989" i="4"/>
  <c r="W989" i="4" s="1"/>
  <c r="V961" i="4"/>
  <c r="W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W928" i="4"/>
  <c r="V635" i="4"/>
  <c r="V981" i="4"/>
  <c r="W981" i="4" s="1"/>
  <c r="V768" i="4"/>
  <c r="T972" i="4"/>
  <c r="V972" i="4" s="1"/>
  <c r="W972" i="4" s="1"/>
  <c r="V472" i="4"/>
  <c r="V497" i="4"/>
  <c r="W497" i="4" s="1"/>
  <c r="AK912" i="4"/>
  <c r="AJ912" i="4"/>
  <c r="V650" i="4"/>
  <c r="V787" i="4"/>
  <c r="W787" i="4" s="1"/>
  <c r="X787" i="4" s="1"/>
  <c r="Y787" i="4" s="1"/>
  <c r="U576" i="4"/>
  <c r="Y983" i="4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W284" i="4" s="1"/>
  <c r="X284" i="4" s="1"/>
  <c r="Y284" i="4" s="1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V970" i="4"/>
  <c r="W970" i="4" s="1"/>
  <c r="Y970" i="4" s="1"/>
  <c r="V857" i="4"/>
  <c r="V814" i="4"/>
  <c r="T894" i="4"/>
  <c r="V405" i="4"/>
  <c r="W405" i="4" s="1"/>
  <c r="X405" i="4" s="1"/>
  <c r="V200" i="4"/>
  <c r="W200" i="4" s="1"/>
  <c r="V242" i="4"/>
  <c r="V211" i="4"/>
  <c r="V215" i="4"/>
  <c r="W215" i="4" s="1"/>
  <c r="W166" i="4"/>
  <c r="X166" i="4" s="1"/>
  <c r="V172" i="4"/>
  <c r="V333" i="4"/>
  <c r="W333" i="4" s="1"/>
  <c r="X333" i="4" s="1"/>
  <c r="V386" i="4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V209" i="4"/>
  <c r="V201" i="4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Y938" i="4"/>
  <c r="V311" i="4"/>
  <c r="V963" i="4"/>
  <c r="V554" i="4"/>
  <c r="W554" i="4" s="1"/>
  <c r="X554" i="4" s="1"/>
  <c r="Y554" i="4" s="1"/>
  <c r="V992" i="4"/>
  <c r="W47" i="4"/>
  <c r="X47" i="4" s="1"/>
  <c r="Y47" i="4" s="1"/>
  <c r="U784" i="4"/>
  <c r="T958" i="4"/>
  <c r="V306" i="4"/>
  <c r="W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W408" i="4"/>
  <c r="W844" i="4"/>
  <c r="X844" i="4" s="1"/>
  <c r="Y844" i="4" s="1"/>
  <c r="W888" i="4"/>
  <c r="W812" i="4"/>
  <c r="W168" i="4"/>
  <c r="X168" i="4" s="1"/>
  <c r="V150" i="4"/>
  <c r="W66" i="4"/>
  <c r="X66" i="4" s="1"/>
  <c r="Y66" i="4" s="1"/>
  <c r="V56" i="4"/>
  <c r="W101" i="4"/>
  <c r="W963" i="4"/>
  <c r="W139" i="4"/>
  <c r="W12" i="4"/>
  <c r="X12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896" i="4"/>
  <c r="X896" i="4" s="1"/>
  <c r="W176" i="4"/>
  <c r="X176" i="4" s="1"/>
  <c r="W71" i="4"/>
  <c r="X71" i="4" s="1"/>
  <c r="W905" i="4"/>
  <c r="W179" i="4"/>
  <c r="X179" i="4" s="1"/>
  <c r="Y179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92" i="4"/>
  <c r="X92" i="4" s="1"/>
  <c r="Y92" i="4" s="1"/>
  <c r="W995" i="4"/>
  <c r="Y995" i="4" s="1"/>
  <c r="V982" i="4"/>
  <c r="W984" i="4"/>
  <c r="X984" i="4" s="1"/>
  <c r="W959" i="4"/>
  <c r="X959" i="4" s="1"/>
  <c r="W951" i="4"/>
  <c r="W857" i="4"/>
  <c r="X857" i="4" s="1"/>
  <c r="R936" i="4"/>
  <c r="S936" i="4"/>
  <c r="T930" i="4"/>
  <c r="S909" i="4"/>
  <c r="V903" i="4"/>
  <c r="W903" i="4" s="1"/>
  <c r="S930" i="4"/>
  <c r="U930" i="4" s="1"/>
  <c r="W386" i="4"/>
  <c r="X386" i="4" s="1"/>
  <c r="Y386" i="4" s="1"/>
  <c r="V359" i="4"/>
  <c r="W931" i="4"/>
  <c r="T909" i="4"/>
  <c r="T877" i="4"/>
  <c r="R914" i="4"/>
  <c r="U914" i="4" s="1"/>
  <c r="T914" i="4"/>
  <c r="R906" i="4"/>
  <c r="S906" i="4"/>
  <c r="T936" i="4"/>
  <c r="W954" i="4"/>
  <c r="W922" i="4"/>
  <c r="Y922" i="4" s="1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W873" i="4"/>
  <c r="S42" i="4"/>
  <c r="U42" i="4" s="1"/>
  <c r="W547" i="4"/>
  <c r="X547" i="4" s="1"/>
  <c r="Y547" i="4" s="1"/>
  <c r="W131" i="4"/>
  <c r="X131" i="4" s="1"/>
  <c r="W880" i="4"/>
  <c r="S957" i="4"/>
  <c r="U957" i="4" s="1"/>
  <c r="W97" i="4"/>
  <c r="X97" i="4" s="1"/>
  <c r="S892" i="4"/>
  <c r="U892" i="4" s="1"/>
  <c r="W88" i="4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W145" i="4"/>
  <c r="X145" i="4" s="1"/>
  <c r="S950" i="4"/>
  <c r="U950" i="4" s="1"/>
  <c r="T973" i="4"/>
  <c r="T966" i="4"/>
  <c r="S885" i="4"/>
  <c r="W40" i="4"/>
  <c r="X40" i="4" s="1"/>
  <c r="Y40" i="4" s="1"/>
  <c r="AG40" i="4" s="1"/>
  <c r="V398" i="4"/>
  <c r="W398" i="4" s="1"/>
  <c r="X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S869" i="4"/>
  <c r="U869" i="4" s="1"/>
  <c r="X797" i="4"/>
  <c r="Y797" i="4" s="1"/>
  <c r="V719" i="4"/>
  <c r="W719" i="4" s="1"/>
  <c r="T842" i="4"/>
  <c r="W737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W532" i="4"/>
  <c r="X532" i="4" s="1"/>
  <c r="U534" i="4"/>
  <c r="W534" i="4" s="1"/>
  <c r="V460" i="4"/>
  <c r="W460" i="4" s="1"/>
  <c r="V462" i="4"/>
  <c r="W462" i="4" s="1"/>
  <c r="V490" i="4"/>
  <c r="W530" i="4"/>
  <c r="Y334" i="4"/>
  <c r="V451" i="4"/>
  <c r="V208" i="4"/>
  <c r="W208" i="4" s="1"/>
  <c r="X208" i="4" s="1"/>
  <c r="V501" i="4"/>
  <c r="W501" i="4" s="1"/>
  <c r="X501" i="4" s="1"/>
  <c r="Y501" i="4" s="1"/>
  <c r="AH648" i="4"/>
  <c r="AG648" i="4"/>
  <c r="AE648" i="4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U589" i="4"/>
  <c r="Y687" i="4"/>
  <c r="V570" i="4"/>
  <c r="W570" i="4" s="1"/>
  <c r="W410" i="4"/>
  <c r="X410" i="4" s="1"/>
  <c r="Y410" i="4" s="1"/>
  <c r="V249" i="4"/>
  <c r="W249" i="4" s="1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66" i="4"/>
  <c r="X766" i="4" s="1"/>
  <c r="V607" i="4"/>
  <c r="W607" i="4" s="1"/>
  <c r="X607" i="4" s="1"/>
  <c r="V653" i="4"/>
  <c r="W653" i="4" s="1"/>
  <c r="W823" i="4"/>
  <c r="X823" i="4" s="1"/>
  <c r="W834" i="4"/>
  <c r="X834" i="4" s="1"/>
  <c r="Y834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M648" i="4" s="1"/>
  <c r="AS648" i="4" s="1"/>
  <c r="AD648" i="4"/>
  <c r="AC648" i="4"/>
  <c r="W643" i="4"/>
  <c r="X643" i="4" s="1"/>
  <c r="W521" i="4"/>
  <c r="X521" i="4" s="1"/>
  <c r="Y521" i="4" s="1"/>
  <c r="W778" i="4"/>
  <c r="X778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94" i="4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X596" i="4"/>
  <c r="Y596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50" i="4"/>
  <c r="X550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X569" i="4" s="1"/>
  <c r="Y569" i="4" s="1"/>
  <c r="V225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U965" i="4" s="1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V994" i="4"/>
  <c r="W987" i="4"/>
  <c r="X987" i="4" s="1"/>
  <c r="S949" i="4"/>
  <c r="U949" i="4" s="1"/>
  <c r="S933" i="4"/>
  <c r="W913" i="4"/>
  <c r="X913" i="4" s="1"/>
  <c r="W614" i="4"/>
  <c r="X614" i="4" s="1"/>
  <c r="Y614" i="4" s="1"/>
  <c r="AB614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W918" i="4" s="1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90" i="4"/>
  <c r="W890" i="4" s="1"/>
  <c r="V878" i="4"/>
  <c r="W878" i="4" s="1"/>
  <c r="T860" i="4"/>
  <c r="V839" i="4"/>
  <c r="W839" i="4" s="1"/>
  <c r="V799" i="4"/>
  <c r="W799" i="4" s="1"/>
  <c r="V726" i="4"/>
  <c r="W726" i="4" s="1"/>
  <c r="S864" i="4"/>
  <c r="V337" i="4"/>
  <c r="W337" i="4" s="1"/>
  <c r="X1000" i="4"/>
  <c r="Y1000" i="4"/>
  <c r="X961" i="4"/>
  <c r="Y961" i="4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AK124" i="4"/>
  <c r="AF124" i="4"/>
  <c r="AJ124" i="4"/>
  <c r="AG124" i="4"/>
  <c r="AH124" i="4"/>
  <c r="AI124" i="4"/>
  <c r="W512" i="4"/>
  <c r="X512" i="4" s="1"/>
  <c r="Y512" i="4" s="1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W335" i="4" s="1"/>
  <c r="X335" i="4" s="1"/>
  <c r="X992" i="4"/>
  <c r="Y992" i="4"/>
  <c r="X752" i="4"/>
  <c r="X989" i="4"/>
  <c r="Y989" i="4"/>
  <c r="AI989" i="4" s="1"/>
  <c r="AH116" i="4"/>
  <c r="AI116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X564" i="4"/>
  <c r="Y564" i="4" s="1"/>
  <c r="AB564" i="4" s="1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X888" i="4"/>
  <c r="Y888" i="4"/>
  <c r="X950" i="4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V976" i="4"/>
  <c r="U976" i="4"/>
  <c r="Y897" i="4"/>
  <c r="Y873" i="4"/>
  <c r="X873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X8" i="4"/>
  <c r="Y8" i="4" s="1"/>
  <c r="V4" i="4"/>
  <c r="U4" i="4"/>
  <c r="V7" i="4"/>
  <c r="U7" i="4"/>
  <c r="S2" i="4"/>
  <c r="U716" i="4"/>
  <c r="V716" i="4"/>
  <c r="U167" i="4"/>
  <c r="V167" i="4"/>
  <c r="AC732" i="4"/>
  <c r="AO732" i="4" s="1"/>
  <c r="AU732" i="4" s="1"/>
  <c r="AA732" i="4"/>
  <c r="AD732" i="4"/>
  <c r="AB732" i="4"/>
  <c r="AE732" i="4"/>
  <c r="AS732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798" i="4"/>
  <c r="W806" i="4"/>
  <c r="W838" i="4"/>
  <c r="W822" i="4"/>
  <c r="U994" i="4"/>
  <c r="Y98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W117" i="4" s="1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77" i="4"/>
  <c r="W60" i="4"/>
  <c r="W696" i="4"/>
  <c r="U911" i="4"/>
  <c r="V911" i="4"/>
  <c r="W134" i="4"/>
  <c r="V58" i="4"/>
  <c r="U58" i="4"/>
  <c r="V681" i="4"/>
  <c r="U681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W662" i="4"/>
  <c r="Z985" i="4"/>
  <c r="AA985" i="4"/>
  <c r="AE985" i="4"/>
  <c r="AQ985" i="4" s="1"/>
  <c r="AC985" i="4"/>
  <c r="AV985" i="4"/>
  <c r="AB985" i="4"/>
  <c r="AD985" i="4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T957" i="4"/>
  <c r="W953" i="4"/>
  <c r="W945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41" i="4"/>
  <c r="V37" i="4"/>
  <c r="U37" i="4"/>
  <c r="X935" i="4"/>
  <c r="U183" i="4"/>
  <c r="V183" i="4"/>
  <c r="V159" i="4"/>
  <c r="U159" i="4"/>
  <c r="U143" i="4"/>
  <c r="V143" i="4"/>
  <c r="X139" i="4"/>
  <c r="Y139" i="4" s="1"/>
  <c r="V64" i="4"/>
  <c r="U64" i="4"/>
  <c r="V511" i="4"/>
  <c r="W511" i="4" s="1"/>
  <c r="AD928" i="4"/>
  <c r="AT928" i="4"/>
  <c r="AS928" i="4"/>
  <c r="AW928" i="4"/>
  <c r="AV928" i="4"/>
  <c r="AU928" i="4"/>
  <c r="AK928" i="4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154" i="4"/>
  <c r="W630" i="4"/>
  <c r="W650" i="4"/>
  <c r="U863" i="4"/>
  <c r="U743" i="4"/>
  <c r="V743" i="4"/>
  <c r="AI711" i="4"/>
  <c r="AG812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U980" i="4"/>
  <c r="V980" i="4"/>
  <c r="S969" i="4"/>
  <c r="T969" i="4"/>
  <c r="T949" i="4"/>
  <c r="V939" i="4"/>
  <c r="U939" i="4"/>
  <c r="V937" i="4"/>
  <c r="U937" i="4"/>
  <c r="U933" i="4"/>
  <c r="T933" i="4"/>
  <c r="V933" i="4" s="1"/>
  <c r="Y91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W184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AE116" i="4"/>
  <c r="X594" i="4"/>
  <c r="AC709" i="4"/>
  <c r="AE709" i="4"/>
  <c r="AD709" i="4"/>
  <c r="AP709" i="4" s="1"/>
  <c r="AV709" i="4" s="1"/>
  <c r="AB709" i="4"/>
  <c r="AA709" i="4"/>
  <c r="Z709" i="4"/>
  <c r="X710" i="4"/>
  <c r="Y710" i="4" s="1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U45" i="4"/>
  <c r="V45" i="4"/>
  <c r="AA124" i="4"/>
  <c r="Z124" i="4"/>
  <c r="AE124" i="4"/>
  <c r="AB124" i="4"/>
  <c r="AD124" i="4"/>
  <c r="AC124" i="4"/>
  <c r="V177" i="4"/>
  <c r="U177" i="4"/>
  <c r="X88" i="4"/>
  <c r="AJ1000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Y602" i="4"/>
  <c r="AE602" i="4" s="1"/>
  <c r="U584" i="4"/>
  <c r="V584" i="4"/>
  <c r="V558" i="4"/>
  <c r="U558" i="4"/>
  <c r="U185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U943" i="4"/>
  <c r="V943" i="4"/>
  <c r="V135" i="4"/>
  <c r="U135" i="4"/>
  <c r="X101" i="4"/>
  <c r="Y879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80" i="4"/>
  <c r="Y880" i="4"/>
  <c r="X893" i="4"/>
  <c r="Y893" i="4"/>
  <c r="U871" i="4"/>
  <c r="V871" i="4"/>
  <c r="AG727" i="4"/>
  <c r="AH727" i="4"/>
  <c r="Y615" i="4"/>
  <c r="AF615" i="4" s="1"/>
  <c r="W658" i="4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AJ961" i="4"/>
  <c r="AK961" i="4"/>
  <c r="X951" i="4"/>
  <c r="Y951" i="4"/>
  <c r="U925" i="4"/>
  <c r="V925" i="4"/>
  <c r="Y905" i="4"/>
  <c r="X905" i="4"/>
  <c r="U807" i="4"/>
  <c r="V807" i="4"/>
  <c r="X790" i="4"/>
  <c r="Y656" i="4"/>
  <c r="AC656" i="4" s="1"/>
  <c r="S157" i="4"/>
  <c r="U52" i="4"/>
  <c r="V52" i="4"/>
  <c r="Y733" i="4"/>
  <c r="AI733" i="4" s="1"/>
  <c r="Y495" i="4"/>
  <c r="Z495" i="4" s="1"/>
  <c r="AD128" i="4"/>
  <c r="AE128" i="4"/>
  <c r="AA128" i="4"/>
  <c r="Z128" i="4"/>
  <c r="AB128" i="4"/>
  <c r="AC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W589" i="4" s="1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AH669" i="4"/>
  <c r="U645" i="4"/>
  <c r="V645" i="4"/>
  <c r="Y692" i="4"/>
  <c r="Y583" i="4"/>
  <c r="Z583" i="4" s="1"/>
  <c r="Z607" i="4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X565" i="4"/>
  <c r="Y565" i="4" s="1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AJ334" i="4"/>
  <c r="AJ255" i="4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316" i="4"/>
  <c r="X316" i="4" s="1"/>
  <c r="Y316" i="4" s="1"/>
  <c r="W447" i="4"/>
  <c r="X447" i="4" s="1"/>
  <c r="Y447" i="4" s="1"/>
  <c r="W415" i="4"/>
  <c r="X415" i="4" s="1"/>
  <c r="U391" i="4"/>
  <c r="V391" i="4"/>
  <c r="AE342" i="4"/>
  <c r="AF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3" i="4"/>
  <c r="AI393" i="4"/>
  <c r="AJ393" i="4"/>
  <c r="AG400" i="4"/>
  <c r="AJ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E409" i="4"/>
  <c r="W449" i="4"/>
  <c r="W477" i="4"/>
  <c r="V396" i="4"/>
  <c r="U396" i="4"/>
  <c r="AC418" i="4"/>
  <c r="AI418" i="4"/>
  <c r="AA418" i="4"/>
  <c r="T402" i="4"/>
  <c r="W397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D393" i="4"/>
  <c r="AA393" i="4"/>
  <c r="AG441" i="4"/>
  <c r="AI441" i="4"/>
  <c r="AH433" i="4"/>
  <c r="AK433" i="4"/>
  <c r="AB400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G258" i="4"/>
  <c r="AI258" i="4"/>
  <c r="AK258" i="4"/>
  <c r="AF258" i="4"/>
  <c r="AH258" i="4"/>
  <c r="AJ258" i="4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201" i="4"/>
  <c r="W195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D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K207" i="4"/>
  <c r="AJ207" i="4"/>
  <c r="AH207" i="4"/>
  <c r="Z223" i="4"/>
  <c r="AJ223" i="4"/>
  <c r="AH223" i="4"/>
  <c r="AI223" i="4"/>
  <c r="AG223" i="4"/>
  <c r="AF223" i="4"/>
  <c r="AK223" i="4"/>
  <c r="AD2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I358" i="4"/>
  <c r="X340" i="4"/>
  <c r="Y340" i="4" s="1"/>
  <c r="Z258" i="4"/>
  <c r="AB258" i="4"/>
  <c r="AD258" i="4"/>
  <c r="AA258" i="4"/>
  <c r="AC258" i="4"/>
  <c r="AE258" i="4"/>
  <c r="X306" i="4"/>
  <c r="Y306" i="4" s="1"/>
  <c r="AG228" i="4"/>
  <c r="X294" i="4"/>
  <c r="Y294" i="4" s="1"/>
  <c r="X274" i="4"/>
  <c r="Y274" i="4" s="1"/>
  <c r="AA274" i="4" s="1"/>
  <c r="AC207" i="4"/>
  <c r="AE207" i="4"/>
  <c r="AA207" i="4"/>
  <c r="X408" i="4"/>
  <c r="Y408" i="4" s="1"/>
  <c r="X460" i="4"/>
  <c r="Y460" i="4" s="1"/>
  <c r="X462" i="4"/>
  <c r="Y462" i="4" s="1"/>
  <c r="X494" i="4"/>
  <c r="Y494" i="4" s="1"/>
  <c r="X486" i="4"/>
  <c r="X530" i="4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F897" i="4" l="1"/>
  <c r="AI897" i="4"/>
  <c r="AG897" i="4"/>
  <c r="AA382" i="4"/>
  <c r="AC441" i="4"/>
  <c r="AC393" i="4"/>
  <c r="Z393" i="4"/>
  <c r="AK393" i="4"/>
  <c r="AH393" i="4"/>
  <c r="AO781" i="4"/>
  <c r="AU781" i="4" s="1"/>
  <c r="W509" i="4"/>
  <c r="Y959" i="4"/>
  <c r="V965" i="4"/>
  <c r="X922" i="4"/>
  <c r="AL124" i="4"/>
  <c r="AR124" i="4" s="1"/>
  <c r="W608" i="4"/>
  <c r="W392" i="4"/>
  <c r="X392" i="4" s="1"/>
  <c r="AC392" i="4" s="1"/>
  <c r="AK441" i="4"/>
  <c r="AD441" i="4"/>
  <c r="Y575" i="4"/>
  <c r="AK575" i="4" s="1"/>
  <c r="AQ704" i="4"/>
  <c r="AW704" i="4" s="1"/>
  <c r="AL765" i="4"/>
  <c r="AR765" i="4" s="1"/>
  <c r="AJ989" i="4"/>
  <c r="V915" i="4"/>
  <c r="W915" i="4" s="1"/>
  <c r="U884" i="4"/>
  <c r="V884" i="4"/>
  <c r="W884" i="4" s="1"/>
  <c r="AL985" i="4"/>
  <c r="AH382" i="4"/>
  <c r="AF441" i="4"/>
  <c r="AE393" i="4"/>
  <c r="AB393" i="4"/>
  <c r="AG393" i="4"/>
  <c r="V900" i="4"/>
  <c r="AO648" i="4"/>
  <c r="AU648" i="4" s="1"/>
  <c r="V958" i="4"/>
  <c r="W958" i="4" s="1"/>
  <c r="V948" i="4"/>
  <c r="W948" i="4" s="1"/>
  <c r="AB207" i="4"/>
  <c r="AD207" i="4"/>
  <c r="AG207" i="4"/>
  <c r="AF207" i="4"/>
  <c r="W178" i="4"/>
  <c r="W198" i="4"/>
  <c r="X198" i="4" s="1"/>
  <c r="W147" i="4"/>
  <c r="X147" i="4" s="1"/>
  <c r="Y147" i="4" s="1"/>
  <c r="W170" i="4"/>
  <c r="X170" i="4" s="1"/>
  <c r="Y170" i="4" s="1"/>
  <c r="Z207" i="4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A607" i="4"/>
  <c r="AC607" i="4"/>
  <c r="AD607" i="4"/>
  <c r="AK607" i="4"/>
  <c r="AB607" i="4"/>
  <c r="AE607" i="4"/>
  <c r="AF607" i="4"/>
  <c r="Y398" i="4"/>
  <c r="AF398" i="4" s="1"/>
  <c r="AH398" i="4"/>
  <c r="Y954" i="4"/>
  <c r="AH954" i="4" s="1"/>
  <c r="X954" i="4"/>
  <c r="Y931" i="4"/>
  <c r="X931" i="4"/>
  <c r="AG888" i="4"/>
  <c r="AI888" i="4"/>
  <c r="AI1000" i="4"/>
  <c r="AF1000" i="4"/>
  <c r="AH1000" i="4"/>
  <c r="AG1000" i="4"/>
  <c r="AK1000" i="4"/>
  <c r="X726" i="4"/>
  <c r="Y726" i="4"/>
  <c r="V940" i="4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AK805" i="4"/>
  <c r="Y963" i="4"/>
  <c r="X963" i="4"/>
  <c r="Y776" i="4"/>
  <c r="AH776" i="4" s="1"/>
  <c r="AI776" i="4"/>
  <c r="AF776" i="4"/>
  <c r="AC776" i="4"/>
  <c r="AE776" i="4"/>
  <c r="Z599" i="4"/>
  <c r="AG599" i="4"/>
  <c r="X845" i="4"/>
  <c r="Y845" i="4"/>
  <c r="X725" i="4"/>
  <c r="Y725" i="4"/>
  <c r="AI961" i="4"/>
  <c r="AG961" i="4"/>
  <c r="AH961" i="4"/>
  <c r="AF961" i="4"/>
  <c r="Y757" i="4"/>
  <c r="AH757" i="4" s="1"/>
  <c r="AE757" i="4"/>
  <c r="AK757" i="4"/>
  <c r="AQ757" i="4" s="1"/>
  <c r="AW757" i="4" s="1"/>
  <c r="AG757" i="4"/>
  <c r="AF757" i="4"/>
  <c r="Z757" i="4"/>
  <c r="Y694" i="4"/>
  <c r="AC694" i="4"/>
  <c r="Y585" i="4"/>
  <c r="AF585" i="4" s="1"/>
  <c r="AK935" i="4"/>
  <c r="AI935" i="4"/>
  <c r="Y349" i="4"/>
  <c r="AA349" i="4" s="1"/>
  <c r="AC349" i="4"/>
  <c r="Z928" i="4"/>
  <c r="AB928" i="4"/>
  <c r="AF928" i="4"/>
  <c r="AI928" i="4"/>
  <c r="AC928" i="4"/>
  <c r="AE928" i="4"/>
  <c r="AH928" i="4"/>
  <c r="AA928" i="4"/>
  <c r="AG928" i="4"/>
  <c r="AJ928" i="4"/>
  <c r="Y580" i="4"/>
  <c r="AC580" i="4"/>
  <c r="AF580" i="4"/>
  <c r="AK580" i="4"/>
  <c r="AE580" i="4"/>
  <c r="Z580" i="4"/>
  <c r="AH580" i="4"/>
  <c r="AA580" i="4"/>
  <c r="AD580" i="4"/>
  <c r="AI580" i="4"/>
  <c r="Y660" i="4"/>
  <c r="AD660" i="4" s="1"/>
  <c r="AE660" i="4"/>
  <c r="X981" i="4"/>
  <c r="Y981" i="4"/>
  <c r="X759" i="4"/>
  <c r="Y759" i="4"/>
  <c r="Z759" i="4" s="1"/>
  <c r="X941" i="4"/>
  <c r="Y941" i="4"/>
  <c r="Y392" i="4"/>
  <c r="AD392" i="4" s="1"/>
  <c r="Z392" i="4"/>
  <c r="AJ392" i="4"/>
  <c r="AK392" i="4"/>
  <c r="X556" i="4"/>
  <c r="Y556" i="4"/>
  <c r="AA556" i="4" s="1"/>
  <c r="AE400" i="4"/>
  <c r="AA400" i="4"/>
  <c r="AK400" i="4"/>
  <c r="W389" i="4"/>
  <c r="X389" i="4" s="1"/>
  <c r="AM732" i="4"/>
  <c r="AJ888" i="4"/>
  <c r="V997" i="4"/>
  <c r="W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W697" i="4"/>
  <c r="V842" i="4"/>
  <c r="W842" i="4" s="1"/>
  <c r="X842" i="4" s="1"/>
  <c r="X970" i="4"/>
  <c r="AU970" i="4" s="1"/>
  <c r="AC400" i="4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G116" i="4"/>
  <c r="AE106" i="4"/>
  <c r="AB116" i="4"/>
  <c r="AN116" i="4" s="1"/>
  <c r="AT116" i="4" s="1"/>
  <c r="AA116" i="4"/>
  <c r="W16" i="4"/>
  <c r="X16" i="4" s="1"/>
  <c r="Y16" i="4" s="1"/>
  <c r="AK116" i="4"/>
  <c r="AQ116" i="4" s="1"/>
  <c r="AW116" i="4" s="1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J944" i="4"/>
  <c r="AU944" i="4"/>
  <c r="AW944" i="4"/>
  <c r="AF944" i="4"/>
  <c r="AK944" i="4"/>
  <c r="AC944" i="4"/>
  <c r="AV944" i="4"/>
  <c r="AS944" i="4"/>
  <c r="AH944" i="4"/>
  <c r="AI944" i="4"/>
  <c r="AI985" i="4"/>
  <c r="AO985" i="4" s="1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O5" i="4" s="1"/>
  <c r="AU5" i="4" s="1"/>
  <c r="AI39" i="4"/>
  <c r="AC39" i="4"/>
  <c r="AG39" i="4"/>
  <c r="AD39" i="4"/>
  <c r="Z5" i="4"/>
  <c r="AG5" i="4"/>
  <c r="W172" i="4"/>
  <c r="X172" i="4" s="1"/>
  <c r="W44" i="4"/>
  <c r="X44" i="4" s="1"/>
  <c r="X190" i="4"/>
  <c r="Y190" i="4" s="1"/>
  <c r="AE190" i="4" s="1"/>
  <c r="AF873" i="4"/>
  <c r="AG985" i="4"/>
  <c r="AM985" i="4" s="1"/>
  <c r="AJ985" i="4"/>
  <c r="AP985" i="4" s="1"/>
  <c r="AH985" i="4"/>
  <c r="AN985" i="4" s="1"/>
  <c r="AN128" i="4"/>
  <c r="AT128" i="4" s="1"/>
  <c r="AL132" i="4"/>
  <c r="AR132" i="4" s="1"/>
  <c r="E132" i="4" s="1"/>
  <c r="I132" i="4" s="1"/>
  <c r="AL128" i="4"/>
  <c r="AR128" i="4" s="1"/>
  <c r="G128" i="4" s="1"/>
  <c r="AH152" i="4"/>
  <c r="AB152" i="4"/>
  <c r="W162" i="4"/>
  <c r="X162" i="4" s="1"/>
  <c r="V42" i="4"/>
  <c r="W42" i="4" s="1"/>
  <c r="X42" i="4" s="1"/>
  <c r="Y9" i="4"/>
  <c r="AJ9" i="4" s="1"/>
  <c r="AE241" i="4"/>
  <c r="AB241" i="4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M270" i="4" s="1"/>
  <c r="AS270" i="4" s="1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28" i="4"/>
  <c r="AV128" i="4" s="1"/>
  <c r="AK152" i="4"/>
  <c r="AC152" i="4"/>
  <c r="AE152" i="4"/>
  <c r="AN124" i="4"/>
  <c r="AT124" i="4" s="1"/>
  <c r="AP132" i="4"/>
  <c r="AV132" i="4" s="1"/>
  <c r="AE250" i="4"/>
  <c r="AD228" i="4"/>
  <c r="AF250" i="4"/>
  <c r="AJ152" i="4"/>
  <c r="AI152" i="4"/>
  <c r="AO152" i="4" s="1"/>
  <c r="AU152" i="4" s="1"/>
  <c r="AD152" i="4"/>
  <c r="AQ124" i="4"/>
  <c r="AW124" i="4" s="1"/>
  <c r="AA228" i="4"/>
  <c r="AG250" i="4"/>
  <c r="AF152" i="4"/>
  <c r="AG152" i="4"/>
  <c r="Z152" i="4"/>
  <c r="AQ128" i="4"/>
  <c r="AW128" i="4" s="1"/>
  <c r="Y24" i="4"/>
  <c r="AA24" i="4" s="1"/>
  <c r="AG96" i="4"/>
  <c r="AD96" i="4"/>
  <c r="AO124" i="4"/>
  <c r="AU124" i="4" s="1"/>
  <c r="AM124" i="4"/>
  <c r="AS124" i="4" s="1"/>
  <c r="AO116" i="4"/>
  <c r="AU116" i="4" s="1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97" i="4"/>
  <c r="Y972" i="4"/>
  <c r="X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C342" i="4"/>
  <c r="AF382" i="4"/>
  <c r="AE398" i="4"/>
  <c r="AQ398" i="4" s="1"/>
  <c r="AW398" i="4" s="1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K39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E648" i="4" s="1"/>
  <c r="I648" i="4" s="1"/>
  <c r="AQ467" i="4"/>
  <c r="AW467" i="4" s="1"/>
  <c r="AJ935" i="4"/>
  <c r="AN241" i="4"/>
  <c r="AT241" i="4" s="1"/>
  <c r="AM228" i="4"/>
  <c r="AS228" i="4" s="1"/>
  <c r="AF338" i="4"/>
  <c r="AG338" i="4"/>
  <c r="AD338" i="4"/>
  <c r="AP338" i="4" s="1"/>
  <c r="AV338" i="4" s="1"/>
  <c r="AI228" i="4"/>
  <c r="AB228" i="4"/>
  <c r="Z228" i="4"/>
  <c r="AA250" i="4"/>
  <c r="AM250" i="4" s="1"/>
  <c r="AS250" i="4" s="1"/>
  <c r="Z250" i="4"/>
  <c r="AQ356" i="4"/>
  <c r="AW356" i="4" s="1"/>
  <c r="Y262" i="4"/>
  <c r="AG262" i="4" s="1"/>
  <c r="AH333" i="4"/>
  <c r="AH250" i="4"/>
  <c r="AJ250" i="4"/>
  <c r="AI465" i="4"/>
  <c r="AH465" i="4"/>
  <c r="AN465" i="4" s="1"/>
  <c r="AT465" i="4" s="1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J992" i="4"/>
  <c r="G648" i="4"/>
  <c r="AI984" i="4"/>
  <c r="AG984" i="4"/>
  <c r="AJ984" i="4"/>
  <c r="AK984" i="4"/>
  <c r="AP258" i="4"/>
  <c r="AV258" i="4" s="1"/>
  <c r="AH358" i="4"/>
  <c r="AE290" i="4"/>
  <c r="AB290" i="4"/>
  <c r="AK691" i="4"/>
  <c r="AB691" i="4"/>
  <c r="AN691" i="4" s="1"/>
  <c r="AT691" i="4" s="1"/>
  <c r="AJ585" i="4"/>
  <c r="AG669" i="4"/>
  <c r="AC669" i="4"/>
  <c r="Z96" i="4"/>
  <c r="AJ96" i="4"/>
  <c r="AA96" i="4"/>
  <c r="AB845" i="4"/>
  <c r="AG711" i="4"/>
  <c r="AK711" i="4"/>
  <c r="AK888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992" i="4"/>
  <c r="AA845" i="4"/>
  <c r="AD845" i="4"/>
  <c r="AP124" i="4"/>
  <c r="AV124" i="4" s="1"/>
  <c r="AJ759" i="4"/>
  <c r="AF759" i="4"/>
  <c r="AL759" i="4" s="1"/>
  <c r="AR759" i="4" s="1"/>
  <c r="AM709" i="4"/>
  <c r="AS709" i="4" s="1"/>
  <c r="AJ711" i="4"/>
  <c r="AF711" i="4"/>
  <c r="AF888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W770" i="4"/>
  <c r="Y770" i="4" s="1"/>
  <c r="W946" i="4"/>
  <c r="X946" i="4" s="1"/>
  <c r="AA290" i="4"/>
  <c r="AB369" i="4"/>
  <c r="AD691" i="4"/>
  <c r="AP691" i="4" s="1"/>
  <c r="AV691" i="4" s="1"/>
  <c r="AA691" i="4"/>
  <c r="Z585" i="4"/>
  <c r="AD585" i="4"/>
  <c r="AF669" i="4"/>
  <c r="AF691" i="4"/>
  <c r="AH96" i="4"/>
  <c r="AC96" i="4"/>
  <c r="AO96" i="4" s="1"/>
  <c r="AU96" i="4" s="1"/>
  <c r="AB96" i="4"/>
  <c r="AH711" i="4"/>
  <c r="AH888" i="4"/>
  <c r="W891" i="4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F984" i="4"/>
  <c r="AK992" i="4"/>
  <c r="AG992" i="4"/>
  <c r="AL116" i="4"/>
  <c r="AR116" i="4" s="1"/>
  <c r="D116" i="4" s="1"/>
  <c r="H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AJ996" i="4" s="1"/>
  <c r="Y823" i="4"/>
  <c r="AI823" i="4" s="1"/>
  <c r="AN732" i="4"/>
  <c r="AT732" i="4" s="1"/>
  <c r="AH897" i="4"/>
  <c r="AH941" i="4"/>
  <c r="V947" i="4"/>
  <c r="W947" i="4" s="1"/>
  <c r="Y947" i="4" s="1"/>
  <c r="AI106" i="4"/>
  <c r="AO106" i="4" s="1"/>
  <c r="AU106" i="4" s="1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AE663" i="4" s="1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K897" i="4"/>
  <c r="AK981" i="4"/>
  <c r="AK954" i="4"/>
  <c r="AJ950" i="4"/>
  <c r="AH950" i="4"/>
  <c r="AJ941" i="4"/>
  <c r="AJ660" i="4"/>
  <c r="AP660" i="4" s="1"/>
  <c r="AV660" i="4" s="1"/>
  <c r="V919" i="4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Q419" i="4" s="1"/>
  <c r="AW419" i="4" s="1"/>
  <c r="AH226" i="4"/>
  <c r="AN821" i="4"/>
  <c r="AT821" i="4" s="1"/>
  <c r="AO769" i="4"/>
  <c r="AU769" i="4" s="1"/>
  <c r="AP769" i="4"/>
  <c r="AV769" i="4" s="1"/>
  <c r="W927" i="4"/>
  <c r="AF989" i="4"/>
  <c r="AO132" i="4"/>
  <c r="AU132" i="4" s="1"/>
  <c r="AJ897" i="4"/>
  <c r="AJ981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Y946" i="4"/>
  <c r="W965" i="4"/>
  <c r="X965" i="4" s="1"/>
  <c r="W911" i="4"/>
  <c r="Y911" i="4" s="1"/>
  <c r="W95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579" i="4"/>
  <c r="Y579" i="4" s="1"/>
  <c r="AC579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K661" i="4"/>
  <c r="AE661" i="4"/>
  <c r="AQ661" i="4" s="1"/>
  <c r="AW661" i="4" s="1"/>
  <c r="AC661" i="4"/>
  <c r="AF661" i="4"/>
  <c r="AA661" i="4"/>
  <c r="AJ661" i="4"/>
  <c r="AP661" i="4" s="1"/>
  <c r="AV661" i="4" s="1"/>
  <c r="AJ669" i="4"/>
  <c r="AA669" i="4"/>
  <c r="AI669" i="4"/>
  <c r="AA728" i="4"/>
  <c r="AM728" i="4" s="1"/>
  <c r="AS728" i="4" s="1"/>
  <c r="AN704" i="4"/>
  <c r="AT704" i="4" s="1"/>
  <c r="AM781" i="4"/>
  <c r="AS781" i="4" s="1"/>
  <c r="AL709" i="4"/>
  <c r="AR709" i="4" s="1"/>
  <c r="D709" i="4" s="1"/>
  <c r="H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G660" i="4"/>
  <c r="AK660" i="4"/>
  <c r="Z669" i="4"/>
  <c r="AB669" i="4"/>
  <c r="AN669" i="4" s="1"/>
  <c r="AT669" i="4" s="1"/>
  <c r="AE669" i="4"/>
  <c r="AL704" i="4"/>
  <c r="AR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AL625" i="4" s="1"/>
  <c r="AR625" i="4" s="1"/>
  <c r="W758" i="4"/>
  <c r="W746" i="4"/>
  <c r="AI625" i="4"/>
  <c r="W114" i="4"/>
  <c r="X114" i="4" s="1"/>
  <c r="Y114" i="4" s="1"/>
  <c r="W130" i="4"/>
  <c r="X130" i="4" s="1"/>
  <c r="W820" i="4"/>
  <c r="AJ625" i="4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137" i="4" s="1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P336" i="4" s="1"/>
  <c r="AV336" i="4" s="1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D648" i="4"/>
  <c r="H648" i="4" s="1"/>
  <c r="AM543" i="4"/>
  <c r="AS543" i="4" s="1"/>
  <c r="W533" i="4"/>
  <c r="X533" i="4" s="1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J845" i="4"/>
  <c r="AP845" i="4" s="1"/>
  <c r="AV845" i="4" s="1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X843" i="4" s="1"/>
  <c r="Y843" i="4" s="1"/>
  <c r="AF843" i="4" s="1"/>
  <c r="W775" i="4"/>
  <c r="X775" i="4" s="1"/>
  <c r="W840" i="4"/>
  <c r="AF835" i="4"/>
  <c r="AH854" i="4"/>
  <c r="AG854" i="4"/>
  <c r="AK854" i="4"/>
  <c r="AJ854" i="4"/>
  <c r="AI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AB513" i="4"/>
  <c r="W700" i="4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Y581" i="4"/>
  <c r="AB581" i="4" s="1"/>
  <c r="Z835" i="4"/>
  <c r="AK835" i="4"/>
  <c r="AC835" i="4"/>
  <c r="AB334" i="4"/>
  <c r="AH334" i="4"/>
  <c r="Z334" i="4"/>
  <c r="AL334" i="4" s="1"/>
  <c r="AR334" i="4" s="1"/>
  <c r="E334" i="4" s="1"/>
  <c r="I334" i="4" s="1"/>
  <c r="AJ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M711" i="4" s="1"/>
  <c r="AS711" i="4" s="1"/>
  <c r="AD711" i="4"/>
  <c r="AO567" i="4"/>
  <c r="AU567" i="4" s="1"/>
  <c r="AA759" i="4"/>
  <c r="AD759" i="4"/>
  <c r="AP759" i="4" s="1"/>
  <c r="AV759" i="4" s="1"/>
  <c r="W689" i="4"/>
  <c r="W744" i="4"/>
  <c r="AB582" i="4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AJ502" i="4"/>
  <c r="AF544" i="4"/>
  <c r="AH446" i="4"/>
  <c r="W522" i="4"/>
  <c r="W518" i="4"/>
  <c r="W524" i="4"/>
  <c r="AQ258" i="4"/>
  <c r="AW258" i="4" s="1"/>
  <c r="AN258" i="4"/>
  <c r="AT258" i="4" s="1"/>
  <c r="AO270" i="4"/>
  <c r="AU270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L691" i="4"/>
  <c r="AR691" i="4" s="1"/>
  <c r="AN607" i="4"/>
  <c r="AT60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W82" i="4"/>
  <c r="X82" i="4" s="1"/>
  <c r="Y82" i="4" s="1"/>
  <c r="AG82" i="4" s="1"/>
  <c r="W991" i="4"/>
  <c r="X991" i="4" s="1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P419" i="4" s="1"/>
  <c r="AV419" i="4" s="1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F342" i="4" s="1"/>
  <c r="J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L728" i="4" s="1"/>
  <c r="AR728" i="4" s="1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L757" i="4"/>
  <c r="AR757" i="4" s="1"/>
  <c r="E757" i="4" s="1"/>
  <c r="I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AD643" i="4"/>
  <c r="W688" i="4"/>
  <c r="V864" i="4"/>
  <c r="U864" i="4"/>
  <c r="X799" i="4"/>
  <c r="Y799" i="4" s="1"/>
  <c r="Z799" i="4" s="1"/>
  <c r="X860" i="4"/>
  <c r="Y860" i="4"/>
  <c r="Y890" i="4"/>
  <c r="X890" i="4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N615" i="4" s="1"/>
  <c r="AT615" i="4" s="1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H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E124" i="4"/>
  <c r="I124" i="4" s="1"/>
  <c r="D124" i="4"/>
  <c r="H124" i="4" s="1"/>
  <c r="F124" i="4"/>
  <c r="J124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O489" i="4"/>
  <c r="AU489" i="4" s="1"/>
  <c r="AP489" i="4"/>
  <c r="AV489" i="4" s="1"/>
  <c r="AL489" i="4"/>
  <c r="AR489" i="4" s="1"/>
  <c r="D489" i="4" s="1"/>
  <c r="H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AG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AE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AI927" i="4" s="1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L661" i="4"/>
  <c r="AR661" i="4" s="1"/>
  <c r="AB963" i="4"/>
  <c r="AC963" i="4"/>
  <c r="AE963" i="4"/>
  <c r="Z963" i="4"/>
  <c r="AA963" i="4"/>
  <c r="AW963" i="4"/>
  <c r="AU963" i="4"/>
  <c r="AT963" i="4"/>
  <c r="AD963" i="4"/>
  <c r="AS963" i="4"/>
  <c r="AV963" i="4"/>
  <c r="AP667" i="4"/>
  <c r="AV667" i="4" s="1"/>
  <c r="X706" i="4"/>
  <c r="Y706" i="4" s="1"/>
  <c r="Y929" i="4"/>
  <c r="X929" i="4"/>
  <c r="AF929" i="4" s="1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F709" i="4"/>
  <c r="J709" i="4" s="1"/>
  <c r="D132" i="4"/>
  <c r="H132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B24" i="4"/>
  <c r="AJ24" i="4"/>
  <c r="Z24" i="4"/>
  <c r="AN928" i="4"/>
  <c r="AM928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F108" i="4"/>
  <c r="AG615" i="4"/>
  <c r="AH615" i="4"/>
  <c r="AK615" i="4"/>
  <c r="AK663" i="4"/>
  <c r="AM98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I848" i="4"/>
  <c r="X662" i="4"/>
  <c r="AN886" i="4"/>
  <c r="AQ886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F963" i="4"/>
  <c r="AJ963" i="4"/>
  <c r="X6" i="4"/>
  <c r="AF94" i="4"/>
  <c r="AA94" i="4"/>
  <c r="X117" i="4"/>
  <c r="AI527" i="4"/>
  <c r="AF527" i="4"/>
  <c r="AI602" i="4"/>
  <c r="AF602" i="4"/>
  <c r="AA602" i="4"/>
  <c r="AJ602" i="4"/>
  <c r="Z602" i="4"/>
  <c r="AC602" i="4"/>
  <c r="AF623" i="4"/>
  <c r="AK665" i="4"/>
  <c r="AF665" i="4"/>
  <c r="AH667" i="4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T996" i="4"/>
  <c r="AC996" i="4"/>
  <c r="AW996" i="4"/>
  <c r="AV996" i="4"/>
  <c r="X84" i="4"/>
  <c r="AA834" i="4"/>
  <c r="AB834" i="4"/>
  <c r="AN834" i="4" s="1"/>
  <c r="AC834" i="4"/>
  <c r="Z834" i="4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AB576" i="4"/>
  <c r="AA576" i="4"/>
  <c r="AM576" i="4" s="1"/>
  <c r="AS576" i="4" s="1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AH990" i="4" s="1"/>
  <c r="X740" i="4"/>
  <c r="Y740" i="4" s="1"/>
  <c r="AC740" i="4" s="1"/>
  <c r="X795" i="4"/>
  <c r="Y795" i="4" s="1"/>
  <c r="AH795" i="4" s="1"/>
  <c r="X763" i="4"/>
  <c r="AE36" i="4"/>
  <c r="AD36" i="4"/>
  <c r="AB36" i="4"/>
  <c r="AA36" i="4"/>
  <c r="AC36" i="4"/>
  <c r="Z36" i="4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U954" i="4"/>
  <c r="AS954" i="4"/>
  <c r="AW954" i="4"/>
  <c r="AB954" i="4"/>
  <c r="Z954" i="4"/>
  <c r="AA954" i="4"/>
  <c r="AD954" i="4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A931" i="4"/>
  <c r="AD931" i="4"/>
  <c r="AW931" i="4"/>
  <c r="AU931" i="4"/>
  <c r="AT931" i="4"/>
  <c r="AV931" i="4"/>
  <c r="AS931" i="4"/>
  <c r="AE931" i="4"/>
  <c r="Z931" i="4"/>
  <c r="AB931" i="4"/>
  <c r="W541" i="4"/>
  <c r="AB941" i="4"/>
  <c r="AN941" i="4" s="1"/>
  <c r="AE941" i="4"/>
  <c r="AT941" i="4"/>
  <c r="AD941" i="4"/>
  <c r="AA941" i="4"/>
  <c r="AV941" i="4"/>
  <c r="AS941" i="4"/>
  <c r="AC941" i="4"/>
  <c r="Z941" i="4"/>
  <c r="AL941" i="4" s="1"/>
  <c r="AW941" i="4"/>
  <c r="AU941" i="4"/>
  <c r="W940" i="4"/>
  <c r="AD992" i="4"/>
  <c r="AC992" i="4"/>
  <c r="AO992" i="4" s="1"/>
  <c r="Z992" i="4"/>
  <c r="AE992" i="4"/>
  <c r="AV992" i="4"/>
  <c r="AU992" i="4"/>
  <c r="AA992" i="4"/>
  <c r="AB992" i="4"/>
  <c r="AN992" i="4" s="1"/>
  <c r="AW992" i="4"/>
  <c r="AS992" i="4"/>
  <c r="AT992" i="4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Y97" i="4"/>
  <c r="Z97" i="4" s="1"/>
  <c r="AI725" i="4"/>
  <c r="AF725" i="4"/>
  <c r="AK725" i="4"/>
  <c r="AH725" i="4"/>
  <c r="AG725" i="4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N944" i="4"/>
  <c r="AM944" i="4"/>
  <c r="AL944" i="4"/>
  <c r="AB959" i="4"/>
  <c r="AE959" i="4"/>
  <c r="AQ959" i="4" s="1"/>
  <c r="AD959" i="4"/>
  <c r="AT959" i="4"/>
  <c r="AV959" i="4"/>
  <c r="AU959" i="4"/>
  <c r="AA959" i="4"/>
  <c r="Z959" i="4"/>
  <c r="AC959" i="4"/>
  <c r="AO959" i="4" s="1"/>
  <c r="AS959" i="4"/>
  <c r="AW959" i="4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880" i="4"/>
  <c r="AE880" i="4"/>
  <c r="AS880" i="4"/>
  <c r="AW880" i="4"/>
  <c r="AC880" i="4"/>
  <c r="AB880" i="4"/>
  <c r="AV880" i="4"/>
  <c r="AA880" i="4"/>
  <c r="AD880" i="4"/>
  <c r="AU880" i="4"/>
  <c r="AT880" i="4"/>
  <c r="AC848" i="4"/>
  <c r="Z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O580" i="4"/>
  <c r="AU580" i="4" s="1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M667" i="4"/>
  <c r="AS667" i="4" s="1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B22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W742" i="4"/>
  <c r="U969" i="4"/>
  <c r="V969" i="4"/>
  <c r="X999" i="4"/>
  <c r="Y999" i="4"/>
  <c r="Y72" i="4"/>
  <c r="AB72" i="4" s="1"/>
  <c r="Y991" i="4"/>
  <c r="AG803" i="4"/>
  <c r="AA646" i="4"/>
  <c r="X630" i="4"/>
  <c r="AN562" i="4"/>
  <c r="AT562" i="4" s="1"/>
  <c r="X154" i="4"/>
  <c r="Y154" i="4" s="1"/>
  <c r="AB850" i="4"/>
  <c r="AH850" i="4"/>
  <c r="AJ850" i="4"/>
  <c r="AI978" i="4"/>
  <c r="AG978" i="4"/>
  <c r="AH978" i="4"/>
  <c r="W971" i="4"/>
  <c r="X700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I24" i="4"/>
  <c r="AQ928" i="4"/>
  <c r="AP928" i="4"/>
  <c r="AO928" i="4"/>
  <c r="Y12" i="4"/>
  <c r="Y50" i="4"/>
  <c r="Z50" i="4" s="1"/>
  <c r="AH97" i="4"/>
  <c r="AC123" i="4"/>
  <c r="Z123" i="4"/>
  <c r="AD123" i="4"/>
  <c r="AE123" i="4"/>
  <c r="AA123" i="4"/>
  <c r="AB123" i="4"/>
  <c r="AB147" i="4"/>
  <c r="AA147" i="4"/>
  <c r="Z147" i="4"/>
  <c r="AE147" i="4"/>
  <c r="AD147" i="4"/>
  <c r="AC147" i="4"/>
  <c r="AE179" i="4"/>
  <c r="Z179" i="4"/>
  <c r="AB179" i="4"/>
  <c r="AC179" i="4"/>
  <c r="AD179" i="4"/>
  <c r="AA179" i="4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M790" i="4" s="1"/>
  <c r="AS790" i="4" s="1"/>
  <c r="AI790" i="4"/>
  <c r="AC814" i="4"/>
  <c r="AO814" i="4" s="1"/>
  <c r="AU814" i="4" s="1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A857" i="4"/>
  <c r="AC857" i="4"/>
  <c r="Z857" i="4"/>
  <c r="AD857" i="4"/>
  <c r="AK891" i="4"/>
  <c r="AF895" i="4"/>
  <c r="AI895" i="4"/>
  <c r="AJ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M164" i="4" s="1"/>
  <c r="AS164" i="4" s="1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Q983" i="4"/>
  <c r="AL983" i="4"/>
  <c r="AJ893" i="4"/>
  <c r="AI893" i="4"/>
  <c r="AH893" i="4"/>
  <c r="AI80" i="4"/>
  <c r="AF80" i="4"/>
  <c r="AJ80" i="4"/>
  <c r="AH53" i="4"/>
  <c r="AF53" i="4"/>
  <c r="AK53" i="4"/>
  <c r="AH880" i="4"/>
  <c r="AF880" i="4"/>
  <c r="AG880" i="4"/>
  <c r="AH848" i="4"/>
  <c r="AF848" i="4"/>
  <c r="AG848" i="4"/>
  <c r="AM599" i="4"/>
  <c r="AS599" i="4" s="1"/>
  <c r="AL886" i="4"/>
  <c r="AO886" i="4"/>
  <c r="AM886" i="4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K101" i="4"/>
  <c r="AG101" i="4"/>
  <c r="AA115" i="4"/>
  <c r="AE115" i="4"/>
  <c r="AD115" i="4"/>
  <c r="AP115" i="4" s="1"/>
  <c r="AV115" i="4" s="1"/>
  <c r="Z115" i="4"/>
  <c r="AB115" i="4"/>
  <c r="AC115" i="4"/>
  <c r="AB163" i="4"/>
  <c r="AE163" i="4"/>
  <c r="Z163" i="4"/>
  <c r="AD163" i="4"/>
  <c r="AA163" i="4"/>
  <c r="AC163" i="4"/>
  <c r="AC171" i="4"/>
  <c r="AO171" i="4" s="1"/>
  <c r="AU171" i="4" s="1"/>
  <c r="Z171" i="4"/>
  <c r="AD171" i="4"/>
  <c r="AE171" i="4"/>
  <c r="AA171" i="4"/>
  <c r="AB171" i="4"/>
  <c r="AI963" i="4"/>
  <c r="AH963" i="4"/>
  <c r="AG963" i="4"/>
  <c r="X26" i="4"/>
  <c r="Y26" i="4" s="1"/>
  <c r="Z31" i="4"/>
  <c r="AD31" i="4"/>
  <c r="AP31" i="4" s="1"/>
  <c r="AV31" i="4" s="1"/>
  <c r="AC31" i="4"/>
  <c r="AB31" i="4"/>
  <c r="AE31" i="4"/>
  <c r="AA31" i="4"/>
  <c r="W65" i="4"/>
  <c r="Z91" i="4"/>
  <c r="AC91" i="4"/>
  <c r="AB91" i="4"/>
  <c r="AE91" i="4"/>
  <c r="AD91" i="4"/>
  <c r="AA91" i="4"/>
  <c r="AG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22" i="4"/>
  <c r="X968" i="4"/>
  <c r="Y968" i="4"/>
  <c r="AL557" i="4"/>
  <c r="AR557" i="4" s="1"/>
  <c r="W90" i="4"/>
  <c r="AB726" i="4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Y624" i="4"/>
  <c r="AB624" i="4" s="1"/>
  <c r="AF592" i="4"/>
  <c r="V2" i="4"/>
  <c r="U2" i="4"/>
  <c r="AC170" i="4"/>
  <c r="AO170" i="4" s="1"/>
  <c r="AU170" i="4" s="1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G515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Z782" i="4"/>
  <c r="X841" i="4"/>
  <c r="Y841" i="4" s="1"/>
  <c r="AB873" i="4"/>
  <c r="AN873" i="4" s="1"/>
  <c r="AA873" i="4"/>
  <c r="AM873" i="4" s="1"/>
  <c r="AC873" i="4"/>
  <c r="AO873" i="4" s="1"/>
  <c r="Z873" i="4"/>
  <c r="AE873" i="4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B981" i="4"/>
  <c r="AD981" i="4"/>
  <c r="AP981" i="4" s="1"/>
  <c r="Z981" i="4"/>
  <c r="AL981" i="4" s="1"/>
  <c r="AC981" i="4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G990" i="4"/>
  <c r="AI990" i="4"/>
  <c r="AE521" i="4"/>
  <c r="AA521" i="4"/>
  <c r="AM521" i="4" s="1"/>
  <c r="AS521" i="4" s="1"/>
  <c r="Z521" i="4"/>
  <c r="AB521" i="4"/>
  <c r="AN521" i="4" s="1"/>
  <c r="AT521" i="4" s="1"/>
  <c r="AD521" i="4"/>
  <c r="AK795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Z812" i="4"/>
  <c r="AL812" i="4" s="1"/>
  <c r="AE812" i="4"/>
  <c r="AQ812" i="4" s="1"/>
  <c r="AV812" i="4"/>
  <c r="AS812" i="4"/>
  <c r="AB812" i="4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K775" i="4"/>
  <c r="AG775" i="4"/>
  <c r="AE950" i="4"/>
  <c r="AD950" i="4"/>
  <c r="AP950" i="4" s="1"/>
  <c r="AA950" i="4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AE896" i="4"/>
  <c r="AS896" i="4"/>
  <c r="AW896" i="4"/>
  <c r="Z896" i="4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B888" i="4"/>
  <c r="AN888" i="4" s="1"/>
  <c r="AD888" i="4"/>
  <c r="AP888" i="4" s="1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Y635" i="4"/>
  <c r="AK635" i="4" s="1"/>
  <c r="Y155" i="4"/>
  <c r="Z151" i="4"/>
  <c r="AD151" i="4"/>
  <c r="AA151" i="4"/>
  <c r="AE151" i="4"/>
  <c r="AQ151" i="4" s="1"/>
  <c r="AW151" i="4" s="1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769" i="4"/>
  <c r="H769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G639" i="4"/>
  <c r="AH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E489" i="4"/>
  <c r="I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O223" i="4"/>
  <c r="AU223" i="4" s="1"/>
  <c r="AH308" i="4"/>
  <c r="AK308" i="4"/>
  <c r="AM258" i="4"/>
  <c r="AS258" i="4" s="1"/>
  <c r="AA191" i="4"/>
  <c r="AF308" i="4"/>
  <c r="AG253" i="4"/>
  <c r="AI308" i="4"/>
  <c r="AE276" i="4"/>
  <c r="W267" i="4"/>
  <c r="X267" i="4" s="1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P290" i="4" s="1"/>
  <c r="AV290" i="4" s="1"/>
  <c r="AQ223" i="4"/>
  <c r="AW223" i="4" s="1"/>
  <c r="AO356" i="4"/>
  <c r="AU356" i="4" s="1"/>
  <c r="AL207" i="4"/>
  <c r="AR207" i="4" s="1"/>
  <c r="G207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G342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AL419" i="4"/>
  <c r="AR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E395" i="4"/>
  <c r="AD395" i="4"/>
  <c r="AC395" i="4"/>
  <c r="AT395" i="4"/>
  <c r="W444" i="4"/>
  <c r="X444" i="4" s="1"/>
  <c r="AM382" i="4"/>
  <c r="AS382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E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AQ358" i="4"/>
  <c r="AW358" i="4" s="1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B446" i="4"/>
  <c r="Z446" i="4"/>
  <c r="AL446" i="4" s="1"/>
  <c r="AR446" i="4" s="1"/>
  <c r="AE446" i="4"/>
  <c r="AA446" i="4"/>
  <c r="AT446" i="4"/>
  <c r="AD462" i="4"/>
  <c r="AP462" i="4" s="1"/>
  <c r="AV462" i="4" s="1"/>
  <c r="Z462" i="4"/>
  <c r="AA462" i="4"/>
  <c r="AC462" i="4"/>
  <c r="AO462" i="4" s="1"/>
  <c r="AU462" i="4" s="1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80" i="4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6" i="4"/>
  <c r="Y456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P448" i="4" s="1"/>
  <c r="AV448" i="4" s="1"/>
  <c r="AE448" i="4"/>
  <c r="AQ448" i="4" s="1"/>
  <c r="AW448" i="4" s="1"/>
  <c r="D497" i="3"/>
  <c r="D353" i="3"/>
  <c r="D594" i="3"/>
  <c r="D632" i="3"/>
  <c r="D571" i="3"/>
  <c r="D484" i="3"/>
  <c r="D786" i="3"/>
  <c r="D779" i="3"/>
  <c r="D882" i="3"/>
  <c r="D635" i="3"/>
  <c r="D711" i="3"/>
  <c r="D495" i="3"/>
  <c r="D914" i="3"/>
  <c r="D518" i="3"/>
  <c r="D488" i="3"/>
  <c r="D511" i="3"/>
  <c r="D487" i="3"/>
  <c r="D515" i="3"/>
  <c r="D586" i="3"/>
  <c r="D705" i="3"/>
  <c r="D767" i="3"/>
  <c r="D522" i="3"/>
  <c r="D510" i="3"/>
  <c r="D581" i="3"/>
  <c r="D785" i="3"/>
  <c r="D992" i="3"/>
  <c r="D723" i="3"/>
  <c r="D887" i="3"/>
  <c r="D773" i="3"/>
  <c r="D954" i="10"/>
  <c r="D489" i="10"/>
  <c r="D343" i="10"/>
  <c r="D530" i="3"/>
  <c r="D775" i="3"/>
  <c r="D719" i="3"/>
  <c r="D919" i="3"/>
  <c r="D391" i="10"/>
  <c r="D851" i="10"/>
  <c r="D929" i="3"/>
  <c r="D346" i="10"/>
  <c r="D784" i="3"/>
  <c r="D913" i="3"/>
  <c r="D451" i="3"/>
  <c r="D295" i="3"/>
  <c r="D558" i="10"/>
  <c r="D361" i="3"/>
  <c r="D513" i="10"/>
  <c r="D303" i="10"/>
  <c r="D655" i="10"/>
  <c r="D713" i="10"/>
  <c r="D861" i="10"/>
  <c r="D680" i="10"/>
  <c r="D782" i="3"/>
  <c r="D750" i="10"/>
  <c r="D667" i="3"/>
  <c r="D902" i="3"/>
  <c r="D960" i="10"/>
  <c r="D981" i="10"/>
  <c r="D609" i="3"/>
  <c r="D753" i="10"/>
  <c r="D599" i="10"/>
  <c r="D468" i="10"/>
  <c r="D593" i="10"/>
  <c r="D547" i="10"/>
  <c r="D359" i="10"/>
  <c r="D615" i="10"/>
  <c r="D311" i="10"/>
  <c r="D497" i="10"/>
  <c r="D999" i="10"/>
  <c r="D718" i="3"/>
  <c r="D682" i="3"/>
  <c r="D537" i="10"/>
  <c r="D760" i="10"/>
  <c r="D758" i="3"/>
  <c r="D780" i="3"/>
  <c r="D415" i="3"/>
  <c r="D386" i="3"/>
  <c r="D541" i="3"/>
  <c r="D407" i="3"/>
  <c r="D783" i="3"/>
  <c r="D899" i="3"/>
  <c r="D535" i="3"/>
  <c r="D363" i="3"/>
  <c r="D748" i="3"/>
  <c r="D717" i="3"/>
  <c r="D665" i="3"/>
  <c r="D865" i="3"/>
  <c r="D737" i="3"/>
  <c r="D997" i="10"/>
  <c r="D571" i="10"/>
  <c r="D487" i="10"/>
  <c r="D645" i="3"/>
  <c r="D564" i="3"/>
  <c r="D666" i="3"/>
  <c r="D997" i="3"/>
  <c r="D494" i="3"/>
  <c r="D651" i="10"/>
  <c r="D846" i="10"/>
  <c r="D835" i="10"/>
  <c r="D416" i="3"/>
  <c r="D555" i="3"/>
  <c r="D551" i="10"/>
  <c r="D824" i="3"/>
  <c r="D1000" i="10"/>
  <c r="D562" i="10"/>
  <c r="D320" i="10"/>
  <c r="D634" i="10"/>
  <c r="D732" i="10"/>
  <c r="D987" i="3"/>
  <c r="D845" i="10"/>
  <c r="D1001" i="10"/>
  <c r="D310" i="10"/>
  <c r="D779" i="10"/>
  <c r="D341" i="3"/>
  <c r="D296" i="3"/>
  <c r="D922" i="3"/>
  <c r="D312" i="10"/>
  <c r="D662" i="10"/>
  <c r="D533" i="3"/>
  <c r="D437" i="3"/>
  <c r="D921" i="10"/>
  <c r="D464" i="10"/>
  <c r="D757" i="10"/>
  <c r="D427" i="10"/>
  <c r="D808" i="10"/>
  <c r="D581" i="10"/>
  <c r="D439" i="10"/>
  <c r="D966" i="3"/>
  <c r="D768" i="3"/>
  <c r="D712" i="3"/>
  <c r="D709" i="3"/>
  <c r="D605" i="3"/>
  <c r="D858" i="3"/>
  <c r="D796" i="3"/>
  <c r="D879" i="3"/>
  <c r="D957" i="3"/>
  <c r="D370" i="3"/>
  <c r="D760" i="3"/>
  <c r="D746" i="3"/>
  <c r="D713" i="3"/>
  <c r="D772" i="3"/>
  <c r="D874" i="3"/>
  <c r="D905" i="3"/>
  <c r="D835" i="3"/>
  <c r="D759" i="3"/>
  <c r="D432" i="3"/>
  <c r="D513" i="3"/>
  <c r="D683" i="3"/>
  <c r="D452" i="3"/>
  <c r="D678" i="3"/>
  <c r="D644" i="3"/>
  <c r="D526" i="3"/>
  <c r="D549" i="3"/>
  <c r="D834" i="3"/>
  <c r="D421" i="3"/>
  <c r="D471" i="3"/>
  <c r="D942" i="3"/>
  <c r="D598" i="10"/>
  <c r="D689" i="3"/>
  <c r="D515" i="10"/>
  <c r="D591" i="3"/>
  <c r="D825" i="3"/>
  <c r="D983" i="3"/>
  <c r="D955" i="3"/>
  <c r="D642" i="3"/>
  <c r="D595" i="10"/>
  <c r="D422" i="10"/>
  <c r="D937" i="3"/>
  <c r="D624" i="3"/>
  <c r="D446" i="3"/>
  <c r="D610" i="3"/>
  <c r="D805" i="10"/>
  <c r="D333" i="10"/>
  <c r="D859" i="3"/>
  <c r="D405" i="3"/>
  <c r="D411" i="10"/>
  <c r="D510" i="10"/>
  <c r="D434" i="10"/>
  <c r="D567" i="3"/>
  <c r="D509" i="10"/>
  <c r="D365" i="10"/>
  <c r="D873" i="10"/>
  <c r="D816" i="3"/>
  <c r="D598" i="3"/>
  <c r="D639" i="3"/>
  <c r="D419" i="3"/>
  <c r="D603" i="10"/>
  <c r="D990" i="3"/>
  <c r="D556" i="10"/>
  <c r="D669" i="10"/>
  <c r="D508" i="3"/>
  <c r="D339" i="10"/>
  <c r="D430" i="3"/>
  <c r="D458" i="10"/>
  <c r="D657" i="10"/>
  <c r="D521" i="10"/>
  <c r="D939" i="3"/>
  <c r="D490" i="3"/>
  <c r="D389" i="3"/>
  <c r="D791" i="10"/>
  <c r="D944" i="3"/>
  <c r="D688" i="3"/>
  <c r="D972" i="3"/>
  <c r="D777" i="3"/>
  <c r="D924" i="3"/>
  <c r="D459" i="3"/>
  <c r="D479" i="3"/>
  <c r="D449" i="3"/>
  <c r="D730" i="3"/>
  <c r="D869" i="3"/>
  <c r="D659" i="3"/>
  <c r="D685" i="3"/>
  <c r="D811" i="3"/>
  <c r="D934" i="3"/>
  <c r="D517" i="3"/>
  <c r="D943" i="3"/>
  <c r="D477" i="3"/>
  <c r="D743" i="10"/>
  <c r="D762" i="3"/>
  <c r="D647" i="3"/>
  <c r="D735" i="3"/>
  <c r="D519" i="3"/>
  <c r="D947" i="3"/>
  <c r="D639" i="10"/>
  <c r="D872" i="10"/>
  <c r="D312" i="3"/>
  <c r="D860" i="3"/>
  <c r="D875" i="3"/>
  <c r="D475" i="3"/>
  <c r="D563" i="3"/>
  <c r="D839" i="10"/>
  <c r="D950" i="10"/>
  <c r="D820" i="10"/>
  <c r="D405" i="10"/>
  <c r="D524" i="10"/>
  <c r="D962" i="10"/>
  <c r="D347" i="3"/>
  <c r="D502" i="10"/>
  <c r="D294" i="3"/>
  <c r="D623" i="10"/>
  <c r="D802" i="10"/>
  <c r="D829" i="3"/>
  <c r="D852" i="3"/>
  <c r="D683" i="10"/>
  <c r="D744" i="3"/>
  <c r="D343" i="3"/>
  <c r="D417" i="10"/>
  <c r="D821" i="10"/>
  <c r="D906" i="10"/>
  <c r="D676" i="10"/>
  <c r="D784" i="10"/>
  <c r="D834" i="10"/>
  <c r="D992" i="10"/>
  <c r="D897" i="10"/>
  <c r="D514" i="3"/>
  <c r="D558" i="3"/>
  <c r="D582" i="3"/>
  <c r="D570" i="3"/>
  <c r="D652" i="3"/>
  <c r="D583" i="3"/>
  <c r="D702" i="3"/>
  <c r="D551" i="3"/>
  <c r="D649" i="3"/>
  <c r="D714" i="3"/>
  <c r="D680" i="3"/>
  <c r="D694" i="3"/>
  <c r="D485" i="3"/>
  <c r="D505" i="3"/>
  <c r="D953" i="3"/>
  <c r="D778" i="3"/>
  <c r="D967" i="3"/>
  <c r="D540" i="3"/>
  <c r="D672" i="3"/>
  <c r="D611" i="3"/>
  <c r="D501" i="3"/>
  <c r="D989" i="3"/>
  <c r="D812" i="3"/>
  <c r="D335" i="3"/>
  <c r="D881" i="3"/>
  <c r="D461" i="3"/>
  <c r="D850" i="3"/>
  <c r="D893" i="3"/>
  <c r="D794" i="3"/>
  <c r="D314" i="3"/>
  <c r="D623" i="3"/>
  <c r="D618" i="10"/>
  <c r="D561" i="10"/>
  <c r="D562" i="3"/>
  <c r="D849" i="3"/>
  <c r="D587" i="3"/>
  <c r="D400" i="3"/>
  <c r="D496" i="10"/>
  <c r="D890" i="3"/>
  <c r="D493" i="10"/>
  <c r="D769" i="3"/>
  <c r="D546" i="3"/>
  <c r="D826" i="3"/>
  <c r="D684" i="3"/>
  <c r="D747" i="10"/>
  <c r="D854" i="3"/>
  <c r="D746" i="10"/>
  <c r="D494" i="10"/>
  <c r="D665" i="10"/>
  <c r="D448" i="10"/>
  <c r="D945" i="10"/>
  <c r="D794" i="10"/>
  <c r="D899" i="10"/>
  <c r="D413" i="10"/>
  <c r="D836" i="3"/>
  <c r="D724" i="3"/>
  <c r="D773" i="10"/>
  <c r="D837" i="3"/>
  <c r="D327" i="10"/>
  <c r="D640" i="10"/>
  <c r="D658" i="10"/>
  <c r="D425" i="3"/>
  <c r="D525" i="10"/>
  <c r="D459" i="10"/>
  <c r="D903" i="10"/>
  <c r="D539" i="10"/>
  <c r="D624" i="10"/>
  <c r="D604" i="10"/>
  <c r="D704" i="10"/>
  <c r="D873" i="3"/>
  <c r="D720" i="10"/>
  <c r="D481" i="10"/>
  <c r="D472" i="10"/>
  <c r="D662" i="3"/>
  <c r="D981" i="3"/>
  <c r="D951" i="3"/>
  <c r="D978" i="3"/>
  <c r="D550" i="3"/>
  <c r="D952" i="3"/>
  <c r="D661" i="3"/>
  <c r="D903" i="3"/>
  <c r="D380" i="3"/>
  <c r="D795" i="3"/>
  <c r="D840" i="3"/>
  <c r="D969" i="3"/>
  <c r="D528" i="3"/>
  <c r="D332" i="3"/>
  <c r="D765" i="3"/>
  <c r="D427" i="3"/>
  <c r="D740" i="3"/>
  <c r="D403" i="3"/>
  <c r="D450" i="3"/>
  <c r="D736" i="3"/>
  <c r="D369" i="3"/>
  <c r="D764" i="3"/>
  <c r="D374" i="3"/>
  <c r="D679" i="3"/>
  <c r="D556" i="3"/>
  <c r="D590" i="3"/>
  <c r="D529" i="3"/>
  <c r="D763" i="3"/>
  <c r="D311" i="3"/>
  <c r="D699" i="3"/>
  <c r="D468" i="3"/>
  <c r="D844" i="3"/>
  <c r="D319" i="3"/>
  <c r="D488" i="10"/>
  <c r="D304" i="3"/>
  <c r="D464" i="3"/>
  <c r="D674" i="3"/>
  <c r="D820" i="3"/>
  <c r="D984" i="3"/>
  <c r="D408" i="3"/>
  <c r="D326" i="3"/>
  <c r="D445" i="10"/>
  <c r="D470" i="10"/>
  <c r="D889" i="3"/>
  <c r="D862" i="3"/>
  <c r="D792" i="10"/>
  <c r="D783" i="10"/>
  <c r="D637" i="3"/>
  <c r="D937" i="10"/>
  <c r="D491" i="10"/>
  <c r="D715" i="10"/>
  <c r="D560" i="10"/>
  <c r="D968" i="10"/>
  <c r="D693" i="3"/>
  <c r="D298" i="10"/>
  <c r="D951" i="10"/>
  <c r="D970" i="10"/>
  <c r="D698" i="3"/>
  <c r="D504" i="3"/>
  <c r="D544" i="10"/>
  <c r="D566" i="3"/>
  <c r="D406" i="10"/>
  <c r="D789" i="3"/>
  <c r="D582" i="10"/>
  <c r="D508" i="10"/>
  <c r="D723" i="10"/>
  <c r="D918" i="10"/>
  <c r="D735" i="10"/>
  <c r="D976" i="10"/>
  <c r="D534" i="10"/>
  <c r="D307" i="10"/>
  <c r="D983" i="10"/>
  <c r="D761" i="3"/>
  <c r="D941" i="10"/>
  <c r="D388" i="3"/>
  <c r="D452" i="10"/>
  <c r="D676" i="3"/>
  <c r="D838" i="3"/>
  <c r="D622" i="3"/>
  <c r="D993" i="3"/>
  <c r="D536" i="3"/>
  <c r="D695" i="3"/>
  <c r="D843" i="3"/>
  <c r="D393" i="3"/>
  <c r="D792" i="3"/>
  <c r="D831" i="3"/>
  <c r="D525" i="3"/>
  <c r="D568" i="3"/>
  <c r="D375" i="3"/>
  <c r="D721" i="3"/>
  <c r="D670" i="3"/>
  <c r="D349" i="3"/>
  <c r="D841" i="10"/>
  <c r="D399" i="10"/>
  <c r="D465" i="10"/>
  <c r="D532" i="3"/>
  <c r="D648" i="3"/>
  <c r="D814" i="3"/>
  <c r="D345" i="3"/>
  <c r="D557" i="10"/>
  <c r="D910" i="3"/>
  <c r="D614" i="3"/>
  <c r="D362" i="3"/>
  <c r="D444" i="3"/>
  <c r="D634" i="3"/>
  <c r="D720" i="3"/>
  <c r="D467" i="10"/>
  <c r="D527" i="3"/>
  <c r="D931" i="10"/>
  <c r="D440" i="3"/>
  <c r="D350" i="3"/>
  <c r="D930" i="10"/>
  <c r="D576" i="3"/>
  <c r="D741" i="10"/>
  <c r="D493" i="3"/>
  <c r="D299" i="3"/>
  <c r="D691" i="3"/>
  <c r="D701" i="10"/>
  <c r="D475" i="10"/>
  <c r="D321" i="10"/>
  <c r="D681" i="10"/>
  <c r="D533" i="10"/>
  <c r="D974" i="3"/>
  <c r="D490" i="10"/>
  <c r="D866" i="3"/>
  <c r="D761" i="10"/>
  <c r="D313" i="10"/>
  <c r="D573" i="10"/>
  <c r="D802" i="3"/>
  <c r="D318" i="3"/>
  <c r="D805" i="3"/>
  <c r="D303" i="3"/>
  <c r="D975" i="3"/>
  <c r="D931" i="3"/>
  <c r="D915" i="3"/>
  <c r="D755" i="3"/>
  <c r="D753" i="3"/>
  <c r="D606" i="3"/>
  <c r="D625" i="3"/>
  <c r="D750" i="3"/>
  <c r="D486" i="3"/>
  <c r="D474" i="3"/>
  <c r="D534" i="3"/>
  <c r="D672" i="10"/>
  <c r="D425" i="10"/>
  <c r="D685" i="10"/>
  <c r="D412" i="3"/>
  <c r="D441" i="3"/>
  <c r="D660" i="3"/>
  <c r="D516" i="3"/>
  <c r="D708" i="3"/>
  <c r="D960" i="3"/>
  <c r="D322" i="3"/>
  <c r="D747" i="3"/>
  <c r="D884" i="3"/>
  <c r="D766" i="3"/>
  <c r="D965" i="3"/>
  <c r="D509" i="3"/>
  <c r="D948" i="3"/>
  <c r="D961" i="3"/>
  <c r="D478" i="3"/>
  <c r="D912" i="3"/>
  <c r="D456" i="3"/>
  <c r="D696" i="3"/>
  <c r="D399" i="3"/>
  <c r="D733" i="3"/>
  <c r="D769" i="10"/>
  <c r="D700" i="3"/>
  <c r="D871" i="3"/>
  <c r="D601" i="3"/>
  <c r="D857" i="3"/>
  <c r="D813" i="10"/>
  <c r="D479" i="10"/>
  <c r="D483" i="10"/>
  <c r="D774" i="3"/>
  <c r="D418" i="3"/>
  <c r="D498" i="3"/>
  <c r="D532" i="10"/>
  <c r="D806" i="10"/>
  <c r="D348" i="10"/>
  <c r="D460" i="10"/>
  <c r="D342" i="3"/>
  <c r="D865" i="10"/>
  <c r="D371" i="10"/>
  <c r="D646" i="10"/>
  <c r="D935" i="10"/>
  <c r="D691" i="10"/>
  <c r="D352" i="10"/>
  <c r="D668" i="10"/>
  <c r="D950" i="3"/>
  <c r="D742" i="3"/>
  <c r="D387" i="3"/>
  <c r="D671" i="3"/>
  <c r="D450" i="10"/>
  <c r="D438" i="10"/>
  <c r="D987" i="10"/>
  <c r="D695" i="10"/>
  <c r="D589" i="10"/>
  <c r="D324" i="10"/>
  <c r="D580" i="3"/>
  <c r="D666" i="10"/>
  <c r="D553" i="10"/>
  <c r="D572" i="10"/>
  <c r="D757" i="3"/>
  <c r="D387" i="10"/>
  <c r="D599" i="3"/>
  <c r="D362" i="10"/>
  <c r="D975" i="10"/>
  <c r="D958" i="10"/>
  <c r="D618" i="3"/>
  <c r="D638" i="10"/>
  <c r="D344" i="3"/>
  <c r="D384" i="10"/>
  <c r="D526" i="10"/>
  <c r="D483" i="3"/>
  <c r="D321" i="3"/>
  <c r="D776" i="10"/>
  <c r="D380" i="10"/>
  <c r="D612" i="10"/>
  <c r="D675" i="10"/>
  <c r="D724" i="10"/>
  <c r="D876" i="3"/>
  <c r="D489" i="3"/>
  <c r="D340" i="3"/>
  <c r="D518" i="10"/>
  <c r="D631" i="10"/>
  <c r="D716" i="10"/>
  <c r="D945" i="3"/>
  <c r="D531" i="3"/>
  <c r="D973" i="3"/>
  <c r="D419" i="10"/>
  <c r="D701" i="3"/>
  <c r="D458" i="3"/>
  <c r="D358" i="3"/>
  <c r="D882" i="10"/>
  <c r="D686" i="3"/>
  <c r="D659" i="10"/>
  <c r="D883" i="10"/>
  <c r="D852" i="10"/>
  <c r="D953" i="10"/>
  <c r="D530" i="10"/>
  <c r="D423" i="3"/>
  <c r="D619" i="10"/>
  <c r="D560" i="3"/>
  <c r="D677" i="10"/>
  <c r="D891" i="10"/>
  <c r="D829" i="10"/>
  <c r="D782" i="10"/>
  <c r="D442" i="10"/>
  <c r="D607" i="3"/>
  <c r="D473" i="10"/>
  <c r="D437" i="10"/>
  <c r="D674" i="10"/>
  <c r="D555" i="10"/>
  <c r="D664" i="3"/>
  <c r="D506" i="3"/>
  <c r="D715" i="3"/>
  <c r="D482" i="3"/>
  <c r="D557" i="3"/>
  <c r="D959" i="3"/>
  <c r="D697" i="3"/>
  <c r="D861" i="3"/>
  <c r="D911" i="3"/>
  <c r="D745" i="3"/>
  <c r="D512" i="3"/>
  <c r="D855" i="3"/>
  <c r="D739" i="3"/>
  <c r="D613" i="3"/>
  <c r="D996" i="3"/>
  <c r="D500" i="3"/>
  <c r="D612" i="3"/>
  <c r="D629" i="3"/>
  <c r="D758" i="10"/>
  <c r="D801" i="3"/>
  <c r="D453" i="3"/>
  <c r="D675" i="3"/>
  <c r="D938" i="3"/>
  <c r="D492" i="3"/>
  <c r="D793" i="3"/>
  <c r="D470" i="3"/>
  <c r="D734" i="3"/>
  <c r="D1000" i="3"/>
  <c r="D883" i="3"/>
  <c r="D473" i="3"/>
  <c r="D348" i="3"/>
  <c r="D803" i="3"/>
  <c r="D703" i="3"/>
  <c r="D916" i="3"/>
  <c r="D845" i="3"/>
  <c r="D462" i="3"/>
  <c r="D636" i="3"/>
  <c r="D708" i="10"/>
  <c r="D973" i="10"/>
  <c r="D801" i="10"/>
  <c r="D851" i="3"/>
  <c r="D791" i="3"/>
  <c r="D991" i="3"/>
  <c r="D669" i="3"/>
  <c r="D978" i="10"/>
  <c r="D376" i="3"/>
  <c r="D366" i="3"/>
  <c r="D631" i="3"/>
  <c r="D988" i="3"/>
  <c r="D722" i="3"/>
  <c r="D998" i="10"/>
  <c r="D323" i="3"/>
  <c r="D569" i="3"/>
  <c r="D928" i="3"/>
  <c r="D600" i="10"/>
  <c r="D356" i="10"/>
  <c r="D394" i="3"/>
  <c r="D682" i="10"/>
  <c r="D341" i="10"/>
  <c r="D633" i="10"/>
  <c r="D793" i="10"/>
  <c r="D323" i="10"/>
  <c r="D878" i="3"/>
  <c r="D886" i="10"/>
  <c r="D944" i="10"/>
  <c r="D499" i="10"/>
  <c r="D719" i="10"/>
  <c r="D942" i="10"/>
  <c r="D751" i="3"/>
  <c r="D938" i="10"/>
  <c r="D492" i="10"/>
  <c r="D868" i="10"/>
  <c r="D552" i="10"/>
  <c r="D837" i="10"/>
  <c r="D864" i="10"/>
  <c r="D877" i="10"/>
  <c r="D542" i="3"/>
  <c r="D780" i="10"/>
  <c r="D337" i="3"/>
  <c r="D736" i="10"/>
  <c r="D602" i="10"/>
  <c r="D334" i="10"/>
  <c r="D946" i="3"/>
  <c r="D585" i="3"/>
  <c r="D744" i="10"/>
  <c r="D388" i="10"/>
  <c r="D304" i="10"/>
  <c r="D671" i="10"/>
  <c r="D920" i="10"/>
  <c r="D754" i="10"/>
  <c r="D601" i="10"/>
  <c r="D409" i="10"/>
  <c r="D917" i="10"/>
  <c r="D751" i="10"/>
  <c r="D923" i="3"/>
  <c r="D460" i="3"/>
  <c r="D365" i="3"/>
  <c r="D734" i="10"/>
  <c r="D943" i="10"/>
  <c r="D398" i="3"/>
  <c r="D638" i="3"/>
  <c r="D552" i="3"/>
  <c r="D457" i="3"/>
  <c r="D315" i="3"/>
  <c r="D932" i="3"/>
  <c r="D828" i="3"/>
  <c r="D424" i="3"/>
  <c r="D853" i="10"/>
  <c r="D687" i="10"/>
  <c r="D894" i="10"/>
  <c r="D336" i="10"/>
  <c r="D594" i="10"/>
  <c r="D390" i="10"/>
  <c r="D658" i="3"/>
  <c r="D856" i="3"/>
  <c r="D554" i="3"/>
  <c r="D477" i="10"/>
  <c r="D546" i="10"/>
  <c r="D889" i="10"/>
  <c r="D858" i="10"/>
  <c r="D345" i="10"/>
  <c r="D690" i="3"/>
  <c r="D297" i="10"/>
  <c r="D542" i="10"/>
  <c r="D505" i="10"/>
  <c r="D339" i="3"/>
  <c r="D827" i="10"/>
  <c r="D787" i="3"/>
  <c r="D706" i="3"/>
  <c r="D574" i="3"/>
  <c r="D842" i="3"/>
  <c r="D892" i="3"/>
  <c r="D907" i="3"/>
  <c r="D480" i="3"/>
  <c r="D868" i="3"/>
  <c r="D806" i="3"/>
  <c r="D584" i="3"/>
  <c r="D839" i="3"/>
  <c r="D917" i="3"/>
  <c r="D848" i="3"/>
  <c r="D738" i="3"/>
  <c r="D328" i="3"/>
  <c r="D650" i="3"/>
  <c r="D881" i="10"/>
  <c r="D731" i="10"/>
  <c r="D579" i="10"/>
  <c r="D877" i="3"/>
  <c r="D553" i="3"/>
  <c r="D781" i="3"/>
  <c r="D414" i="3"/>
  <c r="D968" i="3"/>
  <c r="D918" i="3"/>
  <c r="D654" i="3"/>
  <c r="D448" i="3"/>
  <c r="D813" i="3"/>
  <c r="D565" i="3"/>
  <c r="D985" i="3"/>
  <c r="D422" i="3"/>
  <c r="D741" i="3"/>
  <c r="D329" i="3"/>
  <c r="D467" i="3"/>
  <c r="D548" i="3"/>
  <c r="D633" i="3"/>
  <c r="D732" i="3"/>
  <c r="D480" i="10"/>
  <c r="D810" i="3"/>
  <c r="D373" i="3"/>
  <c r="D379" i="3"/>
  <c r="D392" i="3"/>
  <c r="D954" i="3"/>
  <c r="D933" i="3"/>
  <c r="D896" i="3"/>
  <c r="D900" i="10"/>
  <c r="D936" i="10"/>
  <c r="D420" i="3"/>
  <c r="D352" i="3"/>
  <c r="D790" i="3"/>
  <c r="D607" i="10"/>
  <c r="D329" i="10"/>
  <c r="D971" i="10"/>
  <c r="D613" i="10"/>
  <c r="D799" i="10"/>
  <c r="D393" i="10"/>
  <c r="D901" i="10"/>
  <c r="D799" i="3"/>
  <c r="D523" i="10"/>
  <c r="D790" i="10"/>
  <c r="D524" i="3"/>
  <c r="D897" i="3"/>
  <c r="D822" i="3"/>
  <c r="D632" i="10"/>
  <c r="D980" i="10"/>
  <c r="D302" i="3"/>
  <c r="D346" i="3"/>
  <c r="D443" i="10"/>
  <c r="D690" i="10"/>
  <c r="D561" i="3"/>
  <c r="D843" i="10"/>
  <c r="D737" i="10"/>
  <c r="D627" i="10"/>
  <c r="D335" i="10"/>
  <c r="D819" i="10"/>
  <c r="D376" i="10"/>
  <c r="D627" i="3"/>
  <c r="D752" i="10"/>
  <c r="D389" i="10"/>
  <c r="D956" i="10"/>
  <c r="D414" i="10"/>
  <c r="D966" i="10"/>
  <c r="D952" i="10"/>
  <c r="D894" i="3"/>
  <c r="D687" i="3"/>
  <c r="D404" i="3"/>
  <c r="D379" i="10"/>
  <c r="D939" i="10"/>
  <c r="D914" i="10"/>
  <c r="D295" i="10"/>
  <c r="D808" i="3"/>
  <c r="D559" i="10"/>
  <c r="D576" i="10"/>
  <c r="D979" i="3"/>
  <c r="D457" i="10"/>
  <c r="D870" i="3"/>
  <c r="D941" i="3"/>
  <c r="D817" i="3"/>
  <c r="D412" i="10"/>
  <c r="D886" i="3"/>
  <c r="D927" i="10"/>
  <c r="D707" i="3"/>
  <c r="D383" i="3"/>
  <c r="D577" i="3"/>
  <c r="D863" i="10"/>
  <c r="D446" i="10"/>
  <c r="D933" i="10"/>
  <c r="D988" i="10"/>
  <c r="D368" i="3"/>
  <c r="D385" i="3"/>
  <c r="D406" i="3"/>
  <c r="D316" i="3"/>
  <c r="D709" i="10"/>
  <c r="D617" i="3"/>
  <c r="D331" i="3"/>
  <c r="D428" i="3"/>
  <c r="D872" i="3"/>
  <c r="D998" i="3"/>
  <c r="D819" i="3"/>
  <c r="D595" i="3"/>
  <c r="D823" i="3"/>
  <c r="D596" i="3"/>
  <c r="D716" i="3"/>
  <c r="D397" i="3"/>
  <c r="D830" i="3"/>
  <c r="D429" i="10"/>
  <c r="D854" i="10"/>
  <c r="D514" i="10"/>
  <c r="D418" i="10"/>
  <c r="D738" i="10"/>
  <c r="D622" i="10"/>
  <c r="D461" i="10"/>
  <c r="D796" i="10"/>
  <c r="D293" i="10"/>
  <c r="D984" i="10"/>
  <c r="D902" i="10"/>
  <c r="D1001" i="3"/>
  <c r="D832" i="10"/>
  <c r="D961" i="10"/>
  <c r="D688" i="10"/>
  <c r="D703" i="10"/>
  <c r="D413" i="3"/>
  <c r="D301" i="3"/>
  <c r="D597" i="3"/>
  <c r="D928" i="10"/>
  <c r="D940" i="10"/>
  <c r="D726" i="10"/>
  <c r="D923" i="10"/>
  <c r="D826" i="10"/>
  <c r="D294" i="10"/>
  <c r="D653" i="3"/>
  <c r="D994" i="3"/>
  <c r="D543" i="3"/>
  <c r="D714" i="10"/>
  <c r="D585" i="10"/>
  <c r="D291" i="10"/>
  <c r="D277" i="10"/>
  <c r="D290" i="3"/>
  <c r="D866" i="10"/>
  <c r="D909" i="3"/>
  <c r="D964" i="10"/>
  <c r="D574" i="10"/>
  <c r="D590" i="10"/>
  <c r="D626" i="3"/>
  <c r="D739" i="10"/>
  <c r="D361" i="10"/>
  <c r="D390" i="3"/>
  <c r="D469" i="10"/>
  <c r="D463" i="10"/>
  <c r="D501" i="10"/>
  <c r="D442" i="3"/>
  <c r="D863" i="3"/>
  <c r="D417" i="3"/>
  <c r="D777" i="10"/>
  <c r="D642" i="10"/>
  <c r="D859" i="10"/>
  <c r="D447" i="10"/>
  <c r="D762" i="10"/>
  <c r="D537" i="3"/>
  <c r="D554" i="10"/>
  <c r="D333" i="3"/>
  <c r="D344" i="10"/>
  <c r="D338" i="10"/>
  <c r="D547" i="3"/>
  <c r="D804" i="3"/>
  <c r="D904" i="10"/>
  <c r="D742" i="10"/>
  <c r="D774" i="10"/>
  <c r="D351" i="10"/>
  <c r="D548" i="10"/>
  <c r="D767" i="10"/>
  <c r="D745" i="10"/>
  <c r="D377" i="10"/>
  <c r="D272" i="10"/>
  <c r="D278" i="10"/>
  <c r="D263" i="10"/>
  <c r="D261" i="3"/>
  <c r="D263" i="3"/>
  <c r="D278" i="3"/>
  <c r="D663" i="3"/>
  <c r="D677" i="3"/>
  <c r="D921" i="3"/>
  <c r="D544" i="3"/>
  <c r="D991" i="10"/>
  <c r="D620" i="3"/>
  <c r="D411" i="3"/>
  <c r="D878" i="10"/>
  <c r="D609" i="10"/>
  <c r="D913" i="10"/>
  <c r="D449" i="10"/>
  <c r="D327" i="3"/>
  <c r="D976" i="3"/>
  <c r="D572" i="3"/>
  <c r="D840" i="10"/>
  <c r="D901" i="3"/>
  <c r="D569" i="10"/>
  <c r="D814" i="10"/>
  <c r="D357" i="10"/>
  <c r="D302" i="10"/>
  <c r="D986" i="3"/>
  <c r="D846" i="3"/>
  <c r="D592" i="10"/>
  <c r="D705" i="10"/>
  <c r="D909" i="10"/>
  <c r="D391" i="3"/>
  <c r="D563" i="10"/>
  <c r="D615" i="3"/>
  <c r="D857" i="10"/>
  <c r="D844" i="10"/>
  <c r="D855" i="10"/>
  <c r="D549" i="10"/>
  <c r="D604" i="3"/>
  <c r="D306" i="10"/>
  <c r="D369" i="10"/>
  <c r="D287" i="3"/>
  <c r="D401" i="3"/>
  <c r="D890" i="10"/>
  <c r="D543" i="10"/>
  <c r="D990" i="10"/>
  <c r="D353" i="10"/>
  <c r="D584" i="10"/>
  <c r="D593" i="3"/>
  <c r="D940" i="3"/>
  <c r="D538" i="3"/>
  <c r="D463" i="3"/>
  <c r="D535" i="10"/>
  <c r="D371" i="3"/>
  <c r="D725" i="3"/>
  <c r="D367" i="3"/>
  <c r="D469" i="3"/>
  <c r="D650" i="10"/>
  <c r="D466" i="3"/>
  <c r="D932" i="10"/>
  <c r="D841" i="3"/>
  <c r="D999" i="3"/>
  <c r="D430" i="10"/>
  <c r="D575" i="10"/>
  <c r="D740" i="10"/>
  <c r="D334" i="3"/>
  <c r="D995" i="10"/>
  <c r="D936" i="3"/>
  <c r="D692" i="3"/>
  <c r="D884" i="10"/>
  <c r="D916" i="10"/>
  <c r="D721" i="10"/>
  <c r="D725" i="10"/>
  <c r="D603" i="3"/>
  <c r="D495" i="10"/>
  <c r="D370" i="10"/>
  <c r="D360" i="10"/>
  <c r="D300" i="3"/>
  <c r="D420" i="10"/>
  <c r="D328" i="10"/>
  <c r="D431" i="10"/>
  <c r="D296" i="10"/>
  <c r="D874" i="10"/>
  <c r="D587" i="10"/>
  <c r="D707" i="10"/>
  <c r="D816" i="10"/>
  <c r="D306" i="3"/>
  <c r="D989" i="10"/>
  <c r="D660" i="10"/>
  <c r="D804" i="10"/>
  <c r="D355" i="3"/>
  <c r="D292" i="10"/>
  <c r="D285" i="3"/>
  <c r="D291" i="3"/>
  <c r="D373" i="10"/>
  <c r="D752" i="3"/>
  <c r="D568" i="10"/>
  <c r="D875" i="10"/>
  <c r="D486" i="10"/>
  <c r="D396" i="3"/>
  <c r="D498" i="10"/>
  <c r="D325" i="10"/>
  <c r="D815" i="3"/>
  <c r="D570" i="10"/>
  <c r="D781" i="10"/>
  <c r="D403" i="10"/>
  <c r="D895" i="3"/>
  <c r="D885" i="3"/>
  <c r="D462" i="10"/>
  <c r="D800" i="10"/>
  <c r="D925" i="3"/>
  <c r="D364" i="3"/>
  <c r="D520" i="10"/>
  <c r="D426" i="10"/>
  <c r="D880" i="3"/>
  <c r="D830" i="10"/>
  <c r="D401" i="10"/>
  <c r="D730" i="10"/>
  <c r="D396" i="10"/>
  <c r="D827" i="3"/>
  <c r="D441" i="10"/>
  <c r="D765" i="10"/>
  <c r="D822" i="10"/>
  <c r="D849" i="10"/>
  <c r="D971" i="3"/>
  <c r="D392" i="10"/>
  <c r="D831" i="10"/>
  <c r="D378" i="10"/>
  <c r="D268" i="10"/>
  <c r="D282" i="10"/>
  <c r="D281" i="10"/>
  <c r="D265" i="10"/>
  <c r="D284" i="3"/>
  <c r="D275" i="3"/>
  <c r="D426" i="3"/>
  <c r="D904" i="3"/>
  <c r="D360" i="3"/>
  <c r="D864" i="3"/>
  <c r="D787" i="10"/>
  <c r="D733" i="10"/>
  <c r="D898" i="10"/>
  <c r="D768" i="10"/>
  <c r="D357" i="3"/>
  <c r="D566" i="10"/>
  <c r="D588" i="10"/>
  <c r="D722" i="10"/>
  <c r="D655" i="3"/>
  <c r="D962" i="3"/>
  <c r="D972" i="10"/>
  <c r="D673" i="10"/>
  <c r="D728" i="3"/>
  <c r="D982" i="10"/>
  <c r="D969" i="10"/>
  <c r="D915" i="10"/>
  <c r="D354" i="3"/>
  <c r="D504" i="10"/>
  <c r="D710" i="10"/>
  <c r="D979" i="10"/>
  <c r="D356" i="3"/>
  <c r="D935" i="3"/>
  <c r="D823" i="10"/>
  <c r="D729" i="10"/>
  <c r="D347" i="10"/>
  <c r="D538" i="10"/>
  <c r="D350" i="10"/>
  <c r="D456" i="10"/>
  <c r="D986" i="10"/>
  <c r="D476" i="3"/>
  <c r="D692" i="10"/>
  <c r="D289" i="10"/>
  <c r="D275" i="10"/>
  <c r="D280" i="3"/>
  <c r="D288" i="3"/>
  <c r="D592" i="3"/>
  <c r="D472" i="3"/>
  <c r="D712" i="10"/>
  <c r="D815" i="10"/>
  <c r="D407" i="10"/>
  <c r="D325" i="3"/>
  <c r="D995" i="3"/>
  <c r="D432" i="10"/>
  <c r="D506" i="10"/>
  <c r="D580" i="10"/>
  <c r="D809" i="10"/>
  <c r="D686" i="10"/>
  <c r="D771" i="3"/>
  <c r="D898" i="3"/>
  <c r="D611" i="10"/>
  <c r="D293" i="3"/>
  <c r="D358" i="10"/>
  <c r="D386" i="10"/>
  <c r="D567" i="10"/>
  <c r="D319" i="10"/>
  <c r="D900" i="3"/>
  <c r="D511" i="10"/>
  <c r="D994" i="10"/>
  <c r="D485" i="10"/>
  <c r="D616" i="10"/>
  <c r="D433" i="10"/>
  <c r="D817" i="10"/>
  <c r="D694" i="10"/>
  <c r="D696" i="10"/>
  <c r="D869" i="10"/>
  <c r="D807" i="10"/>
  <c r="D395" i="3"/>
  <c r="D860" i="10"/>
  <c r="D907" i="10"/>
  <c r="D630" i="10"/>
  <c r="D262" i="10"/>
  <c r="D276" i="10"/>
  <c r="D397" i="10"/>
  <c r="D798" i="10"/>
  <c r="D445" i="3"/>
  <c r="D630" i="3"/>
  <c r="D600" i="3"/>
  <c r="D800" i="3"/>
  <c r="D297" i="3"/>
  <c r="D788" i="3"/>
  <c r="D640" i="3"/>
  <c r="D575" i="3"/>
  <c r="D520" i="3"/>
  <c r="D641" i="3"/>
  <c r="D440" i="10"/>
  <c r="D770" i="3"/>
  <c r="D507" i="3"/>
  <c r="D381" i="10"/>
  <c r="D727" i="10"/>
  <c r="D332" i="10"/>
  <c r="D756" i="3"/>
  <c r="D771" i="10"/>
  <c r="D702" i="10"/>
  <c r="D684" i="10"/>
  <c r="D434" i="3"/>
  <c r="D977" i="3"/>
  <c r="D408" i="10"/>
  <c r="D372" i="10"/>
  <c r="D955" i="10"/>
  <c r="D754" i="3"/>
  <c r="D421" i="10"/>
  <c r="D606" i="10"/>
  <c r="D364" i="10"/>
  <c r="D454" i="3"/>
  <c r="D313" i="3"/>
  <c r="D836" i="10"/>
  <c r="D879" i="10"/>
  <c r="D786" i="10"/>
  <c r="D906" i="3"/>
  <c r="D596" i="10"/>
  <c r="D946" i="10"/>
  <c r="D929" i="10"/>
  <c r="D465" i="3"/>
  <c r="D589" i="3"/>
  <c r="D318" i="10"/>
  <c r="D416" i="10"/>
  <c r="D402" i="3"/>
  <c r="D635" i="10"/>
  <c r="D270" i="10"/>
  <c r="D262" i="3"/>
  <c r="D266" i="3"/>
  <c r="D283" i="3"/>
  <c r="D710" i="3"/>
  <c r="D647" i="10"/>
  <c r="D706" i="10"/>
  <c r="D616" i="3"/>
  <c r="D993" i="10"/>
  <c r="D749" i="3"/>
  <c r="D528" i="10"/>
  <c r="D667" i="10"/>
  <c r="D700" i="10"/>
  <c r="D541" i="10"/>
  <c r="D447" i="3"/>
  <c r="D668" i="3"/>
  <c r="D453" i="10"/>
  <c r="D673" i="3"/>
  <c r="D377" i="3"/>
  <c r="D610" i="10"/>
  <c r="D394" i="10"/>
  <c r="D679" i="10"/>
  <c r="D893" i="10"/>
  <c r="D949" i="10"/>
  <c r="D366" i="10"/>
  <c r="D536" i="10"/>
  <c r="D888" i="10"/>
  <c r="D956" i="3"/>
  <c r="D648" i="10"/>
  <c r="D637" i="10"/>
  <c r="D315" i="10"/>
  <c r="D749" i="10"/>
  <c r="D963" i="10"/>
  <c r="D948" i="10"/>
  <c r="D629" i="10"/>
  <c r="D482" i="10"/>
  <c r="D578" i="10"/>
  <c r="D539" i="3"/>
  <c r="D775" i="10"/>
  <c r="D269" i="10"/>
  <c r="D290" i="10"/>
  <c r="D261" i="10"/>
  <c r="D273" i="3"/>
  <c r="D274" i="3"/>
  <c r="D292" i="3"/>
  <c r="D265" i="3"/>
  <c r="D436" i="3"/>
  <c r="D825" i="10"/>
  <c r="D374" i="10"/>
  <c r="D910" i="10"/>
  <c r="D967" i="10"/>
  <c r="D947" i="10"/>
  <c r="D934" i="10"/>
  <c r="D824" i="10"/>
  <c r="D382" i="3"/>
  <c r="D340" i="10"/>
  <c r="D957" i="10"/>
  <c r="D977" i="10"/>
  <c r="D704" i="3"/>
  <c r="D330" i="10"/>
  <c r="D880" i="10"/>
  <c r="D848" i="10"/>
  <c r="D959" i="10"/>
  <c r="D522" i="10"/>
  <c r="D320" i="3"/>
  <c r="D795" i="10"/>
  <c r="D429" i="3"/>
  <c r="D443" i="3"/>
  <c r="D565" i="10"/>
  <c r="D847" i="3"/>
  <c r="D517" i="10"/>
  <c r="D763" i="10"/>
  <c r="D614" i="10"/>
  <c r="D540" i="10"/>
  <c r="D748" i="10"/>
  <c r="D375" i="10"/>
  <c r="D523" i="3"/>
  <c r="D529" i="10"/>
  <c r="D298" i="3"/>
  <c r="D619" i="3"/>
  <c r="D499" i="3"/>
  <c r="D608" i="3"/>
  <c r="D982" i="3"/>
  <c r="D867" i="3"/>
  <c r="D481" i="3"/>
  <c r="D657" i="3"/>
  <c r="D579" i="3"/>
  <c r="D871" i="10"/>
  <c r="D681" i="3"/>
  <c r="D363" i="10"/>
  <c r="D930" i="3"/>
  <c r="D862" i="10"/>
  <c r="D496" i="3"/>
  <c r="D588" i="3"/>
  <c r="D305" i="3"/>
  <c r="D578" i="3"/>
  <c r="D305" i="10"/>
  <c r="D798" i="3"/>
  <c r="D308" i="10"/>
  <c r="D628" i="3"/>
  <c r="D301" i="10"/>
  <c r="D330" i="3"/>
  <c r="D583" i="10"/>
  <c r="D755" i="10"/>
  <c r="D770" i="10"/>
  <c r="D811" i="10"/>
  <c r="D776" i="3"/>
  <c r="D646" i="3"/>
  <c r="D444" i="10"/>
  <c r="D545" i="10"/>
  <c r="D759" i="10"/>
  <c r="D925" i="10"/>
  <c r="D383" i="10"/>
  <c r="D718" i="10"/>
  <c r="D812" i="10"/>
  <c r="D807" i="3"/>
  <c r="D965" i="10"/>
  <c r="D885" i="10"/>
  <c r="D378" i="3"/>
  <c r="D410" i="3"/>
  <c r="D300" i="10"/>
  <c r="D271" i="10"/>
  <c r="D267" i="10"/>
  <c r="D289" i="3"/>
  <c r="D279" i="3"/>
  <c r="D651" i="3"/>
  <c r="D307" i="3"/>
  <c r="D641" i="10"/>
  <c r="D887" i="10"/>
  <c r="D656" i="10"/>
  <c r="D818" i="3"/>
  <c r="D435" i="10"/>
  <c r="D842" i="10"/>
  <c r="D870" i="10"/>
  <c r="D384" i="3"/>
  <c r="D423" i="10"/>
  <c r="D342" i="10"/>
  <c r="D731" i="3"/>
  <c r="D491" i="3"/>
  <c r="D985" i="10"/>
  <c r="D785" i="10"/>
  <c r="D355" i="10"/>
  <c r="D847" i="10"/>
  <c r="D689" i="10"/>
  <c r="D617" i="10"/>
  <c r="D727" i="3"/>
  <c r="D856" i="10"/>
  <c r="D367" i="10"/>
  <c r="D395" i="10"/>
  <c r="D385" i="10"/>
  <c r="D949" i="3"/>
  <c r="D336" i="3"/>
  <c r="D895" i="10"/>
  <c r="D876" i="10"/>
  <c r="D409" i="3"/>
  <c r="D503" i="10"/>
  <c r="D550" i="10"/>
  <c r="D337" i="10"/>
  <c r="D867" i="10"/>
  <c r="D382" i="10"/>
  <c r="D287" i="10"/>
  <c r="D273" i="10"/>
  <c r="D280" i="10"/>
  <c r="D279" i="10"/>
  <c r="D797" i="3"/>
  <c r="D729" i="3"/>
  <c r="D436" i="10"/>
  <c r="D628" i="10"/>
  <c r="D911" i="10"/>
  <c r="D559" i="3"/>
  <c r="D605" i="10"/>
  <c r="D717" i="10"/>
  <c r="D850" i="10"/>
  <c r="D788" i="10"/>
  <c r="D602" i="3"/>
  <c r="D653" i="10"/>
  <c r="D503" i="3"/>
  <c r="D970" i="3"/>
  <c r="D670" i="10"/>
  <c r="D351" i="3"/>
  <c r="D996" i="10"/>
  <c r="D277" i="3"/>
  <c r="D764" i="10"/>
  <c r="D527" i="10"/>
  <c r="D809" i="3"/>
  <c r="D431" i="3"/>
  <c r="D833" i="3"/>
  <c r="D359" i="3"/>
  <c r="D309" i="3"/>
  <c r="D772" i="10"/>
  <c r="D908" i="3"/>
  <c r="D317" i="3"/>
  <c r="D789" i="10"/>
  <c r="D833" i="10"/>
  <c r="D516" i="10"/>
  <c r="D438" i="3"/>
  <c r="D958" i="3"/>
  <c r="D654" i="10"/>
  <c r="D354" i="10"/>
  <c r="D512" i="10"/>
  <c r="D433" i="3"/>
  <c r="D316" i="10"/>
  <c r="D326" i="10"/>
  <c r="D924" i="10"/>
  <c r="D980" i="3"/>
  <c r="D410" i="10"/>
  <c r="D664" i="10"/>
  <c r="D286" i="10"/>
  <c r="D271" i="3"/>
  <c r="D281" i="3"/>
  <c r="D661" i="10"/>
  <c r="D471" i="10"/>
  <c r="D912" i="10"/>
  <c r="D308" i="3"/>
  <c r="D439" i="3"/>
  <c r="D974" i="10"/>
  <c r="D726" i="3"/>
  <c r="D531" i="10"/>
  <c r="D276" i="3"/>
  <c r="D270" i="3"/>
  <c r="D519" i="10"/>
  <c r="D797" i="10"/>
  <c r="D309" i="10"/>
  <c r="D963" i="3"/>
  <c r="D697" i="10"/>
  <c r="D317" i="10"/>
  <c r="D586" i="10"/>
  <c r="D636" i="10"/>
  <c r="D693" i="10"/>
  <c r="D821" i="3"/>
  <c r="D896" i="10"/>
  <c r="D349" i="10"/>
  <c r="D324" i="3"/>
  <c r="D838" i="10"/>
  <c r="D699" i="10"/>
  <c r="D545" i="3"/>
  <c r="D322" i="10"/>
  <c r="D454" i="10"/>
  <c r="D455" i="3"/>
  <c r="D620" i="10"/>
  <c r="D331" i="10"/>
  <c r="D828" i="10"/>
  <c r="D451" i="10"/>
  <c r="D404" i="10"/>
  <c r="D656" i="3"/>
  <c r="D810" i="10"/>
  <c r="D266" i="10"/>
  <c r="D286" i="3"/>
  <c r="D663" i="10"/>
  <c r="D338" i="3"/>
  <c r="D678" i="10"/>
  <c r="D643" i="10"/>
  <c r="D778" i="10"/>
  <c r="D626" i="10"/>
  <c r="D455" i="10"/>
  <c r="D466" i="10"/>
  <c r="D264" i="10"/>
  <c r="D269" i="3"/>
  <c r="D372" i="3"/>
  <c r="D398" i="10"/>
  <c r="D926" i="3"/>
  <c r="D892" i="10"/>
  <c r="D621" i="3"/>
  <c r="D649" i="10"/>
  <c r="D818" i="10"/>
  <c r="D621" i="10"/>
  <c r="D428" i="10"/>
  <c r="D927" i="3"/>
  <c r="D507" i="10"/>
  <c r="D652" i="10"/>
  <c r="D908" i="10"/>
  <c r="D905" i="10"/>
  <c r="D920" i="3"/>
  <c r="D310" i="3"/>
  <c r="D564" i="10"/>
  <c r="D484" i="10"/>
  <c r="D314" i="10"/>
  <c r="D597" i="10"/>
  <c r="D415" i="10"/>
  <c r="D521" i="3"/>
  <c r="D853" i="3"/>
  <c r="D299" i="10"/>
  <c r="D591" i="10"/>
  <c r="D283" i="10"/>
  <c r="D284" i="10"/>
  <c r="D267" i="3"/>
  <c r="D402" i="10"/>
  <c r="D711" i="10"/>
  <c r="D922" i="10"/>
  <c r="D400" i="10"/>
  <c r="D368" i="10"/>
  <c r="D573" i="3"/>
  <c r="D644" i="10"/>
  <c r="D285" i="10"/>
  <c r="D264" i="3"/>
  <c r="D272" i="3"/>
  <c r="D743" i="3"/>
  <c r="D502" i="3"/>
  <c r="D728" i="10"/>
  <c r="D964" i="3"/>
  <c r="D926" i="10"/>
  <c r="D888" i="3"/>
  <c r="D756" i="10"/>
  <c r="D608" i="10"/>
  <c r="D435" i="3"/>
  <c r="D832" i="3"/>
  <c r="D643" i="3"/>
  <c r="D645" i="10"/>
  <c r="D500" i="10"/>
  <c r="D625" i="10"/>
  <c r="D381" i="3"/>
  <c r="D424" i="10"/>
  <c r="D474" i="10"/>
  <c r="D919" i="10"/>
  <c r="D891" i="3"/>
  <c r="D766" i="10"/>
  <c r="D577" i="10"/>
  <c r="D478" i="10"/>
  <c r="D803" i="10"/>
  <c r="D698" i="10"/>
  <c r="D476" i="10"/>
  <c r="D288" i="10"/>
  <c r="D274" i="10"/>
  <c r="D268" i="3"/>
  <c r="D282" i="3"/>
  <c r="D3" i="10"/>
  <c r="D2" i="10"/>
  <c r="D3" i="3"/>
  <c r="D2" i="3"/>
  <c r="D33" i="10"/>
  <c r="D81" i="10"/>
  <c r="D21" i="10"/>
  <c r="D166" i="10"/>
  <c r="D129" i="10"/>
  <c r="D120" i="10"/>
  <c r="D64" i="10"/>
  <c r="D127" i="10"/>
  <c r="D142" i="10"/>
  <c r="D23" i="10"/>
  <c r="D74" i="10"/>
  <c r="D159" i="10"/>
  <c r="D178" i="10"/>
  <c r="D165" i="10"/>
  <c r="D63" i="10"/>
  <c r="D152" i="10"/>
  <c r="D115" i="10"/>
  <c r="D62" i="10"/>
  <c r="D20" i="10"/>
  <c r="D138" i="10"/>
  <c r="D18" i="10"/>
  <c r="D103" i="10"/>
  <c r="D87" i="10"/>
  <c r="D93" i="10"/>
  <c r="D137" i="10"/>
  <c r="D167" i="10"/>
  <c r="D22" i="10"/>
  <c r="D134" i="10"/>
  <c r="D67" i="10"/>
  <c r="D102" i="10"/>
  <c r="D71" i="10"/>
  <c r="D116" i="10"/>
  <c r="D30" i="10"/>
  <c r="D98" i="10"/>
  <c r="D49" i="10"/>
  <c r="D52" i="10"/>
  <c r="D24" i="10"/>
  <c r="D73" i="10"/>
  <c r="D37" i="10"/>
  <c r="D68" i="10"/>
  <c r="D72" i="10"/>
  <c r="D27" i="10"/>
  <c r="D44" i="10"/>
  <c r="D69" i="10"/>
  <c r="D55" i="10"/>
  <c r="D8" i="10"/>
  <c r="D4" i="10"/>
  <c r="D192" i="10"/>
  <c r="D190" i="10"/>
  <c r="D194" i="10"/>
  <c r="D191" i="10"/>
  <c r="D6" i="10"/>
  <c r="D184" i="10"/>
  <c r="D26" i="10"/>
  <c r="D146" i="10"/>
  <c r="D107" i="10"/>
  <c r="D31" i="10"/>
  <c r="D53" i="10"/>
  <c r="D154" i="10"/>
  <c r="D96" i="10"/>
  <c r="D19" i="10"/>
  <c r="D177" i="10"/>
  <c r="D97" i="10"/>
  <c r="D143" i="10"/>
  <c r="D14" i="10"/>
  <c r="D91" i="10"/>
  <c r="D50" i="10"/>
  <c r="D158" i="10"/>
  <c r="D92" i="10"/>
  <c r="D161" i="10"/>
  <c r="D149" i="10"/>
  <c r="D100" i="10"/>
  <c r="D110" i="10"/>
  <c r="D164" i="10"/>
  <c r="D76" i="10"/>
  <c r="D170" i="10"/>
  <c r="D5" i="10"/>
  <c r="D82" i="10"/>
  <c r="D86" i="10"/>
  <c r="D136" i="10"/>
  <c r="D80" i="10"/>
  <c r="D60" i="10"/>
  <c r="D133" i="10"/>
  <c r="D42" i="10"/>
  <c r="D36" i="10"/>
  <c r="D65" i="10"/>
  <c r="D16" i="10"/>
  <c r="D114" i="10"/>
  <c r="D15" i="10"/>
  <c r="D174" i="10"/>
  <c r="D141" i="10"/>
  <c r="D17" i="10"/>
  <c r="D47" i="10"/>
  <c r="D13" i="10"/>
  <c r="D11" i="10"/>
  <c r="D160" i="10"/>
  <c r="D75" i="10"/>
  <c r="D186" i="10"/>
  <c r="D180" i="10"/>
  <c r="D109" i="10"/>
  <c r="D105" i="10"/>
  <c r="D123" i="10"/>
  <c r="D151" i="10"/>
  <c r="D25" i="10"/>
  <c r="D125" i="10"/>
  <c r="D181" i="10"/>
  <c r="D113" i="10"/>
  <c r="D58" i="10"/>
  <c r="D128" i="10"/>
  <c r="D95" i="10"/>
  <c r="D132" i="10"/>
  <c r="D155" i="10"/>
  <c r="D41" i="10"/>
  <c r="D150" i="10"/>
  <c r="D70" i="10"/>
  <c r="D104" i="10"/>
  <c r="D38" i="10"/>
  <c r="D54" i="10"/>
  <c r="D117" i="10"/>
  <c r="D29" i="10"/>
  <c r="D172" i="10"/>
  <c r="D101" i="10"/>
  <c r="D84" i="10"/>
  <c r="D122" i="10"/>
  <c r="D78" i="10"/>
  <c r="D168" i="10"/>
  <c r="D59" i="10"/>
  <c r="D34" i="10"/>
  <c r="D35" i="10"/>
  <c r="D66" i="10"/>
  <c r="D111" i="10"/>
  <c r="D130" i="10"/>
  <c r="D9" i="10"/>
  <c r="D145" i="10"/>
  <c r="D94" i="10"/>
  <c r="D131" i="10"/>
  <c r="D85" i="10"/>
  <c r="D183" i="10"/>
  <c r="D182" i="10"/>
  <c r="D163" i="10"/>
  <c r="D79" i="10"/>
  <c r="D56" i="10"/>
  <c r="D187" i="10"/>
  <c r="D188" i="10"/>
  <c r="D189" i="10"/>
  <c r="D193" i="10"/>
  <c r="D173" i="10"/>
  <c r="D28" i="10"/>
  <c r="D46" i="10"/>
  <c r="D179" i="10"/>
  <c r="D124" i="10"/>
  <c r="D12" i="10"/>
  <c r="D169" i="10"/>
  <c r="D118" i="10"/>
  <c r="D61" i="10"/>
  <c r="D135" i="10"/>
  <c r="D162" i="10"/>
  <c r="D157" i="10"/>
  <c r="D156" i="10"/>
  <c r="D83" i="10"/>
  <c r="D40" i="10"/>
  <c r="D10" i="10"/>
  <c r="D32" i="10"/>
  <c r="D39" i="10"/>
  <c r="D106" i="10"/>
  <c r="D43" i="10"/>
  <c r="D112" i="10"/>
  <c r="D51" i="10"/>
  <c r="D45" i="10"/>
  <c r="D148" i="10"/>
  <c r="D126" i="10"/>
  <c r="D7" i="10"/>
  <c r="D147" i="10"/>
  <c r="D144" i="10"/>
  <c r="D99" i="10"/>
  <c r="D185" i="10"/>
  <c r="D153" i="10"/>
  <c r="D108" i="10"/>
  <c r="D175" i="10"/>
  <c r="D77" i="10"/>
  <c r="D139" i="10"/>
  <c r="D140" i="10"/>
  <c r="D119" i="10"/>
  <c r="D48" i="10"/>
  <c r="D57" i="10"/>
  <c r="D88" i="10"/>
  <c r="D176" i="10"/>
  <c r="D89" i="10"/>
  <c r="D121" i="10"/>
  <c r="D90" i="10"/>
  <c r="D171" i="10"/>
  <c r="D199" i="10"/>
  <c r="D196" i="10"/>
  <c r="D195" i="10"/>
  <c r="D198" i="10"/>
  <c r="D197" i="10"/>
  <c r="D29" i="3"/>
  <c r="D83" i="3"/>
  <c r="D87" i="3"/>
  <c r="D35" i="3"/>
  <c r="D167" i="3"/>
  <c r="D47" i="3"/>
  <c r="D46" i="3"/>
  <c r="D111" i="3"/>
  <c r="D143" i="3"/>
  <c r="D21" i="3"/>
  <c r="D66" i="3"/>
  <c r="D94" i="3"/>
  <c r="D32" i="3"/>
  <c r="D155" i="3"/>
  <c r="D114" i="3"/>
  <c r="D84" i="3"/>
  <c r="D173" i="3"/>
  <c r="D64" i="3"/>
  <c r="D51" i="3"/>
  <c r="D70" i="3"/>
  <c r="D69" i="3"/>
  <c r="D76" i="3"/>
  <c r="D129" i="3"/>
  <c r="D86" i="3"/>
  <c r="D53" i="3"/>
  <c r="D157" i="3"/>
  <c r="D26" i="3"/>
  <c r="D96" i="3"/>
  <c r="D9" i="3"/>
  <c r="D67" i="3"/>
  <c r="D121" i="3"/>
  <c r="D40" i="3"/>
  <c r="D52" i="3"/>
  <c r="D25" i="3"/>
  <c r="D60" i="3"/>
  <c r="D88" i="3"/>
  <c r="D184" i="3"/>
  <c r="D34" i="3"/>
  <c r="D107" i="3"/>
  <c r="D82" i="3"/>
  <c r="D156" i="3"/>
  <c r="D162" i="3"/>
  <c r="D14" i="3"/>
  <c r="D182" i="3"/>
  <c r="D48" i="3"/>
  <c r="D19" i="3"/>
  <c r="D189" i="3"/>
  <c r="D186" i="3"/>
  <c r="D191" i="3"/>
  <c r="D199" i="3"/>
  <c r="D190" i="3"/>
  <c r="D172" i="3"/>
  <c r="D146" i="3"/>
  <c r="D132" i="3"/>
  <c r="D28" i="3"/>
  <c r="D161" i="3"/>
  <c r="D117" i="3"/>
  <c r="D179" i="3"/>
  <c r="D126" i="3"/>
  <c r="D128" i="3"/>
  <c r="D4" i="3"/>
  <c r="D108" i="3"/>
  <c r="D104" i="3"/>
  <c r="D153" i="3"/>
  <c r="D43" i="3"/>
  <c r="D183" i="3"/>
  <c r="D77" i="3"/>
  <c r="D24" i="3"/>
  <c r="D166" i="3"/>
  <c r="D106" i="3"/>
  <c r="D15" i="3"/>
  <c r="D177" i="3"/>
  <c r="D91" i="3"/>
  <c r="D16" i="3"/>
  <c r="D71" i="3"/>
  <c r="D120" i="3"/>
  <c r="D130" i="3"/>
  <c r="D95" i="3"/>
  <c r="D160" i="3"/>
  <c r="D8" i="3"/>
  <c r="D122" i="3"/>
  <c r="D151" i="3"/>
  <c r="D89" i="3"/>
  <c r="D127" i="3"/>
  <c r="D5" i="3"/>
  <c r="D56" i="3"/>
  <c r="D101" i="3"/>
  <c r="D31" i="3"/>
  <c r="D68" i="3"/>
  <c r="D30" i="3"/>
  <c r="D93" i="3"/>
  <c r="D152" i="3"/>
  <c r="D149" i="3"/>
  <c r="D138" i="3"/>
  <c r="D58" i="3"/>
  <c r="D17" i="3"/>
  <c r="D192" i="3"/>
  <c r="D195" i="3"/>
  <c r="D197" i="3"/>
  <c r="D196" i="3"/>
  <c r="D72" i="3"/>
  <c r="D49" i="3"/>
  <c r="D140" i="3"/>
  <c r="D139" i="3"/>
  <c r="D103" i="3"/>
  <c r="D45" i="3"/>
  <c r="D163" i="3"/>
  <c r="D141" i="3"/>
  <c r="D169" i="3"/>
  <c r="D171" i="3"/>
  <c r="D147" i="3"/>
  <c r="D50" i="3"/>
  <c r="D134" i="3"/>
  <c r="D37" i="3"/>
  <c r="D178" i="3"/>
  <c r="D90" i="3"/>
  <c r="D6" i="3"/>
  <c r="D133" i="3"/>
  <c r="D131" i="3"/>
  <c r="D18" i="3"/>
  <c r="D57" i="3"/>
  <c r="D136" i="3"/>
  <c r="D23" i="3"/>
  <c r="D97" i="3"/>
  <c r="D113" i="3"/>
  <c r="D123" i="3"/>
  <c r="D10" i="3"/>
  <c r="D158" i="3"/>
  <c r="D59" i="3"/>
  <c r="D99" i="3"/>
  <c r="D85" i="3"/>
  <c r="D13" i="3"/>
  <c r="D137" i="3"/>
  <c r="D150" i="3"/>
  <c r="D11" i="3"/>
  <c r="D100" i="3"/>
  <c r="D80" i="3"/>
  <c r="D74" i="3"/>
  <c r="D119" i="3"/>
  <c r="D154" i="3"/>
  <c r="D27" i="3"/>
  <c r="D75" i="3"/>
  <c r="D22" i="3"/>
  <c r="D164" i="3"/>
  <c r="D105" i="3"/>
  <c r="D168" i="3"/>
  <c r="D110" i="3"/>
  <c r="D198" i="3"/>
  <c r="D44" i="3"/>
  <c r="D135" i="3"/>
  <c r="D185" i="3"/>
  <c r="D33" i="3"/>
  <c r="D62" i="3"/>
  <c r="D180" i="3"/>
  <c r="D39" i="3"/>
  <c r="D118" i="3"/>
  <c r="D41" i="3"/>
  <c r="D165" i="3"/>
  <c r="D65" i="3"/>
  <c r="D109" i="3"/>
  <c r="D98" i="3"/>
  <c r="D174" i="3"/>
  <c r="D63" i="3"/>
  <c r="D116" i="3"/>
  <c r="D142" i="3"/>
  <c r="D7" i="3"/>
  <c r="D144" i="3"/>
  <c r="D148" i="3"/>
  <c r="D20" i="3"/>
  <c r="D61" i="3"/>
  <c r="D159" i="3"/>
  <c r="D79" i="3"/>
  <c r="D38" i="3"/>
  <c r="D102" i="3"/>
  <c r="D54" i="3"/>
  <c r="D145" i="3"/>
  <c r="D115" i="3"/>
  <c r="D12" i="3"/>
  <c r="D112" i="3"/>
  <c r="D55" i="3"/>
  <c r="D181" i="3"/>
  <c r="D125" i="3"/>
  <c r="D124" i="3"/>
  <c r="D170" i="3"/>
  <c r="D92" i="3"/>
  <c r="D73" i="3"/>
  <c r="D176" i="3"/>
  <c r="D78" i="3"/>
  <c r="D42" i="3"/>
  <c r="D175" i="3"/>
  <c r="D81" i="3"/>
  <c r="D36" i="3"/>
  <c r="D187" i="3"/>
  <c r="D188" i="3"/>
  <c r="D193" i="3"/>
  <c r="D194" i="3"/>
  <c r="D230" i="10"/>
  <c r="D252" i="10"/>
  <c r="D237" i="10"/>
  <c r="D244" i="10"/>
  <c r="D231" i="10"/>
  <c r="D251" i="10"/>
  <c r="D248" i="10"/>
  <c r="D257" i="10"/>
  <c r="D220" i="10"/>
  <c r="D215" i="10"/>
  <c r="D222" i="10"/>
  <c r="D211" i="10"/>
  <c r="D241" i="10"/>
  <c r="D226" i="10"/>
  <c r="D258" i="10"/>
  <c r="D256" i="10"/>
  <c r="D238" i="10"/>
  <c r="D250" i="10"/>
  <c r="D225" i="10"/>
  <c r="D243" i="10"/>
  <c r="D204" i="10"/>
  <c r="D223" i="10"/>
  <c r="D218" i="10"/>
  <c r="D221" i="10"/>
  <c r="D207" i="10"/>
  <c r="D216" i="10"/>
  <c r="D213" i="10"/>
  <c r="D208" i="10"/>
  <c r="D209" i="10"/>
  <c r="D214" i="10"/>
  <c r="D245" i="10"/>
  <c r="D254" i="10"/>
  <c r="D232" i="10"/>
  <c r="D253" i="10"/>
  <c r="D260" i="10"/>
  <c r="D229" i="10"/>
  <c r="D255" i="10"/>
  <c r="D224" i="10"/>
  <c r="D228" i="10"/>
  <c r="D219" i="10"/>
  <c r="D205" i="10"/>
  <c r="D206" i="10"/>
  <c r="D202" i="10"/>
  <c r="D201" i="10"/>
  <c r="D249" i="10"/>
  <c r="D242" i="10"/>
  <c r="D234" i="10"/>
  <c r="D233" i="10"/>
  <c r="D247" i="10"/>
  <c r="D259" i="10"/>
  <c r="D236" i="10"/>
  <c r="D239" i="10"/>
  <c r="D235" i="10"/>
  <c r="D240" i="10"/>
  <c r="D246" i="10"/>
  <c r="D227" i="10"/>
  <c r="D200" i="10"/>
  <c r="D203" i="10"/>
  <c r="D210" i="10"/>
  <c r="D212" i="10"/>
  <c r="D217" i="10"/>
  <c r="D243" i="3"/>
  <c r="D232" i="3"/>
  <c r="D255" i="3"/>
  <c r="D225" i="3"/>
  <c r="D239" i="3"/>
  <c r="D231" i="3"/>
  <c r="D234" i="3"/>
  <c r="D241" i="3"/>
  <c r="D213" i="3"/>
  <c r="D220" i="3"/>
  <c r="D221" i="3"/>
  <c r="D222" i="3"/>
  <c r="D211" i="3"/>
  <c r="D203" i="3"/>
  <c r="D212" i="3"/>
  <c r="D258" i="3"/>
  <c r="D260" i="3"/>
  <c r="D256" i="3"/>
  <c r="D257" i="3"/>
  <c r="D245" i="3"/>
  <c r="D227" i="3"/>
  <c r="D247" i="3"/>
  <c r="D228" i="3"/>
  <c r="D252" i="3"/>
  <c r="D217" i="3"/>
  <c r="D210" i="3"/>
  <c r="D214" i="3"/>
  <c r="D208" i="3"/>
  <c r="D206" i="3"/>
  <c r="D223" i="3"/>
  <c r="D226" i="3"/>
  <c r="D253" i="3"/>
  <c r="D240" i="3"/>
  <c r="D242" i="3"/>
  <c r="D249" i="3"/>
  <c r="D236" i="3"/>
  <c r="D233" i="3"/>
  <c r="D259" i="3"/>
  <c r="D224" i="3"/>
  <c r="D244" i="3"/>
  <c r="D254" i="3"/>
  <c r="D209" i="3"/>
  <c r="D207" i="3"/>
  <c r="D204" i="3"/>
  <c r="D219" i="3"/>
  <c r="D202" i="3"/>
  <c r="D201" i="3"/>
  <c r="D230" i="3"/>
  <c r="D238" i="3"/>
  <c r="D246" i="3"/>
  <c r="D235" i="3"/>
  <c r="D250" i="3"/>
  <c r="D237" i="3"/>
  <c r="D251" i="3"/>
  <c r="D229" i="3"/>
  <c r="D248" i="3"/>
  <c r="D216" i="3"/>
  <c r="D205" i="3"/>
  <c r="D215" i="3"/>
  <c r="D218" i="3"/>
  <c r="D200" i="3"/>
  <c r="AQ241" i="4" l="1"/>
  <c r="AW241" i="4" s="1"/>
  <c r="F110" i="3"/>
  <c r="J110" i="3"/>
  <c r="H110" i="3"/>
  <c r="I110" i="3"/>
  <c r="K110" i="3"/>
  <c r="F17" i="3"/>
  <c r="J17" i="3"/>
  <c r="H17" i="3"/>
  <c r="I17" i="3"/>
  <c r="K17" i="3"/>
  <c r="I19" i="3"/>
  <c r="K19" i="3"/>
  <c r="H19" i="3"/>
  <c r="J19" i="3"/>
  <c r="F19" i="3"/>
  <c r="F36" i="3"/>
  <c r="K36" i="3"/>
  <c r="I36" i="3"/>
  <c r="J36" i="3"/>
  <c r="H36" i="3"/>
  <c r="J168" i="3"/>
  <c r="F168" i="3"/>
  <c r="I168" i="3"/>
  <c r="H168" i="3"/>
  <c r="K168" i="3"/>
  <c r="I58" i="3"/>
  <c r="H58" i="3"/>
  <c r="K58" i="3"/>
  <c r="F58" i="3"/>
  <c r="J58" i="3"/>
  <c r="I48" i="3"/>
  <c r="K48" i="3"/>
  <c r="J48" i="3"/>
  <c r="H48" i="3"/>
  <c r="F48" i="3"/>
  <c r="J81" i="3"/>
  <c r="K81" i="3"/>
  <c r="I81" i="3"/>
  <c r="F81" i="3"/>
  <c r="H81" i="3"/>
  <c r="J105" i="3"/>
  <c r="F105" i="3"/>
  <c r="K105" i="3"/>
  <c r="H105" i="3"/>
  <c r="I105" i="3"/>
  <c r="K138" i="3"/>
  <c r="F138" i="3"/>
  <c r="J138" i="3"/>
  <c r="H138" i="3"/>
  <c r="I138" i="3"/>
  <c r="I182" i="3"/>
  <c r="K182" i="3"/>
  <c r="J182" i="3"/>
  <c r="F182" i="3"/>
  <c r="H182" i="3"/>
  <c r="I198" i="3"/>
  <c r="H198" i="3"/>
  <c r="K198" i="3"/>
  <c r="J198" i="3"/>
  <c r="F198" i="3"/>
  <c r="J175" i="3"/>
  <c r="I175" i="3"/>
  <c r="F175" i="3"/>
  <c r="K175" i="3"/>
  <c r="H175" i="3"/>
  <c r="J164" i="3"/>
  <c r="I164" i="3"/>
  <c r="F164" i="3"/>
  <c r="K164" i="3"/>
  <c r="H164" i="3"/>
  <c r="J149" i="3"/>
  <c r="I149" i="3"/>
  <c r="K149" i="3"/>
  <c r="H149" i="3"/>
  <c r="F149" i="3"/>
  <c r="K14" i="3"/>
  <c r="I14" i="3"/>
  <c r="J14" i="3"/>
  <c r="H14" i="3"/>
  <c r="F14" i="3"/>
  <c r="K42" i="3"/>
  <c r="H42" i="3"/>
  <c r="J42" i="3"/>
  <c r="I42" i="3"/>
  <c r="F42" i="3"/>
  <c r="I22" i="3"/>
  <c r="K22" i="3"/>
  <c r="J22" i="3"/>
  <c r="F22" i="3"/>
  <c r="H22" i="3"/>
  <c r="J152" i="3"/>
  <c r="F152" i="3"/>
  <c r="H152" i="3"/>
  <c r="K152" i="3"/>
  <c r="I152" i="3"/>
  <c r="J162" i="3"/>
  <c r="F162" i="3"/>
  <c r="I162" i="3"/>
  <c r="K162" i="3"/>
  <c r="H162" i="3"/>
  <c r="H78" i="3"/>
  <c r="J78" i="3"/>
  <c r="F78" i="3"/>
  <c r="I78" i="3"/>
  <c r="K78" i="3"/>
  <c r="H211" i="3"/>
  <c r="I211" i="3"/>
  <c r="F211" i="3"/>
  <c r="J211" i="3"/>
  <c r="K211" i="3"/>
  <c r="J75" i="3"/>
  <c r="H75" i="3"/>
  <c r="I75" i="3"/>
  <c r="F75" i="3"/>
  <c r="K75" i="3"/>
  <c r="J221" i="3"/>
  <c r="K221" i="3"/>
  <c r="I221" i="3"/>
  <c r="F221" i="3"/>
  <c r="H221" i="3"/>
  <c r="F93" i="3"/>
  <c r="K93" i="3"/>
  <c r="H93" i="3"/>
  <c r="I93" i="3"/>
  <c r="J93" i="3"/>
  <c r="J156" i="3"/>
  <c r="F156" i="3"/>
  <c r="K156" i="3"/>
  <c r="H156" i="3"/>
  <c r="I156" i="3"/>
  <c r="K176" i="3"/>
  <c r="J176" i="3"/>
  <c r="I176" i="3"/>
  <c r="F176" i="3"/>
  <c r="H176" i="3"/>
  <c r="J217" i="3"/>
  <c r="H217" i="3"/>
  <c r="F217" i="3"/>
  <c r="I217" i="3"/>
  <c r="K217" i="3"/>
  <c r="J212" i="3"/>
  <c r="K212" i="3"/>
  <c r="H212" i="3"/>
  <c r="I212" i="3"/>
  <c r="F212" i="3"/>
  <c r="H27" i="3"/>
  <c r="J27" i="3"/>
  <c r="F27" i="3"/>
  <c r="I27" i="3"/>
  <c r="K27" i="3"/>
  <c r="K30" i="3"/>
  <c r="I30" i="3"/>
  <c r="J30" i="3"/>
  <c r="H30" i="3"/>
  <c r="F30" i="3"/>
  <c r="J82" i="3"/>
  <c r="F82" i="3"/>
  <c r="H82" i="3"/>
  <c r="K82" i="3"/>
  <c r="I82" i="3"/>
  <c r="H73" i="3"/>
  <c r="F73" i="3"/>
  <c r="K73" i="3"/>
  <c r="J73" i="3"/>
  <c r="I73" i="3"/>
  <c r="J216" i="3"/>
  <c r="H216" i="3"/>
  <c r="K216" i="3"/>
  <c r="I216" i="3"/>
  <c r="F216" i="3"/>
  <c r="I154" i="3"/>
  <c r="H154" i="3"/>
  <c r="K154" i="3"/>
  <c r="F154" i="3"/>
  <c r="J154" i="3"/>
  <c r="K68" i="3"/>
  <c r="I68" i="3"/>
  <c r="J68" i="3"/>
  <c r="H68" i="3"/>
  <c r="F68" i="3"/>
  <c r="K107" i="3"/>
  <c r="H107" i="3"/>
  <c r="J107" i="3"/>
  <c r="I107" i="3"/>
  <c r="F107" i="3"/>
  <c r="K213" i="3"/>
  <c r="H213" i="3"/>
  <c r="I213" i="3"/>
  <c r="F213" i="3"/>
  <c r="J213" i="3"/>
  <c r="J92" i="3"/>
  <c r="I92" i="3"/>
  <c r="K92" i="3"/>
  <c r="F92" i="3"/>
  <c r="H92" i="3"/>
  <c r="I194" i="3"/>
  <c r="K194" i="3"/>
  <c r="F194" i="3"/>
  <c r="J194" i="3"/>
  <c r="H194" i="3"/>
  <c r="J119" i="3"/>
  <c r="F119" i="3"/>
  <c r="K119" i="3"/>
  <c r="H119" i="3"/>
  <c r="I119" i="3"/>
  <c r="I223" i="3"/>
  <c r="J223" i="3"/>
  <c r="K223" i="3"/>
  <c r="H223" i="3"/>
  <c r="F223" i="3"/>
  <c r="I218" i="3"/>
  <c r="J218" i="3"/>
  <c r="K218" i="3"/>
  <c r="F218" i="3"/>
  <c r="H218" i="3"/>
  <c r="J31" i="3"/>
  <c r="F31" i="3"/>
  <c r="I31" i="3"/>
  <c r="K31" i="3"/>
  <c r="H31" i="3"/>
  <c r="K34" i="3"/>
  <c r="I34" i="3"/>
  <c r="J34" i="3"/>
  <c r="F34" i="3"/>
  <c r="H34" i="3"/>
  <c r="F3" i="3"/>
  <c r="I3" i="3"/>
  <c r="H3" i="3"/>
  <c r="K3" i="3"/>
  <c r="J3" i="3"/>
  <c r="J282" i="3"/>
  <c r="F282" i="3"/>
  <c r="K282" i="3"/>
  <c r="H282" i="3"/>
  <c r="I282" i="3"/>
  <c r="I252" i="3"/>
  <c r="K252" i="3"/>
  <c r="F252" i="3"/>
  <c r="H252" i="3"/>
  <c r="J252" i="3"/>
  <c r="I268" i="3"/>
  <c r="K268" i="3"/>
  <c r="H268" i="3"/>
  <c r="J268" i="3"/>
  <c r="F268" i="3"/>
  <c r="J248" i="3"/>
  <c r="K248" i="3"/>
  <c r="I248" i="3"/>
  <c r="H248" i="3"/>
  <c r="F248" i="3"/>
  <c r="K699" i="8"/>
  <c r="J699" i="8"/>
  <c r="K804" i="8"/>
  <c r="J804" i="8"/>
  <c r="K767" i="8"/>
  <c r="J767" i="8"/>
  <c r="I891" i="3"/>
  <c r="K891" i="3"/>
  <c r="H891" i="3"/>
  <c r="F891" i="3"/>
  <c r="J891" i="3"/>
  <c r="J920" i="8"/>
  <c r="K920" i="8"/>
  <c r="F381" i="3"/>
  <c r="J381" i="3"/>
  <c r="K381" i="3"/>
  <c r="I381" i="3"/>
  <c r="H381" i="3"/>
  <c r="F643" i="3"/>
  <c r="I643" i="3"/>
  <c r="H643" i="3"/>
  <c r="K643" i="3"/>
  <c r="J643" i="3"/>
  <c r="I832" i="3"/>
  <c r="H832" i="3"/>
  <c r="K832" i="3"/>
  <c r="J832" i="3"/>
  <c r="F832" i="3"/>
  <c r="I435" i="3"/>
  <c r="K435" i="3"/>
  <c r="J435" i="3"/>
  <c r="H435" i="3"/>
  <c r="F435" i="3"/>
  <c r="J757" i="8"/>
  <c r="K757" i="8"/>
  <c r="J888" i="3"/>
  <c r="I888" i="3"/>
  <c r="K888" i="3"/>
  <c r="F888" i="3"/>
  <c r="H888" i="3"/>
  <c r="J927" i="8"/>
  <c r="K927" i="8"/>
  <c r="F964" i="3"/>
  <c r="H964" i="3"/>
  <c r="I964" i="3"/>
  <c r="J964" i="3"/>
  <c r="K964" i="3"/>
  <c r="J729" i="8"/>
  <c r="K729" i="8"/>
  <c r="J502" i="3"/>
  <c r="K502" i="3"/>
  <c r="I502" i="3"/>
  <c r="F502" i="3"/>
  <c r="H502" i="3"/>
  <c r="I743" i="3"/>
  <c r="J743" i="3"/>
  <c r="K743" i="3"/>
  <c r="H743" i="3"/>
  <c r="F743" i="3"/>
  <c r="I272" i="3"/>
  <c r="F272" i="3"/>
  <c r="K272" i="3"/>
  <c r="H272" i="3"/>
  <c r="J272" i="3"/>
  <c r="K264" i="3"/>
  <c r="J264" i="3"/>
  <c r="F264" i="3"/>
  <c r="I264" i="3"/>
  <c r="H264" i="3"/>
  <c r="F573" i="3"/>
  <c r="H573" i="3"/>
  <c r="J573" i="3"/>
  <c r="I573" i="3"/>
  <c r="K573" i="3"/>
  <c r="J923" i="8"/>
  <c r="K923" i="8"/>
  <c r="K712" i="8"/>
  <c r="J712" i="8"/>
  <c r="K170" i="3"/>
  <c r="J170" i="3"/>
  <c r="I170" i="3"/>
  <c r="F170" i="3"/>
  <c r="H170" i="3"/>
  <c r="J74" i="3"/>
  <c r="K74" i="3"/>
  <c r="I74" i="3"/>
  <c r="F74" i="3"/>
  <c r="H74" i="3"/>
  <c r="K184" i="3"/>
  <c r="H184" i="3"/>
  <c r="I184" i="3"/>
  <c r="J184" i="3"/>
  <c r="F184" i="3"/>
  <c r="J124" i="3"/>
  <c r="H124" i="3"/>
  <c r="K124" i="3"/>
  <c r="I124" i="3"/>
  <c r="F124" i="3"/>
  <c r="J202" i="3"/>
  <c r="I202" i="3"/>
  <c r="K202" i="3"/>
  <c r="F202" i="3"/>
  <c r="H202" i="3"/>
  <c r="J80" i="3"/>
  <c r="K80" i="3"/>
  <c r="I80" i="3"/>
  <c r="F80" i="3"/>
  <c r="H80" i="3"/>
  <c r="I101" i="3"/>
  <c r="K101" i="3"/>
  <c r="J101" i="3"/>
  <c r="F101" i="3"/>
  <c r="H101" i="3"/>
  <c r="K88" i="3"/>
  <c r="I88" i="3"/>
  <c r="J88" i="3"/>
  <c r="F88" i="3"/>
  <c r="H88" i="3"/>
  <c r="I125" i="3"/>
  <c r="H125" i="3"/>
  <c r="J125" i="3"/>
  <c r="F125" i="3"/>
  <c r="K125" i="3"/>
  <c r="J100" i="3"/>
  <c r="K100" i="3"/>
  <c r="I100" i="3"/>
  <c r="F100" i="3"/>
  <c r="H100" i="3"/>
  <c r="J56" i="3"/>
  <c r="K56" i="3"/>
  <c r="I56" i="3"/>
  <c r="F56" i="3"/>
  <c r="H56" i="3"/>
  <c r="I60" i="3"/>
  <c r="J60" i="3"/>
  <c r="K60" i="3"/>
  <c r="F60" i="3"/>
  <c r="H60" i="3"/>
  <c r="K181" i="3"/>
  <c r="F181" i="3"/>
  <c r="J181" i="3"/>
  <c r="I181" i="3"/>
  <c r="H181" i="3"/>
  <c r="J11" i="3"/>
  <c r="F11" i="3"/>
  <c r="H11" i="3"/>
  <c r="K11" i="3"/>
  <c r="I11" i="3"/>
  <c r="K5" i="3"/>
  <c r="J5" i="3"/>
  <c r="H5" i="3"/>
  <c r="F5" i="3"/>
  <c r="I5" i="3"/>
  <c r="J25" i="3"/>
  <c r="K25" i="3"/>
  <c r="I25" i="3"/>
  <c r="H25" i="3"/>
  <c r="F25" i="3"/>
  <c r="I55" i="3"/>
  <c r="F55" i="3"/>
  <c r="K55" i="3"/>
  <c r="H55" i="3"/>
  <c r="J55" i="3"/>
  <c r="J150" i="3"/>
  <c r="K150" i="3"/>
  <c r="H150" i="3"/>
  <c r="I150" i="3"/>
  <c r="F150" i="3"/>
  <c r="J208" i="3"/>
  <c r="H208" i="3"/>
  <c r="K208" i="3"/>
  <c r="I208" i="3"/>
  <c r="F208" i="3"/>
  <c r="I127" i="3"/>
  <c r="H127" i="3"/>
  <c r="J127" i="3"/>
  <c r="K127" i="3"/>
  <c r="F127" i="3"/>
  <c r="K52" i="3"/>
  <c r="J52" i="3"/>
  <c r="I52" i="3"/>
  <c r="H52" i="3"/>
  <c r="F52" i="3"/>
  <c r="K112" i="3"/>
  <c r="F112" i="3"/>
  <c r="H112" i="3"/>
  <c r="I112" i="3"/>
  <c r="J112" i="3"/>
  <c r="J220" i="3"/>
  <c r="K220" i="3"/>
  <c r="F220" i="3"/>
  <c r="H220" i="3"/>
  <c r="I220" i="3"/>
  <c r="J137" i="3"/>
  <c r="F137" i="3"/>
  <c r="H137" i="3"/>
  <c r="I137" i="3"/>
  <c r="K137" i="3"/>
  <c r="I214" i="3"/>
  <c r="K214" i="3"/>
  <c r="F214" i="3"/>
  <c r="J214" i="3"/>
  <c r="H214" i="3"/>
  <c r="K205" i="3"/>
  <c r="I205" i="3"/>
  <c r="F205" i="3"/>
  <c r="J205" i="3"/>
  <c r="H205" i="3"/>
  <c r="H89" i="3"/>
  <c r="I89" i="3"/>
  <c r="K89" i="3"/>
  <c r="J89" i="3"/>
  <c r="F89" i="3"/>
  <c r="F40" i="3"/>
  <c r="I40" i="3"/>
  <c r="K40" i="3"/>
  <c r="J40" i="3"/>
  <c r="H40" i="3"/>
  <c r="I12" i="3"/>
  <c r="F12" i="3"/>
  <c r="J12" i="3"/>
  <c r="K12" i="3"/>
  <c r="H12" i="3"/>
  <c r="K13" i="3"/>
  <c r="J13" i="3"/>
  <c r="I13" i="3"/>
  <c r="H13" i="3"/>
  <c r="F13" i="3"/>
  <c r="K151" i="3"/>
  <c r="J151" i="3"/>
  <c r="I151" i="3"/>
  <c r="F151" i="3"/>
  <c r="H151" i="3"/>
  <c r="I121" i="3"/>
  <c r="J121" i="3"/>
  <c r="F121" i="3"/>
  <c r="K121" i="3"/>
  <c r="H121" i="3"/>
  <c r="J115" i="3"/>
  <c r="H115" i="3"/>
  <c r="K115" i="3"/>
  <c r="I115" i="3"/>
  <c r="F115" i="3"/>
  <c r="J85" i="3"/>
  <c r="I85" i="3"/>
  <c r="K85" i="3"/>
  <c r="H85" i="3"/>
  <c r="F85" i="3"/>
  <c r="J122" i="3"/>
  <c r="I122" i="3"/>
  <c r="K122" i="3"/>
  <c r="H122" i="3"/>
  <c r="F122" i="3"/>
  <c r="I203" i="3"/>
  <c r="K203" i="3"/>
  <c r="J203" i="3"/>
  <c r="H203" i="3"/>
  <c r="F203" i="3"/>
  <c r="J67" i="3"/>
  <c r="I67" i="3"/>
  <c r="F67" i="3"/>
  <c r="H67" i="3"/>
  <c r="K67" i="3"/>
  <c r="J204" i="3"/>
  <c r="F204" i="3"/>
  <c r="I204" i="3"/>
  <c r="K204" i="3"/>
  <c r="H204" i="3"/>
  <c r="I145" i="3"/>
  <c r="H145" i="3"/>
  <c r="J145" i="3"/>
  <c r="K145" i="3"/>
  <c r="F145" i="3"/>
  <c r="I99" i="3"/>
  <c r="J99" i="3"/>
  <c r="K99" i="3"/>
  <c r="H99" i="3"/>
  <c r="F99" i="3"/>
  <c r="K207" i="3"/>
  <c r="H207" i="3"/>
  <c r="F207" i="3"/>
  <c r="J207" i="3"/>
  <c r="I207" i="3"/>
  <c r="I8" i="3"/>
  <c r="F8" i="3"/>
  <c r="K8" i="3"/>
  <c r="J8" i="3"/>
  <c r="H8" i="3"/>
  <c r="I9" i="3"/>
  <c r="K9" i="3"/>
  <c r="H9" i="3"/>
  <c r="J9" i="3"/>
  <c r="F9" i="3"/>
  <c r="K54" i="3"/>
  <c r="H54" i="3"/>
  <c r="J54" i="3"/>
  <c r="I54" i="3"/>
  <c r="F54" i="3"/>
  <c r="K200" i="3"/>
  <c r="F200" i="3"/>
  <c r="I200" i="3"/>
  <c r="H200" i="3"/>
  <c r="J200" i="3"/>
  <c r="K186" i="3"/>
  <c r="I186" i="3"/>
  <c r="H186" i="3"/>
  <c r="F186" i="3"/>
  <c r="J186" i="3"/>
  <c r="K59" i="3"/>
  <c r="F59" i="3"/>
  <c r="I59" i="3"/>
  <c r="J59" i="3"/>
  <c r="H59" i="3"/>
  <c r="J160" i="3"/>
  <c r="F160" i="3"/>
  <c r="I160" i="3"/>
  <c r="H160" i="3"/>
  <c r="K160" i="3"/>
  <c r="K96" i="3"/>
  <c r="J96" i="3"/>
  <c r="I96" i="3"/>
  <c r="F96" i="3"/>
  <c r="H96" i="3"/>
  <c r="K102" i="3"/>
  <c r="J102" i="3"/>
  <c r="F102" i="3"/>
  <c r="I102" i="3"/>
  <c r="H102" i="3"/>
  <c r="J189" i="3"/>
  <c r="I189" i="3"/>
  <c r="K189" i="3"/>
  <c r="F189" i="3"/>
  <c r="H189" i="3"/>
  <c r="K196" i="3"/>
  <c r="H196" i="3"/>
  <c r="J196" i="3"/>
  <c r="F196" i="3"/>
  <c r="I196" i="3"/>
  <c r="J158" i="3"/>
  <c r="K158" i="3"/>
  <c r="I158" i="3"/>
  <c r="H158" i="3"/>
  <c r="F158" i="3"/>
  <c r="I95" i="3"/>
  <c r="H95" i="3"/>
  <c r="K95" i="3"/>
  <c r="J95" i="3"/>
  <c r="F95" i="3"/>
  <c r="J26" i="3"/>
  <c r="I26" i="3"/>
  <c r="K26" i="3"/>
  <c r="H26" i="3"/>
  <c r="F26" i="3"/>
  <c r="I38" i="3"/>
  <c r="H38" i="3"/>
  <c r="K38" i="3"/>
  <c r="J38" i="3"/>
  <c r="F38" i="3"/>
  <c r="J10" i="3"/>
  <c r="K10" i="3"/>
  <c r="I10" i="3"/>
  <c r="H10" i="3"/>
  <c r="F10" i="3"/>
  <c r="J3" i="8"/>
  <c r="K3" i="8"/>
  <c r="I241" i="3"/>
  <c r="J241" i="3"/>
  <c r="K241" i="3"/>
  <c r="H241" i="3"/>
  <c r="F241" i="3"/>
  <c r="I267" i="3"/>
  <c r="H267" i="3"/>
  <c r="K267" i="3"/>
  <c r="J267" i="3"/>
  <c r="F267" i="3"/>
  <c r="K254" i="3"/>
  <c r="I254" i="3"/>
  <c r="H254" i="3"/>
  <c r="J254" i="3"/>
  <c r="F254" i="3"/>
  <c r="I228" i="3"/>
  <c r="H228" i="3"/>
  <c r="J228" i="3"/>
  <c r="K228" i="3"/>
  <c r="F228" i="3"/>
  <c r="I853" i="3"/>
  <c r="J853" i="3"/>
  <c r="H853" i="3"/>
  <c r="F853" i="3"/>
  <c r="K853" i="3"/>
  <c r="H521" i="3"/>
  <c r="F521" i="3"/>
  <c r="K521" i="3"/>
  <c r="I521" i="3"/>
  <c r="J521" i="3"/>
  <c r="I310" i="3"/>
  <c r="F310" i="3"/>
  <c r="J310" i="3"/>
  <c r="K310" i="3"/>
  <c r="H310" i="3"/>
  <c r="H920" i="3"/>
  <c r="I920" i="3"/>
  <c r="F920" i="3"/>
  <c r="K920" i="3"/>
  <c r="J920" i="3"/>
  <c r="K906" i="8"/>
  <c r="J906" i="8"/>
  <c r="K909" i="8"/>
  <c r="J909" i="8"/>
  <c r="J927" i="3"/>
  <c r="H927" i="3"/>
  <c r="K927" i="3"/>
  <c r="F927" i="3"/>
  <c r="I927" i="3"/>
  <c r="J819" i="8"/>
  <c r="K819" i="8"/>
  <c r="H621" i="3"/>
  <c r="K621" i="3"/>
  <c r="I621" i="3"/>
  <c r="J621" i="3"/>
  <c r="F621" i="3"/>
  <c r="K893" i="8"/>
  <c r="J893" i="8"/>
  <c r="J926" i="3"/>
  <c r="I926" i="3"/>
  <c r="K926" i="3"/>
  <c r="F926" i="3"/>
  <c r="H926" i="3"/>
  <c r="H372" i="3"/>
  <c r="K372" i="3"/>
  <c r="I372" i="3"/>
  <c r="J372" i="3"/>
  <c r="F372" i="3"/>
  <c r="J229" i="3"/>
  <c r="K229" i="3"/>
  <c r="I229" i="3"/>
  <c r="H229" i="3"/>
  <c r="F229" i="3"/>
  <c r="K269" i="3"/>
  <c r="J269" i="3"/>
  <c r="F269" i="3"/>
  <c r="I269" i="3"/>
  <c r="H269" i="3"/>
  <c r="K779" i="8"/>
  <c r="J779" i="8"/>
  <c r="J338" i="3"/>
  <c r="H338" i="3"/>
  <c r="I338" i="3"/>
  <c r="K338" i="3"/>
  <c r="F338" i="3"/>
  <c r="K79" i="3"/>
  <c r="F79" i="3"/>
  <c r="J79" i="3"/>
  <c r="I79" i="3"/>
  <c r="H79" i="3"/>
  <c r="K123" i="3"/>
  <c r="I123" i="3"/>
  <c r="H123" i="3"/>
  <c r="F123" i="3"/>
  <c r="J123" i="3"/>
  <c r="J130" i="3"/>
  <c r="K130" i="3"/>
  <c r="F130" i="3"/>
  <c r="I130" i="3"/>
  <c r="H130" i="3"/>
  <c r="K157" i="3"/>
  <c r="H157" i="3"/>
  <c r="J157" i="3"/>
  <c r="I157" i="3"/>
  <c r="F157" i="3"/>
  <c r="F53" i="3"/>
  <c r="K53" i="3"/>
  <c r="H53" i="3"/>
  <c r="J53" i="3"/>
  <c r="I53" i="3"/>
  <c r="F159" i="3"/>
  <c r="H159" i="3"/>
  <c r="I159" i="3"/>
  <c r="J159" i="3"/>
  <c r="K159" i="3"/>
  <c r="K113" i="3"/>
  <c r="J113" i="3"/>
  <c r="I113" i="3"/>
  <c r="H113" i="3"/>
  <c r="F113" i="3"/>
  <c r="I120" i="3"/>
  <c r="J120" i="3"/>
  <c r="F120" i="3"/>
  <c r="H120" i="3"/>
  <c r="K120" i="3"/>
  <c r="K190" i="3"/>
  <c r="I190" i="3"/>
  <c r="J190" i="3"/>
  <c r="H190" i="3"/>
  <c r="F190" i="3"/>
  <c r="J206" i="3"/>
  <c r="H206" i="3"/>
  <c r="K206" i="3"/>
  <c r="I206" i="3"/>
  <c r="F206" i="3"/>
  <c r="I86" i="3"/>
  <c r="J86" i="3"/>
  <c r="H86" i="3"/>
  <c r="K86" i="3"/>
  <c r="F86" i="3"/>
  <c r="I61" i="3"/>
  <c r="K61" i="3"/>
  <c r="J61" i="3"/>
  <c r="F61" i="3"/>
  <c r="H61" i="3"/>
  <c r="H97" i="3"/>
  <c r="J97" i="3"/>
  <c r="F97" i="3"/>
  <c r="I97" i="3"/>
  <c r="K97" i="3"/>
  <c r="I195" i="3"/>
  <c r="J195" i="3"/>
  <c r="K195" i="3"/>
  <c r="H195" i="3"/>
  <c r="F195" i="3"/>
  <c r="J71" i="3"/>
  <c r="F71" i="3"/>
  <c r="I71" i="3"/>
  <c r="K71" i="3"/>
  <c r="H71" i="3"/>
  <c r="K129" i="3"/>
  <c r="H129" i="3"/>
  <c r="J129" i="3"/>
  <c r="F129" i="3"/>
  <c r="I129" i="3"/>
  <c r="K20" i="3"/>
  <c r="I20" i="3"/>
  <c r="J20" i="3"/>
  <c r="F20" i="3"/>
  <c r="H20" i="3"/>
  <c r="J23" i="3"/>
  <c r="I23" i="3"/>
  <c r="K23" i="3"/>
  <c r="H23" i="3"/>
  <c r="F23" i="3"/>
  <c r="K16" i="3"/>
  <c r="I16" i="3"/>
  <c r="J16" i="3"/>
  <c r="F16" i="3"/>
  <c r="H16" i="3"/>
  <c r="K76" i="3"/>
  <c r="J76" i="3"/>
  <c r="F76" i="3"/>
  <c r="I76" i="3"/>
  <c r="H76" i="3"/>
  <c r="J148" i="3"/>
  <c r="I148" i="3"/>
  <c r="F148" i="3"/>
  <c r="H148" i="3"/>
  <c r="K148" i="3"/>
  <c r="K136" i="3"/>
  <c r="I136" i="3"/>
  <c r="F136" i="3"/>
  <c r="H136" i="3"/>
  <c r="J136" i="3"/>
  <c r="I91" i="3"/>
  <c r="F91" i="3"/>
  <c r="K91" i="3"/>
  <c r="J91" i="3"/>
  <c r="H91" i="3"/>
  <c r="K69" i="3"/>
  <c r="F69" i="3"/>
  <c r="I69" i="3"/>
  <c r="J69" i="3"/>
  <c r="H69" i="3"/>
  <c r="F193" i="3"/>
  <c r="K193" i="3"/>
  <c r="H193" i="3"/>
  <c r="I193" i="3"/>
  <c r="J193" i="3"/>
  <c r="F144" i="3"/>
  <c r="I144" i="3"/>
  <c r="H144" i="3"/>
  <c r="K144" i="3"/>
  <c r="J144" i="3"/>
  <c r="J57" i="3"/>
  <c r="F57" i="3"/>
  <c r="K57" i="3"/>
  <c r="H57" i="3"/>
  <c r="I57" i="3"/>
  <c r="H177" i="3"/>
  <c r="K177" i="3"/>
  <c r="J177" i="3"/>
  <c r="I177" i="3"/>
  <c r="F177" i="3"/>
  <c r="K70" i="3"/>
  <c r="J70" i="3"/>
  <c r="H70" i="3"/>
  <c r="F70" i="3"/>
  <c r="I70" i="3"/>
  <c r="K191" i="3"/>
  <c r="J191" i="3"/>
  <c r="H191" i="3"/>
  <c r="I191" i="3"/>
  <c r="F191" i="3"/>
  <c r="I7" i="3"/>
  <c r="K7" i="3"/>
  <c r="J7" i="3"/>
  <c r="H7" i="3"/>
  <c r="F7" i="3"/>
  <c r="K18" i="3"/>
  <c r="I18" i="3"/>
  <c r="J18" i="3"/>
  <c r="H18" i="3"/>
  <c r="F18" i="3"/>
  <c r="I15" i="3"/>
  <c r="F15" i="3"/>
  <c r="K15" i="3"/>
  <c r="J15" i="3"/>
  <c r="H15" i="3"/>
  <c r="J51" i="3"/>
  <c r="H51" i="3"/>
  <c r="K51" i="3"/>
  <c r="F51" i="3"/>
  <c r="I51" i="3"/>
  <c r="I142" i="3"/>
  <c r="H142" i="3"/>
  <c r="J142" i="3"/>
  <c r="K142" i="3"/>
  <c r="F142" i="3"/>
  <c r="I131" i="3"/>
  <c r="K131" i="3"/>
  <c r="J131" i="3"/>
  <c r="F131" i="3"/>
  <c r="H131" i="3"/>
  <c r="J106" i="3"/>
  <c r="I106" i="3"/>
  <c r="H106" i="3"/>
  <c r="F106" i="3"/>
  <c r="K106" i="3"/>
  <c r="J64" i="3"/>
  <c r="I64" i="3"/>
  <c r="K64" i="3"/>
  <c r="H64" i="3"/>
  <c r="F64" i="3"/>
  <c r="J116" i="3"/>
  <c r="K116" i="3"/>
  <c r="I116" i="3"/>
  <c r="H116" i="3"/>
  <c r="F116" i="3"/>
  <c r="J187" i="3"/>
  <c r="I187" i="3"/>
  <c r="K187" i="3"/>
  <c r="F187" i="3"/>
  <c r="H187" i="3"/>
  <c r="I133" i="3"/>
  <c r="H133" i="3"/>
  <c r="K133" i="3"/>
  <c r="J133" i="3"/>
  <c r="F133" i="3"/>
  <c r="K166" i="3"/>
  <c r="I166" i="3"/>
  <c r="J166" i="3"/>
  <c r="H166" i="3"/>
  <c r="F166" i="3"/>
  <c r="K173" i="3"/>
  <c r="I173" i="3"/>
  <c r="F173" i="3"/>
  <c r="H173" i="3"/>
  <c r="J173" i="3"/>
  <c r="I63" i="3"/>
  <c r="H63" i="3"/>
  <c r="J63" i="3"/>
  <c r="F63" i="3"/>
  <c r="K63" i="3"/>
  <c r="H6" i="3"/>
  <c r="K6" i="3"/>
  <c r="F6" i="3"/>
  <c r="I6" i="3"/>
  <c r="J6" i="3"/>
  <c r="H24" i="3"/>
  <c r="J24" i="3"/>
  <c r="F24" i="3"/>
  <c r="I24" i="3"/>
  <c r="K24" i="3"/>
  <c r="K188" i="3"/>
  <c r="I188" i="3"/>
  <c r="J188" i="3"/>
  <c r="H188" i="3"/>
  <c r="F188" i="3"/>
  <c r="J84" i="3"/>
  <c r="I84" i="3"/>
  <c r="F84" i="3"/>
  <c r="K84" i="3"/>
  <c r="H84" i="3"/>
  <c r="J174" i="3"/>
  <c r="H174" i="3"/>
  <c r="K174" i="3"/>
  <c r="F174" i="3"/>
  <c r="I174" i="3"/>
  <c r="F90" i="3"/>
  <c r="J90" i="3"/>
  <c r="H90" i="3"/>
  <c r="K90" i="3"/>
  <c r="I90" i="3"/>
  <c r="I77" i="3"/>
  <c r="H77" i="3"/>
  <c r="J77" i="3"/>
  <c r="K77" i="3"/>
  <c r="F77" i="3"/>
  <c r="F114" i="3"/>
  <c r="J114" i="3"/>
  <c r="H114" i="3"/>
  <c r="I114" i="3"/>
  <c r="K114" i="3"/>
  <c r="J98" i="3"/>
  <c r="F98" i="3"/>
  <c r="K98" i="3"/>
  <c r="H98" i="3"/>
  <c r="I98" i="3"/>
  <c r="H178" i="3"/>
  <c r="J178" i="3"/>
  <c r="F178" i="3"/>
  <c r="I178" i="3"/>
  <c r="K178" i="3"/>
  <c r="J183" i="3"/>
  <c r="K183" i="3"/>
  <c r="I183" i="3"/>
  <c r="H183" i="3"/>
  <c r="F183" i="3"/>
  <c r="K155" i="3"/>
  <c r="J155" i="3"/>
  <c r="F155" i="3"/>
  <c r="I155" i="3"/>
  <c r="H155" i="3"/>
  <c r="F109" i="3"/>
  <c r="I109" i="3"/>
  <c r="K109" i="3"/>
  <c r="J109" i="3"/>
  <c r="H109" i="3"/>
  <c r="J37" i="3"/>
  <c r="K37" i="3"/>
  <c r="I37" i="3"/>
  <c r="F37" i="3"/>
  <c r="H37" i="3"/>
  <c r="K43" i="3"/>
  <c r="F43" i="3"/>
  <c r="J43" i="3"/>
  <c r="I43" i="3"/>
  <c r="H43" i="3"/>
  <c r="K32" i="3"/>
  <c r="J32" i="3"/>
  <c r="I32" i="3"/>
  <c r="F32" i="3"/>
  <c r="H32" i="3"/>
  <c r="K4" i="8"/>
  <c r="J4" i="8"/>
  <c r="J251" i="3"/>
  <c r="F251" i="3"/>
  <c r="K251" i="3"/>
  <c r="I251" i="3"/>
  <c r="H251" i="3"/>
  <c r="I244" i="3"/>
  <c r="K244" i="3"/>
  <c r="J244" i="3"/>
  <c r="F244" i="3"/>
  <c r="H244" i="3"/>
  <c r="J247" i="3"/>
  <c r="H247" i="3"/>
  <c r="I247" i="3"/>
  <c r="K247" i="3"/>
  <c r="F247" i="3"/>
  <c r="H286" i="3"/>
  <c r="I286" i="3"/>
  <c r="J286" i="3"/>
  <c r="K286" i="3"/>
  <c r="F286" i="3"/>
  <c r="K811" i="8"/>
  <c r="J811" i="8"/>
  <c r="K656" i="3"/>
  <c r="H656" i="3"/>
  <c r="I656" i="3"/>
  <c r="J656" i="3"/>
  <c r="F656" i="3"/>
  <c r="J829" i="8"/>
  <c r="K829" i="8"/>
  <c r="J455" i="3"/>
  <c r="I455" i="3"/>
  <c r="F455" i="3"/>
  <c r="K455" i="3"/>
  <c r="H455" i="3"/>
  <c r="H545" i="3"/>
  <c r="J545" i="3"/>
  <c r="F545" i="3"/>
  <c r="I545" i="3"/>
  <c r="K545" i="3"/>
  <c r="K700" i="8"/>
  <c r="J700" i="8"/>
  <c r="J839" i="8"/>
  <c r="K839" i="8"/>
  <c r="K324" i="3"/>
  <c r="H324" i="3"/>
  <c r="J324" i="3"/>
  <c r="I324" i="3"/>
  <c r="F324" i="3"/>
  <c r="J897" i="8"/>
  <c r="K897" i="8"/>
  <c r="H821" i="3"/>
  <c r="K821" i="3"/>
  <c r="F821" i="3"/>
  <c r="I821" i="3"/>
  <c r="J821" i="3"/>
  <c r="J694" i="8"/>
  <c r="K694" i="8"/>
  <c r="K698" i="8"/>
  <c r="J698" i="8"/>
  <c r="H963" i="3"/>
  <c r="F963" i="3"/>
  <c r="I963" i="3"/>
  <c r="K963" i="3"/>
  <c r="J963" i="3"/>
  <c r="K798" i="8"/>
  <c r="J798" i="8"/>
  <c r="K270" i="3"/>
  <c r="I270" i="3"/>
  <c r="F270" i="3"/>
  <c r="J270" i="3"/>
  <c r="H270" i="3"/>
  <c r="K276" i="3"/>
  <c r="J276" i="3"/>
  <c r="I276" i="3"/>
  <c r="H276" i="3"/>
  <c r="F276" i="3"/>
  <c r="I726" i="3"/>
  <c r="J726" i="3"/>
  <c r="H726" i="3"/>
  <c r="F726" i="3"/>
  <c r="K726" i="3"/>
  <c r="J975" i="8"/>
  <c r="K975" i="8"/>
  <c r="I439" i="3"/>
  <c r="K439" i="3"/>
  <c r="J439" i="3"/>
  <c r="F439" i="3"/>
  <c r="H439" i="3"/>
  <c r="K308" i="3"/>
  <c r="J308" i="3"/>
  <c r="I308" i="3"/>
  <c r="H308" i="3"/>
  <c r="F308" i="3"/>
  <c r="J913" i="8"/>
  <c r="K913" i="8"/>
  <c r="J215" i="3"/>
  <c r="K215" i="3"/>
  <c r="F215" i="3"/>
  <c r="I215" i="3"/>
  <c r="H215" i="3"/>
  <c r="I134" i="3"/>
  <c r="K134" i="3"/>
  <c r="J134" i="3"/>
  <c r="H134" i="3"/>
  <c r="F134" i="3"/>
  <c r="K219" i="3"/>
  <c r="J219" i="3"/>
  <c r="I219" i="3"/>
  <c r="H219" i="3"/>
  <c r="F219" i="3"/>
  <c r="I153" i="3"/>
  <c r="H153" i="3"/>
  <c r="K153" i="3"/>
  <c r="F153" i="3"/>
  <c r="J153" i="3"/>
  <c r="K50" i="3"/>
  <c r="F50" i="3"/>
  <c r="J50" i="3"/>
  <c r="I50" i="3"/>
  <c r="H50" i="3"/>
  <c r="I104" i="3"/>
  <c r="J104" i="3"/>
  <c r="K104" i="3"/>
  <c r="H104" i="3"/>
  <c r="F104" i="3"/>
  <c r="K94" i="3"/>
  <c r="J94" i="3"/>
  <c r="I94" i="3"/>
  <c r="H94" i="3"/>
  <c r="F94" i="3"/>
  <c r="H65" i="3"/>
  <c r="I65" i="3"/>
  <c r="J65" i="3"/>
  <c r="F65" i="3"/>
  <c r="K65" i="3"/>
  <c r="I210" i="3"/>
  <c r="K210" i="3"/>
  <c r="J210" i="3"/>
  <c r="F210" i="3"/>
  <c r="H210" i="3"/>
  <c r="J147" i="3"/>
  <c r="K147" i="3"/>
  <c r="I147" i="3"/>
  <c r="H147" i="3"/>
  <c r="F147" i="3"/>
  <c r="I108" i="3"/>
  <c r="J108" i="3"/>
  <c r="F108" i="3"/>
  <c r="K108" i="3"/>
  <c r="H108" i="3"/>
  <c r="J66" i="3"/>
  <c r="K66" i="3"/>
  <c r="I66" i="3"/>
  <c r="F66" i="3"/>
  <c r="H66" i="3"/>
  <c r="I165" i="3"/>
  <c r="F165" i="3"/>
  <c r="K165" i="3"/>
  <c r="J165" i="3"/>
  <c r="H165" i="3"/>
  <c r="K222" i="3"/>
  <c r="F222" i="3"/>
  <c r="I222" i="3"/>
  <c r="J222" i="3"/>
  <c r="H222" i="3"/>
  <c r="I171" i="3"/>
  <c r="J171" i="3"/>
  <c r="F171" i="3"/>
  <c r="H171" i="3"/>
  <c r="K171" i="3"/>
  <c r="J4" i="3"/>
  <c r="H4" i="3"/>
  <c r="I4" i="3"/>
  <c r="K4" i="3"/>
  <c r="F4" i="3"/>
  <c r="K21" i="3"/>
  <c r="J21" i="3"/>
  <c r="F21" i="3"/>
  <c r="I21" i="3"/>
  <c r="H21" i="3"/>
  <c r="J41" i="3"/>
  <c r="I41" i="3"/>
  <c r="K41" i="3"/>
  <c r="H41" i="3"/>
  <c r="F41" i="3"/>
  <c r="H169" i="3"/>
  <c r="J169" i="3"/>
  <c r="F169" i="3"/>
  <c r="K169" i="3"/>
  <c r="I169" i="3"/>
  <c r="F128" i="3"/>
  <c r="J128" i="3"/>
  <c r="K128" i="3"/>
  <c r="I128" i="3"/>
  <c r="H128" i="3"/>
  <c r="K143" i="3"/>
  <c r="H143" i="3"/>
  <c r="J143" i="3"/>
  <c r="F143" i="3"/>
  <c r="I143" i="3"/>
  <c r="I118" i="3"/>
  <c r="F118" i="3"/>
  <c r="J118" i="3"/>
  <c r="H118" i="3"/>
  <c r="K118" i="3"/>
  <c r="I141" i="3"/>
  <c r="H141" i="3"/>
  <c r="K141" i="3"/>
  <c r="F141" i="3"/>
  <c r="J141" i="3"/>
  <c r="F126" i="3"/>
  <c r="K126" i="3"/>
  <c r="H126" i="3"/>
  <c r="I126" i="3"/>
  <c r="J126" i="3"/>
  <c r="H111" i="3"/>
  <c r="I111" i="3"/>
  <c r="K111" i="3"/>
  <c r="J111" i="3"/>
  <c r="F111" i="3"/>
  <c r="I224" i="3"/>
  <c r="F224" i="3"/>
  <c r="H224" i="3"/>
  <c r="J224" i="3"/>
  <c r="K224" i="3"/>
  <c r="J197" i="3"/>
  <c r="F197" i="3"/>
  <c r="K197" i="3"/>
  <c r="I197" i="3"/>
  <c r="H197" i="3"/>
  <c r="K163" i="3"/>
  <c r="J163" i="3"/>
  <c r="I163" i="3"/>
  <c r="H163" i="3"/>
  <c r="F163" i="3"/>
  <c r="K179" i="3"/>
  <c r="I179" i="3"/>
  <c r="F179" i="3"/>
  <c r="H179" i="3"/>
  <c r="J179" i="3"/>
  <c r="J46" i="3"/>
  <c r="H46" i="3"/>
  <c r="F46" i="3"/>
  <c r="K46" i="3"/>
  <c r="I46" i="3"/>
  <c r="J39" i="3"/>
  <c r="I39" i="3"/>
  <c r="H39" i="3"/>
  <c r="F39" i="3"/>
  <c r="K39" i="3"/>
  <c r="H45" i="3"/>
  <c r="K45" i="3"/>
  <c r="F45" i="3"/>
  <c r="J45" i="3"/>
  <c r="I45" i="3"/>
  <c r="J209" i="3"/>
  <c r="I209" i="3"/>
  <c r="F209" i="3"/>
  <c r="H209" i="3"/>
  <c r="K209" i="3"/>
  <c r="I117" i="3"/>
  <c r="F117" i="3"/>
  <c r="K117" i="3"/>
  <c r="J117" i="3"/>
  <c r="H117" i="3"/>
  <c r="H47" i="3"/>
  <c r="J47" i="3"/>
  <c r="I47" i="3"/>
  <c r="K47" i="3"/>
  <c r="F47" i="3"/>
  <c r="I201" i="3"/>
  <c r="K201" i="3"/>
  <c r="F201" i="3"/>
  <c r="H201" i="3"/>
  <c r="J201" i="3"/>
  <c r="J180" i="3"/>
  <c r="K180" i="3"/>
  <c r="I180" i="3"/>
  <c r="H180" i="3"/>
  <c r="F180" i="3"/>
  <c r="I103" i="3"/>
  <c r="F103" i="3"/>
  <c r="H103" i="3"/>
  <c r="K103" i="3"/>
  <c r="J103" i="3"/>
  <c r="J161" i="3"/>
  <c r="H161" i="3"/>
  <c r="K161" i="3"/>
  <c r="F161" i="3"/>
  <c r="I161" i="3"/>
  <c r="J167" i="3"/>
  <c r="I167" i="3"/>
  <c r="K167" i="3"/>
  <c r="F167" i="3"/>
  <c r="H167" i="3"/>
  <c r="J62" i="3"/>
  <c r="K62" i="3"/>
  <c r="H62" i="3"/>
  <c r="I62" i="3"/>
  <c r="F62" i="3"/>
  <c r="J139" i="3"/>
  <c r="F139" i="3"/>
  <c r="I139" i="3"/>
  <c r="H139" i="3"/>
  <c r="K139" i="3"/>
  <c r="K199" i="3"/>
  <c r="I199" i="3"/>
  <c r="H199" i="3"/>
  <c r="J199" i="3"/>
  <c r="F199" i="3"/>
  <c r="J28" i="3"/>
  <c r="K28" i="3"/>
  <c r="F28" i="3"/>
  <c r="H28" i="3"/>
  <c r="I28" i="3"/>
  <c r="K35" i="3"/>
  <c r="J35" i="3"/>
  <c r="I35" i="3"/>
  <c r="H35" i="3"/>
  <c r="F35" i="3"/>
  <c r="K33" i="3"/>
  <c r="I33" i="3"/>
  <c r="J33" i="3"/>
  <c r="H33" i="3"/>
  <c r="F33" i="3"/>
  <c r="J140" i="3"/>
  <c r="F140" i="3"/>
  <c r="K140" i="3"/>
  <c r="I140" i="3"/>
  <c r="H140" i="3"/>
  <c r="I132" i="3"/>
  <c r="H132" i="3"/>
  <c r="J132" i="3"/>
  <c r="K132" i="3"/>
  <c r="F132" i="3"/>
  <c r="J87" i="3"/>
  <c r="I87" i="3"/>
  <c r="K87" i="3"/>
  <c r="F87" i="3"/>
  <c r="H87" i="3"/>
  <c r="J192" i="3"/>
  <c r="H192" i="3"/>
  <c r="K192" i="3"/>
  <c r="I192" i="3"/>
  <c r="F192" i="3"/>
  <c r="K185" i="3"/>
  <c r="I185" i="3"/>
  <c r="J185" i="3"/>
  <c r="H185" i="3"/>
  <c r="F185" i="3"/>
  <c r="K49" i="3"/>
  <c r="J49" i="3"/>
  <c r="I49" i="3"/>
  <c r="H49" i="3"/>
  <c r="F49" i="3"/>
  <c r="F146" i="3"/>
  <c r="K146" i="3"/>
  <c r="H146" i="3"/>
  <c r="I146" i="3"/>
  <c r="J146" i="3"/>
  <c r="J83" i="3"/>
  <c r="I83" i="3"/>
  <c r="F83" i="3"/>
  <c r="K83" i="3"/>
  <c r="H83" i="3"/>
  <c r="J135" i="3"/>
  <c r="I135" i="3"/>
  <c r="H135" i="3"/>
  <c r="F135" i="3"/>
  <c r="K135" i="3"/>
  <c r="I72" i="3"/>
  <c r="K72" i="3"/>
  <c r="J72" i="3"/>
  <c r="F72" i="3"/>
  <c r="H72" i="3"/>
  <c r="J172" i="3"/>
  <c r="I172" i="3"/>
  <c r="K172" i="3"/>
  <c r="F172" i="3"/>
  <c r="H172" i="3"/>
  <c r="K29" i="3"/>
  <c r="F29" i="3"/>
  <c r="J29" i="3"/>
  <c r="H29" i="3"/>
  <c r="I29" i="3"/>
  <c r="J44" i="3"/>
  <c r="I44" i="3"/>
  <c r="K44" i="3"/>
  <c r="F44" i="3"/>
  <c r="H44" i="3"/>
  <c r="K2" i="3"/>
  <c r="H2" i="3"/>
  <c r="I2" i="3"/>
  <c r="F2" i="3"/>
  <c r="J2" i="3"/>
  <c r="K281" i="3"/>
  <c r="J281" i="3"/>
  <c r="I281" i="3"/>
  <c r="H281" i="3"/>
  <c r="F281" i="3"/>
  <c r="I271" i="3"/>
  <c r="J271" i="3"/>
  <c r="K271" i="3"/>
  <c r="H271" i="3"/>
  <c r="F271" i="3"/>
  <c r="K237" i="3"/>
  <c r="J237" i="3"/>
  <c r="H237" i="3"/>
  <c r="I237" i="3"/>
  <c r="F237" i="3"/>
  <c r="I259" i="3"/>
  <c r="J259" i="3"/>
  <c r="K259" i="3"/>
  <c r="F259" i="3"/>
  <c r="H259" i="3"/>
  <c r="I227" i="3"/>
  <c r="F227" i="3"/>
  <c r="J227" i="3"/>
  <c r="H227" i="3"/>
  <c r="K227" i="3"/>
  <c r="J980" i="3"/>
  <c r="H980" i="3"/>
  <c r="K980" i="3"/>
  <c r="I980" i="3"/>
  <c r="F980" i="3"/>
  <c r="J925" i="8"/>
  <c r="K925" i="8"/>
  <c r="J433" i="3"/>
  <c r="K433" i="3"/>
  <c r="H433" i="3"/>
  <c r="I433" i="3"/>
  <c r="F433" i="3"/>
  <c r="H958" i="3"/>
  <c r="F958" i="3"/>
  <c r="K958" i="3"/>
  <c r="J958" i="3"/>
  <c r="I958" i="3"/>
  <c r="K438" i="3"/>
  <c r="I438" i="3"/>
  <c r="J438" i="3"/>
  <c r="F438" i="3"/>
  <c r="H438" i="3"/>
  <c r="J834" i="8"/>
  <c r="K834" i="8"/>
  <c r="K790" i="8"/>
  <c r="J790" i="8"/>
  <c r="J317" i="3"/>
  <c r="H317" i="3"/>
  <c r="K317" i="3"/>
  <c r="I317" i="3"/>
  <c r="F317" i="3"/>
  <c r="F908" i="3"/>
  <c r="I908" i="3"/>
  <c r="H908" i="3"/>
  <c r="J908" i="3"/>
  <c r="K908" i="3"/>
  <c r="J773" i="8"/>
  <c r="K773" i="8"/>
  <c r="K309" i="3"/>
  <c r="J309" i="3"/>
  <c r="F309" i="3"/>
  <c r="I309" i="3"/>
  <c r="H309" i="3"/>
  <c r="I359" i="3"/>
  <c r="H359" i="3"/>
  <c r="K359" i="3"/>
  <c r="J359" i="3"/>
  <c r="F359" i="3"/>
  <c r="I833" i="3"/>
  <c r="H833" i="3"/>
  <c r="J833" i="3"/>
  <c r="F833" i="3"/>
  <c r="K833" i="3"/>
  <c r="J431" i="3"/>
  <c r="K431" i="3"/>
  <c r="I431" i="3"/>
  <c r="F431" i="3"/>
  <c r="H431" i="3"/>
  <c r="H809" i="3"/>
  <c r="K809" i="3"/>
  <c r="I809" i="3"/>
  <c r="F809" i="3"/>
  <c r="J809" i="3"/>
  <c r="K765" i="8"/>
  <c r="J765" i="8"/>
  <c r="K234" i="3"/>
  <c r="J234" i="3"/>
  <c r="F234" i="3"/>
  <c r="I234" i="3"/>
  <c r="H234" i="3"/>
  <c r="K277" i="3"/>
  <c r="J277" i="3"/>
  <c r="I277" i="3"/>
  <c r="H277" i="3"/>
  <c r="F277" i="3"/>
  <c r="I233" i="3"/>
  <c r="J233" i="3"/>
  <c r="H233" i="3"/>
  <c r="F233" i="3"/>
  <c r="K233" i="3"/>
  <c r="J997" i="8"/>
  <c r="K997" i="8"/>
  <c r="I351" i="3"/>
  <c r="H351" i="3"/>
  <c r="F351" i="3"/>
  <c r="J351" i="3"/>
  <c r="K351" i="3"/>
  <c r="J970" i="3"/>
  <c r="H970" i="3"/>
  <c r="F970" i="3"/>
  <c r="I970" i="3"/>
  <c r="K970" i="3"/>
  <c r="I503" i="3"/>
  <c r="J503" i="3"/>
  <c r="K503" i="3"/>
  <c r="H503" i="3"/>
  <c r="F503" i="3"/>
  <c r="H602" i="3"/>
  <c r="I602" i="3"/>
  <c r="J602" i="3"/>
  <c r="F602" i="3"/>
  <c r="K602" i="3"/>
  <c r="J789" i="8"/>
  <c r="K789" i="8"/>
  <c r="K851" i="8"/>
  <c r="J851" i="8"/>
  <c r="J718" i="8"/>
  <c r="K718" i="8"/>
  <c r="K559" i="3"/>
  <c r="F559" i="3"/>
  <c r="H559" i="3"/>
  <c r="I559" i="3"/>
  <c r="J559" i="3"/>
  <c r="J912" i="8"/>
  <c r="K912" i="8"/>
  <c r="H729" i="3"/>
  <c r="F729" i="3"/>
  <c r="J729" i="3"/>
  <c r="I729" i="3"/>
  <c r="K729" i="3"/>
  <c r="K797" i="3"/>
  <c r="H797" i="3"/>
  <c r="I797" i="3"/>
  <c r="J797" i="3"/>
  <c r="F797" i="3"/>
  <c r="I236" i="3"/>
  <c r="K236" i="3"/>
  <c r="H236" i="3"/>
  <c r="J236" i="3"/>
  <c r="F236" i="3"/>
  <c r="K245" i="3"/>
  <c r="H245" i="3"/>
  <c r="J245" i="3"/>
  <c r="I245" i="3"/>
  <c r="F245" i="3"/>
  <c r="K231" i="3"/>
  <c r="J231" i="3"/>
  <c r="I231" i="3"/>
  <c r="H231" i="3"/>
  <c r="F231" i="3"/>
  <c r="J250" i="3"/>
  <c r="K250" i="3"/>
  <c r="H250" i="3"/>
  <c r="I250" i="3"/>
  <c r="F250" i="3"/>
  <c r="K868" i="8"/>
  <c r="J868" i="8"/>
  <c r="H409" i="3"/>
  <c r="I409" i="3"/>
  <c r="F409" i="3"/>
  <c r="K409" i="3"/>
  <c r="J409" i="3"/>
  <c r="K877" i="8"/>
  <c r="J877" i="8"/>
  <c r="J896" i="8"/>
  <c r="K896" i="8"/>
  <c r="J336" i="3"/>
  <c r="I336" i="3"/>
  <c r="F336" i="3"/>
  <c r="K336" i="3"/>
  <c r="H336" i="3"/>
  <c r="I949" i="3"/>
  <c r="F949" i="3"/>
  <c r="J949" i="3"/>
  <c r="H949" i="3"/>
  <c r="K949" i="3"/>
  <c r="J857" i="8"/>
  <c r="K857" i="8"/>
  <c r="I727" i="3"/>
  <c r="K727" i="3"/>
  <c r="H727" i="3"/>
  <c r="F727" i="3"/>
  <c r="J727" i="3"/>
  <c r="J848" i="8"/>
  <c r="K848" i="8"/>
  <c r="J786" i="8"/>
  <c r="K786" i="8"/>
  <c r="J986" i="8"/>
  <c r="K986" i="8"/>
  <c r="F491" i="3"/>
  <c r="H491" i="3"/>
  <c r="J491" i="3"/>
  <c r="I491" i="3"/>
  <c r="K491" i="3"/>
  <c r="J731" i="3"/>
  <c r="H731" i="3"/>
  <c r="I731" i="3"/>
  <c r="K731" i="3"/>
  <c r="F731" i="3"/>
  <c r="J384" i="3"/>
  <c r="H384" i="3"/>
  <c r="K384" i="3"/>
  <c r="I384" i="3"/>
  <c r="F384" i="3"/>
  <c r="J871" i="8"/>
  <c r="K871" i="8"/>
  <c r="K843" i="8"/>
  <c r="J843" i="8"/>
  <c r="J818" i="3"/>
  <c r="I818" i="3"/>
  <c r="H818" i="3"/>
  <c r="K818" i="3"/>
  <c r="F818" i="3"/>
  <c r="J888" i="8"/>
  <c r="K888" i="8"/>
  <c r="I307" i="3"/>
  <c r="J307" i="3"/>
  <c r="H307" i="3"/>
  <c r="K307" i="3"/>
  <c r="F307" i="3"/>
  <c r="K651" i="3"/>
  <c r="F651" i="3"/>
  <c r="H651" i="3"/>
  <c r="J651" i="3"/>
  <c r="I651" i="3"/>
  <c r="K235" i="3"/>
  <c r="F235" i="3"/>
  <c r="J235" i="3"/>
  <c r="I235" i="3"/>
  <c r="H235" i="3"/>
  <c r="H279" i="3"/>
  <c r="I279" i="3"/>
  <c r="J279" i="3"/>
  <c r="K279" i="3"/>
  <c r="F279" i="3"/>
  <c r="J289" i="3"/>
  <c r="I289" i="3"/>
  <c r="H289" i="3"/>
  <c r="F289" i="3"/>
  <c r="K289" i="3"/>
  <c r="I239" i="3"/>
  <c r="K239" i="3"/>
  <c r="J239" i="3"/>
  <c r="F239" i="3"/>
  <c r="H239" i="3"/>
  <c r="I410" i="3"/>
  <c r="F410" i="3"/>
  <c r="H410" i="3"/>
  <c r="K410" i="3"/>
  <c r="J410" i="3"/>
  <c r="K378" i="3"/>
  <c r="H378" i="3"/>
  <c r="F378" i="3"/>
  <c r="I378" i="3"/>
  <c r="J378" i="3"/>
  <c r="K886" i="8"/>
  <c r="J886" i="8"/>
  <c r="K966" i="8"/>
  <c r="J966" i="8"/>
  <c r="K807" i="3"/>
  <c r="I807" i="3"/>
  <c r="J807" i="3"/>
  <c r="F807" i="3"/>
  <c r="H807" i="3"/>
  <c r="K813" i="8"/>
  <c r="J813" i="8"/>
  <c r="K719" i="8"/>
  <c r="J719" i="8"/>
  <c r="J926" i="8"/>
  <c r="K926" i="8"/>
  <c r="K760" i="8"/>
  <c r="J760" i="8"/>
  <c r="K646" i="3"/>
  <c r="J646" i="3"/>
  <c r="I646" i="3"/>
  <c r="H646" i="3"/>
  <c r="F646" i="3"/>
  <c r="I776" i="3"/>
  <c r="H776" i="3"/>
  <c r="K776" i="3"/>
  <c r="J776" i="3"/>
  <c r="F776" i="3"/>
  <c r="K812" i="8"/>
  <c r="J812" i="8"/>
  <c r="K771" i="8"/>
  <c r="J771" i="8"/>
  <c r="J756" i="8"/>
  <c r="K756" i="8"/>
  <c r="I330" i="3"/>
  <c r="K330" i="3"/>
  <c r="H330" i="3"/>
  <c r="F330" i="3"/>
  <c r="J330" i="3"/>
  <c r="K628" i="3"/>
  <c r="H628" i="3"/>
  <c r="J628" i="3"/>
  <c r="F628" i="3"/>
  <c r="I628" i="3"/>
  <c r="H798" i="3"/>
  <c r="F798" i="3"/>
  <c r="K798" i="3"/>
  <c r="J798" i="3"/>
  <c r="I798" i="3"/>
  <c r="K578" i="3"/>
  <c r="I578" i="3"/>
  <c r="H578" i="3"/>
  <c r="F578" i="3"/>
  <c r="J578" i="3"/>
  <c r="K305" i="3"/>
  <c r="I305" i="3"/>
  <c r="H305" i="3"/>
  <c r="J305" i="3"/>
  <c r="F305" i="3"/>
  <c r="I588" i="3"/>
  <c r="F588" i="3"/>
  <c r="K588" i="3"/>
  <c r="J588" i="3"/>
  <c r="H588" i="3"/>
  <c r="F496" i="3"/>
  <c r="K496" i="3"/>
  <c r="I496" i="3"/>
  <c r="J496" i="3"/>
  <c r="H496" i="3"/>
  <c r="J863" i="8"/>
  <c r="K863" i="8"/>
  <c r="H930" i="3"/>
  <c r="F930" i="3"/>
  <c r="J930" i="3"/>
  <c r="I930" i="3"/>
  <c r="K930" i="3"/>
  <c r="H681" i="3"/>
  <c r="J681" i="3"/>
  <c r="K681" i="3"/>
  <c r="I681" i="3"/>
  <c r="F681" i="3"/>
  <c r="J872" i="8"/>
  <c r="K872" i="8"/>
  <c r="I579" i="3"/>
  <c r="J579" i="3"/>
  <c r="K579" i="3"/>
  <c r="H579" i="3"/>
  <c r="F579" i="3"/>
  <c r="J657" i="3"/>
  <c r="H657" i="3"/>
  <c r="I657" i="3"/>
  <c r="K657" i="3"/>
  <c r="F657" i="3"/>
  <c r="I481" i="3"/>
  <c r="H481" i="3"/>
  <c r="K481" i="3"/>
  <c r="J481" i="3"/>
  <c r="F481" i="3"/>
  <c r="J867" i="3"/>
  <c r="F867" i="3"/>
  <c r="I867" i="3"/>
  <c r="H867" i="3"/>
  <c r="K867" i="3"/>
  <c r="I982" i="3"/>
  <c r="F982" i="3"/>
  <c r="H982" i="3"/>
  <c r="K982" i="3"/>
  <c r="J982" i="3"/>
  <c r="H608" i="3"/>
  <c r="I608" i="3"/>
  <c r="J608" i="3"/>
  <c r="K608" i="3"/>
  <c r="F608" i="3"/>
  <c r="K499" i="3"/>
  <c r="J499" i="3"/>
  <c r="F499" i="3"/>
  <c r="I499" i="3"/>
  <c r="H499" i="3"/>
  <c r="J619" i="3"/>
  <c r="H619" i="3"/>
  <c r="I619" i="3"/>
  <c r="K619" i="3"/>
  <c r="F619" i="3"/>
  <c r="J298" i="3"/>
  <c r="H298" i="3"/>
  <c r="I298" i="3"/>
  <c r="F298" i="3"/>
  <c r="K298" i="3"/>
  <c r="J523" i="3"/>
  <c r="H523" i="3"/>
  <c r="F523" i="3"/>
  <c r="I523" i="3"/>
  <c r="K523" i="3"/>
  <c r="K749" i="8"/>
  <c r="J749" i="8"/>
  <c r="K764" i="8"/>
  <c r="J764" i="8"/>
  <c r="K847" i="3"/>
  <c r="I847" i="3"/>
  <c r="J847" i="3"/>
  <c r="H847" i="3"/>
  <c r="F847" i="3"/>
  <c r="I443" i="3"/>
  <c r="J443" i="3"/>
  <c r="F443" i="3"/>
  <c r="K443" i="3"/>
  <c r="H443" i="3"/>
  <c r="K429" i="3"/>
  <c r="F429" i="3"/>
  <c r="J429" i="3"/>
  <c r="I429" i="3"/>
  <c r="H429" i="3"/>
  <c r="K796" i="8"/>
  <c r="J796" i="8"/>
  <c r="H320" i="3"/>
  <c r="J320" i="3"/>
  <c r="F320" i="3"/>
  <c r="K320" i="3"/>
  <c r="I320" i="3"/>
  <c r="K960" i="8"/>
  <c r="J960" i="8"/>
  <c r="K849" i="8"/>
  <c r="J849" i="8"/>
  <c r="K881" i="8"/>
  <c r="J881" i="8"/>
  <c r="I704" i="3"/>
  <c r="J704" i="3"/>
  <c r="K704" i="3"/>
  <c r="F704" i="3"/>
  <c r="H704" i="3"/>
  <c r="J978" i="8"/>
  <c r="K978" i="8"/>
  <c r="K958" i="8"/>
  <c r="J958" i="8"/>
  <c r="F382" i="3"/>
  <c r="H382" i="3"/>
  <c r="I382" i="3"/>
  <c r="K382" i="3"/>
  <c r="J382" i="3"/>
  <c r="K825" i="8"/>
  <c r="J825" i="8"/>
  <c r="K935" i="8"/>
  <c r="J935" i="8"/>
  <c r="K948" i="8"/>
  <c r="J948" i="8"/>
  <c r="K968" i="8"/>
  <c r="J968" i="8"/>
  <c r="K911" i="8"/>
  <c r="J911" i="8"/>
  <c r="J826" i="8"/>
  <c r="K826" i="8"/>
  <c r="K436" i="3"/>
  <c r="J436" i="3"/>
  <c r="H436" i="3"/>
  <c r="F436" i="3"/>
  <c r="I436" i="3"/>
  <c r="J225" i="3"/>
  <c r="H225" i="3"/>
  <c r="K225" i="3"/>
  <c r="I225" i="3"/>
  <c r="F225" i="3"/>
  <c r="I265" i="3"/>
  <c r="F265" i="3"/>
  <c r="K265" i="3"/>
  <c r="J265" i="3"/>
  <c r="H265" i="3"/>
  <c r="J292" i="3"/>
  <c r="K292" i="3"/>
  <c r="I292" i="3"/>
  <c r="H292" i="3"/>
  <c r="F292" i="3"/>
  <c r="K274" i="3"/>
  <c r="F274" i="3"/>
  <c r="I274" i="3"/>
  <c r="J274" i="3"/>
  <c r="H274" i="3"/>
  <c r="I273" i="3"/>
  <c r="H273" i="3"/>
  <c r="F273" i="3"/>
  <c r="K273" i="3"/>
  <c r="J273" i="3"/>
  <c r="K776" i="8"/>
  <c r="J776" i="8"/>
  <c r="F539" i="3"/>
  <c r="I539" i="3"/>
  <c r="H539" i="3"/>
  <c r="K539" i="3"/>
  <c r="J539" i="3"/>
  <c r="J949" i="8"/>
  <c r="K949" i="8"/>
  <c r="K964" i="8"/>
  <c r="J964" i="8"/>
  <c r="J750" i="8"/>
  <c r="K750" i="8"/>
  <c r="I956" i="3"/>
  <c r="J956" i="3"/>
  <c r="K956" i="3"/>
  <c r="F956" i="3"/>
  <c r="H956" i="3"/>
  <c r="J889" i="8"/>
  <c r="K889" i="8"/>
  <c r="K950" i="8"/>
  <c r="J950" i="8"/>
  <c r="J894" i="8"/>
  <c r="K894" i="8"/>
  <c r="I377" i="3"/>
  <c r="K377" i="3"/>
  <c r="F377" i="3"/>
  <c r="H377" i="3"/>
  <c r="J377" i="3"/>
  <c r="I673" i="3"/>
  <c r="J673" i="3"/>
  <c r="H673" i="3"/>
  <c r="F673" i="3"/>
  <c r="K673" i="3"/>
  <c r="H668" i="3"/>
  <c r="F668" i="3"/>
  <c r="J668" i="3"/>
  <c r="K668" i="3"/>
  <c r="I668" i="3"/>
  <c r="J447" i="3"/>
  <c r="K447" i="3"/>
  <c r="I447" i="3"/>
  <c r="H447" i="3"/>
  <c r="F447" i="3"/>
  <c r="J701" i="8"/>
  <c r="K701" i="8"/>
  <c r="F749" i="3"/>
  <c r="H749" i="3"/>
  <c r="K749" i="3"/>
  <c r="I749" i="3"/>
  <c r="J749" i="3"/>
  <c r="J994" i="8"/>
  <c r="K994" i="8"/>
  <c r="F616" i="3"/>
  <c r="K616" i="3"/>
  <c r="J616" i="3"/>
  <c r="I616" i="3"/>
  <c r="H616" i="3"/>
  <c r="K707" i="8"/>
  <c r="J707" i="8"/>
  <c r="I710" i="3"/>
  <c r="H710" i="3"/>
  <c r="K710" i="3"/>
  <c r="J710" i="3"/>
  <c r="F710" i="3"/>
  <c r="I283" i="3"/>
  <c r="K283" i="3"/>
  <c r="J283" i="3"/>
  <c r="F283" i="3"/>
  <c r="H283" i="3"/>
  <c r="F266" i="3"/>
  <c r="I266" i="3"/>
  <c r="J266" i="3"/>
  <c r="H266" i="3"/>
  <c r="K266" i="3"/>
  <c r="J249" i="3"/>
  <c r="K249" i="3"/>
  <c r="I249" i="3"/>
  <c r="F249" i="3"/>
  <c r="H249" i="3"/>
  <c r="K262" i="3"/>
  <c r="H262" i="3"/>
  <c r="I262" i="3"/>
  <c r="F262" i="3"/>
  <c r="J262" i="3"/>
  <c r="J402" i="3"/>
  <c r="F402" i="3"/>
  <c r="I402" i="3"/>
  <c r="K402" i="3"/>
  <c r="H402" i="3"/>
  <c r="K589" i="3"/>
  <c r="I589" i="3"/>
  <c r="F589" i="3"/>
  <c r="J589" i="3"/>
  <c r="H589" i="3"/>
  <c r="K465" i="3"/>
  <c r="I465" i="3"/>
  <c r="H465" i="3"/>
  <c r="F465" i="3"/>
  <c r="J465" i="3"/>
  <c r="K930" i="8"/>
  <c r="J930" i="8"/>
  <c r="J947" i="8"/>
  <c r="K947" i="8"/>
  <c r="J906" i="3"/>
  <c r="I906" i="3"/>
  <c r="H906" i="3"/>
  <c r="K906" i="3"/>
  <c r="F906" i="3"/>
  <c r="K787" i="8"/>
  <c r="J787" i="8"/>
  <c r="K880" i="8"/>
  <c r="J880" i="8"/>
  <c r="K837" i="8"/>
  <c r="J837" i="8"/>
  <c r="K313" i="3"/>
  <c r="J313" i="3"/>
  <c r="H313" i="3"/>
  <c r="I313" i="3"/>
  <c r="F313" i="3"/>
  <c r="J454" i="3"/>
  <c r="I454" i="3"/>
  <c r="H454" i="3"/>
  <c r="F454" i="3"/>
  <c r="K454" i="3"/>
  <c r="J754" i="3"/>
  <c r="I754" i="3"/>
  <c r="K754" i="3"/>
  <c r="F754" i="3"/>
  <c r="H754" i="3"/>
  <c r="J956" i="8"/>
  <c r="K956" i="8"/>
  <c r="K977" i="3"/>
  <c r="F977" i="3"/>
  <c r="J977" i="3"/>
  <c r="H977" i="3"/>
  <c r="I977" i="3"/>
  <c r="J434" i="3"/>
  <c r="F434" i="3"/>
  <c r="I434" i="3"/>
  <c r="K434" i="3"/>
  <c r="H434" i="3"/>
  <c r="K703" i="8"/>
  <c r="J703" i="8"/>
  <c r="J772" i="8"/>
  <c r="K772" i="8"/>
  <c r="K756" i="3"/>
  <c r="H756" i="3"/>
  <c r="F756" i="3"/>
  <c r="I756" i="3"/>
  <c r="J756" i="3"/>
  <c r="K728" i="8"/>
  <c r="J728" i="8"/>
  <c r="J507" i="3"/>
  <c r="F507" i="3"/>
  <c r="H507" i="3"/>
  <c r="I507" i="3"/>
  <c r="K507" i="3"/>
  <c r="F770" i="3"/>
  <c r="H770" i="3"/>
  <c r="I770" i="3"/>
  <c r="J770" i="3"/>
  <c r="K770" i="3"/>
  <c r="J641" i="3"/>
  <c r="H641" i="3"/>
  <c r="K641" i="3"/>
  <c r="F641" i="3"/>
  <c r="I641" i="3"/>
  <c r="I520" i="3"/>
  <c r="J520" i="3"/>
  <c r="F520" i="3"/>
  <c r="H520" i="3"/>
  <c r="K520" i="3"/>
  <c r="J575" i="3"/>
  <c r="K575" i="3"/>
  <c r="I575" i="3"/>
  <c r="F575" i="3"/>
  <c r="H575" i="3"/>
  <c r="K640" i="3"/>
  <c r="F640" i="3"/>
  <c r="I640" i="3"/>
  <c r="J640" i="3"/>
  <c r="H640" i="3"/>
  <c r="K788" i="3"/>
  <c r="H788" i="3"/>
  <c r="F788" i="3"/>
  <c r="J788" i="3"/>
  <c r="I788" i="3"/>
  <c r="J297" i="3"/>
  <c r="H297" i="3"/>
  <c r="K297" i="3"/>
  <c r="I297" i="3"/>
  <c r="F297" i="3"/>
  <c r="J800" i="3"/>
  <c r="F800" i="3"/>
  <c r="K800" i="3"/>
  <c r="H800" i="3"/>
  <c r="I800" i="3"/>
  <c r="K600" i="3"/>
  <c r="F600" i="3"/>
  <c r="I600" i="3"/>
  <c r="H600" i="3"/>
  <c r="J600" i="3"/>
  <c r="K630" i="3"/>
  <c r="F630" i="3"/>
  <c r="H630" i="3"/>
  <c r="I630" i="3"/>
  <c r="J630" i="3"/>
  <c r="K445" i="3"/>
  <c r="F445" i="3"/>
  <c r="J445" i="3"/>
  <c r="I445" i="3"/>
  <c r="H445" i="3"/>
  <c r="K799" i="8"/>
  <c r="J799" i="8"/>
  <c r="J908" i="8"/>
  <c r="K908" i="8"/>
  <c r="J861" i="8"/>
  <c r="K861" i="8"/>
  <c r="I395" i="3"/>
  <c r="K395" i="3"/>
  <c r="H395" i="3"/>
  <c r="F395" i="3"/>
  <c r="J395" i="3"/>
  <c r="J808" i="8"/>
  <c r="K808" i="8"/>
  <c r="J870" i="8"/>
  <c r="K870" i="8"/>
  <c r="K697" i="8"/>
  <c r="J697" i="8"/>
  <c r="J695" i="8"/>
  <c r="K695" i="8"/>
  <c r="J818" i="8"/>
  <c r="K818" i="8"/>
  <c r="K995" i="8"/>
  <c r="J995" i="8"/>
  <c r="K900" i="3"/>
  <c r="F900" i="3"/>
  <c r="I900" i="3"/>
  <c r="J900" i="3"/>
  <c r="H900" i="3"/>
  <c r="J293" i="3"/>
  <c r="F293" i="3"/>
  <c r="K293" i="3"/>
  <c r="H293" i="3"/>
  <c r="I293" i="3"/>
  <c r="F898" i="3"/>
  <c r="H898" i="3"/>
  <c r="I898" i="3"/>
  <c r="K898" i="3"/>
  <c r="J898" i="3"/>
  <c r="I771" i="3"/>
  <c r="J771" i="3"/>
  <c r="F771" i="3"/>
  <c r="H771" i="3"/>
  <c r="K771" i="3"/>
  <c r="K810" i="8"/>
  <c r="J810" i="8"/>
  <c r="K995" i="3"/>
  <c r="F995" i="3"/>
  <c r="I995" i="3"/>
  <c r="H995" i="3"/>
  <c r="J995" i="3"/>
  <c r="K325" i="3"/>
  <c r="J325" i="3"/>
  <c r="H325" i="3"/>
  <c r="I325" i="3"/>
  <c r="F325" i="3"/>
  <c r="K816" i="8"/>
  <c r="J816" i="8"/>
  <c r="J713" i="8"/>
  <c r="K713" i="8"/>
  <c r="J472" i="3"/>
  <c r="I472" i="3"/>
  <c r="H472" i="3"/>
  <c r="F472" i="3"/>
  <c r="K472" i="3"/>
  <c r="I592" i="3"/>
  <c r="K592" i="3"/>
  <c r="J592" i="3"/>
  <c r="F592" i="3"/>
  <c r="H592" i="3"/>
  <c r="I288" i="3"/>
  <c r="K288" i="3"/>
  <c r="H288" i="3"/>
  <c r="F288" i="3"/>
  <c r="J288" i="3"/>
  <c r="J246" i="3"/>
  <c r="H246" i="3"/>
  <c r="I246" i="3"/>
  <c r="F246" i="3"/>
  <c r="K246" i="3"/>
  <c r="H280" i="3"/>
  <c r="F280" i="3"/>
  <c r="I280" i="3"/>
  <c r="J280" i="3"/>
  <c r="K280" i="3"/>
  <c r="J257" i="3"/>
  <c r="K257" i="3"/>
  <c r="I257" i="3"/>
  <c r="H257" i="3"/>
  <c r="F257" i="3"/>
  <c r="K693" i="8"/>
  <c r="J693" i="8"/>
  <c r="I476" i="3"/>
  <c r="K476" i="3"/>
  <c r="J476" i="3"/>
  <c r="F476" i="3"/>
  <c r="H476" i="3"/>
  <c r="J987" i="8"/>
  <c r="K987" i="8"/>
  <c r="J730" i="8"/>
  <c r="K730" i="8"/>
  <c r="J824" i="8"/>
  <c r="K824" i="8"/>
  <c r="K935" i="3"/>
  <c r="H935" i="3"/>
  <c r="F935" i="3"/>
  <c r="J935" i="3"/>
  <c r="I935" i="3"/>
  <c r="K356" i="3"/>
  <c r="I356" i="3"/>
  <c r="F356" i="3"/>
  <c r="H356" i="3"/>
  <c r="J356" i="3"/>
  <c r="K980" i="8"/>
  <c r="J980" i="8"/>
  <c r="J711" i="8"/>
  <c r="K711" i="8"/>
  <c r="J354" i="3"/>
  <c r="K354" i="3"/>
  <c r="F354" i="3"/>
  <c r="H354" i="3"/>
  <c r="I354" i="3"/>
  <c r="K916" i="8"/>
  <c r="J916" i="8"/>
  <c r="J970" i="8"/>
  <c r="K970" i="8"/>
  <c r="J983" i="8"/>
  <c r="K983" i="8"/>
  <c r="K728" i="3"/>
  <c r="J728" i="3"/>
  <c r="F728" i="3"/>
  <c r="H728" i="3"/>
  <c r="I728" i="3"/>
  <c r="K973" i="8"/>
  <c r="J973" i="8"/>
  <c r="K962" i="3"/>
  <c r="I962" i="3"/>
  <c r="F962" i="3"/>
  <c r="J962" i="3"/>
  <c r="H962" i="3"/>
  <c r="J655" i="3"/>
  <c r="F655" i="3"/>
  <c r="K655" i="3"/>
  <c r="I655" i="3"/>
  <c r="H655" i="3"/>
  <c r="K723" i="8"/>
  <c r="J723" i="8"/>
  <c r="J357" i="3"/>
  <c r="H357" i="3"/>
  <c r="K357" i="3"/>
  <c r="F357" i="3"/>
  <c r="I357" i="3"/>
  <c r="J769" i="8"/>
  <c r="K769" i="8"/>
  <c r="K899" i="8"/>
  <c r="J899" i="8"/>
  <c r="J734" i="8"/>
  <c r="K734" i="8"/>
  <c r="K788" i="8"/>
  <c r="J788" i="8"/>
  <c r="J864" i="3"/>
  <c r="K864" i="3"/>
  <c r="F864" i="3"/>
  <c r="H864" i="3"/>
  <c r="I864" i="3"/>
  <c r="K360" i="3"/>
  <c r="I360" i="3"/>
  <c r="F360" i="3"/>
  <c r="J360" i="3"/>
  <c r="H360" i="3"/>
  <c r="I904" i="3"/>
  <c r="F904" i="3"/>
  <c r="H904" i="3"/>
  <c r="K904" i="3"/>
  <c r="J904" i="3"/>
  <c r="K426" i="3"/>
  <c r="I426" i="3"/>
  <c r="F426" i="3"/>
  <c r="H426" i="3"/>
  <c r="J426" i="3"/>
  <c r="J275" i="3"/>
  <c r="F275" i="3"/>
  <c r="K275" i="3"/>
  <c r="I275" i="3"/>
  <c r="H275" i="3"/>
  <c r="J255" i="3"/>
  <c r="F255" i="3"/>
  <c r="H255" i="3"/>
  <c r="K255" i="3"/>
  <c r="I255" i="3"/>
  <c r="K284" i="3"/>
  <c r="J284" i="3"/>
  <c r="F284" i="3"/>
  <c r="I284" i="3"/>
  <c r="H284" i="3"/>
  <c r="J242" i="3"/>
  <c r="I242" i="3"/>
  <c r="H242" i="3"/>
  <c r="F242" i="3"/>
  <c r="K242" i="3"/>
  <c r="K832" i="8"/>
  <c r="J832" i="8"/>
  <c r="I971" i="3"/>
  <c r="F971" i="3"/>
  <c r="K971" i="3"/>
  <c r="J971" i="3"/>
  <c r="H971" i="3"/>
  <c r="K850" i="8"/>
  <c r="J850" i="8"/>
  <c r="J823" i="8"/>
  <c r="K823" i="8"/>
  <c r="J766" i="8"/>
  <c r="K766" i="8"/>
  <c r="I827" i="3"/>
  <c r="K827" i="3"/>
  <c r="F827" i="3"/>
  <c r="H827" i="3"/>
  <c r="J827" i="3"/>
  <c r="J731" i="8"/>
  <c r="K731" i="8"/>
  <c r="K831" i="8"/>
  <c r="J831" i="8"/>
  <c r="H880" i="3"/>
  <c r="I880" i="3"/>
  <c r="J880" i="3"/>
  <c r="F880" i="3"/>
  <c r="K880" i="3"/>
  <c r="J364" i="3"/>
  <c r="K364" i="3"/>
  <c r="I364" i="3"/>
  <c r="F364" i="3"/>
  <c r="H364" i="3"/>
  <c r="I925" i="3"/>
  <c r="F925" i="3"/>
  <c r="J925" i="3"/>
  <c r="H925" i="3"/>
  <c r="K925" i="3"/>
  <c r="J801" i="8"/>
  <c r="K801" i="8"/>
  <c r="K885" i="3"/>
  <c r="I885" i="3"/>
  <c r="H885" i="3"/>
  <c r="F885" i="3"/>
  <c r="J885" i="3"/>
  <c r="K895" i="3"/>
  <c r="J895" i="3"/>
  <c r="H895" i="3"/>
  <c r="I895" i="3"/>
  <c r="F895" i="3"/>
  <c r="K782" i="8"/>
  <c r="J782" i="8"/>
  <c r="J815" i="3"/>
  <c r="F815" i="3"/>
  <c r="I815" i="3"/>
  <c r="K815" i="3"/>
  <c r="H815" i="3"/>
  <c r="J396" i="3"/>
  <c r="I396" i="3"/>
  <c r="H396" i="3"/>
  <c r="F396" i="3"/>
  <c r="K396" i="3"/>
  <c r="K876" i="8"/>
  <c r="J876" i="8"/>
  <c r="I752" i="3"/>
  <c r="K752" i="3"/>
  <c r="F752" i="3"/>
  <c r="H752" i="3"/>
  <c r="J752" i="3"/>
  <c r="I240" i="3"/>
  <c r="J240" i="3"/>
  <c r="F240" i="3"/>
  <c r="H240" i="3"/>
  <c r="K240" i="3"/>
  <c r="J291" i="3"/>
  <c r="I291" i="3"/>
  <c r="H291" i="3"/>
  <c r="F291" i="3"/>
  <c r="K291" i="3"/>
  <c r="J285" i="3"/>
  <c r="K285" i="3"/>
  <c r="H285" i="3"/>
  <c r="I285" i="3"/>
  <c r="F285" i="3"/>
  <c r="K238" i="3"/>
  <c r="I238" i="3"/>
  <c r="J238" i="3"/>
  <c r="F238" i="3"/>
  <c r="H238" i="3"/>
  <c r="J253" i="3"/>
  <c r="K253" i="3"/>
  <c r="H253" i="3"/>
  <c r="I253" i="3"/>
  <c r="F253" i="3"/>
  <c r="I355" i="3"/>
  <c r="K355" i="3"/>
  <c r="F355" i="3"/>
  <c r="J355" i="3"/>
  <c r="H355" i="3"/>
  <c r="J805" i="8"/>
  <c r="K805" i="8"/>
  <c r="K990" i="8"/>
  <c r="J990" i="8"/>
  <c r="K306" i="3"/>
  <c r="J306" i="3"/>
  <c r="F306" i="3"/>
  <c r="H306" i="3"/>
  <c r="I306" i="3"/>
  <c r="K817" i="8"/>
  <c r="J817" i="8"/>
  <c r="J708" i="8"/>
  <c r="K708" i="8"/>
  <c r="K875" i="8"/>
  <c r="J875" i="8"/>
  <c r="J300" i="3"/>
  <c r="K300" i="3"/>
  <c r="F300" i="3"/>
  <c r="I300" i="3"/>
  <c r="H300" i="3"/>
  <c r="I603" i="3"/>
  <c r="J603" i="3"/>
  <c r="K603" i="3"/>
  <c r="F603" i="3"/>
  <c r="H603" i="3"/>
  <c r="J726" i="8"/>
  <c r="K726" i="8"/>
  <c r="K722" i="8"/>
  <c r="J722" i="8"/>
  <c r="K917" i="8"/>
  <c r="J917" i="8"/>
  <c r="K885" i="8"/>
  <c r="J885" i="8"/>
  <c r="I692" i="3"/>
  <c r="J692" i="3"/>
  <c r="K692" i="3"/>
  <c r="F692" i="3"/>
  <c r="H692" i="3"/>
  <c r="K936" i="3"/>
  <c r="F936" i="3"/>
  <c r="H936" i="3"/>
  <c r="I936" i="3"/>
  <c r="J936" i="3"/>
  <c r="J996" i="8"/>
  <c r="K996" i="8"/>
  <c r="K334" i="3"/>
  <c r="F334" i="3"/>
  <c r="J334" i="3"/>
  <c r="H334" i="3"/>
  <c r="I334" i="3"/>
  <c r="J741" i="8"/>
  <c r="K741" i="8"/>
  <c r="N993" i="2"/>
  <c r="H999" i="3"/>
  <c r="F999" i="3"/>
  <c r="K999" i="3"/>
  <c r="J999" i="3"/>
  <c r="I999" i="3"/>
  <c r="O993" i="2"/>
  <c r="K841" i="3"/>
  <c r="H841" i="3"/>
  <c r="I841" i="3"/>
  <c r="F841" i="3"/>
  <c r="J841" i="3"/>
  <c r="J933" i="8"/>
  <c r="K933" i="8"/>
  <c r="I466" i="3"/>
  <c r="F466" i="3"/>
  <c r="K466" i="3"/>
  <c r="J466" i="3"/>
  <c r="H466" i="3"/>
  <c r="I469" i="3"/>
  <c r="F469" i="3"/>
  <c r="K469" i="3"/>
  <c r="J469" i="3"/>
  <c r="H469" i="3"/>
  <c r="K367" i="3"/>
  <c r="I367" i="3"/>
  <c r="F367" i="3"/>
  <c r="J367" i="3"/>
  <c r="H367" i="3"/>
  <c r="I725" i="3"/>
  <c r="F725" i="3"/>
  <c r="H725" i="3"/>
  <c r="J725" i="3"/>
  <c r="K725" i="3"/>
  <c r="I371" i="3"/>
  <c r="F371" i="3"/>
  <c r="H371" i="3"/>
  <c r="K371" i="3"/>
  <c r="J371" i="3"/>
  <c r="K463" i="3"/>
  <c r="F463" i="3"/>
  <c r="I463" i="3"/>
  <c r="H463" i="3"/>
  <c r="J463" i="3"/>
  <c r="J538" i="3"/>
  <c r="F538" i="3"/>
  <c r="H538" i="3"/>
  <c r="I538" i="3"/>
  <c r="K538" i="3"/>
  <c r="F940" i="3"/>
  <c r="J940" i="3"/>
  <c r="I940" i="3"/>
  <c r="H940" i="3"/>
  <c r="K940" i="3"/>
  <c r="I593" i="3"/>
  <c r="J593" i="3"/>
  <c r="H593" i="3"/>
  <c r="K593" i="3"/>
  <c r="F593" i="3"/>
  <c r="K991" i="8"/>
  <c r="J991" i="8"/>
  <c r="K891" i="8"/>
  <c r="J891" i="8"/>
  <c r="K401" i="3"/>
  <c r="I401" i="3"/>
  <c r="H401" i="3"/>
  <c r="J401" i="3"/>
  <c r="F401" i="3"/>
  <c r="K232" i="3"/>
  <c r="I232" i="3"/>
  <c r="F232" i="3"/>
  <c r="J232" i="3"/>
  <c r="H232" i="3"/>
  <c r="J230" i="3"/>
  <c r="K230" i="3"/>
  <c r="I230" i="3"/>
  <c r="H230" i="3"/>
  <c r="F230" i="3"/>
  <c r="K287" i="3"/>
  <c r="J287" i="3"/>
  <c r="H287" i="3"/>
  <c r="F287" i="3"/>
  <c r="I287" i="3"/>
  <c r="J256" i="3"/>
  <c r="K256" i="3"/>
  <c r="I256" i="3"/>
  <c r="F256" i="3"/>
  <c r="H256" i="3"/>
  <c r="J604" i="3"/>
  <c r="K604" i="3"/>
  <c r="I604" i="3"/>
  <c r="H604" i="3"/>
  <c r="F604" i="3"/>
  <c r="J856" i="8"/>
  <c r="K856" i="8"/>
  <c r="J845" i="8"/>
  <c r="K845" i="8"/>
  <c r="K858" i="8"/>
  <c r="J858" i="8"/>
  <c r="J615" i="3"/>
  <c r="K615" i="3"/>
  <c r="I615" i="3"/>
  <c r="H615" i="3"/>
  <c r="F615" i="3"/>
  <c r="I391" i="3"/>
  <c r="F391" i="3"/>
  <c r="J391" i="3"/>
  <c r="H391" i="3"/>
  <c r="K391" i="3"/>
  <c r="K910" i="8"/>
  <c r="J910" i="8"/>
  <c r="K706" i="8"/>
  <c r="J706" i="8"/>
  <c r="I846" i="3"/>
  <c r="K846" i="3"/>
  <c r="F846" i="3"/>
  <c r="H846" i="3"/>
  <c r="J846" i="3"/>
  <c r="K986" i="3"/>
  <c r="F986" i="3"/>
  <c r="H986" i="3"/>
  <c r="J986" i="3"/>
  <c r="I986" i="3"/>
  <c r="J815" i="8"/>
  <c r="K815" i="8"/>
  <c r="F901" i="3"/>
  <c r="I901" i="3"/>
  <c r="J901" i="3"/>
  <c r="H901" i="3"/>
  <c r="K901" i="3"/>
  <c r="J841" i="8"/>
  <c r="K841" i="8"/>
  <c r="I572" i="3"/>
  <c r="J572" i="3"/>
  <c r="H572" i="3"/>
  <c r="K572" i="3"/>
  <c r="F572" i="3"/>
  <c r="J976" i="3"/>
  <c r="I976" i="3"/>
  <c r="H976" i="3"/>
  <c r="F976" i="3"/>
  <c r="K976" i="3"/>
  <c r="J327" i="3"/>
  <c r="K327" i="3"/>
  <c r="I327" i="3"/>
  <c r="F327" i="3"/>
  <c r="H327" i="3"/>
  <c r="J914" i="8"/>
  <c r="K914" i="8"/>
  <c r="K879" i="8"/>
  <c r="J879" i="8"/>
  <c r="I411" i="3"/>
  <c r="K411" i="3"/>
  <c r="J411" i="3"/>
  <c r="H411" i="3"/>
  <c r="F411" i="3"/>
  <c r="J620" i="3"/>
  <c r="F620" i="3"/>
  <c r="K620" i="3"/>
  <c r="H620" i="3"/>
  <c r="I620" i="3"/>
  <c r="K992" i="8"/>
  <c r="J992" i="8"/>
  <c r="I544" i="3"/>
  <c r="J544" i="3"/>
  <c r="F544" i="3"/>
  <c r="K544" i="3"/>
  <c r="H544" i="3"/>
  <c r="I921" i="3"/>
  <c r="K921" i="3"/>
  <c r="F921" i="3"/>
  <c r="J921" i="3"/>
  <c r="H921" i="3"/>
  <c r="J677" i="3"/>
  <c r="H677" i="3"/>
  <c r="I677" i="3"/>
  <c r="K677" i="3"/>
  <c r="F677" i="3"/>
  <c r="J663" i="3"/>
  <c r="K663" i="3"/>
  <c r="F663" i="3"/>
  <c r="I663" i="3"/>
  <c r="H663" i="3"/>
  <c r="J260" i="3"/>
  <c r="H260" i="3"/>
  <c r="F260" i="3"/>
  <c r="K260" i="3"/>
  <c r="I260" i="3"/>
  <c r="J278" i="3"/>
  <c r="K278" i="3"/>
  <c r="H278" i="3"/>
  <c r="I278" i="3"/>
  <c r="F278" i="3"/>
  <c r="K263" i="3"/>
  <c r="F263" i="3"/>
  <c r="J263" i="3"/>
  <c r="H263" i="3"/>
  <c r="I263" i="3"/>
  <c r="I261" i="3"/>
  <c r="H261" i="3"/>
  <c r="F261" i="3"/>
  <c r="J261" i="3"/>
  <c r="K261" i="3"/>
  <c r="K746" i="8"/>
  <c r="J746" i="8"/>
  <c r="J768" i="8"/>
  <c r="K768" i="8"/>
  <c r="K775" i="8"/>
  <c r="J775" i="8"/>
  <c r="J743" i="8"/>
  <c r="K743" i="8"/>
  <c r="J905" i="8"/>
  <c r="K905" i="8"/>
  <c r="J804" i="3"/>
  <c r="H804" i="3"/>
  <c r="F804" i="3"/>
  <c r="K804" i="3"/>
  <c r="I804" i="3"/>
  <c r="F547" i="3"/>
  <c r="H547" i="3"/>
  <c r="K547" i="3"/>
  <c r="J547" i="3"/>
  <c r="I547" i="3"/>
  <c r="K333" i="3"/>
  <c r="J333" i="3"/>
  <c r="I333" i="3"/>
  <c r="F333" i="3"/>
  <c r="H333" i="3"/>
  <c r="K537" i="3"/>
  <c r="J537" i="3"/>
  <c r="F537" i="3"/>
  <c r="I537" i="3"/>
  <c r="H537" i="3"/>
  <c r="J763" i="8"/>
  <c r="K763" i="8"/>
  <c r="J860" i="8"/>
  <c r="K860" i="8"/>
  <c r="J778" i="8"/>
  <c r="K778" i="8"/>
  <c r="I417" i="3"/>
  <c r="K417" i="3"/>
  <c r="J417" i="3"/>
  <c r="H417" i="3"/>
  <c r="F417" i="3"/>
  <c r="K863" i="3"/>
  <c r="J863" i="3"/>
  <c r="H863" i="3"/>
  <c r="I863" i="3"/>
  <c r="F863" i="3"/>
  <c r="J442" i="3"/>
  <c r="F442" i="3"/>
  <c r="H442" i="3"/>
  <c r="K442" i="3"/>
  <c r="I442" i="3"/>
  <c r="I390" i="3"/>
  <c r="K390" i="3"/>
  <c r="J390" i="3"/>
  <c r="F390" i="3"/>
  <c r="H390" i="3"/>
  <c r="J740" i="8"/>
  <c r="K740" i="8"/>
  <c r="I626" i="3"/>
  <c r="J626" i="3"/>
  <c r="H626" i="3"/>
  <c r="F626" i="3"/>
  <c r="K626" i="3"/>
  <c r="J965" i="8"/>
  <c r="K965" i="8"/>
  <c r="F909" i="3"/>
  <c r="K909" i="3"/>
  <c r="I909" i="3"/>
  <c r="H909" i="3"/>
  <c r="J909" i="3"/>
  <c r="K867" i="8"/>
  <c r="J867" i="8"/>
  <c r="J226" i="3"/>
  <c r="I226" i="3"/>
  <c r="K226" i="3"/>
  <c r="H226" i="3"/>
  <c r="F226" i="3"/>
  <c r="K258" i="3"/>
  <c r="I258" i="3"/>
  <c r="J258" i="3"/>
  <c r="F258" i="3"/>
  <c r="H258" i="3"/>
  <c r="J243" i="3"/>
  <c r="K243" i="3"/>
  <c r="F243" i="3"/>
  <c r="I243" i="3"/>
  <c r="H243" i="3"/>
  <c r="K290" i="3"/>
  <c r="F290" i="3"/>
  <c r="I290" i="3"/>
  <c r="H290" i="3"/>
  <c r="J290" i="3"/>
  <c r="K715" i="8"/>
  <c r="J715" i="8"/>
  <c r="J543" i="3"/>
  <c r="F543" i="3"/>
  <c r="I543" i="3"/>
  <c r="K543" i="3"/>
  <c r="H543" i="3"/>
  <c r="K994" i="3"/>
  <c r="H994" i="3"/>
  <c r="I994" i="3"/>
  <c r="F994" i="3"/>
  <c r="J994" i="3"/>
  <c r="K653" i="3"/>
  <c r="H653" i="3"/>
  <c r="J653" i="3"/>
  <c r="I653" i="3"/>
  <c r="F653" i="3"/>
  <c r="K827" i="8"/>
  <c r="J827" i="8"/>
  <c r="K924" i="8"/>
  <c r="J924" i="8"/>
  <c r="J727" i="8"/>
  <c r="K727" i="8"/>
  <c r="J941" i="8"/>
  <c r="K941" i="8"/>
  <c r="J929" i="8"/>
  <c r="K929" i="8"/>
  <c r="J597" i="3"/>
  <c r="F597" i="3"/>
  <c r="H597" i="3"/>
  <c r="K597" i="3"/>
  <c r="I597" i="3"/>
  <c r="I301" i="3"/>
  <c r="J301" i="3"/>
  <c r="K301" i="3"/>
  <c r="H301" i="3"/>
  <c r="F301" i="3"/>
  <c r="K413" i="3"/>
  <c r="J413" i="3"/>
  <c r="I413" i="3"/>
  <c r="H413" i="3"/>
  <c r="F413" i="3"/>
  <c r="J704" i="8"/>
  <c r="K704" i="8"/>
  <c r="J962" i="8"/>
  <c r="K962" i="8"/>
  <c r="J833" i="8"/>
  <c r="K833" i="8"/>
  <c r="H1001" i="3"/>
  <c r="O995" i="2"/>
  <c r="K1001" i="3"/>
  <c r="N995" i="2"/>
  <c r="F1001" i="3"/>
  <c r="J1001" i="3"/>
  <c r="I1001" i="3"/>
  <c r="K903" i="8"/>
  <c r="J903" i="8"/>
  <c r="J985" i="8"/>
  <c r="K985" i="8"/>
  <c r="K797" i="8"/>
  <c r="J797" i="8"/>
  <c r="J739" i="8"/>
  <c r="K739" i="8"/>
  <c r="J855" i="8"/>
  <c r="K855" i="8"/>
  <c r="K830" i="3"/>
  <c r="J830" i="3"/>
  <c r="F830" i="3"/>
  <c r="I830" i="3"/>
  <c r="H830" i="3"/>
  <c r="I397" i="3"/>
  <c r="J397" i="3"/>
  <c r="H397" i="3"/>
  <c r="K397" i="3"/>
  <c r="F397" i="3"/>
  <c r="K716" i="3"/>
  <c r="I716" i="3"/>
  <c r="F716" i="3"/>
  <c r="J716" i="3"/>
  <c r="H716" i="3"/>
  <c r="I596" i="3"/>
  <c r="K596" i="3"/>
  <c r="J596" i="3"/>
  <c r="H596" i="3"/>
  <c r="F596" i="3"/>
  <c r="F823" i="3"/>
  <c r="H823" i="3"/>
  <c r="J823" i="3"/>
  <c r="I823" i="3"/>
  <c r="K823" i="3"/>
  <c r="F595" i="3"/>
  <c r="J595" i="3"/>
  <c r="I595" i="3"/>
  <c r="H595" i="3"/>
  <c r="K595" i="3"/>
  <c r="J819" i="3"/>
  <c r="H819" i="3"/>
  <c r="K819" i="3"/>
  <c r="F819" i="3"/>
  <c r="I819" i="3"/>
  <c r="K998" i="3"/>
  <c r="J998" i="3"/>
  <c r="I998" i="3"/>
  <c r="F998" i="3"/>
  <c r="H998" i="3"/>
  <c r="K872" i="3"/>
  <c r="J872" i="3"/>
  <c r="H872" i="3"/>
  <c r="F872" i="3"/>
  <c r="I872" i="3"/>
  <c r="H428" i="3"/>
  <c r="J428" i="3"/>
  <c r="K428" i="3"/>
  <c r="I428" i="3"/>
  <c r="F428" i="3"/>
  <c r="K331" i="3"/>
  <c r="F331" i="3"/>
  <c r="J331" i="3"/>
  <c r="I331" i="3"/>
  <c r="H331" i="3"/>
  <c r="J617" i="3"/>
  <c r="H617" i="3"/>
  <c r="F617" i="3"/>
  <c r="K617" i="3"/>
  <c r="I617" i="3"/>
  <c r="J710" i="8"/>
  <c r="K710" i="8"/>
  <c r="J316" i="3"/>
  <c r="I316" i="3"/>
  <c r="F316" i="3"/>
  <c r="H316" i="3"/>
  <c r="K316" i="3"/>
  <c r="H406" i="3"/>
  <c r="I406" i="3"/>
  <c r="F406" i="3"/>
  <c r="J406" i="3"/>
  <c r="K406" i="3"/>
  <c r="J385" i="3"/>
  <c r="K385" i="3"/>
  <c r="I385" i="3"/>
  <c r="F385" i="3"/>
  <c r="H385" i="3"/>
  <c r="I368" i="3"/>
  <c r="F368" i="3"/>
  <c r="H368" i="3"/>
  <c r="K368" i="3"/>
  <c r="J368" i="3"/>
  <c r="K989" i="8"/>
  <c r="J989" i="8"/>
  <c r="K934" i="8"/>
  <c r="J934" i="8"/>
  <c r="K864" i="8"/>
  <c r="J864" i="8"/>
  <c r="J577" i="3"/>
  <c r="H577" i="3"/>
  <c r="K577" i="3"/>
  <c r="I577" i="3"/>
  <c r="F577" i="3"/>
  <c r="J383" i="3"/>
  <c r="H383" i="3"/>
  <c r="K383" i="3"/>
  <c r="I383" i="3"/>
  <c r="F383" i="3"/>
  <c r="K707" i="3"/>
  <c r="F707" i="3"/>
  <c r="J707" i="3"/>
  <c r="H707" i="3"/>
  <c r="I707" i="3"/>
  <c r="J928" i="8"/>
  <c r="K928" i="8"/>
  <c r="I886" i="3"/>
  <c r="J886" i="3"/>
  <c r="F886" i="3"/>
  <c r="H886" i="3"/>
  <c r="K886" i="3"/>
  <c r="K817" i="3"/>
  <c r="I817" i="3"/>
  <c r="J817" i="3"/>
  <c r="H817" i="3"/>
  <c r="F817" i="3"/>
  <c r="F941" i="3"/>
  <c r="K941" i="3"/>
  <c r="I941" i="3"/>
  <c r="H941" i="3"/>
  <c r="J941" i="3"/>
  <c r="F870" i="3"/>
  <c r="K870" i="3"/>
  <c r="H870" i="3"/>
  <c r="J870" i="3"/>
  <c r="I870" i="3"/>
  <c r="F979" i="3"/>
  <c r="K979" i="3"/>
  <c r="I979" i="3"/>
  <c r="H979" i="3"/>
  <c r="J979" i="3"/>
  <c r="K808" i="3"/>
  <c r="I808" i="3"/>
  <c r="J808" i="3"/>
  <c r="H808" i="3"/>
  <c r="F808" i="3"/>
  <c r="J915" i="8"/>
  <c r="K915" i="8"/>
  <c r="K940" i="8"/>
  <c r="J940" i="8"/>
  <c r="I404" i="3"/>
  <c r="J404" i="3"/>
  <c r="H404" i="3"/>
  <c r="K404" i="3"/>
  <c r="F404" i="3"/>
  <c r="K687" i="3"/>
  <c r="F687" i="3"/>
  <c r="I687" i="3"/>
  <c r="J687" i="3"/>
  <c r="H687" i="3"/>
  <c r="I894" i="3"/>
  <c r="H894" i="3"/>
  <c r="K894" i="3"/>
  <c r="F894" i="3"/>
  <c r="J894" i="3"/>
  <c r="J953" i="8"/>
  <c r="K953" i="8"/>
  <c r="K967" i="8"/>
  <c r="J967" i="8"/>
  <c r="J957" i="8"/>
  <c r="K957" i="8"/>
  <c r="J753" i="8"/>
  <c r="K753" i="8"/>
  <c r="K627" i="3"/>
  <c r="I627" i="3"/>
  <c r="F627" i="3"/>
  <c r="J627" i="3"/>
  <c r="H627" i="3"/>
  <c r="K820" i="8"/>
  <c r="J820" i="8"/>
  <c r="J738" i="8"/>
  <c r="K738" i="8"/>
  <c r="J844" i="8"/>
  <c r="K844" i="8"/>
  <c r="H561" i="3"/>
  <c r="J561" i="3"/>
  <c r="K561" i="3"/>
  <c r="I561" i="3"/>
  <c r="F561" i="3"/>
  <c r="K691" i="8"/>
  <c r="J691" i="8"/>
  <c r="J346" i="3"/>
  <c r="H346" i="3"/>
  <c r="I346" i="3"/>
  <c r="K346" i="3"/>
  <c r="F346" i="3"/>
  <c r="K302" i="3"/>
  <c r="I302" i="3"/>
  <c r="H302" i="3"/>
  <c r="F302" i="3"/>
  <c r="J302" i="3"/>
  <c r="K981" i="8"/>
  <c r="J981" i="8"/>
  <c r="K822" i="3"/>
  <c r="F822" i="3"/>
  <c r="H822" i="3"/>
  <c r="J822" i="3"/>
  <c r="I822" i="3"/>
  <c r="K897" i="3"/>
  <c r="J897" i="3"/>
  <c r="H897" i="3"/>
  <c r="I897" i="3"/>
  <c r="F897" i="3"/>
  <c r="K524" i="3"/>
  <c r="J524" i="3"/>
  <c r="I524" i="3"/>
  <c r="F524" i="3"/>
  <c r="H524" i="3"/>
  <c r="J791" i="8"/>
  <c r="K791" i="8"/>
  <c r="J799" i="3"/>
  <c r="I799" i="3"/>
  <c r="K799" i="3"/>
  <c r="F799" i="3"/>
  <c r="H799" i="3"/>
  <c r="J902" i="8"/>
  <c r="K902" i="8"/>
  <c r="J800" i="8"/>
  <c r="K800" i="8"/>
  <c r="K972" i="8"/>
  <c r="J972" i="8"/>
  <c r="F790" i="3"/>
  <c r="I790" i="3"/>
  <c r="J790" i="3"/>
  <c r="K790" i="3"/>
  <c r="H790" i="3"/>
  <c r="H352" i="3"/>
  <c r="I352" i="3"/>
  <c r="F352" i="3"/>
  <c r="J352" i="3"/>
  <c r="K352" i="3"/>
  <c r="H420" i="3"/>
  <c r="I420" i="3"/>
  <c r="J420" i="3"/>
  <c r="F420" i="3"/>
  <c r="K420" i="3"/>
  <c r="K937" i="8"/>
  <c r="J937" i="8"/>
  <c r="K901" i="8"/>
  <c r="J901" i="8"/>
  <c r="F896" i="3"/>
  <c r="I896" i="3"/>
  <c r="K896" i="3"/>
  <c r="J896" i="3"/>
  <c r="H896" i="3"/>
  <c r="I933" i="3"/>
  <c r="H933" i="3"/>
  <c r="K933" i="3"/>
  <c r="J933" i="3"/>
  <c r="F933" i="3"/>
  <c r="H954" i="3"/>
  <c r="F954" i="3"/>
  <c r="K954" i="3"/>
  <c r="I954" i="3"/>
  <c r="J954" i="3"/>
  <c r="I392" i="3"/>
  <c r="H392" i="3"/>
  <c r="K392" i="3"/>
  <c r="J392" i="3"/>
  <c r="F392" i="3"/>
  <c r="K379" i="3"/>
  <c r="F379" i="3"/>
  <c r="H379" i="3"/>
  <c r="I379" i="3"/>
  <c r="J379" i="3"/>
  <c r="F373" i="3"/>
  <c r="H373" i="3"/>
  <c r="K373" i="3"/>
  <c r="J373" i="3"/>
  <c r="I373" i="3"/>
  <c r="I810" i="3"/>
  <c r="J810" i="3"/>
  <c r="H810" i="3"/>
  <c r="F810" i="3"/>
  <c r="K810" i="3"/>
  <c r="K732" i="3"/>
  <c r="J732" i="3"/>
  <c r="H732" i="3"/>
  <c r="I732" i="3"/>
  <c r="F732" i="3"/>
  <c r="K633" i="3"/>
  <c r="I633" i="3"/>
  <c r="F633" i="3"/>
  <c r="J633" i="3"/>
  <c r="H633" i="3"/>
  <c r="I548" i="3"/>
  <c r="F548" i="3"/>
  <c r="J548" i="3"/>
  <c r="H548" i="3"/>
  <c r="K548" i="3"/>
  <c r="I467" i="3"/>
  <c r="K467" i="3"/>
  <c r="F467" i="3"/>
  <c r="J467" i="3"/>
  <c r="H467" i="3"/>
  <c r="K329" i="3"/>
  <c r="F329" i="3"/>
  <c r="J329" i="3"/>
  <c r="H329" i="3"/>
  <c r="I329" i="3"/>
  <c r="K741" i="3"/>
  <c r="F741" i="3"/>
  <c r="J741" i="3"/>
  <c r="H741" i="3"/>
  <c r="I741" i="3"/>
  <c r="F422" i="3"/>
  <c r="J422" i="3"/>
  <c r="I422" i="3"/>
  <c r="H422" i="3"/>
  <c r="K422" i="3"/>
  <c r="J985" i="3"/>
  <c r="H985" i="3"/>
  <c r="F985" i="3"/>
  <c r="I985" i="3"/>
  <c r="K985" i="3"/>
  <c r="H565" i="3"/>
  <c r="F565" i="3"/>
  <c r="I565" i="3"/>
  <c r="K565" i="3"/>
  <c r="J565" i="3"/>
  <c r="I813" i="3"/>
  <c r="F813" i="3"/>
  <c r="H813" i="3"/>
  <c r="K813" i="3"/>
  <c r="J813" i="3"/>
  <c r="J448" i="3"/>
  <c r="F448" i="3"/>
  <c r="H448" i="3"/>
  <c r="K448" i="3"/>
  <c r="I448" i="3"/>
  <c r="J654" i="3"/>
  <c r="I654" i="3"/>
  <c r="H654" i="3"/>
  <c r="F654" i="3"/>
  <c r="K654" i="3"/>
  <c r="I918" i="3"/>
  <c r="H918" i="3"/>
  <c r="F918" i="3"/>
  <c r="K918" i="3"/>
  <c r="J918" i="3"/>
  <c r="H968" i="3"/>
  <c r="K968" i="3"/>
  <c r="F968" i="3"/>
  <c r="J968" i="3"/>
  <c r="I968" i="3"/>
  <c r="J414" i="3"/>
  <c r="K414" i="3"/>
  <c r="H414" i="3"/>
  <c r="I414" i="3"/>
  <c r="F414" i="3"/>
  <c r="J781" i="3"/>
  <c r="F781" i="3"/>
  <c r="I781" i="3"/>
  <c r="H781" i="3"/>
  <c r="K781" i="3"/>
  <c r="I553" i="3"/>
  <c r="K553" i="3"/>
  <c r="F553" i="3"/>
  <c r="H553" i="3"/>
  <c r="J553" i="3"/>
  <c r="I877" i="3"/>
  <c r="J877" i="3"/>
  <c r="H877" i="3"/>
  <c r="K877" i="3"/>
  <c r="F877" i="3"/>
  <c r="J732" i="8"/>
  <c r="K732" i="8"/>
  <c r="J882" i="8"/>
  <c r="K882" i="8"/>
  <c r="I650" i="3"/>
  <c r="J650" i="3"/>
  <c r="F650" i="3"/>
  <c r="K650" i="3"/>
  <c r="H650" i="3"/>
  <c r="K328" i="3"/>
  <c r="F328" i="3"/>
  <c r="J328" i="3"/>
  <c r="I328" i="3"/>
  <c r="H328" i="3"/>
  <c r="I738" i="3"/>
  <c r="H738" i="3"/>
  <c r="F738" i="3"/>
  <c r="J738" i="3"/>
  <c r="K738" i="3"/>
  <c r="F848" i="3"/>
  <c r="K848" i="3"/>
  <c r="J848" i="3"/>
  <c r="H848" i="3"/>
  <c r="I848" i="3"/>
  <c r="I917" i="3"/>
  <c r="K917" i="3"/>
  <c r="J917" i="3"/>
  <c r="H917" i="3"/>
  <c r="F917" i="3"/>
  <c r="J839" i="3"/>
  <c r="K839" i="3"/>
  <c r="I839" i="3"/>
  <c r="H839" i="3"/>
  <c r="F839" i="3"/>
  <c r="J584" i="3"/>
  <c r="H584" i="3"/>
  <c r="K584" i="3"/>
  <c r="F584" i="3"/>
  <c r="I584" i="3"/>
  <c r="I806" i="3"/>
  <c r="J806" i="3"/>
  <c r="K806" i="3"/>
  <c r="F806" i="3"/>
  <c r="H806" i="3"/>
  <c r="H868" i="3"/>
  <c r="I868" i="3"/>
  <c r="K868" i="3"/>
  <c r="J868" i="3"/>
  <c r="F868" i="3"/>
  <c r="J480" i="3"/>
  <c r="F480" i="3"/>
  <c r="I480" i="3"/>
  <c r="H480" i="3"/>
  <c r="K480" i="3"/>
  <c r="H907" i="3"/>
  <c r="I907" i="3"/>
  <c r="J907" i="3"/>
  <c r="K907" i="3"/>
  <c r="F907" i="3"/>
  <c r="J892" i="3"/>
  <c r="F892" i="3"/>
  <c r="I892" i="3"/>
  <c r="K892" i="3"/>
  <c r="H892" i="3"/>
  <c r="I842" i="3"/>
  <c r="F842" i="3"/>
  <c r="J842" i="3"/>
  <c r="H842" i="3"/>
  <c r="K842" i="3"/>
  <c r="J574" i="3"/>
  <c r="K574" i="3"/>
  <c r="H574" i="3"/>
  <c r="I574" i="3"/>
  <c r="F574" i="3"/>
  <c r="K706" i="3"/>
  <c r="F706" i="3"/>
  <c r="J706" i="3"/>
  <c r="I706" i="3"/>
  <c r="H706" i="3"/>
  <c r="K787" i="3"/>
  <c r="F787" i="3"/>
  <c r="I787" i="3"/>
  <c r="J787" i="3"/>
  <c r="H787" i="3"/>
  <c r="K828" i="8"/>
  <c r="J828" i="8"/>
  <c r="I339" i="3"/>
  <c r="H339" i="3"/>
  <c r="J339" i="3"/>
  <c r="F339" i="3"/>
  <c r="K339" i="3"/>
  <c r="H690" i="3"/>
  <c r="K690" i="3"/>
  <c r="I690" i="3"/>
  <c r="J690" i="3"/>
  <c r="F690" i="3"/>
  <c r="K859" i="8"/>
  <c r="J859" i="8"/>
  <c r="J890" i="8"/>
  <c r="K890" i="8"/>
  <c r="K554" i="3"/>
  <c r="H554" i="3"/>
  <c r="J554" i="3"/>
  <c r="I554" i="3"/>
  <c r="F554" i="3"/>
  <c r="I856" i="3"/>
  <c r="K856" i="3"/>
  <c r="H856" i="3"/>
  <c r="F856" i="3"/>
  <c r="J856" i="3"/>
  <c r="H658" i="3"/>
  <c r="K658" i="3"/>
  <c r="F658" i="3"/>
  <c r="J658" i="3"/>
  <c r="I658" i="3"/>
  <c r="K895" i="8"/>
  <c r="J895" i="8"/>
  <c r="K854" i="8"/>
  <c r="J854" i="8"/>
  <c r="K424" i="3"/>
  <c r="H424" i="3"/>
  <c r="J424" i="3"/>
  <c r="I424" i="3"/>
  <c r="F424" i="3"/>
  <c r="F828" i="3"/>
  <c r="K828" i="3"/>
  <c r="I828" i="3"/>
  <c r="H828" i="3"/>
  <c r="J828" i="3"/>
  <c r="F932" i="3"/>
  <c r="I932" i="3"/>
  <c r="J932" i="3"/>
  <c r="H932" i="3"/>
  <c r="K932" i="3"/>
  <c r="I315" i="3"/>
  <c r="J315" i="3"/>
  <c r="F315" i="3"/>
  <c r="H315" i="3"/>
  <c r="K315" i="3"/>
  <c r="I457" i="3"/>
  <c r="J457" i="3"/>
  <c r="F457" i="3"/>
  <c r="H457" i="3"/>
  <c r="K457" i="3"/>
  <c r="K552" i="3"/>
  <c r="J552" i="3"/>
  <c r="H552" i="3"/>
  <c r="F552" i="3"/>
  <c r="I552" i="3"/>
  <c r="I638" i="3"/>
  <c r="F638" i="3"/>
  <c r="K638" i="3"/>
  <c r="H638" i="3"/>
  <c r="J638" i="3"/>
  <c r="F398" i="3"/>
  <c r="H398" i="3"/>
  <c r="J398" i="3"/>
  <c r="K398" i="3"/>
  <c r="I398" i="3"/>
  <c r="K944" i="8"/>
  <c r="J944" i="8"/>
  <c r="J735" i="8"/>
  <c r="K735" i="8"/>
  <c r="I365" i="3"/>
  <c r="K365" i="3"/>
  <c r="J365" i="3"/>
  <c r="F365" i="3"/>
  <c r="H365" i="3"/>
  <c r="J460" i="3"/>
  <c r="I460" i="3"/>
  <c r="F460" i="3"/>
  <c r="H460" i="3"/>
  <c r="K460" i="3"/>
  <c r="I923" i="3"/>
  <c r="H923" i="3"/>
  <c r="J923" i="3"/>
  <c r="K923" i="3"/>
  <c r="F923" i="3"/>
  <c r="K752" i="8"/>
  <c r="J752" i="8"/>
  <c r="J918" i="8"/>
  <c r="K918" i="8"/>
  <c r="K755" i="8"/>
  <c r="J755" i="8"/>
  <c r="K921" i="8"/>
  <c r="J921" i="8"/>
  <c r="K745" i="8"/>
  <c r="J745" i="8"/>
  <c r="I585" i="3"/>
  <c r="J585" i="3"/>
  <c r="F585" i="3"/>
  <c r="K585" i="3"/>
  <c r="H585" i="3"/>
  <c r="F946" i="3"/>
  <c r="J946" i="3"/>
  <c r="H946" i="3"/>
  <c r="K946" i="3"/>
  <c r="I946" i="3"/>
  <c r="K737" i="8"/>
  <c r="J737" i="8"/>
  <c r="J337" i="3"/>
  <c r="K337" i="3"/>
  <c r="I337" i="3"/>
  <c r="F337" i="3"/>
  <c r="H337" i="3"/>
  <c r="J781" i="8"/>
  <c r="K781" i="8"/>
  <c r="K542" i="3"/>
  <c r="J542" i="3"/>
  <c r="H542" i="3"/>
  <c r="F542" i="3"/>
  <c r="I542" i="3"/>
  <c r="K878" i="8"/>
  <c r="J878" i="8"/>
  <c r="J865" i="8"/>
  <c r="K865" i="8"/>
  <c r="K838" i="8"/>
  <c r="J838" i="8"/>
  <c r="K869" i="8"/>
  <c r="J869" i="8"/>
  <c r="K939" i="8"/>
  <c r="J939" i="8"/>
  <c r="J751" i="3"/>
  <c r="H751" i="3"/>
  <c r="I751" i="3"/>
  <c r="F751" i="3"/>
  <c r="K751" i="3"/>
  <c r="J943" i="8"/>
  <c r="K943" i="8"/>
  <c r="K720" i="8"/>
  <c r="J720" i="8"/>
  <c r="K945" i="8"/>
  <c r="J945" i="8"/>
  <c r="J887" i="8"/>
  <c r="K887" i="8"/>
  <c r="H878" i="3"/>
  <c r="K878" i="3"/>
  <c r="I878" i="3"/>
  <c r="F878" i="3"/>
  <c r="J878" i="3"/>
  <c r="J794" i="8"/>
  <c r="K794" i="8"/>
  <c r="J394" i="3"/>
  <c r="K394" i="3"/>
  <c r="F394" i="3"/>
  <c r="H394" i="3"/>
  <c r="I394" i="3"/>
  <c r="I928" i="3"/>
  <c r="K928" i="3"/>
  <c r="F928" i="3"/>
  <c r="J928" i="3"/>
  <c r="H928" i="3"/>
  <c r="K569" i="3"/>
  <c r="F569" i="3"/>
  <c r="H569" i="3"/>
  <c r="I569" i="3"/>
  <c r="J569" i="3"/>
  <c r="I323" i="3"/>
  <c r="K323" i="3"/>
  <c r="F323" i="3"/>
  <c r="J323" i="3"/>
  <c r="H323" i="3"/>
  <c r="J999" i="8"/>
  <c r="K999" i="8"/>
  <c r="I722" i="3"/>
  <c r="F722" i="3"/>
  <c r="J722" i="3"/>
  <c r="K722" i="3"/>
  <c r="H722" i="3"/>
  <c r="H988" i="3"/>
  <c r="I988" i="3"/>
  <c r="F988" i="3"/>
  <c r="K988" i="3"/>
  <c r="J988" i="3"/>
  <c r="K631" i="3"/>
  <c r="H631" i="3"/>
  <c r="J631" i="3"/>
  <c r="I631" i="3"/>
  <c r="F631" i="3"/>
  <c r="J366" i="3"/>
  <c r="I366" i="3"/>
  <c r="F366" i="3"/>
  <c r="H366" i="3"/>
  <c r="K366" i="3"/>
  <c r="K376" i="3"/>
  <c r="J376" i="3"/>
  <c r="H376" i="3"/>
  <c r="F376" i="3"/>
  <c r="I376" i="3"/>
  <c r="J979" i="8"/>
  <c r="K979" i="8"/>
  <c r="K669" i="3"/>
  <c r="J669" i="3"/>
  <c r="F669" i="3"/>
  <c r="I669" i="3"/>
  <c r="H669" i="3"/>
  <c r="K991" i="3"/>
  <c r="I991" i="3"/>
  <c r="H991" i="3"/>
  <c r="F991" i="3"/>
  <c r="J991" i="3"/>
  <c r="K791" i="3"/>
  <c r="H791" i="3"/>
  <c r="I791" i="3"/>
  <c r="J791" i="3"/>
  <c r="F791" i="3"/>
  <c r="J851" i="3"/>
  <c r="I851" i="3"/>
  <c r="K851" i="3"/>
  <c r="H851" i="3"/>
  <c r="F851" i="3"/>
  <c r="K802" i="8"/>
  <c r="J802" i="8"/>
  <c r="J974" i="8"/>
  <c r="K974" i="8"/>
  <c r="J709" i="8"/>
  <c r="K709" i="8"/>
  <c r="I636" i="3"/>
  <c r="J636" i="3"/>
  <c r="F636" i="3"/>
  <c r="K636" i="3"/>
  <c r="H636" i="3"/>
  <c r="K462" i="3"/>
  <c r="F462" i="3"/>
  <c r="J462" i="3"/>
  <c r="H462" i="3"/>
  <c r="I462" i="3"/>
  <c r="J845" i="3"/>
  <c r="K845" i="3"/>
  <c r="I845" i="3"/>
  <c r="F845" i="3"/>
  <c r="H845" i="3"/>
  <c r="J916" i="3"/>
  <c r="K916" i="3"/>
  <c r="I916" i="3"/>
  <c r="H916" i="3"/>
  <c r="F916" i="3"/>
  <c r="H703" i="3"/>
  <c r="F703" i="3"/>
  <c r="I703" i="3"/>
  <c r="K703" i="3"/>
  <c r="J703" i="3"/>
  <c r="J803" i="3"/>
  <c r="H803" i="3"/>
  <c r="F803" i="3"/>
  <c r="K803" i="3"/>
  <c r="I803" i="3"/>
  <c r="K348" i="3"/>
  <c r="F348" i="3"/>
  <c r="J348" i="3"/>
  <c r="I348" i="3"/>
  <c r="H348" i="3"/>
  <c r="I473" i="3"/>
  <c r="K473" i="3"/>
  <c r="J473" i="3"/>
  <c r="H473" i="3"/>
  <c r="F473" i="3"/>
  <c r="F883" i="3"/>
  <c r="I883" i="3"/>
  <c r="J883" i="3"/>
  <c r="K883" i="3"/>
  <c r="H883" i="3"/>
  <c r="F1000" i="3"/>
  <c r="J1000" i="3"/>
  <c r="H1000" i="3"/>
  <c r="N994" i="2"/>
  <c r="I1000" i="3"/>
  <c r="O994" i="2"/>
  <c r="K1000" i="3"/>
  <c r="F734" i="3"/>
  <c r="I734" i="3"/>
  <c r="K734" i="3"/>
  <c r="H734" i="3"/>
  <c r="J734" i="3"/>
  <c r="K470" i="3"/>
  <c r="F470" i="3"/>
  <c r="J470" i="3"/>
  <c r="H470" i="3"/>
  <c r="I470" i="3"/>
  <c r="J793" i="3"/>
  <c r="K793" i="3"/>
  <c r="H793" i="3"/>
  <c r="F793" i="3"/>
  <c r="I793" i="3"/>
  <c r="I492" i="3"/>
  <c r="F492" i="3"/>
  <c r="J492" i="3"/>
  <c r="K492" i="3"/>
  <c r="H492" i="3"/>
  <c r="I938" i="3"/>
  <c r="F938" i="3"/>
  <c r="H938" i="3"/>
  <c r="J938" i="3"/>
  <c r="K938" i="3"/>
  <c r="K675" i="3"/>
  <c r="F675" i="3"/>
  <c r="H675" i="3"/>
  <c r="J675" i="3"/>
  <c r="I675" i="3"/>
  <c r="K453" i="3"/>
  <c r="I453" i="3"/>
  <c r="J453" i="3"/>
  <c r="H453" i="3"/>
  <c r="F453" i="3"/>
  <c r="J801" i="3"/>
  <c r="I801" i="3"/>
  <c r="K801" i="3"/>
  <c r="H801" i="3"/>
  <c r="F801" i="3"/>
  <c r="J759" i="8"/>
  <c r="K759" i="8"/>
  <c r="K629" i="3"/>
  <c r="H629" i="3"/>
  <c r="J629" i="3"/>
  <c r="F629" i="3"/>
  <c r="I629" i="3"/>
  <c r="K612" i="3"/>
  <c r="I612" i="3"/>
  <c r="H612" i="3"/>
  <c r="J612" i="3"/>
  <c r="F612" i="3"/>
  <c r="J500" i="3"/>
  <c r="F500" i="3"/>
  <c r="H500" i="3"/>
  <c r="K500" i="3"/>
  <c r="I500" i="3"/>
  <c r="J996" i="3"/>
  <c r="K996" i="3"/>
  <c r="F996" i="3"/>
  <c r="I996" i="3"/>
  <c r="H996" i="3"/>
  <c r="J613" i="3"/>
  <c r="I613" i="3"/>
  <c r="H613" i="3"/>
  <c r="F613" i="3"/>
  <c r="K613" i="3"/>
  <c r="I739" i="3"/>
  <c r="H739" i="3"/>
  <c r="F739" i="3"/>
  <c r="J739" i="3"/>
  <c r="K739" i="3"/>
  <c r="F855" i="3"/>
  <c r="H855" i="3"/>
  <c r="I855" i="3"/>
  <c r="J855" i="3"/>
  <c r="K855" i="3"/>
  <c r="J512" i="3"/>
  <c r="K512" i="3"/>
  <c r="F512" i="3"/>
  <c r="H512" i="3"/>
  <c r="I512" i="3"/>
  <c r="I745" i="3"/>
  <c r="H745" i="3"/>
  <c r="J745" i="3"/>
  <c r="F745" i="3"/>
  <c r="K745" i="3"/>
  <c r="J911" i="3"/>
  <c r="F911" i="3"/>
  <c r="H911" i="3"/>
  <c r="K911" i="3"/>
  <c r="I911" i="3"/>
  <c r="K861" i="3"/>
  <c r="F861" i="3"/>
  <c r="H861" i="3"/>
  <c r="I861" i="3"/>
  <c r="J861" i="3"/>
  <c r="H697" i="3"/>
  <c r="F697" i="3"/>
  <c r="J697" i="3"/>
  <c r="K697" i="3"/>
  <c r="I697" i="3"/>
  <c r="J959" i="3"/>
  <c r="F959" i="3"/>
  <c r="I959" i="3"/>
  <c r="K959" i="3"/>
  <c r="H959" i="3"/>
  <c r="J557" i="3"/>
  <c r="F557" i="3"/>
  <c r="K557" i="3"/>
  <c r="H557" i="3"/>
  <c r="I557" i="3"/>
  <c r="K482" i="3"/>
  <c r="H482" i="3"/>
  <c r="I482" i="3"/>
  <c r="F482" i="3"/>
  <c r="J482" i="3"/>
  <c r="F715" i="3"/>
  <c r="H715" i="3"/>
  <c r="K715" i="3"/>
  <c r="I715" i="3"/>
  <c r="J715" i="3"/>
  <c r="H506" i="3"/>
  <c r="F506" i="3"/>
  <c r="J506" i="3"/>
  <c r="I506" i="3"/>
  <c r="K506" i="3"/>
  <c r="J664" i="3"/>
  <c r="H664" i="3"/>
  <c r="K664" i="3"/>
  <c r="F664" i="3"/>
  <c r="I664" i="3"/>
  <c r="I607" i="3"/>
  <c r="K607" i="3"/>
  <c r="H607" i="3"/>
  <c r="J607" i="3"/>
  <c r="F607" i="3"/>
  <c r="K783" i="8"/>
  <c r="J783" i="8"/>
  <c r="K830" i="8"/>
  <c r="J830" i="8"/>
  <c r="K892" i="8"/>
  <c r="J892" i="8"/>
  <c r="I560" i="3"/>
  <c r="K560" i="3"/>
  <c r="H560" i="3"/>
  <c r="F560" i="3"/>
  <c r="J560" i="3"/>
  <c r="K423" i="3"/>
  <c r="H423" i="3"/>
  <c r="J423" i="3"/>
  <c r="I423" i="3"/>
  <c r="F423" i="3"/>
  <c r="J954" i="8"/>
  <c r="K954" i="8"/>
  <c r="J853" i="8"/>
  <c r="K853" i="8"/>
  <c r="J884" i="8"/>
  <c r="K884" i="8"/>
  <c r="J686" i="3"/>
  <c r="K686" i="3"/>
  <c r="H686" i="3"/>
  <c r="I686" i="3"/>
  <c r="F686" i="3"/>
  <c r="J883" i="8"/>
  <c r="K883" i="8"/>
  <c r="H358" i="3"/>
  <c r="J358" i="3"/>
  <c r="K358" i="3"/>
  <c r="I358" i="3"/>
  <c r="F358" i="3"/>
  <c r="J458" i="3"/>
  <c r="K458" i="3"/>
  <c r="I458" i="3"/>
  <c r="H458" i="3"/>
  <c r="F458" i="3"/>
  <c r="H701" i="3"/>
  <c r="J701" i="3"/>
  <c r="K701" i="3"/>
  <c r="F701" i="3"/>
  <c r="I701" i="3"/>
  <c r="I973" i="3"/>
  <c r="J973" i="3"/>
  <c r="H973" i="3"/>
  <c r="K973" i="3"/>
  <c r="F973" i="3"/>
  <c r="K531" i="3"/>
  <c r="F531" i="3"/>
  <c r="J531" i="3"/>
  <c r="I531" i="3"/>
  <c r="H531" i="3"/>
  <c r="I945" i="3"/>
  <c r="J945" i="3"/>
  <c r="K945" i="3"/>
  <c r="F945" i="3"/>
  <c r="H945" i="3"/>
  <c r="K717" i="8"/>
  <c r="J717" i="8"/>
  <c r="H340" i="3"/>
  <c r="F340" i="3"/>
  <c r="J340" i="3"/>
  <c r="K340" i="3"/>
  <c r="I340" i="3"/>
  <c r="I489" i="3"/>
  <c r="J489" i="3"/>
  <c r="F489" i="3"/>
  <c r="H489" i="3"/>
  <c r="K489" i="3"/>
  <c r="I876" i="3"/>
  <c r="K876" i="3"/>
  <c r="H876" i="3"/>
  <c r="F876" i="3"/>
  <c r="J876" i="3"/>
  <c r="J725" i="8"/>
  <c r="K725" i="8"/>
  <c r="K777" i="8"/>
  <c r="J777" i="8"/>
  <c r="J321" i="3"/>
  <c r="F321" i="3"/>
  <c r="K321" i="3"/>
  <c r="H321" i="3"/>
  <c r="I321" i="3"/>
  <c r="K483" i="3"/>
  <c r="H483" i="3"/>
  <c r="I483" i="3"/>
  <c r="J483" i="3"/>
  <c r="F483" i="3"/>
  <c r="J344" i="3"/>
  <c r="K344" i="3"/>
  <c r="I344" i="3"/>
  <c r="F344" i="3"/>
  <c r="H344" i="3"/>
  <c r="J618" i="3"/>
  <c r="I618" i="3"/>
  <c r="H618" i="3"/>
  <c r="K618" i="3"/>
  <c r="F618" i="3"/>
  <c r="J959" i="8"/>
  <c r="K959" i="8"/>
  <c r="J976" i="8"/>
  <c r="K976" i="8"/>
  <c r="K599" i="3"/>
  <c r="J599" i="3"/>
  <c r="I599" i="3"/>
  <c r="H599" i="3"/>
  <c r="F599" i="3"/>
  <c r="F757" i="3"/>
  <c r="J757" i="3"/>
  <c r="K757" i="3"/>
  <c r="I757" i="3"/>
  <c r="H757" i="3"/>
  <c r="K580" i="3"/>
  <c r="J580" i="3"/>
  <c r="F580" i="3"/>
  <c r="I580" i="3"/>
  <c r="H580" i="3"/>
  <c r="J696" i="8"/>
  <c r="K696" i="8"/>
  <c r="J988" i="8"/>
  <c r="K988" i="8"/>
  <c r="F671" i="3"/>
  <c r="H671" i="3"/>
  <c r="I671" i="3"/>
  <c r="J671" i="3"/>
  <c r="K671" i="3"/>
  <c r="K387" i="3"/>
  <c r="J387" i="3"/>
  <c r="I387" i="3"/>
  <c r="H387" i="3"/>
  <c r="F387" i="3"/>
  <c r="K742" i="3"/>
  <c r="F742" i="3"/>
  <c r="I742" i="3"/>
  <c r="H742" i="3"/>
  <c r="J742" i="3"/>
  <c r="H950" i="3"/>
  <c r="K950" i="3"/>
  <c r="I950" i="3"/>
  <c r="F950" i="3"/>
  <c r="J950" i="3"/>
  <c r="J692" i="8"/>
  <c r="K692" i="8"/>
  <c r="J936" i="8"/>
  <c r="K936" i="8"/>
  <c r="K866" i="8"/>
  <c r="J866" i="8"/>
  <c r="J342" i="3"/>
  <c r="K342" i="3"/>
  <c r="F342" i="3"/>
  <c r="I342" i="3"/>
  <c r="H342" i="3"/>
  <c r="K807" i="8"/>
  <c r="J807" i="8"/>
  <c r="K498" i="3"/>
  <c r="H498" i="3"/>
  <c r="I498" i="3"/>
  <c r="J498" i="3"/>
  <c r="F498" i="3"/>
  <c r="F418" i="3"/>
  <c r="K418" i="3"/>
  <c r="J418" i="3"/>
  <c r="I418" i="3"/>
  <c r="H418" i="3"/>
  <c r="J774" i="3"/>
  <c r="I774" i="3"/>
  <c r="K774" i="3"/>
  <c r="F774" i="3"/>
  <c r="H774" i="3"/>
  <c r="K814" i="8"/>
  <c r="J814" i="8"/>
  <c r="I857" i="3"/>
  <c r="F857" i="3"/>
  <c r="H857" i="3"/>
  <c r="J857" i="3"/>
  <c r="K857" i="3"/>
  <c r="J601" i="3"/>
  <c r="F601" i="3"/>
  <c r="K601" i="3"/>
  <c r="H601" i="3"/>
  <c r="I601" i="3"/>
  <c r="F871" i="3"/>
  <c r="H871" i="3"/>
  <c r="J871" i="3"/>
  <c r="K871" i="3"/>
  <c r="I871" i="3"/>
  <c r="K700" i="3"/>
  <c r="I700" i="3"/>
  <c r="F700" i="3"/>
  <c r="J700" i="3"/>
  <c r="H700" i="3"/>
  <c r="K770" i="8"/>
  <c r="J770" i="8"/>
  <c r="K733" i="3"/>
  <c r="I733" i="3"/>
  <c r="H733" i="3"/>
  <c r="F733" i="3"/>
  <c r="J733" i="3"/>
  <c r="H399" i="3"/>
  <c r="F399" i="3"/>
  <c r="J399" i="3"/>
  <c r="K399" i="3"/>
  <c r="I399" i="3"/>
  <c r="I696" i="3"/>
  <c r="J696" i="3"/>
  <c r="F696" i="3"/>
  <c r="K696" i="3"/>
  <c r="H696" i="3"/>
  <c r="F456" i="3"/>
  <c r="K456" i="3"/>
  <c r="I456" i="3"/>
  <c r="H456" i="3"/>
  <c r="J456" i="3"/>
  <c r="J912" i="3"/>
  <c r="H912" i="3"/>
  <c r="I912" i="3"/>
  <c r="K912" i="3"/>
  <c r="F912" i="3"/>
  <c r="J478" i="3"/>
  <c r="F478" i="3"/>
  <c r="I478" i="3"/>
  <c r="K478" i="3"/>
  <c r="H478" i="3"/>
  <c r="J961" i="3"/>
  <c r="F961" i="3"/>
  <c r="K961" i="3"/>
  <c r="I961" i="3"/>
  <c r="H961" i="3"/>
  <c r="H948" i="3"/>
  <c r="K948" i="3"/>
  <c r="F948" i="3"/>
  <c r="J948" i="3"/>
  <c r="I948" i="3"/>
  <c r="J509" i="3"/>
  <c r="F509" i="3"/>
  <c r="I509" i="3"/>
  <c r="K509" i="3"/>
  <c r="H509" i="3"/>
  <c r="H965" i="3"/>
  <c r="F965" i="3"/>
  <c r="I965" i="3"/>
  <c r="K965" i="3"/>
  <c r="J965" i="3"/>
  <c r="H766" i="3"/>
  <c r="K766" i="3"/>
  <c r="I766" i="3"/>
  <c r="F766" i="3"/>
  <c r="J766" i="3"/>
  <c r="H884" i="3"/>
  <c r="I884" i="3"/>
  <c r="F884" i="3"/>
  <c r="J884" i="3"/>
  <c r="K884" i="3"/>
  <c r="I747" i="3"/>
  <c r="K747" i="3"/>
  <c r="H747" i="3"/>
  <c r="J747" i="3"/>
  <c r="F747" i="3"/>
  <c r="K322" i="3"/>
  <c r="I322" i="3"/>
  <c r="J322" i="3"/>
  <c r="F322" i="3"/>
  <c r="H322" i="3"/>
  <c r="H960" i="3"/>
  <c r="F960" i="3"/>
  <c r="I960" i="3"/>
  <c r="J960" i="3"/>
  <c r="K960" i="3"/>
  <c r="K708" i="3"/>
  <c r="I708" i="3"/>
  <c r="J708" i="3"/>
  <c r="H708" i="3"/>
  <c r="F708" i="3"/>
  <c r="I516" i="3"/>
  <c r="K516" i="3"/>
  <c r="J516" i="3"/>
  <c r="H516" i="3"/>
  <c r="F516" i="3"/>
  <c r="J660" i="3"/>
  <c r="F660" i="3"/>
  <c r="I660" i="3"/>
  <c r="K660" i="3"/>
  <c r="H660" i="3"/>
  <c r="F441" i="3"/>
  <c r="J441" i="3"/>
  <c r="I441" i="3"/>
  <c r="H441" i="3"/>
  <c r="K441" i="3"/>
  <c r="I412" i="3"/>
  <c r="K412" i="3"/>
  <c r="J412" i="3"/>
  <c r="H412" i="3"/>
  <c r="F412" i="3"/>
  <c r="J534" i="3"/>
  <c r="H534" i="3"/>
  <c r="K534" i="3"/>
  <c r="F534" i="3"/>
  <c r="I534" i="3"/>
  <c r="F474" i="3"/>
  <c r="K474" i="3"/>
  <c r="J474" i="3"/>
  <c r="H474" i="3"/>
  <c r="I474" i="3"/>
  <c r="F486" i="3"/>
  <c r="I486" i="3"/>
  <c r="K486" i="3"/>
  <c r="H486" i="3"/>
  <c r="J486" i="3"/>
  <c r="H750" i="3"/>
  <c r="F750" i="3"/>
  <c r="I750" i="3"/>
  <c r="J750" i="3"/>
  <c r="K750" i="3"/>
  <c r="J625" i="3"/>
  <c r="F625" i="3"/>
  <c r="I625" i="3"/>
  <c r="H625" i="3"/>
  <c r="K625" i="3"/>
  <c r="K606" i="3"/>
  <c r="H606" i="3"/>
  <c r="F606" i="3"/>
  <c r="I606" i="3"/>
  <c r="J606" i="3"/>
  <c r="J753" i="3"/>
  <c r="H753" i="3"/>
  <c r="F753" i="3"/>
  <c r="K753" i="3"/>
  <c r="I753" i="3"/>
  <c r="K755" i="3"/>
  <c r="I755" i="3"/>
  <c r="F755" i="3"/>
  <c r="H755" i="3"/>
  <c r="J755" i="3"/>
  <c r="J915" i="3"/>
  <c r="K915" i="3"/>
  <c r="F915" i="3"/>
  <c r="H915" i="3"/>
  <c r="I915" i="3"/>
  <c r="I931" i="3"/>
  <c r="H931" i="3"/>
  <c r="F931" i="3"/>
  <c r="J931" i="3"/>
  <c r="K931" i="3"/>
  <c r="J975" i="3"/>
  <c r="F975" i="3"/>
  <c r="I975" i="3"/>
  <c r="H975" i="3"/>
  <c r="K975" i="3"/>
  <c r="K303" i="3"/>
  <c r="I303" i="3"/>
  <c r="F303" i="3"/>
  <c r="J303" i="3"/>
  <c r="H303" i="3"/>
  <c r="J805" i="3"/>
  <c r="H805" i="3"/>
  <c r="K805" i="3"/>
  <c r="F805" i="3"/>
  <c r="I805" i="3"/>
  <c r="K318" i="3"/>
  <c r="F318" i="3"/>
  <c r="I318" i="3"/>
  <c r="J318" i="3"/>
  <c r="H318" i="3"/>
  <c r="I802" i="3"/>
  <c r="F802" i="3"/>
  <c r="K802" i="3"/>
  <c r="H802" i="3"/>
  <c r="J802" i="3"/>
  <c r="K762" i="8"/>
  <c r="J762" i="8"/>
  <c r="J866" i="3"/>
  <c r="I866" i="3"/>
  <c r="K866" i="3"/>
  <c r="H866" i="3"/>
  <c r="F866" i="3"/>
  <c r="K974" i="3"/>
  <c r="I974" i="3"/>
  <c r="J974" i="3"/>
  <c r="F974" i="3"/>
  <c r="H974" i="3"/>
  <c r="J702" i="8"/>
  <c r="K702" i="8"/>
  <c r="H691" i="3"/>
  <c r="K691" i="3"/>
  <c r="J691" i="3"/>
  <c r="F691" i="3"/>
  <c r="I691" i="3"/>
  <c r="K299" i="3"/>
  <c r="I299" i="3"/>
  <c r="F299" i="3"/>
  <c r="H299" i="3"/>
  <c r="J299" i="3"/>
  <c r="I493" i="3"/>
  <c r="F493" i="3"/>
  <c r="K493" i="3"/>
  <c r="H493" i="3"/>
  <c r="J493" i="3"/>
  <c r="J742" i="8"/>
  <c r="K742" i="8"/>
  <c r="J576" i="3"/>
  <c r="H576" i="3"/>
  <c r="I576" i="3"/>
  <c r="K576" i="3"/>
  <c r="F576" i="3"/>
  <c r="J931" i="8"/>
  <c r="K931" i="8"/>
  <c r="J350" i="3"/>
  <c r="F350" i="3"/>
  <c r="K350" i="3"/>
  <c r="H350" i="3"/>
  <c r="I350" i="3"/>
  <c r="J440" i="3"/>
  <c r="K440" i="3"/>
  <c r="I440" i="3"/>
  <c r="H440" i="3"/>
  <c r="F440" i="3"/>
  <c r="J932" i="8"/>
  <c r="K932" i="8"/>
  <c r="H527" i="3"/>
  <c r="F527" i="3"/>
  <c r="J527" i="3"/>
  <c r="K527" i="3"/>
  <c r="I527" i="3"/>
  <c r="K720" i="3"/>
  <c r="I720" i="3"/>
  <c r="H720" i="3"/>
  <c r="J720" i="3"/>
  <c r="F720" i="3"/>
  <c r="J634" i="3"/>
  <c r="H634" i="3"/>
  <c r="K634" i="3"/>
  <c r="F634" i="3"/>
  <c r="I634" i="3"/>
  <c r="J444" i="3"/>
  <c r="I444" i="3"/>
  <c r="H444" i="3"/>
  <c r="K444" i="3"/>
  <c r="F444" i="3"/>
  <c r="I362" i="3"/>
  <c r="F362" i="3"/>
  <c r="J362" i="3"/>
  <c r="K362" i="3"/>
  <c r="H362" i="3"/>
  <c r="K614" i="3"/>
  <c r="J614" i="3"/>
  <c r="I614" i="3"/>
  <c r="H614" i="3"/>
  <c r="F614" i="3"/>
  <c r="J910" i="3"/>
  <c r="F910" i="3"/>
  <c r="H910" i="3"/>
  <c r="K910" i="3"/>
  <c r="I910" i="3"/>
  <c r="K345" i="3"/>
  <c r="H345" i="3"/>
  <c r="I345" i="3"/>
  <c r="F345" i="3"/>
  <c r="J345" i="3"/>
  <c r="H814" i="3"/>
  <c r="K814" i="3"/>
  <c r="I814" i="3"/>
  <c r="J814" i="3"/>
  <c r="F814" i="3"/>
  <c r="J648" i="3"/>
  <c r="I648" i="3"/>
  <c r="F648" i="3"/>
  <c r="K648" i="3"/>
  <c r="H648" i="3"/>
  <c r="K532" i="3"/>
  <c r="J532" i="3"/>
  <c r="H532" i="3"/>
  <c r="F532" i="3"/>
  <c r="I532" i="3"/>
  <c r="K842" i="8"/>
  <c r="J842" i="8"/>
  <c r="I349" i="3"/>
  <c r="J349" i="3"/>
  <c r="K349" i="3"/>
  <c r="F349" i="3"/>
  <c r="H349" i="3"/>
  <c r="J670" i="3"/>
  <c r="F670" i="3"/>
  <c r="K670" i="3"/>
  <c r="I670" i="3"/>
  <c r="H670" i="3"/>
  <c r="K721" i="3"/>
  <c r="H721" i="3"/>
  <c r="F721" i="3"/>
  <c r="J721" i="3"/>
  <c r="I721" i="3"/>
  <c r="J375" i="3"/>
  <c r="H375" i="3"/>
  <c r="K375" i="3"/>
  <c r="F375" i="3"/>
  <c r="I375" i="3"/>
  <c r="I568" i="3"/>
  <c r="J568" i="3"/>
  <c r="K568" i="3"/>
  <c r="H568" i="3"/>
  <c r="F568" i="3"/>
  <c r="H525" i="3"/>
  <c r="K525" i="3"/>
  <c r="J525" i="3"/>
  <c r="I525" i="3"/>
  <c r="F525" i="3"/>
  <c r="K831" i="3"/>
  <c r="H831" i="3"/>
  <c r="I831" i="3"/>
  <c r="F831" i="3"/>
  <c r="J831" i="3"/>
  <c r="I792" i="3"/>
  <c r="J792" i="3"/>
  <c r="F792" i="3"/>
  <c r="K792" i="3"/>
  <c r="H792" i="3"/>
  <c r="I393" i="3"/>
  <c r="K393" i="3"/>
  <c r="J393" i="3"/>
  <c r="H393" i="3"/>
  <c r="F393" i="3"/>
  <c r="J843" i="3"/>
  <c r="F843" i="3"/>
  <c r="H843" i="3"/>
  <c r="K843" i="3"/>
  <c r="I843" i="3"/>
  <c r="H695" i="3"/>
  <c r="J695" i="3"/>
  <c r="F695" i="3"/>
  <c r="K695" i="3"/>
  <c r="I695" i="3"/>
  <c r="H536" i="3"/>
  <c r="F536" i="3"/>
  <c r="J536" i="3"/>
  <c r="K536" i="3"/>
  <c r="I536" i="3"/>
  <c r="J993" i="3"/>
  <c r="K993" i="3"/>
  <c r="H993" i="3"/>
  <c r="I993" i="3"/>
  <c r="F993" i="3"/>
  <c r="J622" i="3"/>
  <c r="I622" i="3"/>
  <c r="H622" i="3"/>
  <c r="K622" i="3"/>
  <c r="F622" i="3"/>
  <c r="K838" i="3"/>
  <c r="F838" i="3"/>
  <c r="I838" i="3"/>
  <c r="J838" i="3"/>
  <c r="H838" i="3"/>
  <c r="K676" i="3"/>
  <c r="I676" i="3"/>
  <c r="H676" i="3"/>
  <c r="J676" i="3"/>
  <c r="F676" i="3"/>
  <c r="J388" i="3"/>
  <c r="K388" i="3"/>
  <c r="I388" i="3"/>
  <c r="F388" i="3"/>
  <c r="H388" i="3"/>
  <c r="K942" i="8"/>
  <c r="J942" i="8"/>
  <c r="K761" i="3"/>
  <c r="J761" i="3"/>
  <c r="H761" i="3"/>
  <c r="F761" i="3"/>
  <c r="I761" i="3"/>
  <c r="K984" i="8"/>
  <c r="J984" i="8"/>
  <c r="J977" i="8"/>
  <c r="K977" i="8"/>
  <c r="J736" i="8"/>
  <c r="K736" i="8"/>
  <c r="J919" i="8"/>
  <c r="K919" i="8"/>
  <c r="K724" i="8"/>
  <c r="J724" i="8"/>
  <c r="I789" i="3"/>
  <c r="F789" i="3"/>
  <c r="K789" i="3"/>
  <c r="H789" i="3"/>
  <c r="J789" i="3"/>
  <c r="K566" i="3"/>
  <c r="J566" i="3"/>
  <c r="H566" i="3"/>
  <c r="F566" i="3"/>
  <c r="I566" i="3"/>
  <c r="J504" i="3"/>
  <c r="K504" i="3"/>
  <c r="I504" i="3"/>
  <c r="H504" i="3"/>
  <c r="F504" i="3"/>
  <c r="F698" i="3"/>
  <c r="I698" i="3"/>
  <c r="H698" i="3"/>
  <c r="J698" i="3"/>
  <c r="K698" i="3"/>
  <c r="J971" i="8"/>
  <c r="K971" i="8"/>
  <c r="J952" i="8"/>
  <c r="K952" i="8"/>
  <c r="H693" i="3"/>
  <c r="F693" i="3"/>
  <c r="K693" i="3"/>
  <c r="J693" i="3"/>
  <c r="I693" i="3"/>
  <c r="J969" i="8"/>
  <c r="K969" i="8"/>
  <c r="J716" i="8"/>
  <c r="K716" i="8"/>
  <c r="K938" i="8"/>
  <c r="J938" i="8"/>
  <c r="J637" i="3"/>
  <c r="K637" i="3"/>
  <c r="H637" i="3"/>
  <c r="I637" i="3"/>
  <c r="F637" i="3"/>
  <c r="J784" i="8"/>
  <c r="K784" i="8"/>
  <c r="J793" i="8"/>
  <c r="K793" i="8"/>
  <c r="F862" i="3"/>
  <c r="K862" i="3"/>
  <c r="H862" i="3"/>
  <c r="J862" i="3"/>
  <c r="I862" i="3"/>
  <c r="F889" i="3"/>
  <c r="J889" i="3"/>
  <c r="I889" i="3"/>
  <c r="K889" i="3"/>
  <c r="H889" i="3"/>
  <c r="I326" i="3"/>
  <c r="F326" i="3"/>
  <c r="J326" i="3"/>
  <c r="K326" i="3"/>
  <c r="H326" i="3"/>
  <c r="K408" i="3"/>
  <c r="J408" i="3"/>
  <c r="I408" i="3"/>
  <c r="H408" i="3"/>
  <c r="F408" i="3"/>
  <c r="J984" i="3"/>
  <c r="K984" i="3"/>
  <c r="F984" i="3"/>
  <c r="I984" i="3"/>
  <c r="H984" i="3"/>
  <c r="H820" i="3"/>
  <c r="I820" i="3"/>
  <c r="K820" i="3"/>
  <c r="J820" i="3"/>
  <c r="F820" i="3"/>
  <c r="J674" i="3"/>
  <c r="H674" i="3"/>
  <c r="F674" i="3"/>
  <c r="I674" i="3"/>
  <c r="K674" i="3"/>
  <c r="K464" i="3"/>
  <c r="H464" i="3"/>
  <c r="J464" i="3"/>
  <c r="I464" i="3"/>
  <c r="F464" i="3"/>
  <c r="K304" i="3"/>
  <c r="H304" i="3"/>
  <c r="J304" i="3"/>
  <c r="F304" i="3"/>
  <c r="I304" i="3"/>
  <c r="I319" i="3"/>
  <c r="K319" i="3"/>
  <c r="J319" i="3"/>
  <c r="H319" i="3"/>
  <c r="F319" i="3"/>
  <c r="H844" i="3"/>
  <c r="I844" i="3"/>
  <c r="J844" i="3"/>
  <c r="K844" i="3"/>
  <c r="F844" i="3"/>
  <c r="J468" i="3"/>
  <c r="H468" i="3"/>
  <c r="F468" i="3"/>
  <c r="K468" i="3"/>
  <c r="I468" i="3"/>
  <c r="K699" i="3"/>
  <c r="J699" i="3"/>
  <c r="H699" i="3"/>
  <c r="F699" i="3"/>
  <c r="I699" i="3"/>
  <c r="J311" i="3"/>
  <c r="I311" i="3"/>
  <c r="H311" i="3"/>
  <c r="F311" i="3"/>
  <c r="K311" i="3"/>
  <c r="I763" i="3"/>
  <c r="J763" i="3"/>
  <c r="K763" i="3"/>
  <c r="H763" i="3"/>
  <c r="F763" i="3"/>
  <c r="K529" i="3"/>
  <c r="F529" i="3"/>
  <c r="H529" i="3"/>
  <c r="J529" i="3"/>
  <c r="I529" i="3"/>
  <c r="H590" i="3"/>
  <c r="F590" i="3"/>
  <c r="J590" i="3"/>
  <c r="K590" i="3"/>
  <c r="I590" i="3"/>
  <c r="I556" i="3"/>
  <c r="H556" i="3"/>
  <c r="K556" i="3"/>
  <c r="F556" i="3"/>
  <c r="J556" i="3"/>
  <c r="H679" i="3"/>
  <c r="J679" i="3"/>
  <c r="I679" i="3"/>
  <c r="K679" i="3"/>
  <c r="F679" i="3"/>
  <c r="K374" i="3"/>
  <c r="F374" i="3"/>
  <c r="H374" i="3"/>
  <c r="J374" i="3"/>
  <c r="I374" i="3"/>
  <c r="H764" i="3"/>
  <c r="J764" i="3"/>
  <c r="F764" i="3"/>
  <c r="I764" i="3"/>
  <c r="K764" i="3"/>
  <c r="J369" i="3"/>
  <c r="K369" i="3"/>
  <c r="I369" i="3"/>
  <c r="H369" i="3"/>
  <c r="F369" i="3"/>
  <c r="K736" i="3"/>
  <c r="J736" i="3"/>
  <c r="I736" i="3"/>
  <c r="H736" i="3"/>
  <c r="F736" i="3"/>
  <c r="J450" i="3"/>
  <c r="F450" i="3"/>
  <c r="K450" i="3"/>
  <c r="I450" i="3"/>
  <c r="H450" i="3"/>
  <c r="J403" i="3"/>
  <c r="K403" i="3"/>
  <c r="F403" i="3"/>
  <c r="H403" i="3"/>
  <c r="I403" i="3"/>
  <c r="I740" i="3"/>
  <c r="H740" i="3"/>
  <c r="F740" i="3"/>
  <c r="K740" i="3"/>
  <c r="J740" i="3"/>
  <c r="J427" i="3"/>
  <c r="F427" i="3"/>
  <c r="I427" i="3"/>
  <c r="K427" i="3"/>
  <c r="H427" i="3"/>
  <c r="J765" i="3"/>
  <c r="H765" i="3"/>
  <c r="I765" i="3"/>
  <c r="F765" i="3"/>
  <c r="K765" i="3"/>
  <c r="J332" i="3"/>
  <c r="H332" i="3"/>
  <c r="K332" i="3"/>
  <c r="F332" i="3"/>
  <c r="I332" i="3"/>
  <c r="K528" i="3"/>
  <c r="J528" i="3"/>
  <c r="F528" i="3"/>
  <c r="I528" i="3"/>
  <c r="H528" i="3"/>
  <c r="F969" i="3"/>
  <c r="K969" i="3"/>
  <c r="H969" i="3"/>
  <c r="I969" i="3"/>
  <c r="J969" i="3"/>
  <c r="I840" i="3"/>
  <c r="J840" i="3"/>
  <c r="F840" i="3"/>
  <c r="K840" i="3"/>
  <c r="H840" i="3"/>
  <c r="K795" i="3"/>
  <c r="H795" i="3"/>
  <c r="J795" i="3"/>
  <c r="I795" i="3"/>
  <c r="F795" i="3"/>
  <c r="K380" i="3"/>
  <c r="J380" i="3"/>
  <c r="H380" i="3"/>
  <c r="F380" i="3"/>
  <c r="I380" i="3"/>
  <c r="J903" i="3"/>
  <c r="I903" i="3"/>
  <c r="H903" i="3"/>
  <c r="F903" i="3"/>
  <c r="K903" i="3"/>
  <c r="K661" i="3"/>
  <c r="J661" i="3"/>
  <c r="I661" i="3"/>
  <c r="H661" i="3"/>
  <c r="F661" i="3"/>
  <c r="H952" i="3"/>
  <c r="J952" i="3"/>
  <c r="F952" i="3"/>
  <c r="I952" i="3"/>
  <c r="K952" i="3"/>
  <c r="K550" i="3"/>
  <c r="J550" i="3"/>
  <c r="H550" i="3"/>
  <c r="I550" i="3"/>
  <c r="F550" i="3"/>
  <c r="I978" i="3"/>
  <c r="J978" i="3"/>
  <c r="K978" i="3"/>
  <c r="H978" i="3"/>
  <c r="F978" i="3"/>
  <c r="J951" i="3"/>
  <c r="K951" i="3"/>
  <c r="I951" i="3"/>
  <c r="H951" i="3"/>
  <c r="F951" i="3"/>
  <c r="K981" i="3"/>
  <c r="I981" i="3"/>
  <c r="H981" i="3"/>
  <c r="J981" i="3"/>
  <c r="F981" i="3"/>
  <c r="K662" i="3"/>
  <c r="I662" i="3"/>
  <c r="F662" i="3"/>
  <c r="J662" i="3"/>
  <c r="H662" i="3"/>
  <c r="K721" i="8"/>
  <c r="J721" i="8"/>
  <c r="H873" i="3"/>
  <c r="K873" i="3"/>
  <c r="J873" i="3"/>
  <c r="I873" i="3"/>
  <c r="F873" i="3"/>
  <c r="K705" i="8"/>
  <c r="J705" i="8"/>
  <c r="J904" i="8"/>
  <c r="K904" i="8"/>
  <c r="I425" i="3"/>
  <c r="J425" i="3"/>
  <c r="F425" i="3"/>
  <c r="H425" i="3"/>
  <c r="K425" i="3"/>
  <c r="H837" i="3"/>
  <c r="K837" i="3"/>
  <c r="J837" i="3"/>
  <c r="I837" i="3"/>
  <c r="F837" i="3"/>
  <c r="J774" i="8"/>
  <c r="K774" i="8"/>
  <c r="K724" i="3"/>
  <c r="J724" i="3"/>
  <c r="I724" i="3"/>
  <c r="F724" i="3"/>
  <c r="H724" i="3"/>
  <c r="H836" i="3"/>
  <c r="J836" i="3"/>
  <c r="F836" i="3"/>
  <c r="K836" i="3"/>
  <c r="I836" i="3"/>
  <c r="J900" i="8"/>
  <c r="K900" i="8"/>
  <c r="K795" i="8"/>
  <c r="J795" i="8"/>
  <c r="J946" i="8"/>
  <c r="K946" i="8"/>
  <c r="J747" i="8"/>
  <c r="K747" i="8"/>
  <c r="I854" i="3"/>
  <c r="K854" i="3"/>
  <c r="F854" i="3"/>
  <c r="J854" i="3"/>
  <c r="H854" i="3"/>
  <c r="K748" i="8"/>
  <c r="J748" i="8"/>
  <c r="I684" i="3"/>
  <c r="K684" i="3"/>
  <c r="F684" i="3"/>
  <c r="H684" i="3"/>
  <c r="J684" i="3"/>
  <c r="J826" i="3"/>
  <c r="K826" i="3"/>
  <c r="H826" i="3"/>
  <c r="F826" i="3"/>
  <c r="I826" i="3"/>
  <c r="F546" i="3"/>
  <c r="H546" i="3"/>
  <c r="I546" i="3"/>
  <c r="J546" i="3"/>
  <c r="K546" i="3"/>
  <c r="F769" i="3"/>
  <c r="K769" i="3"/>
  <c r="H769" i="3"/>
  <c r="J769" i="3"/>
  <c r="I769" i="3"/>
  <c r="F890" i="3"/>
  <c r="H890" i="3"/>
  <c r="I890" i="3"/>
  <c r="K890" i="3"/>
  <c r="J890" i="3"/>
  <c r="K400" i="3"/>
  <c r="F400" i="3"/>
  <c r="J400" i="3"/>
  <c r="H400" i="3"/>
  <c r="I400" i="3"/>
  <c r="K587" i="3"/>
  <c r="H587" i="3"/>
  <c r="I587" i="3"/>
  <c r="J587" i="3"/>
  <c r="F587" i="3"/>
  <c r="K849" i="3"/>
  <c r="I849" i="3"/>
  <c r="F849" i="3"/>
  <c r="J849" i="3"/>
  <c r="H849" i="3"/>
  <c r="I562" i="3"/>
  <c r="J562" i="3"/>
  <c r="F562" i="3"/>
  <c r="K562" i="3"/>
  <c r="H562" i="3"/>
  <c r="J623" i="3"/>
  <c r="I623" i="3"/>
  <c r="H623" i="3"/>
  <c r="K623" i="3"/>
  <c r="F623" i="3"/>
  <c r="I314" i="3"/>
  <c r="K314" i="3"/>
  <c r="F314" i="3"/>
  <c r="H314" i="3"/>
  <c r="J314" i="3"/>
  <c r="I794" i="3"/>
  <c r="F794" i="3"/>
  <c r="H794" i="3"/>
  <c r="K794" i="3"/>
  <c r="J794" i="3"/>
  <c r="J893" i="3"/>
  <c r="F893" i="3"/>
  <c r="K893" i="3"/>
  <c r="H893" i="3"/>
  <c r="I893" i="3"/>
  <c r="H850" i="3"/>
  <c r="F850" i="3"/>
  <c r="J850" i="3"/>
  <c r="I850" i="3"/>
  <c r="K850" i="3"/>
  <c r="I461" i="3"/>
  <c r="H461" i="3"/>
  <c r="J461" i="3"/>
  <c r="F461" i="3"/>
  <c r="K461" i="3"/>
  <c r="F881" i="3"/>
  <c r="H881" i="3"/>
  <c r="I881" i="3"/>
  <c r="K881" i="3"/>
  <c r="J881" i="3"/>
  <c r="I335" i="3"/>
  <c r="F335" i="3"/>
  <c r="H335" i="3"/>
  <c r="J335" i="3"/>
  <c r="K335" i="3"/>
  <c r="I812" i="3"/>
  <c r="K812" i="3"/>
  <c r="J812" i="3"/>
  <c r="F812" i="3"/>
  <c r="H812" i="3"/>
  <c r="F989" i="3"/>
  <c r="J989" i="3"/>
  <c r="I989" i="3"/>
  <c r="H989" i="3"/>
  <c r="K989" i="3"/>
  <c r="F501" i="3"/>
  <c r="K501" i="3"/>
  <c r="J501" i="3"/>
  <c r="H501" i="3"/>
  <c r="I501" i="3"/>
  <c r="H611" i="3"/>
  <c r="J611" i="3"/>
  <c r="F611" i="3"/>
  <c r="K611" i="3"/>
  <c r="I611" i="3"/>
  <c r="I672" i="3"/>
  <c r="F672" i="3"/>
  <c r="J672" i="3"/>
  <c r="K672" i="3"/>
  <c r="H672" i="3"/>
  <c r="I540" i="3"/>
  <c r="K540" i="3"/>
  <c r="J540" i="3"/>
  <c r="H540" i="3"/>
  <c r="F540" i="3"/>
  <c r="I967" i="3"/>
  <c r="F967" i="3"/>
  <c r="K967" i="3"/>
  <c r="H967" i="3"/>
  <c r="J967" i="3"/>
  <c r="F778" i="3"/>
  <c r="I778" i="3"/>
  <c r="K778" i="3"/>
  <c r="J778" i="3"/>
  <c r="H778" i="3"/>
  <c r="I953" i="3"/>
  <c r="H953" i="3"/>
  <c r="K953" i="3"/>
  <c r="F953" i="3"/>
  <c r="J953" i="3"/>
  <c r="H505" i="3"/>
  <c r="F505" i="3"/>
  <c r="K505" i="3"/>
  <c r="J505" i="3"/>
  <c r="I505" i="3"/>
  <c r="F485" i="3"/>
  <c r="J485" i="3"/>
  <c r="H485" i="3"/>
  <c r="K485" i="3"/>
  <c r="I485" i="3"/>
  <c r="F694" i="3"/>
  <c r="J694" i="3"/>
  <c r="H694" i="3"/>
  <c r="K694" i="3"/>
  <c r="I694" i="3"/>
  <c r="I680" i="3"/>
  <c r="J680" i="3"/>
  <c r="F680" i="3"/>
  <c r="K680" i="3"/>
  <c r="H680" i="3"/>
  <c r="J714" i="3"/>
  <c r="H714" i="3"/>
  <c r="I714" i="3"/>
  <c r="F714" i="3"/>
  <c r="K714" i="3"/>
  <c r="J649" i="3"/>
  <c r="K649" i="3"/>
  <c r="H649" i="3"/>
  <c r="I649" i="3"/>
  <c r="F649" i="3"/>
  <c r="F551" i="3"/>
  <c r="I551" i="3"/>
  <c r="H551" i="3"/>
  <c r="K551" i="3"/>
  <c r="J551" i="3"/>
  <c r="K702" i="3"/>
  <c r="J702" i="3"/>
  <c r="I702" i="3"/>
  <c r="F702" i="3"/>
  <c r="H702" i="3"/>
  <c r="K583" i="3"/>
  <c r="F583" i="3"/>
  <c r="I583" i="3"/>
  <c r="H583" i="3"/>
  <c r="J583" i="3"/>
  <c r="J652" i="3"/>
  <c r="H652" i="3"/>
  <c r="K652" i="3"/>
  <c r="F652" i="3"/>
  <c r="I652" i="3"/>
  <c r="H570" i="3"/>
  <c r="K570" i="3"/>
  <c r="F570" i="3"/>
  <c r="J570" i="3"/>
  <c r="I570" i="3"/>
  <c r="I582" i="3"/>
  <c r="H582" i="3"/>
  <c r="J582" i="3"/>
  <c r="F582" i="3"/>
  <c r="K582" i="3"/>
  <c r="H558" i="3"/>
  <c r="F558" i="3"/>
  <c r="K558" i="3"/>
  <c r="J558" i="3"/>
  <c r="I558" i="3"/>
  <c r="K514" i="3"/>
  <c r="I514" i="3"/>
  <c r="H514" i="3"/>
  <c r="F514" i="3"/>
  <c r="J514" i="3"/>
  <c r="J898" i="8"/>
  <c r="K898" i="8"/>
  <c r="J993" i="8"/>
  <c r="K993" i="8"/>
  <c r="K835" i="8"/>
  <c r="J835" i="8"/>
  <c r="J785" i="8"/>
  <c r="K785" i="8"/>
  <c r="J907" i="8"/>
  <c r="K907" i="8"/>
  <c r="K822" i="8"/>
  <c r="J822" i="8"/>
  <c r="K343" i="3"/>
  <c r="J343" i="3"/>
  <c r="I343" i="3"/>
  <c r="F343" i="3"/>
  <c r="H343" i="3"/>
  <c r="J744" i="3"/>
  <c r="F744" i="3"/>
  <c r="K744" i="3"/>
  <c r="I744" i="3"/>
  <c r="H744" i="3"/>
  <c r="I852" i="3"/>
  <c r="J852" i="3"/>
  <c r="K852" i="3"/>
  <c r="F852" i="3"/>
  <c r="H852" i="3"/>
  <c r="H829" i="3"/>
  <c r="F829" i="3"/>
  <c r="K829" i="3"/>
  <c r="J829" i="3"/>
  <c r="I829" i="3"/>
  <c r="J803" i="8"/>
  <c r="K803" i="8"/>
  <c r="I294" i="3"/>
  <c r="H294" i="3"/>
  <c r="F294" i="3"/>
  <c r="J294" i="3"/>
  <c r="K294" i="3"/>
  <c r="K347" i="3"/>
  <c r="J347" i="3"/>
  <c r="I347" i="3"/>
  <c r="F347" i="3"/>
  <c r="H347" i="3"/>
  <c r="J963" i="8"/>
  <c r="K963" i="8"/>
  <c r="J821" i="8"/>
  <c r="K821" i="8"/>
  <c r="J951" i="8"/>
  <c r="K951" i="8"/>
  <c r="K840" i="8"/>
  <c r="J840" i="8"/>
  <c r="H563" i="3"/>
  <c r="I563" i="3"/>
  <c r="F563" i="3"/>
  <c r="J563" i="3"/>
  <c r="K563" i="3"/>
  <c r="I475" i="3"/>
  <c r="J475" i="3"/>
  <c r="H475" i="3"/>
  <c r="F475" i="3"/>
  <c r="K475" i="3"/>
  <c r="K875" i="3"/>
  <c r="F875" i="3"/>
  <c r="I875" i="3"/>
  <c r="H875" i="3"/>
  <c r="J875" i="3"/>
  <c r="K860" i="3"/>
  <c r="H860" i="3"/>
  <c r="J860" i="3"/>
  <c r="I860" i="3"/>
  <c r="F860" i="3"/>
  <c r="I312" i="3"/>
  <c r="H312" i="3"/>
  <c r="K312" i="3"/>
  <c r="J312" i="3"/>
  <c r="F312" i="3"/>
  <c r="J873" i="8"/>
  <c r="K873" i="8"/>
  <c r="F947" i="3"/>
  <c r="I947" i="3"/>
  <c r="J947" i="3"/>
  <c r="K947" i="3"/>
  <c r="H947" i="3"/>
  <c r="J519" i="3"/>
  <c r="I519" i="3"/>
  <c r="F519" i="3"/>
  <c r="K519" i="3"/>
  <c r="H519" i="3"/>
  <c r="J735" i="3"/>
  <c r="H735" i="3"/>
  <c r="F735" i="3"/>
  <c r="K735" i="3"/>
  <c r="I735" i="3"/>
  <c r="K647" i="3"/>
  <c r="F647" i="3"/>
  <c r="H647" i="3"/>
  <c r="J647" i="3"/>
  <c r="I647" i="3"/>
  <c r="J762" i="3"/>
  <c r="F762" i="3"/>
  <c r="H762" i="3"/>
  <c r="K762" i="3"/>
  <c r="I762" i="3"/>
  <c r="K744" i="8"/>
  <c r="J744" i="8"/>
  <c r="J477" i="3"/>
  <c r="I477" i="3"/>
  <c r="H477" i="3"/>
  <c r="F477" i="3"/>
  <c r="K477" i="3"/>
  <c r="I943" i="3"/>
  <c r="H943" i="3"/>
  <c r="K943" i="3"/>
  <c r="F943" i="3"/>
  <c r="J943" i="3"/>
  <c r="J517" i="3"/>
  <c r="H517" i="3"/>
  <c r="K517" i="3"/>
  <c r="I517" i="3"/>
  <c r="F517" i="3"/>
  <c r="H934" i="3"/>
  <c r="J934" i="3"/>
  <c r="I934" i="3"/>
  <c r="K934" i="3"/>
  <c r="F934" i="3"/>
  <c r="I811" i="3"/>
  <c r="F811" i="3"/>
  <c r="H811" i="3"/>
  <c r="J811" i="3"/>
  <c r="K811" i="3"/>
  <c r="J685" i="3"/>
  <c r="K685" i="3"/>
  <c r="I685" i="3"/>
  <c r="H685" i="3"/>
  <c r="F685" i="3"/>
  <c r="K659" i="3"/>
  <c r="J659" i="3"/>
  <c r="I659" i="3"/>
  <c r="H659" i="3"/>
  <c r="F659" i="3"/>
  <c r="F869" i="3"/>
  <c r="J869" i="3"/>
  <c r="H869" i="3"/>
  <c r="I869" i="3"/>
  <c r="K869" i="3"/>
  <c r="K730" i="3"/>
  <c r="I730" i="3"/>
  <c r="F730" i="3"/>
  <c r="H730" i="3"/>
  <c r="J730" i="3"/>
  <c r="H449" i="3"/>
  <c r="I449" i="3"/>
  <c r="K449" i="3"/>
  <c r="F449" i="3"/>
  <c r="J449" i="3"/>
  <c r="F479" i="3"/>
  <c r="I479" i="3"/>
  <c r="H479" i="3"/>
  <c r="K479" i="3"/>
  <c r="J479" i="3"/>
  <c r="J459" i="3"/>
  <c r="I459" i="3"/>
  <c r="F459" i="3"/>
  <c r="H459" i="3"/>
  <c r="K459" i="3"/>
  <c r="F924" i="3"/>
  <c r="I924" i="3"/>
  <c r="H924" i="3"/>
  <c r="J924" i="3"/>
  <c r="K924" i="3"/>
  <c r="J777" i="3"/>
  <c r="I777" i="3"/>
  <c r="K777" i="3"/>
  <c r="H777" i="3"/>
  <c r="F777" i="3"/>
  <c r="I972" i="3"/>
  <c r="K972" i="3"/>
  <c r="H972" i="3"/>
  <c r="J972" i="3"/>
  <c r="F972" i="3"/>
  <c r="I688" i="3"/>
  <c r="F688" i="3"/>
  <c r="K688" i="3"/>
  <c r="J688" i="3"/>
  <c r="H688" i="3"/>
  <c r="F944" i="3"/>
  <c r="J944" i="3"/>
  <c r="I944" i="3"/>
  <c r="K944" i="3"/>
  <c r="H944" i="3"/>
  <c r="J792" i="8"/>
  <c r="K792" i="8"/>
  <c r="K389" i="3"/>
  <c r="J389" i="3"/>
  <c r="F389" i="3"/>
  <c r="H389" i="3"/>
  <c r="I389" i="3"/>
  <c r="K490" i="3"/>
  <c r="J490" i="3"/>
  <c r="H490" i="3"/>
  <c r="F490" i="3"/>
  <c r="I490" i="3"/>
  <c r="J939" i="3"/>
  <c r="I939" i="3"/>
  <c r="F939" i="3"/>
  <c r="H939" i="3"/>
  <c r="K939" i="3"/>
  <c r="K430" i="3"/>
  <c r="I430" i="3"/>
  <c r="H430" i="3"/>
  <c r="F430" i="3"/>
  <c r="J430" i="3"/>
  <c r="I508" i="3"/>
  <c r="H508" i="3"/>
  <c r="K508" i="3"/>
  <c r="J508" i="3"/>
  <c r="F508" i="3"/>
  <c r="K990" i="3"/>
  <c r="H990" i="3"/>
  <c r="J990" i="3"/>
  <c r="F990" i="3"/>
  <c r="I990" i="3"/>
  <c r="I419" i="3"/>
  <c r="F419" i="3"/>
  <c r="K419" i="3"/>
  <c r="H419" i="3"/>
  <c r="J419" i="3"/>
  <c r="K639" i="3"/>
  <c r="I639" i="3"/>
  <c r="H639" i="3"/>
  <c r="J639" i="3"/>
  <c r="F639" i="3"/>
  <c r="K598" i="3"/>
  <c r="F598" i="3"/>
  <c r="J598" i="3"/>
  <c r="I598" i="3"/>
  <c r="H598" i="3"/>
  <c r="H816" i="3"/>
  <c r="J816" i="3"/>
  <c r="F816" i="3"/>
  <c r="I816" i="3"/>
  <c r="K816" i="3"/>
  <c r="K874" i="8"/>
  <c r="J874" i="8"/>
  <c r="F567" i="3"/>
  <c r="K567" i="3"/>
  <c r="H567" i="3"/>
  <c r="I567" i="3"/>
  <c r="J567" i="3"/>
  <c r="K405" i="3"/>
  <c r="J405" i="3"/>
  <c r="I405" i="3"/>
  <c r="H405" i="3"/>
  <c r="F405" i="3"/>
  <c r="H859" i="3"/>
  <c r="F859" i="3"/>
  <c r="K859" i="3"/>
  <c r="J859" i="3"/>
  <c r="I859" i="3"/>
  <c r="K806" i="8"/>
  <c r="J806" i="8"/>
  <c r="K610" i="3"/>
  <c r="J610" i="3"/>
  <c r="F610" i="3"/>
  <c r="I610" i="3"/>
  <c r="H610" i="3"/>
  <c r="F446" i="3"/>
  <c r="I446" i="3"/>
  <c r="H446" i="3"/>
  <c r="J446" i="3"/>
  <c r="K446" i="3"/>
  <c r="K624" i="3"/>
  <c r="H624" i="3"/>
  <c r="I624" i="3"/>
  <c r="F624" i="3"/>
  <c r="J624" i="3"/>
  <c r="I937" i="3"/>
  <c r="H937" i="3"/>
  <c r="J937" i="3"/>
  <c r="K937" i="3"/>
  <c r="F937" i="3"/>
  <c r="J642" i="3"/>
  <c r="I642" i="3"/>
  <c r="H642" i="3"/>
  <c r="F642" i="3"/>
  <c r="K642" i="3"/>
  <c r="I955" i="3"/>
  <c r="H955" i="3"/>
  <c r="F955" i="3"/>
  <c r="K955" i="3"/>
  <c r="J955" i="3"/>
  <c r="F983" i="3"/>
  <c r="K983" i="3"/>
  <c r="I983" i="3"/>
  <c r="H983" i="3"/>
  <c r="J983" i="3"/>
  <c r="F825" i="3"/>
  <c r="I825" i="3"/>
  <c r="H825" i="3"/>
  <c r="K825" i="3"/>
  <c r="J825" i="3"/>
  <c r="K591" i="3"/>
  <c r="H591" i="3"/>
  <c r="F591" i="3"/>
  <c r="J591" i="3"/>
  <c r="I591" i="3"/>
  <c r="I689" i="3"/>
  <c r="K689" i="3"/>
  <c r="H689" i="3"/>
  <c r="J689" i="3"/>
  <c r="F689" i="3"/>
  <c r="H942" i="3"/>
  <c r="J942" i="3"/>
  <c r="F942" i="3"/>
  <c r="I942" i="3"/>
  <c r="K942" i="3"/>
  <c r="I471" i="3"/>
  <c r="K471" i="3"/>
  <c r="H471" i="3"/>
  <c r="J471" i="3"/>
  <c r="F471" i="3"/>
  <c r="K421" i="3"/>
  <c r="F421" i="3"/>
  <c r="J421" i="3"/>
  <c r="H421" i="3"/>
  <c r="I421" i="3"/>
  <c r="K834" i="3"/>
  <c r="F834" i="3"/>
  <c r="H834" i="3"/>
  <c r="J834" i="3"/>
  <c r="I834" i="3"/>
  <c r="H549" i="3"/>
  <c r="I549" i="3"/>
  <c r="F549" i="3"/>
  <c r="K549" i="3"/>
  <c r="J549" i="3"/>
  <c r="J526" i="3"/>
  <c r="H526" i="3"/>
  <c r="F526" i="3"/>
  <c r="I526" i="3"/>
  <c r="K526" i="3"/>
  <c r="J644" i="3"/>
  <c r="H644" i="3"/>
  <c r="K644" i="3"/>
  <c r="F644" i="3"/>
  <c r="I644" i="3"/>
  <c r="K678" i="3"/>
  <c r="H678" i="3"/>
  <c r="J678" i="3"/>
  <c r="I678" i="3"/>
  <c r="F678" i="3"/>
  <c r="H452" i="3"/>
  <c r="J452" i="3"/>
  <c r="F452" i="3"/>
  <c r="I452" i="3"/>
  <c r="K452" i="3"/>
  <c r="J683" i="3"/>
  <c r="H683" i="3"/>
  <c r="I683" i="3"/>
  <c r="K683" i="3"/>
  <c r="F683" i="3"/>
  <c r="I513" i="3"/>
  <c r="J513" i="3"/>
  <c r="H513" i="3"/>
  <c r="F513" i="3"/>
  <c r="K513" i="3"/>
  <c r="K432" i="3"/>
  <c r="J432" i="3"/>
  <c r="H432" i="3"/>
  <c r="I432" i="3"/>
  <c r="F432" i="3"/>
  <c r="I759" i="3"/>
  <c r="F759" i="3"/>
  <c r="J759" i="3"/>
  <c r="K759" i="3"/>
  <c r="H759" i="3"/>
  <c r="F835" i="3"/>
  <c r="I835" i="3"/>
  <c r="J835" i="3"/>
  <c r="H835" i="3"/>
  <c r="K835" i="3"/>
  <c r="H905" i="3"/>
  <c r="F905" i="3"/>
  <c r="I905" i="3"/>
  <c r="K905" i="3"/>
  <c r="J905" i="3"/>
  <c r="I874" i="3"/>
  <c r="H874" i="3"/>
  <c r="K874" i="3"/>
  <c r="J874" i="3"/>
  <c r="F874" i="3"/>
  <c r="J772" i="3"/>
  <c r="I772" i="3"/>
  <c r="F772" i="3"/>
  <c r="K772" i="3"/>
  <c r="H772" i="3"/>
  <c r="K713" i="3"/>
  <c r="F713" i="3"/>
  <c r="J713" i="3"/>
  <c r="H713" i="3"/>
  <c r="I713" i="3"/>
  <c r="I746" i="3"/>
  <c r="J746" i="3"/>
  <c r="H746" i="3"/>
  <c r="F746" i="3"/>
  <c r="K746" i="3"/>
  <c r="K760" i="3"/>
  <c r="J760" i="3"/>
  <c r="I760" i="3"/>
  <c r="F760" i="3"/>
  <c r="H760" i="3"/>
  <c r="J370" i="3"/>
  <c r="F370" i="3"/>
  <c r="H370" i="3"/>
  <c r="K370" i="3"/>
  <c r="I370" i="3"/>
  <c r="H957" i="3"/>
  <c r="I957" i="3"/>
  <c r="J957" i="3"/>
  <c r="F957" i="3"/>
  <c r="K957" i="3"/>
  <c r="I879" i="3"/>
  <c r="J879" i="3"/>
  <c r="F879" i="3"/>
  <c r="K879" i="3"/>
  <c r="H879" i="3"/>
  <c r="J796" i="3"/>
  <c r="I796" i="3"/>
  <c r="K796" i="3"/>
  <c r="H796" i="3"/>
  <c r="F796" i="3"/>
  <c r="K858" i="3"/>
  <c r="J858" i="3"/>
  <c r="F858" i="3"/>
  <c r="H858" i="3"/>
  <c r="I858" i="3"/>
  <c r="J605" i="3"/>
  <c r="K605" i="3"/>
  <c r="I605" i="3"/>
  <c r="H605" i="3"/>
  <c r="F605" i="3"/>
  <c r="H709" i="3"/>
  <c r="J709" i="3"/>
  <c r="F709" i="3"/>
  <c r="K709" i="3"/>
  <c r="I709" i="3"/>
  <c r="J712" i="3"/>
  <c r="H712" i="3"/>
  <c r="I712" i="3"/>
  <c r="F712" i="3"/>
  <c r="K712" i="3"/>
  <c r="I768" i="3"/>
  <c r="H768" i="3"/>
  <c r="J768" i="3"/>
  <c r="K768" i="3"/>
  <c r="F768" i="3"/>
  <c r="F966" i="3"/>
  <c r="J966" i="3"/>
  <c r="H966" i="3"/>
  <c r="I966" i="3"/>
  <c r="K966" i="3"/>
  <c r="K809" i="8"/>
  <c r="J809" i="8"/>
  <c r="K758" i="8"/>
  <c r="J758" i="8"/>
  <c r="K922" i="8"/>
  <c r="J922" i="8"/>
  <c r="J437" i="3"/>
  <c r="K437" i="3"/>
  <c r="I437" i="3"/>
  <c r="F437" i="3"/>
  <c r="H437" i="3"/>
  <c r="I533" i="3"/>
  <c r="F533" i="3"/>
  <c r="J533" i="3"/>
  <c r="K533" i="3"/>
  <c r="H533" i="3"/>
  <c r="K922" i="3"/>
  <c r="H922" i="3"/>
  <c r="J922" i="3"/>
  <c r="F922" i="3"/>
  <c r="I922" i="3"/>
  <c r="I296" i="3"/>
  <c r="K296" i="3"/>
  <c r="H296" i="3"/>
  <c r="J296" i="3"/>
  <c r="F296" i="3"/>
  <c r="K341" i="3"/>
  <c r="H341" i="3"/>
  <c r="F341" i="3"/>
  <c r="I341" i="3"/>
  <c r="J341" i="3"/>
  <c r="J780" i="8"/>
  <c r="K780" i="8"/>
  <c r="K1002" i="8"/>
  <c r="J1002" i="8"/>
  <c r="J846" i="8"/>
  <c r="K846" i="8"/>
  <c r="J987" i="3"/>
  <c r="K987" i="3"/>
  <c r="I987" i="3"/>
  <c r="F987" i="3"/>
  <c r="H987" i="3"/>
  <c r="K733" i="8"/>
  <c r="J733" i="8"/>
  <c r="J1001" i="8"/>
  <c r="K1001" i="8"/>
  <c r="J824" i="3"/>
  <c r="F824" i="3"/>
  <c r="K824" i="3"/>
  <c r="I824" i="3"/>
  <c r="H824" i="3"/>
  <c r="J555" i="3"/>
  <c r="K555" i="3"/>
  <c r="F555" i="3"/>
  <c r="I555" i="3"/>
  <c r="H555" i="3"/>
  <c r="I416" i="3"/>
  <c r="F416" i="3"/>
  <c r="K416" i="3"/>
  <c r="H416" i="3"/>
  <c r="J416" i="3"/>
  <c r="J836" i="8"/>
  <c r="K836" i="8"/>
  <c r="K847" i="8"/>
  <c r="J847" i="8"/>
  <c r="J494" i="3"/>
  <c r="F494" i="3"/>
  <c r="I494" i="3"/>
  <c r="H494" i="3"/>
  <c r="K494" i="3"/>
  <c r="H997" i="3"/>
  <c r="J997" i="3"/>
  <c r="I997" i="3"/>
  <c r="F997" i="3"/>
  <c r="K997" i="3"/>
  <c r="J666" i="3"/>
  <c r="K666" i="3"/>
  <c r="H666" i="3"/>
  <c r="I666" i="3"/>
  <c r="F666" i="3"/>
  <c r="J564" i="3"/>
  <c r="H564" i="3"/>
  <c r="I564" i="3"/>
  <c r="F564" i="3"/>
  <c r="K564" i="3"/>
  <c r="K645" i="3"/>
  <c r="H645" i="3"/>
  <c r="F645" i="3"/>
  <c r="I645" i="3"/>
  <c r="J645" i="3"/>
  <c r="J998" i="8"/>
  <c r="K998" i="8"/>
  <c r="I737" i="3"/>
  <c r="H737" i="3"/>
  <c r="F737" i="3"/>
  <c r="J737" i="3"/>
  <c r="K737" i="3"/>
  <c r="J865" i="3"/>
  <c r="H865" i="3"/>
  <c r="K865" i="3"/>
  <c r="I865" i="3"/>
  <c r="F865" i="3"/>
  <c r="K665" i="3"/>
  <c r="F665" i="3"/>
  <c r="I665" i="3"/>
  <c r="J665" i="3"/>
  <c r="H665" i="3"/>
  <c r="H717" i="3"/>
  <c r="I717" i="3"/>
  <c r="J717" i="3"/>
  <c r="F717" i="3"/>
  <c r="K717" i="3"/>
  <c r="J748" i="3"/>
  <c r="I748" i="3"/>
  <c r="F748" i="3"/>
  <c r="H748" i="3"/>
  <c r="K748" i="3"/>
  <c r="J363" i="3"/>
  <c r="H363" i="3"/>
  <c r="K363" i="3"/>
  <c r="I363" i="3"/>
  <c r="F363" i="3"/>
  <c r="K535" i="3"/>
  <c r="F535" i="3"/>
  <c r="J535" i="3"/>
  <c r="H535" i="3"/>
  <c r="I535" i="3"/>
  <c r="K899" i="3"/>
  <c r="I899" i="3"/>
  <c r="H899" i="3"/>
  <c r="F899" i="3"/>
  <c r="J899" i="3"/>
  <c r="F783" i="3"/>
  <c r="K783" i="3"/>
  <c r="I783" i="3"/>
  <c r="J783" i="3"/>
  <c r="H783" i="3"/>
  <c r="I407" i="3"/>
  <c r="F407" i="3"/>
  <c r="J407" i="3"/>
  <c r="H407" i="3"/>
  <c r="K407" i="3"/>
  <c r="J541" i="3"/>
  <c r="K541" i="3"/>
  <c r="H541" i="3"/>
  <c r="F541" i="3"/>
  <c r="I541" i="3"/>
  <c r="I386" i="3"/>
  <c r="F386" i="3"/>
  <c r="K386" i="3"/>
  <c r="H386" i="3"/>
  <c r="J386" i="3"/>
  <c r="I415" i="3"/>
  <c r="K415" i="3"/>
  <c r="F415" i="3"/>
  <c r="J415" i="3"/>
  <c r="H415" i="3"/>
  <c r="J780" i="3"/>
  <c r="I780" i="3"/>
  <c r="F780" i="3"/>
  <c r="K780" i="3"/>
  <c r="H780" i="3"/>
  <c r="H758" i="3"/>
  <c r="K758" i="3"/>
  <c r="I758" i="3"/>
  <c r="J758" i="3"/>
  <c r="F758" i="3"/>
  <c r="K761" i="8"/>
  <c r="J761" i="8"/>
  <c r="K682" i="3"/>
  <c r="F682" i="3"/>
  <c r="J682" i="3"/>
  <c r="H682" i="3"/>
  <c r="I682" i="3"/>
  <c r="K718" i="3"/>
  <c r="F718" i="3"/>
  <c r="J718" i="3"/>
  <c r="I718" i="3"/>
  <c r="H718" i="3"/>
  <c r="J1000" i="8"/>
  <c r="K1000" i="8"/>
  <c r="J754" i="8"/>
  <c r="K754" i="8"/>
  <c r="J609" i="3"/>
  <c r="H609" i="3"/>
  <c r="K609" i="3"/>
  <c r="I609" i="3"/>
  <c r="F609" i="3"/>
  <c r="K982" i="8"/>
  <c r="J982" i="8"/>
  <c r="J961" i="8"/>
  <c r="K961" i="8"/>
  <c r="H902" i="3"/>
  <c r="F902" i="3"/>
  <c r="K902" i="3"/>
  <c r="I902" i="3"/>
  <c r="J902" i="3"/>
  <c r="J667" i="3"/>
  <c r="H667" i="3"/>
  <c r="F667" i="3"/>
  <c r="I667" i="3"/>
  <c r="K667" i="3"/>
  <c r="J751" i="8"/>
  <c r="K751" i="8"/>
  <c r="J782" i="3"/>
  <c r="F782" i="3"/>
  <c r="I782" i="3"/>
  <c r="H782" i="3"/>
  <c r="K782" i="3"/>
  <c r="J862" i="8"/>
  <c r="K862" i="8"/>
  <c r="J714" i="8"/>
  <c r="K714" i="8"/>
  <c r="J361" i="3"/>
  <c r="K361" i="3"/>
  <c r="I361" i="3"/>
  <c r="H361" i="3"/>
  <c r="F361" i="3"/>
  <c r="J295" i="3"/>
  <c r="H295" i="3"/>
  <c r="I295" i="3"/>
  <c r="K295" i="3"/>
  <c r="F295" i="3"/>
  <c r="J451" i="3"/>
  <c r="F451" i="3"/>
  <c r="K451" i="3"/>
  <c r="I451" i="3"/>
  <c r="H451" i="3"/>
  <c r="I913" i="3"/>
  <c r="K913" i="3"/>
  <c r="F913" i="3"/>
  <c r="H913" i="3"/>
  <c r="J913" i="3"/>
  <c r="K784" i="3"/>
  <c r="J784" i="3"/>
  <c r="F784" i="3"/>
  <c r="H784" i="3"/>
  <c r="I784" i="3"/>
  <c r="J929" i="3"/>
  <c r="H929" i="3"/>
  <c r="F929" i="3"/>
  <c r="K929" i="3"/>
  <c r="I929" i="3"/>
  <c r="J852" i="8"/>
  <c r="K852" i="8"/>
  <c r="I919" i="3"/>
  <c r="H919" i="3"/>
  <c r="F919" i="3"/>
  <c r="K919" i="3"/>
  <c r="J919" i="3"/>
  <c r="I719" i="3"/>
  <c r="F719" i="3"/>
  <c r="H719" i="3"/>
  <c r="K719" i="3"/>
  <c r="J719" i="3"/>
  <c r="I775" i="3"/>
  <c r="F775" i="3"/>
  <c r="K775" i="3"/>
  <c r="H775" i="3"/>
  <c r="J775" i="3"/>
  <c r="F530" i="3"/>
  <c r="H530" i="3"/>
  <c r="I530" i="3"/>
  <c r="K530" i="3"/>
  <c r="J530" i="3"/>
  <c r="K955" i="8"/>
  <c r="J955" i="8"/>
  <c r="K773" i="3"/>
  <c r="F773" i="3"/>
  <c r="J773" i="3"/>
  <c r="H773" i="3"/>
  <c r="I773" i="3"/>
  <c r="I887" i="3"/>
  <c r="J887" i="3"/>
  <c r="K887" i="3"/>
  <c r="H887" i="3"/>
  <c r="F887" i="3"/>
  <c r="H723" i="3"/>
  <c r="K723" i="3"/>
  <c r="I723" i="3"/>
  <c r="F723" i="3"/>
  <c r="J723" i="3"/>
  <c r="K992" i="3"/>
  <c r="H992" i="3"/>
  <c r="I992" i="3"/>
  <c r="F992" i="3"/>
  <c r="J992" i="3"/>
  <c r="K785" i="3"/>
  <c r="I785" i="3"/>
  <c r="F785" i="3"/>
  <c r="J785" i="3"/>
  <c r="H785" i="3"/>
  <c r="I581" i="3"/>
  <c r="H581" i="3"/>
  <c r="K581" i="3"/>
  <c r="J581" i="3"/>
  <c r="F581" i="3"/>
  <c r="K510" i="3"/>
  <c r="F510" i="3"/>
  <c r="I510" i="3"/>
  <c r="H510" i="3"/>
  <c r="J510" i="3"/>
  <c r="K522" i="3"/>
  <c r="F522" i="3"/>
  <c r="I522" i="3"/>
  <c r="H522" i="3"/>
  <c r="J522" i="3"/>
  <c r="H767" i="3"/>
  <c r="I767" i="3"/>
  <c r="F767" i="3"/>
  <c r="K767" i="3"/>
  <c r="J767" i="3"/>
  <c r="F705" i="3"/>
  <c r="J705" i="3"/>
  <c r="H705" i="3"/>
  <c r="K705" i="3"/>
  <c r="I705" i="3"/>
  <c r="F586" i="3"/>
  <c r="I586" i="3"/>
  <c r="K586" i="3"/>
  <c r="J586" i="3"/>
  <c r="H586" i="3"/>
  <c r="K515" i="3"/>
  <c r="I515" i="3"/>
  <c r="H515" i="3"/>
  <c r="J515" i="3"/>
  <c r="F515" i="3"/>
  <c r="J487" i="3"/>
  <c r="F487" i="3"/>
  <c r="K487" i="3"/>
  <c r="I487" i="3"/>
  <c r="H487" i="3"/>
  <c r="K511" i="3"/>
  <c r="F511" i="3"/>
  <c r="I511" i="3"/>
  <c r="J511" i="3"/>
  <c r="H511" i="3"/>
  <c r="I488" i="3"/>
  <c r="F488" i="3"/>
  <c r="K488" i="3"/>
  <c r="H488" i="3"/>
  <c r="J488" i="3"/>
  <c r="K518" i="3"/>
  <c r="I518" i="3"/>
  <c r="J518" i="3"/>
  <c r="H518" i="3"/>
  <c r="F518" i="3"/>
  <c r="F914" i="3"/>
  <c r="H914" i="3"/>
  <c r="I914" i="3"/>
  <c r="K914" i="3"/>
  <c r="J914" i="3"/>
  <c r="J495" i="3"/>
  <c r="I495" i="3"/>
  <c r="F495" i="3"/>
  <c r="H495" i="3"/>
  <c r="K495" i="3"/>
  <c r="I711" i="3"/>
  <c r="J711" i="3"/>
  <c r="F711" i="3"/>
  <c r="H711" i="3"/>
  <c r="K711" i="3"/>
  <c r="J635" i="3"/>
  <c r="K635" i="3"/>
  <c r="H635" i="3"/>
  <c r="I635" i="3"/>
  <c r="F635" i="3"/>
  <c r="J882" i="3"/>
  <c r="F882" i="3"/>
  <c r="H882" i="3"/>
  <c r="K882" i="3"/>
  <c r="I882" i="3"/>
  <c r="K779" i="3"/>
  <c r="I779" i="3"/>
  <c r="H779" i="3"/>
  <c r="J779" i="3"/>
  <c r="F779" i="3"/>
  <c r="J786" i="3"/>
  <c r="F786" i="3"/>
  <c r="H786" i="3"/>
  <c r="K786" i="3"/>
  <c r="I786" i="3"/>
  <c r="I484" i="3"/>
  <c r="K484" i="3"/>
  <c r="H484" i="3"/>
  <c r="J484" i="3"/>
  <c r="F484" i="3"/>
  <c r="J571" i="3"/>
  <c r="F571" i="3"/>
  <c r="H571" i="3"/>
  <c r="K571" i="3"/>
  <c r="I571" i="3"/>
  <c r="J632" i="3"/>
  <c r="I632" i="3"/>
  <c r="H632" i="3"/>
  <c r="F632" i="3"/>
  <c r="K632" i="3"/>
  <c r="I594" i="3"/>
  <c r="J594" i="3"/>
  <c r="K594" i="3"/>
  <c r="H594" i="3"/>
  <c r="F594" i="3"/>
  <c r="H353" i="3"/>
  <c r="J353" i="3"/>
  <c r="K353" i="3"/>
  <c r="I353" i="3"/>
  <c r="F353" i="3"/>
  <c r="H497" i="3"/>
  <c r="I497" i="3"/>
  <c r="J497" i="3"/>
  <c r="F497" i="3"/>
  <c r="K497" i="3"/>
  <c r="AF925" i="4"/>
  <c r="AJ925" i="4"/>
  <c r="AI925" i="4"/>
  <c r="AQ759" i="4"/>
  <c r="AW759" i="4" s="1"/>
  <c r="AI994" i="4"/>
  <c r="AJ994" i="4"/>
  <c r="AH994" i="4"/>
  <c r="AF994" i="4"/>
  <c r="AK994" i="4"/>
  <c r="AG994" i="4"/>
  <c r="X884" i="4"/>
  <c r="AF884" i="4" s="1"/>
  <c r="Y884" i="4"/>
  <c r="Z506" i="4"/>
  <c r="AA314" i="4"/>
  <c r="G433" i="4"/>
  <c r="AD702" i="4"/>
  <c r="AC702" i="4"/>
  <c r="AD682" i="4"/>
  <c r="D593" i="4"/>
  <c r="H593" i="4" s="1"/>
  <c r="AO728" i="4"/>
  <c r="AU728" i="4" s="1"/>
  <c r="D757" i="4"/>
  <c r="H757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L513" i="4" s="1"/>
  <c r="AR513" i="4" s="1"/>
  <c r="AE513" i="4"/>
  <c r="AN333" i="4"/>
  <c r="AT333" i="4" s="1"/>
  <c r="AA601" i="4"/>
  <c r="AP392" i="4"/>
  <c r="AV392" i="4" s="1"/>
  <c r="AE805" i="4"/>
  <c r="AQ805" i="4" s="1"/>
  <c r="AW805" i="4" s="1"/>
  <c r="Z805" i="4"/>
  <c r="AJ884" i="4"/>
  <c r="AH884" i="4"/>
  <c r="AM632" i="4"/>
  <c r="AS632" i="4" s="1"/>
  <c r="AO381" i="4"/>
  <c r="AU381" i="4" s="1"/>
  <c r="AE540" i="4"/>
  <c r="AN446" i="4"/>
  <c r="AP544" i="4"/>
  <c r="AV544" i="4" s="1"/>
  <c r="AL276" i="4"/>
  <c r="AR276" i="4" s="1"/>
  <c r="AI702" i="4"/>
  <c r="AJ682" i="4"/>
  <c r="AP682" i="4" s="1"/>
  <c r="AV682" i="4" s="1"/>
  <c r="AA682" i="4"/>
  <c r="AL888" i="4"/>
  <c r="AQ950" i="4"/>
  <c r="AN812" i="4"/>
  <c r="AI740" i="4"/>
  <c r="AJ100" i="4"/>
  <c r="AQ873" i="4"/>
  <c r="Y791" i="4"/>
  <c r="AK791" i="4" s="1"/>
  <c r="AG850" i="4"/>
  <c r="AK850" i="4"/>
  <c r="AE850" i="4"/>
  <c r="AM954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AP446" i="4"/>
  <c r="AV446" i="4" s="1"/>
  <c r="G377" i="4"/>
  <c r="AK314" i="4"/>
  <c r="D258" i="4"/>
  <c r="H258" i="4" s="1"/>
  <c r="F467" i="4"/>
  <c r="J467" i="4" s="1"/>
  <c r="AN395" i="4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Q702" i="4" s="1"/>
  <c r="AW702" i="4" s="1"/>
  <c r="AI595" i="4"/>
  <c r="AC595" i="4"/>
  <c r="AA595" i="4"/>
  <c r="AI682" i="4"/>
  <c r="AC682" i="4"/>
  <c r="Z682" i="4"/>
  <c r="F593" i="4"/>
  <c r="J593" i="4" s="1"/>
  <c r="D821" i="4"/>
  <c r="H821" i="4" s="1"/>
  <c r="F757" i="4"/>
  <c r="J757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AO850" i="4" s="1"/>
  <c r="AU850" i="4" s="1"/>
  <c r="Z850" i="4"/>
  <c r="AD850" i="4"/>
  <c r="AK803" i="4"/>
  <c r="AC100" i="4"/>
  <c r="AO100" i="4" s="1"/>
  <c r="AU100" i="4" s="1"/>
  <c r="AG929" i="4"/>
  <c r="AQ665" i="4"/>
  <c r="AW665" i="4" s="1"/>
  <c r="AK927" i="4"/>
  <c r="AD848" i="4"/>
  <c r="AQ893" i="4"/>
  <c r="AQ992" i="4"/>
  <c r="AO941" i="4"/>
  <c r="AP941" i="4"/>
  <c r="AL954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Y975" i="4"/>
  <c r="X988" i="4"/>
  <c r="AD988" i="4" s="1"/>
  <c r="Y956" i="4"/>
  <c r="AD823" i="4"/>
  <c r="Y59" i="4"/>
  <c r="AG59" i="4" s="1"/>
  <c r="Y587" i="4"/>
  <c r="AF587" i="4" s="1"/>
  <c r="AJ365" i="4"/>
  <c r="AJ446" i="4"/>
  <c r="Z663" i="4"/>
  <c r="AB365" i="4"/>
  <c r="AE601" i="4"/>
  <c r="AJ835" i="4"/>
  <c r="AA513" i="4"/>
  <c r="AM513" i="4" s="1"/>
  <c r="AS513" i="4" s="1"/>
  <c r="AI513" i="4"/>
  <c r="AO513" i="4" s="1"/>
  <c r="AU513" i="4" s="1"/>
  <c r="AA663" i="4"/>
  <c r="AM663" i="4" s="1"/>
  <c r="AS663" i="4" s="1"/>
  <c r="AD663" i="4"/>
  <c r="AB663" i="4"/>
  <c r="AC245" i="4"/>
  <c r="AC191" i="4"/>
  <c r="AO191" i="4" s="1"/>
  <c r="AU191" i="4" s="1"/>
  <c r="AL562" i="4"/>
  <c r="AR562" i="4" s="1"/>
  <c r="AM669" i="4"/>
  <c r="AS669" i="4" s="1"/>
  <c r="F648" i="4"/>
  <c r="J648" i="4" s="1"/>
  <c r="AA350" i="4"/>
  <c r="AF954" i="4"/>
  <c r="AL599" i="4"/>
  <c r="AR599" i="4" s="1"/>
  <c r="AH759" i="4"/>
  <c r="AN759" i="4" s="1"/>
  <c r="AT759" i="4" s="1"/>
  <c r="AI585" i="4"/>
  <c r="AT970" i="4"/>
  <c r="AA585" i="4"/>
  <c r="AM585" i="4" s="1"/>
  <c r="AS585" i="4" s="1"/>
  <c r="AH970" i="4"/>
  <c r="AK759" i="4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Q446" i="4"/>
  <c r="AW446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K595" i="4"/>
  <c r="AB595" i="4"/>
  <c r="AF682" i="4"/>
  <c r="AL682" i="4" s="1"/>
  <c r="AR682" i="4" s="1"/>
  <c r="AG682" i="4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Q66" i="4"/>
  <c r="AW66" i="4" s="1"/>
  <c r="AJ594" i="4"/>
  <c r="AJ663" i="4"/>
  <c r="AP663" i="4" s="1"/>
  <c r="AV663" i="4" s="1"/>
  <c r="AL802" i="4"/>
  <c r="AR802" i="4" s="1"/>
  <c r="AN606" i="4"/>
  <c r="AT606" i="4" s="1"/>
  <c r="AN814" i="4"/>
  <c r="AT814" i="4" s="1"/>
  <c r="AL935" i="4"/>
  <c r="AP733" i="4"/>
  <c r="AV733" i="4" s="1"/>
  <c r="AF850" i="4"/>
  <c r="AL850" i="4" s="1"/>
  <c r="AR850" i="4" s="1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N996" i="4" s="1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A823" i="4"/>
  <c r="AF513" i="4"/>
  <c r="AB835" i="4"/>
  <c r="Z601" i="4"/>
  <c r="AK513" i="4"/>
  <c r="AD513" i="4"/>
  <c r="AP513" i="4" s="1"/>
  <c r="AV513" i="4" s="1"/>
  <c r="AL687" i="4"/>
  <c r="AR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Y958" i="4"/>
  <c r="X958" i="4"/>
  <c r="AM66" i="4"/>
  <c r="AS66" i="4" s="1"/>
  <c r="AN31" i="4"/>
  <c r="AT31" i="4" s="1"/>
  <c r="AN140" i="4"/>
  <c r="AT140" i="4" s="1"/>
  <c r="AB170" i="4"/>
  <c r="AN170" i="4" s="1"/>
  <c r="AT170" i="4" s="1"/>
  <c r="AD170" i="4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O15" i="4" s="1"/>
  <c r="AU15" i="4" s="1"/>
  <c r="AF170" i="4"/>
  <c r="AN106" i="4"/>
  <c r="AT106" i="4" s="1"/>
  <c r="AM96" i="4"/>
  <c r="AS96" i="4" s="1"/>
  <c r="AM152" i="4"/>
  <c r="AS152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L94" i="4" s="1"/>
  <c r="AR94" i="4" s="1"/>
  <c r="AG108" i="4"/>
  <c r="AH94" i="4"/>
  <c r="AJ108" i="4"/>
  <c r="AQ69" i="4"/>
  <c r="AW69" i="4" s="1"/>
  <c r="AK94" i="4"/>
  <c r="AQ94" i="4" s="1"/>
  <c r="AW94" i="4" s="1"/>
  <c r="AK108" i="4"/>
  <c r="AB11" i="4"/>
  <c r="AC94" i="4"/>
  <c r="AB108" i="4"/>
  <c r="AI94" i="4"/>
  <c r="AI108" i="4"/>
  <c r="AO108" i="4" s="1"/>
  <c r="AU108" i="4" s="1"/>
  <c r="AD38" i="4"/>
  <c r="AJ94" i="4"/>
  <c r="AP94" i="4" s="1"/>
  <c r="AV94" i="4" s="1"/>
  <c r="AH108" i="4"/>
  <c r="AD108" i="4"/>
  <c r="AP108" i="4" s="1"/>
  <c r="AV108" i="4" s="1"/>
  <c r="Z108" i="4"/>
  <c r="AL108" i="4" s="1"/>
  <c r="AR108" i="4" s="1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O919" i="4" s="1"/>
  <c r="AO970" i="4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N981" i="4"/>
  <c r="AP625" i="4"/>
  <c r="AV625" i="4" s="1"/>
  <c r="AN612" i="4"/>
  <c r="AT612" i="4" s="1"/>
  <c r="AI392" i="4"/>
  <c r="AO392" i="4" s="1"/>
  <c r="AU392" i="4" s="1"/>
  <c r="AA392" i="4"/>
  <c r="AM392" i="4" s="1"/>
  <c r="AS392" i="4" s="1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P776" i="4" s="1"/>
  <c r="AV776" i="4" s="1"/>
  <c r="AJ805" i="4"/>
  <c r="AP805" i="4" s="1"/>
  <c r="AV805" i="4" s="1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AN398" i="4" s="1"/>
  <c r="AT398" i="4" s="1"/>
  <c r="AN147" i="4"/>
  <c r="AT147" i="4" s="1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J191" i="4"/>
  <c r="AH191" i="4"/>
  <c r="AN191" i="4" s="1"/>
  <c r="AT191" i="4" s="1"/>
  <c r="AB191" i="4"/>
  <c r="AK191" i="4"/>
  <c r="AD191" i="4"/>
  <c r="AP191" i="4" s="1"/>
  <c r="AV191" i="4" s="1"/>
  <c r="AE191" i="4"/>
  <c r="AQ191" i="4" s="1"/>
  <c r="AW191" i="4" s="1"/>
  <c r="AF191" i="4"/>
  <c r="AL191" i="4" s="1"/>
  <c r="AR191" i="4" s="1"/>
  <c r="G191" i="4" s="1"/>
  <c r="AG22" i="4"/>
  <c r="AC22" i="4"/>
  <c r="AO22" i="4" s="1"/>
  <c r="AU22" i="4" s="1"/>
  <c r="AD22" i="4"/>
  <c r="AQ106" i="4"/>
  <c r="AW106" i="4" s="1"/>
  <c r="AQ102" i="4"/>
  <c r="AW102" i="4" s="1"/>
  <c r="AP92" i="4"/>
  <c r="AV92" i="4" s="1"/>
  <c r="AN66" i="4"/>
  <c r="AT66" i="4" s="1"/>
  <c r="AH22" i="4"/>
  <c r="AN22" i="4" s="1"/>
  <c r="AT22" i="4" s="1"/>
  <c r="AN91" i="4"/>
  <c r="AT91" i="4" s="1"/>
  <c r="AN123" i="4"/>
  <c r="AT123" i="4" s="1"/>
  <c r="AF148" i="4"/>
  <c r="AL148" i="4" s="1"/>
  <c r="AR148" i="4" s="1"/>
  <c r="AA22" i="4"/>
  <c r="AE22" i="4"/>
  <c r="AJ22" i="4"/>
  <c r="AP102" i="4"/>
  <c r="AV102" i="4" s="1"/>
  <c r="AK59" i="4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AE244" i="4"/>
  <c r="F132" i="4"/>
  <c r="J132" i="4" s="1"/>
  <c r="G132" i="4"/>
  <c r="AP20" i="4"/>
  <c r="AV20" i="4" s="1"/>
  <c r="AO20" i="4"/>
  <c r="AU20" i="4" s="1"/>
  <c r="AP8" i="4"/>
  <c r="AV8" i="4" s="1"/>
  <c r="AQ5" i="4"/>
  <c r="AW5" i="4" s="1"/>
  <c r="AM89" i="4"/>
  <c r="AS89" i="4" s="1"/>
  <c r="AL89" i="4"/>
  <c r="AR89" i="4" s="1"/>
  <c r="D89" i="4" s="1"/>
  <c r="H89" i="4" s="1"/>
  <c r="G562" i="4"/>
  <c r="F562" i="4"/>
  <c r="J562" i="4" s="1"/>
  <c r="AC919" i="4"/>
  <c r="AA919" i="4"/>
  <c r="AD919" i="4"/>
  <c r="AJ919" i="4"/>
  <c r="AP919" i="4" s="1"/>
  <c r="AB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N823" i="4" s="1"/>
  <c r="AT823" i="4" s="1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20" i="4"/>
  <c r="AS120" i="4" s="1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N152" i="4"/>
  <c r="AT152" i="4" s="1"/>
  <c r="AA59" i="4"/>
  <c r="AE136" i="4"/>
  <c r="AA180" i="4"/>
  <c r="AB59" i="4"/>
  <c r="AD136" i="4"/>
  <c r="AP136" i="4" s="1"/>
  <c r="AV136" i="4" s="1"/>
  <c r="AO163" i="4"/>
  <c r="AU163" i="4" s="1"/>
  <c r="AG61" i="4"/>
  <c r="AG136" i="4"/>
  <c r="AM147" i="4"/>
  <c r="AS147" i="4" s="1"/>
  <c r="AN36" i="4"/>
  <c r="AT36" i="4" s="1"/>
  <c r="AH59" i="4"/>
  <c r="AG24" i="4"/>
  <c r="AM24" i="4" s="1"/>
  <c r="AS24" i="4" s="1"/>
  <c r="AK24" i="4"/>
  <c r="AE24" i="4"/>
  <c r="AQ24" i="4" s="1"/>
  <c r="AW24" i="4" s="1"/>
  <c r="AH24" i="4"/>
  <c r="AN24" i="4" s="1"/>
  <c r="AT24" i="4" s="1"/>
  <c r="AC24" i="4"/>
  <c r="AO24" i="4" s="1"/>
  <c r="AU24" i="4" s="1"/>
  <c r="AF24" i="4"/>
  <c r="AQ152" i="4"/>
  <c r="AW152" i="4" s="1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D174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AP100" i="4" s="1"/>
  <c r="AV100" i="4" s="1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AM684" i="4" s="1"/>
  <c r="AS684" i="4" s="1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P651" i="4" s="1"/>
  <c r="AV651" i="4" s="1"/>
  <c r="AB654" i="4"/>
  <c r="X943" i="4"/>
  <c r="AD943" i="4" s="1"/>
  <c r="AK654" i="4"/>
  <c r="E562" i="4"/>
  <c r="I562" i="4" s="1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Y420" i="4"/>
  <c r="AD420" i="4" s="1"/>
  <c r="AK451" i="4"/>
  <c r="AL395" i="4"/>
  <c r="AR395" i="4" s="1"/>
  <c r="AI639" i="4"/>
  <c r="AO639" i="4" s="1"/>
  <c r="AU639" i="4" s="1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O654" i="4" s="1"/>
  <c r="AU654" i="4" s="1"/>
  <c r="AJ654" i="4"/>
  <c r="AO695" i="4"/>
  <c r="AU695" i="4" s="1"/>
  <c r="AN596" i="4"/>
  <c r="AT596" i="4" s="1"/>
  <c r="AL152" i="4"/>
  <c r="AR152" i="4" s="1"/>
  <c r="G152" i="4" s="1"/>
  <c r="AP152" i="4"/>
  <c r="AV152" i="4" s="1"/>
  <c r="AE9" i="4"/>
  <c r="AQ8" i="4"/>
  <c r="AW8" i="4" s="1"/>
  <c r="E5" i="4"/>
  <c r="I5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M148" i="4" s="1"/>
  <c r="AS148" i="4" s="1"/>
  <c r="AE174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148" i="4"/>
  <c r="AB148" i="4"/>
  <c r="AE148" i="4"/>
  <c r="AF136" i="4"/>
  <c r="AL136" i="4" s="1"/>
  <c r="AR136" i="4" s="1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66" i="4"/>
  <c r="AV66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I174" i="4"/>
  <c r="AO115" i="4"/>
  <c r="AU115" i="4" s="1"/>
  <c r="AG180" i="4"/>
  <c r="Z174" i="4"/>
  <c r="AB174" i="4"/>
  <c r="AN174" i="4" s="1"/>
  <c r="AT174" i="4" s="1"/>
  <c r="AM15" i="4"/>
  <c r="AS15" i="4" s="1"/>
  <c r="AJ174" i="4"/>
  <c r="AP174" i="4" s="1"/>
  <c r="AV174" i="4" s="1"/>
  <c r="AE180" i="4"/>
  <c r="AO89" i="4"/>
  <c r="AU89" i="4" s="1"/>
  <c r="AP120" i="4"/>
  <c r="AV120" i="4" s="1"/>
  <c r="AO92" i="4"/>
  <c r="AU92" i="4" s="1"/>
  <c r="AG174" i="4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P24" i="4"/>
  <c r="AV24" i="4" s="1"/>
  <c r="AA174" i="4"/>
  <c r="AM174" i="4" s="1"/>
  <c r="AS174" i="4" s="1"/>
  <c r="AK174" i="4"/>
  <c r="AQ139" i="4"/>
  <c r="AW139" i="4" s="1"/>
  <c r="AC180" i="4"/>
  <c r="AK180" i="4"/>
  <c r="AP109" i="4"/>
  <c r="AV109" i="4" s="1"/>
  <c r="AP69" i="4"/>
  <c r="AV69" i="4" s="1"/>
  <c r="AL160" i="4"/>
  <c r="AR160" i="4" s="1"/>
  <c r="AN120" i="4"/>
  <c r="AT120" i="4" s="1"/>
  <c r="AF113" i="4"/>
  <c r="AL113" i="4" s="1"/>
  <c r="AR113" i="4" s="1"/>
  <c r="F113" i="4" s="1"/>
  <c r="J113" i="4" s="1"/>
  <c r="AF174" i="4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C174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N960" i="4" s="1"/>
  <c r="AV960" i="4"/>
  <c r="AK956" i="4"/>
  <c r="AB322" i="4"/>
  <c r="Z405" i="4"/>
  <c r="AD405" i="4"/>
  <c r="AP405" i="4" s="1"/>
  <c r="AV405" i="4" s="1"/>
  <c r="AI405" i="4"/>
  <c r="AK405" i="4"/>
  <c r="AE405" i="4"/>
  <c r="AQ405" i="4" s="1"/>
  <c r="AW405" i="4" s="1"/>
  <c r="X917" i="4"/>
  <c r="X872" i="4"/>
  <c r="Y872" i="4"/>
  <c r="Y904" i="4"/>
  <c r="AA437" i="4"/>
  <c r="AK437" i="4"/>
  <c r="AJ437" i="4"/>
  <c r="AD437" i="4"/>
  <c r="AG437" i="4"/>
  <c r="AM437" i="4" s="1"/>
  <c r="AS437" i="4" s="1"/>
  <c r="AF437" i="4"/>
  <c r="Z437" i="4"/>
  <c r="AL437" i="4" s="1"/>
  <c r="AR437" i="4" s="1"/>
  <c r="F437" i="4" s="1"/>
  <c r="J437" i="4" s="1"/>
  <c r="AH437" i="4"/>
  <c r="AI437" i="4"/>
  <c r="AO437" i="4" s="1"/>
  <c r="AU437" i="4" s="1"/>
  <c r="AB437" i="4"/>
  <c r="AE437" i="4"/>
  <c r="AQ437" i="4" s="1"/>
  <c r="AW437" i="4" s="1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O972" i="4" s="1"/>
  <c r="AG972" i="4"/>
  <c r="AA972" i="4"/>
  <c r="AS972" i="4"/>
  <c r="AB972" i="4"/>
  <c r="AN972" i="4" s="1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N405" i="4"/>
  <c r="AT405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P38" i="4" s="1"/>
  <c r="AV38" i="4" s="1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N350" i="4"/>
  <c r="AT350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P311" i="4" s="1"/>
  <c r="AV311" i="4" s="1"/>
  <c r="AO336" i="4"/>
  <c r="AU336" i="4" s="1"/>
  <c r="AF413" i="4"/>
  <c r="AI413" i="4"/>
  <c r="AP250" i="4"/>
  <c r="AV250" i="4" s="1"/>
  <c r="AO228" i="4"/>
  <c r="AU228" i="4" s="1"/>
  <c r="AK244" i="4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N314" i="4" s="1"/>
  <c r="AT314" i="4" s="1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AG943" i="4"/>
  <c r="Y962" i="4"/>
  <c r="X962" i="4"/>
  <c r="AF962" i="4" s="1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Q365" i="4" s="1"/>
  <c r="AW365" i="4" s="1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N666" i="4" s="1"/>
  <c r="AT666" i="4" s="1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M330" i="4" s="1"/>
  <c r="AS330" i="4" s="1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E451" i="4" s="1"/>
  <c r="I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AM355" i="4" s="1"/>
  <c r="AS355" i="4" s="1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P310" i="4" s="1"/>
  <c r="AV310" i="4" s="1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F24" i="4" s="1"/>
  <c r="J24" i="4" s="1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L581" i="4" s="1"/>
  <c r="AR581" i="4" s="1"/>
  <c r="F581" i="4" s="1"/>
  <c r="J581" i="4" s="1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J411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P783" i="4" s="1"/>
  <c r="AV783" i="4" s="1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L783" i="4" s="1"/>
  <c r="AR783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Q777" i="4" s="1"/>
  <c r="AW777" i="4" s="1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O716" i="4" s="1"/>
  <c r="AU716" i="4" s="1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AB783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M59" i="4"/>
  <c r="AS59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V898" i="4"/>
  <c r="AI898" i="4"/>
  <c r="AS898" i="4"/>
  <c r="AW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E160" i="4"/>
  <c r="I160" i="4" s="1"/>
  <c r="G160" i="4"/>
  <c r="F160" i="4"/>
  <c r="J160" i="4" s="1"/>
  <c r="D160" i="4"/>
  <c r="H160" i="4" s="1"/>
  <c r="F741" i="4"/>
  <c r="J741" i="4" s="1"/>
  <c r="E741" i="4"/>
  <c r="I741" i="4" s="1"/>
  <c r="G741" i="4"/>
  <c r="D741" i="4"/>
  <c r="H741" i="4" s="1"/>
  <c r="F115" i="4"/>
  <c r="J115" i="4" s="1"/>
  <c r="G164" i="4"/>
  <c r="F164" i="4"/>
  <c r="J164" i="4" s="1"/>
  <c r="E164" i="4"/>
  <c r="I164" i="4" s="1"/>
  <c r="D164" i="4"/>
  <c r="H164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89" i="4"/>
  <c r="J89" i="4" s="1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F828" i="4"/>
  <c r="J828" i="4" s="1"/>
  <c r="E180" i="4"/>
  <c r="I180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D31" i="4"/>
  <c r="H31" i="4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E147" i="4"/>
  <c r="I147" i="4" s="1"/>
  <c r="AH12" i="4"/>
  <c r="AF12" i="4"/>
  <c r="AG12" i="4"/>
  <c r="AK12" i="4"/>
  <c r="AJ12" i="4"/>
  <c r="AI12" i="4"/>
  <c r="AM828" i="4"/>
  <c r="AS828" i="4" s="1"/>
  <c r="X3" i="4"/>
  <c r="Y3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M94" i="4"/>
  <c r="AS94" i="4" s="1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E943" i="4"/>
  <c r="Z943" i="4"/>
  <c r="AT943" i="4"/>
  <c r="AB101" i="4"/>
  <c r="AA101" i="4"/>
  <c r="AM101" i="4" s="1"/>
  <c r="AS101" i="4" s="1"/>
  <c r="AD101" i="4"/>
  <c r="AO879" i="4"/>
  <c r="AQ879" i="4"/>
  <c r="AL879" i="4"/>
  <c r="AB955" i="4"/>
  <c r="AN955" i="4" s="1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M335" i="4" s="1"/>
  <c r="AS335" i="4" s="1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L321" i="4" s="1"/>
  <c r="AR321" i="4" s="1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D649" i="4"/>
  <c r="H649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N82" i="4" s="1"/>
  <c r="AT82" i="4" s="1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L174" i="4"/>
  <c r="AR174" i="4" s="1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I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AD44" i="4"/>
  <c r="Z756" i="4"/>
  <c r="AC756" i="4"/>
  <c r="AO756" i="4" s="1"/>
  <c r="AU756" i="4" s="1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N775" i="4"/>
  <c r="AT775" i="4" s="1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N25" i="4" s="1"/>
  <c r="AT25" i="4" s="1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A937" i="4"/>
  <c r="AU937" i="4"/>
  <c r="AS937" i="4"/>
  <c r="AT937" i="4"/>
  <c r="AV937" i="4"/>
  <c r="AW937" i="4"/>
  <c r="AB937" i="4"/>
  <c r="AQ913" i="4"/>
  <c r="AP913" i="4"/>
  <c r="AM913" i="4"/>
  <c r="Y819" i="4"/>
  <c r="Y811" i="4"/>
  <c r="Z811" i="4" s="1"/>
  <c r="Y760" i="4"/>
  <c r="AB747" i="4"/>
  <c r="AA747" i="4"/>
  <c r="AD747" i="4"/>
  <c r="AE747" i="4"/>
  <c r="AQ747" i="4" s="1"/>
  <c r="AW747" i="4" s="1"/>
  <c r="AC747" i="4"/>
  <c r="AO747" i="4" s="1"/>
  <c r="AU747" i="4" s="1"/>
  <c r="Z747" i="4"/>
  <c r="Z731" i="4"/>
  <c r="AD731" i="4"/>
  <c r="Y723" i="4"/>
  <c r="AE723" i="4" s="1"/>
  <c r="AA717" i="4"/>
  <c r="Z717" i="4"/>
  <c r="AE717" i="4"/>
  <c r="AQ717" i="4" s="1"/>
  <c r="AW717" i="4" s="1"/>
  <c r="AD717" i="4"/>
  <c r="AC717" i="4"/>
  <c r="AC705" i="4"/>
  <c r="AD705" i="4"/>
  <c r="AE705" i="4"/>
  <c r="AB705" i="4"/>
  <c r="Z705" i="4"/>
  <c r="AL705" i="4" s="1"/>
  <c r="AR705" i="4" s="1"/>
  <c r="AA705" i="4"/>
  <c r="AM705" i="4" s="1"/>
  <c r="AS705" i="4" s="1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AB942" i="4"/>
  <c r="AN942" i="4" s="1"/>
  <c r="AE942" i="4"/>
  <c r="AU942" i="4"/>
  <c r="AT942" i="4"/>
  <c r="AS942" i="4"/>
  <c r="AV942" i="4"/>
  <c r="AC942" i="4"/>
  <c r="Z942" i="4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M21" i="4" s="1"/>
  <c r="AS21" i="4" s="1"/>
  <c r="AB21" i="4"/>
  <c r="AE21" i="4"/>
  <c r="AC17" i="4"/>
  <c r="AA13" i="4"/>
  <c r="AB13" i="4"/>
  <c r="AN13" i="4" s="1"/>
  <c r="AT13" i="4" s="1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Q108" i="4"/>
  <c r="AW108" i="4" s="1"/>
  <c r="AN108" i="4"/>
  <c r="AT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M891" i="4" s="1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M682" i="4"/>
  <c r="AS682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O682" i="4"/>
  <c r="AU682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L532" i="4" s="1"/>
  <c r="AR532" i="4" s="1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F459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O251" i="4"/>
  <c r="AU251" i="4" s="1"/>
  <c r="AI267" i="4"/>
  <c r="AO267" i="4" s="1"/>
  <c r="AU267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387" i="4"/>
  <c r="I387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G451" i="4"/>
  <c r="AF442" i="4"/>
  <c r="AG442" i="4"/>
  <c r="AM442" i="4" s="1"/>
  <c r="AS442" i="4" s="1"/>
  <c r="AH442" i="4"/>
  <c r="AN442" i="4" s="1"/>
  <c r="AT442" i="4" s="1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I291" i="4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33" i="4"/>
  <c r="J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G381" i="4"/>
  <c r="AQ236" i="4"/>
  <c r="AW236" i="4" s="1"/>
  <c r="AL298" i="4"/>
  <c r="AR298" i="4" s="1"/>
  <c r="G228" i="4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Q244" i="4"/>
  <c r="AW244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D250" i="4" l="1"/>
  <c r="H250" i="4" s="1"/>
  <c r="F250" i="4"/>
  <c r="J250" i="4" s="1"/>
  <c r="E250" i="4"/>
  <c r="I250" i="4" s="1"/>
  <c r="AL70" i="4"/>
  <c r="AR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G9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E24" i="4"/>
  <c r="I24" i="4" s="1"/>
  <c r="F91" i="4"/>
  <c r="J91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N59" i="4"/>
  <c r="AT59" i="4" s="1"/>
  <c r="AQ43" i="4"/>
  <c r="AW43" i="4" s="1"/>
  <c r="AL131" i="4"/>
  <c r="AR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AJ44" i="4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D170" i="4"/>
  <c r="H170" i="4" s="1"/>
  <c r="G170" i="4"/>
  <c r="E170" i="4"/>
  <c r="I170" i="4" s="1"/>
  <c r="AO911" i="4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D847" i="4"/>
  <c r="AP71" i="4"/>
  <c r="AV71" i="4" s="1"/>
  <c r="AP974" i="4"/>
  <c r="AG937" i="4"/>
  <c r="Z791" i="4"/>
  <c r="AL791" i="4" s="1"/>
  <c r="AR791" i="4" s="1"/>
  <c r="AG965" i="4"/>
  <c r="AM88" i="4"/>
  <c r="AS88" i="4" s="1"/>
  <c r="D139" i="4"/>
  <c r="H139" i="4" s="1"/>
  <c r="AI791" i="4"/>
  <c r="AO791" i="4" s="1"/>
  <c r="AU791" i="4" s="1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AD587" i="4"/>
  <c r="AA791" i="4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I884" i="4"/>
  <c r="AN663" i="4"/>
  <c r="AT663" i="4" s="1"/>
  <c r="AK937" i="4"/>
  <c r="AM427" i="4"/>
  <c r="AS427" i="4" s="1"/>
  <c r="AN937" i="4"/>
  <c r="AP911" i="4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P299" i="4" s="1"/>
  <c r="AV299" i="4" s="1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O967" i="4" s="1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AC44" i="4"/>
  <c r="AK44" i="4"/>
  <c r="AJ911" i="4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L59" i="4" s="1"/>
  <c r="AR59" i="4" s="1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P937" i="4" s="1"/>
  <c r="AC937" i="4"/>
  <c r="AO937" i="4" s="1"/>
  <c r="AJ700" i="4"/>
  <c r="AB847" i="4"/>
  <c r="AQ990" i="4"/>
  <c r="E527" i="4"/>
  <c r="I527" i="4" s="1"/>
  <c r="AJ967" i="4"/>
  <c r="AM788" i="4"/>
  <c r="AS788" i="4" s="1"/>
  <c r="AC791" i="4"/>
  <c r="D171" i="4"/>
  <c r="H171" i="4" s="1"/>
  <c r="AN158" i="4"/>
  <c r="AT158" i="4" s="1"/>
  <c r="AN934" i="4"/>
  <c r="AL933" i="4"/>
  <c r="E152" i="4"/>
  <c r="I152" i="4" s="1"/>
  <c r="AJ965" i="4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O59" i="4" s="1"/>
  <c r="AU59" i="4" s="1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M948" i="4" s="1"/>
  <c r="AS948" i="4"/>
  <c r="AH948" i="4"/>
  <c r="Z948" i="4"/>
  <c r="AL948" i="4" s="1"/>
  <c r="AF948" i="4"/>
  <c r="AE948" i="4"/>
  <c r="AV948" i="4"/>
  <c r="AC948" i="4"/>
  <c r="AO948" i="4" s="1"/>
  <c r="AJ948" i="4"/>
  <c r="AD948" i="4"/>
  <c r="AU948" i="4"/>
  <c r="AB948" i="4"/>
  <c r="AN948" i="4" s="1"/>
  <c r="AK948" i="4"/>
  <c r="AG884" i="4"/>
  <c r="AQ15" i="4"/>
  <c r="AW15" i="4" s="1"/>
  <c r="AQ59" i="4"/>
  <c r="AW59" i="4" s="1"/>
  <c r="AQ22" i="4"/>
  <c r="AW22" i="4" s="1"/>
  <c r="AM108" i="4"/>
  <c r="AS108" i="4" s="1"/>
  <c r="AL15" i="4"/>
  <c r="AR15" i="4" s="1"/>
  <c r="Z210" i="4"/>
  <c r="AP22" i="4"/>
  <c r="AV22" i="4" s="1"/>
  <c r="AK7" i="4"/>
  <c r="AF7" i="4"/>
  <c r="G8" i="4"/>
  <c r="AM9" i="4"/>
  <c r="AS9" i="4" s="1"/>
  <c r="AN49" i="4"/>
  <c r="AT49" i="4" s="1"/>
  <c r="D24" i="4"/>
  <c r="H24" i="4" s="1"/>
  <c r="G102" i="4"/>
  <c r="AO44" i="4"/>
  <c r="AU44" i="4" s="1"/>
  <c r="AQ23" i="4"/>
  <c r="AW23" i="4" s="1"/>
  <c r="AQ50" i="4"/>
  <c r="AW50" i="4" s="1"/>
  <c r="G24" i="4"/>
  <c r="E36" i="4"/>
  <c r="I36" i="4" s="1"/>
  <c r="E20" i="4"/>
  <c r="I20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D20" i="4"/>
  <c r="H20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M44" i="4"/>
  <c r="AS44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P770" i="4" s="1"/>
  <c r="AV770" i="4" s="1"/>
  <c r="AA770" i="4"/>
  <c r="AM770" i="4" s="1"/>
  <c r="AS770" i="4" s="1"/>
  <c r="AP268" i="4"/>
  <c r="AV268" i="4" s="1"/>
  <c r="AL731" i="4"/>
  <c r="AR731" i="4" s="1"/>
  <c r="AM895" i="4"/>
  <c r="AN740" i="4"/>
  <c r="AT740" i="4" s="1"/>
  <c r="AM752" i="4"/>
  <c r="AS752" i="4" s="1"/>
  <c r="AL744" i="4"/>
  <c r="AR744" i="4" s="1"/>
  <c r="AN949" i="4"/>
  <c r="AQ666" i="4"/>
  <c r="AW666" i="4" s="1"/>
  <c r="AL842" i="4"/>
  <c r="AR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N44" i="4"/>
  <c r="AT44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F170" i="4"/>
  <c r="J170" i="4" s="1"/>
  <c r="E66" i="4"/>
  <c r="I66" i="4" s="1"/>
  <c r="F69" i="4"/>
  <c r="J69" i="4" s="1"/>
  <c r="F22" i="4"/>
  <c r="J22" i="4" s="1"/>
  <c r="AQ9" i="4"/>
  <c r="AW9" i="4" s="1"/>
  <c r="AK172" i="4"/>
  <c r="AD172" i="4"/>
  <c r="AH172" i="4"/>
  <c r="AN172" i="4" s="1"/>
  <c r="AT172" i="4" s="1"/>
  <c r="AC172" i="4"/>
  <c r="AA172" i="4"/>
  <c r="AE172" i="4"/>
  <c r="AG172" i="4"/>
  <c r="AN55" i="4"/>
  <c r="AT55" i="4" s="1"/>
  <c r="AN114" i="4"/>
  <c r="AT114" i="4" s="1"/>
  <c r="D22" i="4"/>
  <c r="H22" i="4" s="1"/>
  <c r="AM97" i="4"/>
  <c r="AS97" i="4" s="1"/>
  <c r="AO142" i="4"/>
  <c r="AU142" i="4" s="1"/>
  <c r="AO50" i="4"/>
  <c r="AU50" i="4" s="1"/>
  <c r="AQ44" i="4"/>
  <c r="AW44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F587" i="4"/>
  <c r="J587" i="4" s="1"/>
  <c r="D587" i="4"/>
  <c r="H587" i="4" s="1"/>
  <c r="E587" i="4"/>
  <c r="I587" i="4" s="1"/>
  <c r="G587" i="4"/>
  <c r="F664" i="4"/>
  <c r="J664" i="4" s="1"/>
  <c r="G664" i="4"/>
  <c r="D664" i="4"/>
  <c r="H664" i="4" s="1"/>
  <c r="E664" i="4"/>
  <c r="I664" i="4" s="1"/>
  <c r="G684" i="4"/>
  <c r="D684" i="4"/>
  <c r="H684" i="4" s="1"/>
  <c r="E684" i="4"/>
  <c r="I684" i="4" s="1"/>
  <c r="G639" i="4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M937" i="4"/>
  <c r="AL142" i="4"/>
  <c r="AR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F152" i="4"/>
  <c r="J152" i="4" s="1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F842" i="4"/>
  <c r="J842" i="4" s="1"/>
  <c r="AO674" i="4"/>
  <c r="AU674" i="4" s="1"/>
  <c r="D437" i="4"/>
  <c r="H437" i="4" s="1"/>
  <c r="G350" i="4"/>
  <c r="AH943" i="4"/>
  <c r="AL646" i="4"/>
  <c r="AR646" i="4" s="1"/>
  <c r="AH974" i="4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D152" i="4"/>
  <c r="H152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G842" i="4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M791" i="4"/>
  <c r="AS791" i="4" s="1"/>
  <c r="AO784" i="4"/>
  <c r="AU784" i="4" s="1"/>
  <c r="AM145" i="4"/>
  <c r="AS145" i="4" s="1"/>
  <c r="AO25" i="4"/>
  <c r="AU25" i="4" s="1"/>
  <c r="Z149" i="4"/>
  <c r="AL122" i="4"/>
  <c r="AR122" i="4" s="1"/>
  <c r="AN974" i="4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AN9" i="4"/>
  <c r="AT9" i="4" s="1"/>
  <c r="AN112" i="4"/>
  <c r="AT112" i="4" s="1"/>
  <c r="D100" i="4"/>
  <c r="H100" i="4" s="1"/>
  <c r="E136" i="4"/>
  <c r="I136" i="4" s="1"/>
  <c r="F136" i="4"/>
  <c r="J136" i="4" s="1"/>
  <c r="D136" i="4"/>
  <c r="H136" i="4" s="1"/>
  <c r="G136" i="4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O174" i="4"/>
  <c r="AU174" i="4" s="1"/>
  <c r="D262" i="4"/>
  <c r="H262" i="4" s="1"/>
  <c r="AM105" i="4"/>
  <c r="AS105" i="4" s="1"/>
  <c r="AO105" i="4"/>
  <c r="AU105" i="4" s="1"/>
  <c r="AL23" i="4"/>
  <c r="AR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N872" i="4" s="1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L917" i="4" s="1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Q973" i="4" s="1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AQ855" i="4"/>
  <c r="AN79" i="4"/>
  <c r="AT79" i="4" s="1"/>
  <c r="AL943" i="4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P967" i="4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AO997" i="4"/>
  <c r="D671" i="4"/>
  <c r="H671" i="4" s="1"/>
  <c r="E671" i="4"/>
  <c r="I671" i="4" s="1"/>
  <c r="G671" i="4"/>
  <c r="F671" i="4"/>
  <c r="J671" i="4" s="1"/>
  <c r="AM972" i="4"/>
  <c r="AL910" i="4"/>
  <c r="AM910" i="4"/>
  <c r="AQ910" i="4"/>
  <c r="AC496" i="4"/>
  <c r="AL323" i="4"/>
  <c r="AR323" i="4" s="1"/>
  <c r="AP293" i="4"/>
  <c r="AV29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149" i="4"/>
  <c r="AR149" i="4" s="1"/>
  <c r="AM847" i="4"/>
  <c r="AS847" i="4" s="1"/>
  <c r="AL55" i="4"/>
  <c r="AR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AO88" i="4"/>
  <c r="AU88" i="4" s="1"/>
  <c r="AF62" i="4"/>
  <c r="AP142" i="4"/>
  <c r="AV142" i="4" s="1"/>
  <c r="AQ25" i="4"/>
  <c r="AW25" i="4" s="1"/>
  <c r="AL25" i="4"/>
  <c r="AR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O293" i="4"/>
  <c r="AU293" i="4" s="1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G413" i="4"/>
  <c r="E413" i="4"/>
  <c r="I41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D643" i="4"/>
  <c r="H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Q390" i="4" s="1"/>
  <c r="AW390" i="4" s="1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M411" i="4" s="1"/>
  <c r="AS411" i="4" s="1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L390" i="4" s="1"/>
  <c r="AR390" i="4" s="1"/>
  <c r="AC390" i="4"/>
  <c r="AJ390" i="4"/>
  <c r="AB295" i="4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N390" i="4" s="1"/>
  <c r="AT390" i="4" s="1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P678" i="4" s="1"/>
  <c r="AV678" i="4" s="1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O411" i="4"/>
  <c r="AU411" i="4" s="1"/>
  <c r="AP389" i="4"/>
  <c r="AV389" i="4" s="1"/>
  <c r="AO608" i="4"/>
  <c r="AU608" i="4" s="1"/>
  <c r="AC619" i="4"/>
  <c r="AP455" i="4"/>
  <c r="AV455" i="4" s="1"/>
  <c r="G422" i="4"/>
  <c r="AN455" i="4"/>
  <c r="AT455" i="4" s="1"/>
  <c r="AC265" i="4"/>
  <c r="AH619" i="4"/>
  <c r="E412" i="4"/>
  <c r="I412" i="4" s="1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AD619" i="4"/>
  <c r="AP619" i="4" s="1"/>
  <c r="AV619" i="4" s="1"/>
  <c r="AG619" i="4"/>
  <c r="AC629" i="4"/>
  <c r="AQ452" i="4"/>
  <c r="AW452" i="4" s="1"/>
  <c r="AP444" i="4"/>
  <c r="AV444" i="4" s="1"/>
  <c r="AL438" i="4"/>
  <c r="AR438" i="4" s="1"/>
  <c r="AF444" i="4"/>
  <c r="AL444" i="4" s="1"/>
  <c r="AR444" i="4" s="1"/>
  <c r="G444" i="4" s="1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L715" i="4" s="1"/>
  <c r="AR715" i="4" s="1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P809" i="4" s="1"/>
  <c r="AV809" i="4" s="1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E870" i="4"/>
  <c r="AD870" i="4"/>
  <c r="AF870" i="4"/>
  <c r="Z870" i="4"/>
  <c r="AB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F772" i="4"/>
  <c r="J772" i="4" s="1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E25" i="4"/>
  <c r="I25" i="4" s="1"/>
  <c r="G25" i="4"/>
  <c r="D25" i="4"/>
  <c r="H25" i="4" s="1"/>
  <c r="F25" i="4"/>
  <c r="J25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F105" i="4"/>
  <c r="J105" i="4" s="1"/>
  <c r="D43" i="4"/>
  <c r="H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E185" i="4"/>
  <c r="I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F104" i="4"/>
  <c r="J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G85" i="4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N87" i="4" s="1"/>
  <c r="AT87" i="4" s="1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M819" i="4" s="1"/>
  <c r="AS819" i="4" s="1"/>
  <c r="AC819" i="4"/>
  <c r="AE819" i="4"/>
  <c r="AQ939" i="4"/>
  <c r="AP980" i="4"/>
  <c r="AN980" i="4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M137" i="4" s="1"/>
  <c r="AS137" i="4" s="1"/>
  <c r="AC137" i="4"/>
  <c r="AA146" i="4"/>
  <c r="AB175" i="4"/>
  <c r="AD175" i="4"/>
  <c r="AD685" i="4"/>
  <c r="Z685" i="4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Z42" i="4"/>
  <c r="AA758" i="4"/>
  <c r="Z758" i="4"/>
  <c r="AL758" i="4" s="1"/>
  <c r="AR758" i="4" s="1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E67" i="4"/>
  <c r="I67" i="4" s="1"/>
  <c r="AQ67" i="4"/>
  <c r="AW67" i="4" s="1"/>
  <c r="F75" i="4"/>
  <c r="J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O135" i="4" s="1"/>
  <c r="AU135" i="4" s="1"/>
  <c r="AP943" i="4"/>
  <c r="AO943" i="4"/>
  <c r="Z78" i="4"/>
  <c r="AL78" i="4" s="1"/>
  <c r="AR78" i="4" s="1"/>
  <c r="AE78" i="4"/>
  <c r="AA78" i="4"/>
  <c r="AC86" i="4"/>
  <c r="AE86" i="4"/>
  <c r="AQ86" i="4" s="1"/>
  <c r="AW86" i="4" s="1"/>
  <c r="Z87" i="4"/>
  <c r="AA87" i="4"/>
  <c r="AC125" i="4"/>
  <c r="AO125" i="4" s="1"/>
  <c r="AU125" i="4" s="1"/>
  <c r="AA125" i="4"/>
  <c r="AE125" i="4"/>
  <c r="AB141" i="4"/>
  <c r="AD141" i="4"/>
  <c r="AP141" i="4" s="1"/>
  <c r="AV141" i="4" s="1"/>
  <c r="AC141" i="4"/>
  <c r="Z173" i="4"/>
  <c r="AB173" i="4"/>
  <c r="AN173" i="4" s="1"/>
  <c r="AT173" i="4" s="1"/>
  <c r="AC173" i="4"/>
  <c r="AO173" i="4" s="1"/>
  <c r="AU173" i="4" s="1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AP819" i="4" s="1"/>
  <c r="AV819" i="4" s="1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AN64" i="4" s="1"/>
  <c r="AT64" i="4" s="1"/>
  <c r="Z64" i="4"/>
  <c r="AL64" i="4" s="1"/>
  <c r="AR64" i="4" s="1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M111" i="4" s="1"/>
  <c r="AS111" i="4" s="1"/>
  <c r="AD111" i="4"/>
  <c r="AB111" i="4"/>
  <c r="AN111" i="4" s="1"/>
  <c r="AT111" i="4" s="1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L137" i="4" s="1"/>
  <c r="AR137" i="4" s="1"/>
  <c r="AE137" i="4"/>
  <c r="AD137" i="4"/>
  <c r="AD146" i="4"/>
  <c r="AE146" i="4"/>
  <c r="AB146" i="4"/>
  <c r="Z146" i="4"/>
  <c r="AL146" i="4" s="1"/>
  <c r="AR146" i="4" s="1"/>
  <c r="AA175" i="4"/>
  <c r="AM175" i="4" s="1"/>
  <c r="AS175" i="4" s="1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M126" i="4" s="1"/>
  <c r="AS126" i="4" s="1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P7" i="4" s="1"/>
  <c r="AV7" i="4" s="1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P224" i="4" l="1"/>
  <c r="AV224" i="4" s="1"/>
  <c r="AM141" i="4"/>
  <c r="AS141" i="4" s="1"/>
  <c r="AL86" i="4"/>
  <c r="AR86" i="4" s="1"/>
  <c r="G22" i="4"/>
  <c r="D59" i="4"/>
  <c r="H59" i="4" s="1"/>
  <c r="F59" i="4"/>
  <c r="J59" i="4" s="1"/>
  <c r="E59" i="4"/>
  <c r="I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M870" i="4" s="1"/>
  <c r="AS870" i="4" s="1"/>
  <c r="AH870" i="4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G59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AJ868" i="4"/>
  <c r="AO904" i="4"/>
  <c r="AS908" i="4"/>
  <c r="AT908" i="4"/>
  <c r="Z908" i="4"/>
  <c r="AW908" i="4"/>
  <c r="AA908" i="4"/>
  <c r="AB908" i="4"/>
  <c r="AD908" i="4"/>
  <c r="AC908" i="4"/>
  <c r="AO908" i="4" s="1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L916" i="4" s="1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M240" i="4" s="1"/>
  <c r="AS240" i="4" s="1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N548" i="4" s="1"/>
  <c r="AT548" i="4" s="1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M868" i="4" s="1"/>
  <c r="AS868" i="4" s="1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G539" i="4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F406" i="4"/>
  <c r="J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F84" i="4"/>
  <c r="J84" i="4" s="1"/>
  <c r="D84" i="4"/>
  <c r="H84" i="4" s="1"/>
  <c r="E84" i="4"/>
  <c r="I84" i="4" s="1"/>
  <c r="AM117" i="4"/>
  <c r="AS117" i="4" s="1"/>
  <c r="AM662" i="4"/>
  <c r="AS662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G723" i="4"/>
  <c r="F184" i="4"/>
  <c r="J184" i="4" s="1"/>
  <c r="G184" i="4"/>
  <c r="D184" i="4"/>
  <c r="H184" i="4" s="1"/>
  <c r="E184" i="4"/>
  <c r="I184" i="4" s="1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E42" i="4"/>
  <c r="I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G134" i="4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O212" i="4" s="1"/>
  <c r="AU212" i="4" s="1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G391" i="4"/>
  <c r="E391" i="4"/>
  <c r="I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E159" i="4" l="1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G153" i="4"/>
  <c r="D153" i="4"/>
  <c r="H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F287" i="4" l="1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<sst xmlns="http://schemas.openxmlformats.org/spreadsheetml/2006/main" count="2202" uniqueCount="497">
  <si>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</si>
  <si>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</si>
  <si>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</si>
  <si>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</si>
  <si>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</si>
  <si>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</si>
  <si>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</si>
  <si>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</si>
  <si>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</si>
  <si>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</si>
  <si>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</si>
  <si>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</si>
  <si>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</si>
  <si>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</si>
  <si>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</si>
  <si>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</si>
  <si>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</si>
  <si>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</si>
  <si>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</si>
  <si>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</si>
  <si>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</si>
  <si>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</si>
  <si>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</si>
  <si>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</si>
  <si>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</si>
  <si>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</si>
  <si>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</si>
  <si>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</si>
  <si>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</si>
  <si>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</si>
  <si>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</si>
  <si>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</si>
  <si>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</si>
  <si>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</si>
  <si>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</si>
  <si>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</si>
  <si>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</si>
  <si>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</si>
  <si>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</si>
  <si>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</si>
  <si>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</si>
  <si>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</si>
  <si>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</si>
  <si>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</si>
  <si>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</si>
  <si>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</si>
  <si>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</si>
  <si>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</si>
  <si>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</si>
  <si>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</si>
  <si>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</si>
  <si>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</si>
  <si>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</si>
  <si>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</si>
  <si>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</si>
  <si>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</si>
  <si>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</si>
  <si>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</si>
  <si>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</si>
  <si>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</si>
  <si>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</si>
  <si>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</si>
  <si>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</si>
  <si>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</si>
  <si>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</si>
  <si>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</si>
  <si>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</si>
  <si>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</si>
  <si>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Cheltenham</t>
  </si>
  <si>
    <t>Rochdale</t>
  </si>
  <si>
    <t>Tranmere</t>
  </si>
  <si>
    <t>E2</t>
  </si>
  <si>
    <t>E3</t>
  </si>
  <si>
    <t>EC</t>
  </si>
  <si>
    <t>SC1</t>
  </si>
  <si>
    <t>Oxford</t>
  </si>
  <si>
    <t>Colchester</t>
  </si>
  <si>
    <t>Stevenage</t>
  </si>
  <si>
    <t>Gillingham</t>
  </si>
  <si>
    <t>Bradford</t>
  </si>
  <si>
    <t>Crawley Town</t>
  </si>
  <si>
    <t>Carlisle</t>
  </si>
  <si>
    <t>Northampton</t>
  </si>
  <si>
    <t>Doncaster</t>
  </si>
  <si>
    <t>Southend</t>
  </si>
  <si>
    <t>Salford</t>
  </si>
  <si>
    <t>G1</t>
  </si>
  <si>
    <t>AFC Wimbledon</t>
  </si>
  <si>
    <t>Bolton</t>
  </si>
  <si>
    <t>Mansfield</t>
  </si>
  <si>
    <t>Swindon</t>
  </si>
  <si>
    <t>Forest Green</t>
  </si>
  <si>
    <t>Yeovil</t>
  </si>
  <si>
    <t>Crewe</t>
  </si>
  <si>
    <t>E1</t>
  </si>
  <si>
    <t>Cardiff</t>
  </si>
  <si>
    <t>Luton</t>
  </si>
  <si>
    <t>Derby</t>
  </si>
  <si>
    <t>Huddersfield</t>
  </si>
  <si>
    <t>Swansea</t>
  </si>
  <si>
    <t>Millwall</t>
  </si>
  <si>
    <t>Preston</t>
  </si>
  <si>
    <t>Morecambe</t>
  </si>
  <si>
    <t>Wigan</t>
  </si>
  <si>
    <t>Rotherham</t>
  </si>
  <si>
    <t>Cambridge</t>
  </si>
  <si>
    <t>Sheffield Weds</t>
  </si>
  <si>
    <t>Harrogate</t>
  </si>
  <si>
    <t>Barrow</t>
  </si>
  <si>
    <t>Port Vale</t>
  </si>
  <si>
    <t>Lamia</t>
  </si>
  <si>
    <t>Atromitos</t>
  </si>
  <si>
    <t>B1</t>
  </si>
  <si>
    <t>Barnsley</t>
  </si>
  <si>
    <t>Leyton Orient</t>
  </si>
  <si>
    <t>Barnet</t>
  </si>
  <si>
    <t>Birmingham</t>
  </si>
  <si>
    <t>Sheffield United</t>
  </si>
  <si>
    <t>Kilmarnock</t>
  </si>
  <si>
    <t>Oostende</t>
  </si>
  <si>
    <t>Oud-Heverlee Leuven</t>
  </si>
  <si>
    <t>Sandhausen</t>
  </si>
  <si>
    <t>Karlsruhe</t>
  </si>
  <si>
    <t>Burnley</t>
  </si>
  <si>
    <t>Watford</t>
  </si>
  <si>
    <t>Blackpool</t>
  </si>
  <si>
    <t>Bristol City</t>
  </si>
  <si>
    <t>Hull</t>
  </si>
  <si>
    <t>Blackburn</t>
  </si>
  <si>
    <t>Burton</t>
  </si>
  <si>
    <t>Charlton</t>
  </si>
  <si>
    <t>Ipswich</t>
  </si>
  <si>
    <t>Milton Keynes Dons</t>
  </si>
  <si>
    <t>Lincoln</t>
  </si>
  <si>
    <t>Portsmouth</t>
  </si>
  <si>
    <t>Accrington</t>
  </si>
  <si>
    <t>Shrewsbury</t>
  </si>
  <si>
    <t>Fleetwood Town</t>
  </si>
  <si>
    <t>Sunderland</t>
  </si>
  <si>
    <t>Newport County</t>
  </si>
  <si>
    <t>Scunthorpe</t>
  </si>
  <si>
    <t>Oldham</t>
  </si>
  <si>
    <t>Sutton</t>
  </si>
  <si>
    <t>Bristol Rvs</t>
  </si>
  <si>
    <t>Exeter</t>
  </si>
  <si>
    <t>Walsall</t>
  </si>
  <si>
    <t>Chesterfield</t>
  </si>
  <si>
    <t>Kings Lynn</t>
  </si>
  <si>
    <t>Grimsby</t>
  </si>
  <si>
    <t>Queens Park</t>
  </si>
  <si>
    <t>Dumbarton</t>
  </si>
  <si>
    <t>Alloa</t>
  </si>
  <si>
    <t>Genk</t>
  </si>
  <si>
    <t>Waregem</t>
  </si>
  <si>
    <t>D2</t>
  </si>
  <si>
    <t>E0</t>
  </si>
  <si>
    <t>SC2</t>
  </si>
  <si>
    <t>Newcastle</t>
  </si>
  <si>
    <t>Everton</t>
  </si>
  <si>
    <t>West Ham</t>
  </si>
  <si>
    <t>Man United</t>
  </si>
  <si>
    <t>Coventry</t>
  </si>
  <si>
    <t>Fulham</t>
  </si>
  <si>
    <t>Stoke</t>
  </si>
  <si>
    <t>Plymouth</t>
  </si>
  <si>
    <t>Wycombe</t>
  </si>
  <si>
    <t>Hartlepool</t>
  </si>
  <si>
    <t>Wealdstone</t>
  </si>
  <si>
    <t>Man City</t>
  </si>
  <si>
    <t>Brentford</t>
  </si>
  <si>
    <t>Norwich</t>
  </si>
  <si>
    <t>Crystal Palace</t>
  </si>
  <si>
    <t>Tottenham</t>
  </si>
  <si>
    <t>Southampton</t>
  </si>
  <si>
    <t>Aston Villa</t>
  </si>
  <si>
    <t>Leeds</t>
  </si>
  <si>
    <t>Nottm Forest</t>
  </si>
  <si>
    <t>Bournemouth</t>
  </si>
  <si>
    <t>Reading</t>
  </si>
  <si>
    <t>Peterboro</t>
  </si>
  <si>
    <t>QPR</t>
  </si>
  <si>
    <t>Middlesbrough</t>
  </si>
  <si>
    <t>West Brom</t>
  </si>
  <si>
    <t>Liverpool</t>
  </si>
  <si>
    <t>Leicester</t>
  </si>
  <si>
    <t>Wolves</t>
  </si>
  <si>
    <t>Seraing</t>
  </si>
  <si>
    <t>Antwerp</t>
  </si>
  <si>
    <t>RB Leipzig</t>
  </si>
  <si>
    <t>FC Koln</t>
  </si>
  <si>
    <t>Erzgebirge Aue</t>
  </si>
  <si>
    <t>Holstein Kiel</t>
  </si>
  <si>
    <t>Hansa Rostock</t>
  </si>
  <si>
    <t>Werder Bremen</t>
  </si>
  <si>
    <t>Paris SG</t>
  </si>
  <si>
    <t>Rennes</t>
  </si>
  <si>
    <t>Heracles</t>
  </si>
  <si>
    <t>Utrecht</t>
  </si>
  <si>
    <t>Porto</t>
  </si>
  <si>
    <t>Sp Lisbon</t>
  </si>
  <si>
    <t>Edinburgh City</t>
  </si>
  <si>
    <t>Stirling</t>
  </si>
  <si>
    <t>Sevilla</t>
  </si>
  <si>
    <t>Elche</t>
  </si>
  <si>
    <t>Leganes</t>
  </si>
  <si>
    <t>Zaragoza</t>
  </si>
  <si>
    <t>Altay</t>
  </si>
  <si>
    <t>Rizespor</t>
  </si>
  <si>
    <t>Eupen</t>
  </si>
  <si>
    <t>Gent</t>
  </si>
  <si>
    <t>Mechelen</t>
  </si>
  <si>
    <t>Cercle Brugge</t>
  </si>
  <si>
    <t>Anderlecht</t>
  </si>
  <si>
    <t>Bochum</t>
  </si>
  <si>
    <t>Bayern Munich</t>
  </si>
  <si>
    <t>Ein Frankfurt</t>
  </si>
  <si>
    <t>Wolfsburg</t>
  </si>
  <si>
    <t>Freiburg</t>
  </si>
  <si>
    <t>Mainz</t>
  </si>
  <si>
    <t>Greuther Furth</t>
  </si>
  <si>
    <t>Hertha</t>
  </si>
  <si>
    <t>Mgladbach</t>
  </si>
  <si>
    <t>Augsburg</t>
  </si>
  <si>
    <t>Leverkusen</t>
  </si>
  <si>
    <t>Stuttgart</t>
  </si>
  <si>
    <t>Hamburg</t>
  </si>
  <si>
    <t>Heidenheim</t>
  </si>
  <si>
    <t>Nurnberg</t>
  </si>
  <si>
    <t>Paderborn</t>
  </si>
  <si>
    <t>Dresden</t>
  </si>
  <si>
    <t>Regensburg</t>
  </si>
  <si>
    <t>St Pauli</t>
  </si>
  <si>
    <t>Brighton</t>
  </si>
  <si>
    <t>Torquay</t>
  </si>
  <si>
    <t>Eastleigh</t>
  </si>
  <si>
    <t>Altrincham</t>
  </si>
  <si>
    <t>Weymouth</t>
  </si>
  <si>
    <t>Woking</t>
  </si>
  <si>
    <t>Montpellier</t>
  </si>
  <si>
    <t>Lille</t>
  </si>
  <si>
    <t>Lyon</t>
  </si>
  <si>
    <t>Nice</t>
  </si>
  <si>
    <t>Valenciennes</t>
  </si>
  <si>
    <t>Toulouse</t>
  </si>
  <si>
    <t>Ajaccio</t>
  </si>
  <si>
    <t>Guingamp</t>
  </si>
  <si>
    <t>Amiens</t>
  </si>
  <si>
    <t>Niort</t>
  </si>
  <si>
    <t>Auxerre</t>
  </si>
  <si>
    <t>Nancy</t>
  </si>
  <si>
    <t>Caen</t>
  </si>
  <si>
    <t>Nimes</t>
  </si>
  <si>
    <t>Dijon</t>
  </si>
  <si>
    <t>Pau FC</t>
  </si>
  <si>
    <t>Dunkerque</t>
  </si>
  <si>
    <t>Rodez</t>
  </si>
  <si>
    <t>Grenoble</t>
  </si>
  <si>
    <t>Sochaux</t>
  </si>
  <si>
    <t>Paris FC</t>
  </si>
  <si>
    <t>Quevilly Rouen</t>
  </si>
  <si>
    <t>Apollon</t>
  </si>
  <si>
    <t>Panetolikos</t>
  </si>
  <si>
    <t>Asteras Tripolis</t>
  </si>
  <si>
    <t>Ionikos</t>
  </si>
  <si>
    <t>Lazio</t>
  </si>
  <si>
    <t>Bologna</t>
  </si>
  <si>
    <t>Napoli</t>
  </si>
  <si>
    <t>Inter</t>
  </si>
  <si>
    <t>Torino</t>
  </si>
  <si>
    <t>Venezia</t>
  </si>
  <si>
    <t>Cittadella</t>
  </si>
  <si>
    <t>Cremonese</t>
  </si>
  <si>
    <t>Monza</t>
  </si>
  <si>
    <t>Spal</t>
  </si>
  <si>
    <t>Parma</t>
  </si>
  <si>
    <t>Pordenone</t>
  </si>
  <si>
    <t>Pisa</t>
  </si>
  <si>
    <t>Ternana</t>
  </si>
  <si>
    <t>Vicenza</t>
  </si>
  <si>
    <t>Cosenza</t>
  </si>
  <si>
    <t>Perugia</t>
  </si>
  <si>
    <t>Frosinone</t>
  </si>
  <si>
    <t>Reggina</t>
  </si>
  <si>
    <t>Crotone</t>
  </si>
  <si>
    <t>Cambuur</t>
  </si>
  <si>
    <t>Zwolle</t>
  </si>
  <si>
    <t>Groningen</t>
  </si>
  <si>
    <t>Vitesse</t>
  </si>
  <si>
    <t>PSV Eindhoven</t>
  </si>
  <si>
    <t>Sp Braga</t>
  </si>
  <si>
    <t>Pacos Ferreira</t>
  </si>
  <si>
    <t>Benfica</t>
  </si>
  <si>
    <t>Santa Clara</t>
  </si>
  <si>
    <t>Portimonense</t>
  </si>
  <si>
    <t>Boavista</t>
  </si>
  <si>
    <t>Estoril</t>
  </si>
  <si>
    <t>Tondela</t>
  </si>
  <si>
    <t>Morton</t>
  </si>
  <si>
    <t>Queen of Sth</t>
  </si>
  <si>
    <t>Airdrie Utd</t>
  </si>
  <si>
    <t>Montrose</t>
  </si>
  <si>
    <t>East Fife</t>
  </si>
  <si>
    <t>Clyde</t>
  </si>
  <si>
    <t>Cove Rangers</t>
  </si>
  <si>
    <t>Cowdenbeath</t>
  </si>
  <si>
    <t>Forfar</t>
  </si>
  <si>
    <t>Elgin</t>
  </si>
  <si>
    <t>Stranraer</t>
  </si>
  <si>
    <t>Cadiz</t>
  </si>
  <si>
    <t>Celta</t>
  </si>
  <si>
    <t>Villarreal</t>
  </si>
  <si>
    <t>Real Madrid</t>
  </si>
  <si>
    <t>Vallecano</t>
  </si>
  <si>
    <t>Osasuna</t>
  </si>
  <si>
    <t>Ath Madrid</t>
  </si>
  <si>
    <t>Getafe</t>
  </si>
  <si>
    <t>Mirandes</t>
  </si>
  <si>
    <t>Sp Gijon</t>
  </si>
  <si>
    <t>Ibiza</t>
  </si>
  <si>
    <t>Cartagena</t>
  </si>
  <si>
    <t>Valladolid</t>
  </si>
  <si>
    <t>Girona</t>
  </si>
  <si>
    <t>Malaga</t>
  </si>
  <si>
    <t>Almeria</t>
  </si>
  <si>
    <t>Buyuksehyr</t>
  </si>
  <si>
    <t>Gaziantep</t>
  </si>
  <si>
    <t>Giresunspor</t>
  </si>
  <si>
    <t>Fenerbahce</t>
  </si>
  <si>
    <t>Galatasaray</t>
  </si>
  <si>
    <t>Kayserispor</t>
  </si>
  <si>
    <t>Standard</t>
  </si>
  <si>
    <t>St. Gilloise</t>
  </si>
  <si>
    <t>St Truiden</t>
  </si>
  <si>
    <t>Club Brugge</t>
  </si>
  <si>
    <t>Charleroi</t>
  </si>
  <si>
    <t>Beerschot VA</t>
  </si>
  <si>
    <t>Kortrijk</t>
  </si>
  <si>
    <t>Union Berlin</t>
  </si>
  <si>
    <t>Dortmund</t>
  </si>
  <si>
    <t>Hoffenheim</t>
  </si>
  <si>
    <t>Bielefeld</t>
  </si>
  <si>
    <t>Fortuna Dusseldorf</t>
  </si>
  <si>
    <t>Schalke 04</t>
  </si>
  <si>
    <t>Hannover</t>
  </si>
  <si>
    <t>Darmstadt</t>
  </si>
  <si>
    <t>Ingolstadt</t>
  </si>
  <si>
    <t>Monaco</t>
  </si>
  <si>
    <t>Lorient</t>
  </si>
  <si>
    <t>Angers</t>
  </si>
  <si>
    <t>Strasbourg</t>
  </si>
  <si>
    <t>Brest</t>
  </si>
  <si>
    <t>Troyes</t>
  </si>
  <si>
    <t>Clermont</t>
  </si>
  <si>
    <t>St Etienne</t>
  </si>
  <si>
    <t>Nantes</t>
  </si>
  <si>
    <t>Reims</t>
  </si>
  <si>
    <t>Lens</t>
  </si>
  <si>
    <t>Bordeaux</t>
  </si>
  <si>
    <t>Metz</t>
  </si>
  <si>
    <t>Marseille</t>
  </si>
  <si>
    <t>OFI Crete</t>
  </si>
  <si>
    <t>Volos NFC</t>
  </si>
  <si>
    <t>Panathinaikos</t>
  </si>
  <si>
    <t>PAOK</t>
  </si>
  <si>
    <t>Olympiakos</t>
  </si>
  <si>
    <t>AEK</t>
  </si>
  <si>
    <t>Milan</t>
  </si>
  <si>
    <t>Sampdoria</t>
  </si>
  <si>
    <t>Empoli</t>
  </si>
  <si>
    <t>Cagliari</t>
  </si>
  <si>
    <t>Genoa</t>
  </si>
  <si>
    <t>Salernitana</t>
  </si>
  <si>
    <t>Verona</t>
  </si>
  <si>
    <t>Udinese</t>
  </si>
  <si>
    <t>Sassuolo</t>
  </si>
  <si>
    <t>Roma</t>
  </si>
  <si>
    <t>Atalanta</t>
  </si>
  <si>
    <t>Juventus</t>
  </si>
  <si>
    <t>Ascoli</t>
  </si>
  <si>
    <t>Como</t>
  </si>
  <si>
    <t>Brescia</t>
  </si>
  <si>
    <t>Alessandria</t>
  </si>
  <si>
    <t>Lecce</t>
  </si>
  <si>
    <t>Benevento</t>
  </si>
  <si>
    <t>Go Ahead Eagles</t>
  </si>
  <si>
    <t>AZ Alkmaar</t>
  </si>
  <si>
    <t>Willem II</t>
  </si>
  <si>
    <t>Heerenveen</t>
  </si>
  <si>
    <t>Nijmegen</t>
  </si>
  <si>
    <t>Waalwijk</t>
  </si>
  <si>
    <t>Feyenoord</t>
  </si>
  <si>
    <t>Ajax</t>
  </si>
  <si>
    <t>Twente</t>
  </si>
  <si>
    <t>Famalicao</t>
  </si>
  <si>
    <t>Moreirense</t>
  </si>
  <si>
    <t>Belenenses</t>
  </si>
  <si>
    <t>Guimaraes</t>
  </si>
  <si>
    <t>Vizela</t>
  </si>
  <si>
    <t>Gil Vicente</t>
  </si>
  <si>
    <t>Alaves</t>
  </si>
  <si>
    <t>Valencia</t>
  </si>
  <si>
    <t>Levante</t>
  </si>
  <si>
    <t>Betis</t>
  </si>
  <si>
    <t>Sociedad</t>
  </si>
  <si>
    <t>Granada</t>
  </si>
  <si>
    <t>Espanol</t>
  </si>
  <si>
    <t>Barcelona</t>
  </si>
  <si>
    <t>Eibar</t>
  </si>
  <si>
    <t>Fuenlabrada</t>
  </si>
  <si>
    <t>Oviedo</t>
  </si>
  <si>
    <t>Huesca</t>
  </si>
  <si>
    <t>Alcorcon</t>
  </si>
  <si>
    <t>Tenerife</t>
  </si>
  <si>
    <t>Lugo</t>
  </si>
  <si>
    <t>Amorebieta</t>
  </si>
  <si>
    <t>Las Palmas</t>
  </si>
  <si>
    <t>Burgos</t>
  </si>
  <si>
    <t>Sivasspor</t>
  </si>
  <si>
    <t>Yeni Malatyaspor</t>
  </si>
  <si>
    <t>Antalyaspor</t>
  </si>
  <si>
    <t>Karagumruk</t>
  </si>
  <si>
    <t>Kasimpasa</t>
  </si>
  <si>
    <t>Alanyaspor</t>
  </si>
  <si>
    <t>Trabzonspor</t>
  </si>
  <si>
    <t>Konyaspor</t>
  </si>
  <si>
    <t>Le Havre</t>
  </si>
  <si>
    <t>Bastia</t>
  </si>
  <si>
    <t>Giannina</t>
  </si>
  <si>
    <t>Aris</t>
  </si>
  <si>
    <t>Spezia</t>
  </si>
  <si>
    <t>Fiorentina</t>
  </si>
  <si>
    <t>Arouca</t>
  </si>
  <si>
    <t>Maritimo</t>
  </si>
  <si>
    <t>Mallorca</t>
  </si>
  <si>
    <t>Ath Bilbao</t>
  </si>
  <si>
    <t>Ponferradina</t>
  </si>
  <si>
    <t>Sociedad B</t>
  </si>
  <si>
    <t>Ad. Demirspor</t>
  </si>
  <si>
    <t>Besiktas</t>
  </si>
  <si>
    <t>Hatayspor</t>
  </si>
  <si>
    <t>Goztep</t>
  </si>
  <si>
    <t>D1</t>
  </si>
  <si>
    <t>F1</t>
  </si>
  <si>
    <t>N1</t>
  </si>
  <si>
    <t>P1</t>
  </si>
  <si>
    <t>SC3</t>
  </si>
  <si>
    <t>SP1</t>
  </si>
  <si>
    <t>SP2</t>
  </si>
  <si>
    <t>T1</t>
  </si>
  <si>
    <t>F2</t>
  </si>
  <si>
    <t>I1</t>
  </si>
  <si>
    <t>I2</t>
  </si>
  <si>
    <t>Boreham Wood</t>
  </si>
  <si>
    <t>Bromley</t>
  </si>
  <si>
    <t>Stockport</t>
  </si>
  <si>
    <t>Notts County</t>
  </si>
  <si>
    <t>Maidenhead</t>
  </si>
  <si>
    <t>Aberdeen</t>
  </si>
  <si>
    <t>St Johnstone</t>
  </si>
  <si>
    <t>Albion Rvs</t>
  </si>
  <si>
    <t>Annan Athletic</t>
  </si>
  <si>
    <t>SC0</t>
  </si>
  <si>
    <t>Arsenal</t>
  </si>
  <si>
    <t>Chelsea</t>
  </si>
  <si>
    <t>Solihull</t>
  </si>
  <si>
    <t>Wrexham</t>
  </si>
  <si>
    <t>Dag and Red</t>
  </si>
  <si>
    <t>Hibernian</t>
  </si>
  <si>
    <t>Ross County</t>
  </si>
  <si>
    <t>Livingston</t>
  </si>
  <si>
    <t>St Mirren</t>
  </si>
  <si>
    <t>Motherwell</t>
  </si>
  <si>
    <t>Hearts</t>
  </si>
  <si>
    <t>Hamilton</t>
  </si>
  <si>
    <t>Inverness C</t>
  </si>
  <si>
    <t>Ayr</t>
  </si>
  <si>
    <t>Raith Rvs</t>
  </si>
  <si>
    <t>Arbroath</t>
  </si>
  <si>
    <t>Falkirk</t>
  </si>
  <si>
    <t>Peterhead</t>
  </si>
  <si>
    <t>Kelty Hearts</t>
  </si>
  <si>
    <t>Stenhousemuir</t>
  </si>
  <si>
    <t>Dundee United</t>
  </si>
  <si>
    <t>Rangers</t>
  </si>
  <si>
    <t>Celtic</t>
  </si>
  <si>
    <t>Dundee</t>
  </si>
  <si>
    <t>18/02/2022</t>
  </si>
  <si>
    <t>19/02/2022</t>
  </si>
  <si>
    <t>20/02/2022</t>
  </si>
  <si>
    <t>21/02/2022</t>
  </si>
  <si>
    <t>Aldershot</t>
  </si>
  <si>
    <t>Dover Athletic</t>
  </si>
  <si>
    <t>Halifax</t>
  </si>
  <si>
    <t>Partick</t>
  </si>
  <si>
    <t>22/02/2022</t>
  </si>
  <si>
    <t>23/02/2022</t>
  </si>
  <si>
    <t>24/02/2022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</si>
</sst>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1" fillId="2" borderId="0" xfId="0" applyNumberFormat="1" applyFont="1" applyFill="1" applyAlignment="1">
      <alignment horizontal="center"/>
    </xf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1.0580097445486314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1.0407298027485501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1.0499964535568072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1.0526045231274919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1.0468011795556451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1.0600632093526758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1.0752646071356513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1.0369265649091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1.0451911230503124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1.050186013602848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1.046219031316437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1.0459631209894389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1.0420112422030368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1.0483511839381512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1.0708425290899795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1.0708425290899795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1.0633092374354824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1.0679524935128775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1.0356850891989859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1.0425381099894757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1.037952243407696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1.045344963452246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1.0449698306901456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1.0483906463555754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1.0517344996321181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1.0536369139215562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1.0497253316960662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1.0349578533419834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1.0351900225906741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1.0356850891989859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1.0428644784088332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1.0376740753093197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1.0720349058236132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1.0461929391857427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1.0434322558420379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1.0494125025023127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1.0551236153407171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1.0487772084693074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1.0484438729518561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1.0497253316960662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1.0533218816775407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1.0510694237812139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1.0437075600663159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1.0437075600663159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1.0497253316960662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1.0502085589023142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1.064224351228114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1.0625792095626894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1.0655103519273617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1.0625792095626894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1.0715771327693893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1.0708425290899795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1.0626247827424988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1.0724395508015951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1.0765255566793932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1.0616205622475277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1.0671330848711666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1.0748039017579798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1.0724395508015951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1.0743649055710818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1.0662939096981978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1.0700036736716445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1.0688060519478177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1.0655103519273617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1.0724288563238225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1.0724288563238225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1.0688734653100223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1.0708051461807455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1.0750214632810238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1.0801082231226471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1.0887955014239501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1.0782070806982789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1.0858375829061273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1.0900737919216201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1.0502857379813271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1.0775336364222727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1.0799142849988514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1.0798489879783906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1.04299513543169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1.0452102388436428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1.0849525599913392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1.0778249011171979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1.0722481812595095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1.0711860529530803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1.0696244407207609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1.0720588896370926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1.0703119118349562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1.0718059866104521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1.0770969327266371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1.0903721087098821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1.0874831016744644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1.0872584652008896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1.043360692319973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1.0419581736699886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1.0423806634244144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1.0483511839381512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1.050305669221034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1.042106143326367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1.0543967570307606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1.0533564937435893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1.052267086616911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1.0405885922597782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1.0719988640762954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1.0484438729518561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1.0497253316960662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1.050186013602848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1.0421804198806015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1.041304204002425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1.0551236153407171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1.0562131576327949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1.0521795989414335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1.0890483563847753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1.0867843482259465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1.0874847379247663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1.0887955014239501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1.0719901214070431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1.0648207184922545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1.0887955014239501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1.0857132283031086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1.0702061023953406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1.0688052819193437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1.0688052819193437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1.0882202949124216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1.076095680951785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1.0728504070978289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1.0342024872400046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1.0425381099894757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1.0597708827029848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1.0537461604267786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1.0647027958175614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1.0658734026705068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1.0667638263666883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1.0662195667116969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1.0474390886100067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1.0518428764688503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1.0509930436304777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1.0743649055710818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1.0732443093298558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1.0752646071356513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1.0719901214070431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1.0509908147773035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1.0578647053732408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1.0458219570064358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1.0513686083765104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1.041304204002425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1.0509930436304777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1.0398247073454716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1.0401734918501984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1.0333163546654354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1.0439811611001015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1.0448679076073528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1.043438569981763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1.038077229388916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1.0434322558420379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1.0461929391857427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1.0992166494735562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1.0822987946542331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1.0872029288255038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1.0902083920249055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1.041979455975633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1.045344963452246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1.0660715808151691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1.0342024872400046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1.0457565564423787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1.0533564937435893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1.0574312850692822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1.042106143326367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1.042106143326367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1.0798578692917844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1.0431976029859278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1.0775768469230818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1.0499964535568072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1.052267086616911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1.0499964535568072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1.0490547245227648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1.0502085589023142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1.0502085589023142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1.0666596559601409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1.0453465975749467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1.0401197761406094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1.0450119742632082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1.0446618226996724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1.0738046565096138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1.0679692406564159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1.0658734026705068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1.0684051026326142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1.0592698779777294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1.0437075600663159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1.0460060256260135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1.0461929391857427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1.047073470420135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1.070599000893548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1.0479830465041664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1.0342024872400046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1.0543819242504819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1.0326216037183769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1.0661456946180494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1.0500631329117833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1.0424343751332963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1.0481397396121741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1.0511368361869355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1.0538644213740753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1.0420112422030368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1.0475117579190587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1.0513726059103246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1.0611497315460385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1.0500631329117833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1.056895036351561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1.0548939488018336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1.0581003177923753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1.0606849534786786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1.0545823209780971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1.0581003177923753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1.0505862061664459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1.0533067630678474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1.0583691873379317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1.0564966775030487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1.056895036351561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1.0583691873379317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1.0575635508862022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1.0765255566793932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1.0688052819193437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1.0688734653100223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1.0708425290899795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1.0717032521441066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1.0730165337508553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1.0648207184922545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1.0724288563238225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1.0741642971961383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1.0655103519273617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1.0562131576327949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1.0427733349764023</v>
      </c>
      <c r="F233" s="6"/>
      <c r="H233" s="6"/>
      <c r="I233" s="6"/>
      <c r="J233" s="6"/>
      <c r="K233" s="6"/>
    </row>
    <row r="234" spans="4:11" x14ac:dyDescent="0.25">
      <c r="D234">
        <f>solve_for_d('True_Odds_Calculator_2-way'!A235,'True_Odds_Calculator_2-way'!#REF!,'True_Odds_Calculator_2-way'!B235,'Log_working_2-way'!B$1,'Log_working_2-way'!B$2)</f>
        <v>1.0533564937435893</v>
      </c>
      <c r="F234" s="6"/>
      <c r="H234" s="6"/>
      <c r="I234" s="6"/>
      <c r="J234" s="6"/>
      <c r="K234" s="6"/>
    </row>
    <row r="235" spans="4:11" x14ac:dyDescent="0.25">
      <c r="D235">
        <f>solve_for_d('True_Odds_Calculator_2-way'!A236,'True_Odds_Calculator_2-way'!#REF!,'True_Odds_Calculator_2-way'!B236,'Log_working_2-way'!B$1,'Log_working_2-way'!B$2)</f>
        <v>1.0499964535568072</v>
      </c>
      <c r="F235" s="6"/>
      <c r="H235" s="6"/>
      <c r="I235" s="6"/>
      <c r="J235" s="6"/>
      <c r="K235" s="6"/>
    </row>
    <row r="236" spans="4:11" x14ac:dyDescent="0.25">
      <c r="D236">
        <f>solve_for_d('True_Odds_Calculator_2-way'!A237,'True_Odds_Calculator_2-way'!#REF!,'True_Odds_Calculator_2-way'!B237,'Log_working_2-way'!B$1,'Log_working_2-way'!B$2)</f>
        <v>1.044303665417317</v>
      </c>
      <c r="F236" s="6"/>
      <c r="H236" s="6"/>
      <c r="I236" s="6"/>
      <c r="J236" s="6"/>
      <c r="K236" s="6"/>
    </row>
    <row r="237" spans="4:11" x14ac:dyDescent="0.25">
      <c r="D237">
        <f>solve_for_d('True_Odds_Calculator_2-way'!A238,'True_Odds_Calculator_2-way'!#REF!,'True_Odds_Calculator_2-way'!B238,'Log_working_2-way'!B$1,'Log_working_2-way'!B$2)</f>
        <v>1.0700036736716445</v>
      </c>
      <c r="F237" s="6"/>
      <c r="H237" s="6"/>
      <c r="I237" s="6"/>
      <c r="J237" s="6"/>
      <c r="K237" s="6"/>
    </row>
    <row r="238" spans="4:11" x14ac:dyDescent="0.25">
      <c r="D238">
        <f>solve_for_d('True_Odds_Calculator_2-way'!A239,'True_Odds_Calculator_2-way'!#REF!,'True_Odds_Calculator_2-way'!B239,'Log_working_2-way'!B$1,'Log_working_2-way'!B$2)</f>
        <v>1.0858375829061273</v>
      </c>
      <c r="F238" s="6"/>
      <c r="H238" s="6"/>
      <c r="I238" s="6"/>
      <c r="J238" s="6"/>
      <c r="K238" s="6"/>
    </row>
    <row r="239" spans="4:11" x14ac:dyDescent="0.25">
      <c r="D239">
        <f>solve_for_d('True_Odds_Calculator_2-way'!A240,'True_Odds_Calculator_2-way'!#REF!,'True_Odds_Calculator_2-way'!B240,'Log_working_2-way'!B$1,'Log_working_2-way'!B$2)</f>
        <v>1.0857132283031086</v>
      </c>
      <c r="F239" s="6"/>
      <c r="H239" s="6"/>
      <c r="I239" s="6"/>
      <c r="J239" s="6"/>
      <c r="K239" s="6"/>
    </row>
    <row r="240" spans="4:11" x14ac:dyDescent="0.25">
      <c r="D240">
        <f>solve_for_d('True_Odds_Calculator_2-way'!A241,'True_Odds_Calculator_2-way'!#REF!,'True_Odds_Calculator_2-way'!B241,'Log_working_2-way'!B$1,'Log_working_2-way'!B$2)</f>
        <v>1.0475117579190587</v>
      </c>
      <c r="F240" s="6"/>
      <c r="H240" s="6"/>
      <c r="I240" s="6"/>
      <c r="J240" s="6"/>
      <c r="K240" s="6"/>
    </row>
    <row r="241" spans="4:11" x14ac:dyDescent="0.25">
      <c r="D241">
        <f>solve_for_d('True_Odds_Calculator_2-way'!A242,'True_Odds_Calculator_2-way'!#REF!,'True_Odds_Calculator_2-way'!B242,'Log_working_2-way'!B$1,'Log_working_2-way'!B$2)</f>
        <v>1.0768397914241212</v>
      </c>
      <c r="F241" s="6"/>
      <c r="H241" s="6"/>
      <c r="I241" s="6"/>
      <c r="J241" s="6"/>
      <c r="K241" s="6"/>
    </row>
    <row r="242" spans="4:11" x14ac:dyDescent="0.25">
      <c r="D242">
        <f>solve_for_d('True_Odds_Calculator_2-way'!A243,'True_Odds_Calculator_2-way'!#REF!,'True_Odds_Calculator_2-way'!B243,'Log_working_2-way'!B$1,'Log_working_2-way'!B$2)</f>
        <v>1.0369265649091</v>
      </c>
      <c r="F242" s="6"/>
      <c r="H242" s="6"/>
      <c r="I242" s="6"/>
      <c r="J242" s="6"/>
      <c r="K242" s="6"/>
    </row>
    <row r="243" spans="4:11" x14ac:dyDescent="0.25">
      <c r="D243">
        <f>solve_for_d('True_Odds_Calculator_2-way'!A244,'True_Odds_Calculator_2-way'!#REF!,'True_Odds_Calculator_2-way'!B244,'Log_working_2-way'!B$1,'Log_working_2-way'!B$2)</f>
        <v>1.043360692319973</v>
      </c>
      <c r="F243" s="6"/>
      <c r="H243" s="6"/>
      <c r="I243" s="6"/>
      <c r="J243" s="6"/>
      <c r="K243" s="6"/>
    </row>
    <row r="244" spans="4:11" x14ac:dyDescent="0.25">
      <c r="D244">
        <f>solve_for_d('True_Odds_Calculator_2-way'!A245,'True_Odds_Calculator_2-way'!#REF!,'True_Odds_Calculator_2-way'!B245,'Log_working_2-way'!B$1,'Log_working_2-way'!B$2)</f>
        <v>1.0676704897223515</v>
      </c>
      <c r="F244" s="6"/>
      <c r="H244" s="6"/>
      <c r="I244" s="6"/>
      <c r="J244" s="6"/>
      <c r="K244" s="6"/>
    </row>
    <row r="245" spans="4:11" x14ac:dyDescent="0.25">
      <c r="D245">
        <f>solve_for_d('True_Odds_Calculator_2-way'!A246,'True_Odds_Calculator_2-way'!#REF!,'True_Odds_Calculator_2-way'!B246,'Log_working_2-way'!B$1,'Log_working_2-way'!B$2)</f>
        <v>1.054131501614133</v>
      </c>
      <c r="F245" s="6"/>
      <c r="H245" s="6"/>
      <c r="I245" s="6"/>
      <c r="J245" s="6"/>
      <c r="K245" s="6"/>
    </row>
    <row r="246" spans="4:11" x14ac:dyDescent="0.25">
      <c r="D246">
        <f>solve_for_d('True_Odds_Calculator_2-way'!A247,'True_Odds_Calculator_2-way'!#REF!,'True_Odds_Calculator_2-way'!B247,'Log_working_2-way'!B$1,'Log_working_2-way'!B$2)</f>
        <v>1.0751378277879193</v>
      </c>
      <c r="F246" s="6"/>
      <c r="H246" s="6"/>
      <c r="I246" s="6"/>
      <c r="J246" s="6"/>
      <c r="K246" s="6"/>
    </row>
    <row r="247" spans="4:11" x14ac:dyDescent="0.25">
      <c r="D247">
        <f>solve_for_d('True_Odds_Calculator_2-way'!A248,'True_Odds_Calculator_2-way'!#REF!,'True_Odds_Calculator_2-way'!B248,'Log_working_2-way'!B$1,'Log_working_2-way'!B$2)</f>
        <v>1.0518428764688503</v>
      </c>
      <c r="F247" s="6"/>
      <c r="H247" s="6"/>
      <c r="I247" s="6"/>
      <c r="J247" s="6"/>
      <c r="K247" s="6"/>
    </row>
    <row r="248" spans="4:11" x14ac:dyDescent="0.25">
      <c r="D248">
        <f>solve_for_d('True_Odds_Calculator_2-way'!A249,'True_Odds_Calculator_2-way'!#REF!,'True_Odds_Calculator_2-way'!B249,'Log_working_2-way'!B$1,'Log_working_2-way'!B$2)</f>
        <v>1.0497253316960662</v>
      </c>
      <c r="F248" s="6"/>
      <c r="H248" s="6"/>
      <c r="I248" s="6"/>
      <c r="J248" s="6"/>
      <c r="K248" s="6"/>
    </row>
    <row r="249" spans="4:11" x14ac:dyDescent="0.25">
      <c r="D249">
        <f>solve_for_d('True_Odds_Calculator_2-way'!A250,'True_Odds_Calculator_2-way'!#REF!,'True_Odds_Calculator_2-way'!B250,'Log_working_2-way'!B$1,'Log_working_2-way'!B$2)</f>
        <v>1.047073470420135</v>
      </c>
      <c r="F249" s="6"/>
      <c r="H249" s="6"/>
      <c r="I249" s="6"/>
      <c r="J249" s="6"/>
      <c r="K249" s="6"/>
    </row>
    <row r="250" spans="4:11" x14ac:dyDescent="0.25">
      <c r="D250">
        <f>solve_for_d('True_Odds_Calculator_2-way'!A251,'True_Odds_Calculator_2-way'!#REF!,'True_Odds_Calculator_2-way'!B251,'Log_working_2-way'!B$1,'Log_working_2-way'!B$2)</f>
        <v>1.0481397396121741</v>
      </c>
      <c r="F250" s="6"/>
      <c r="H250" s="6"/>
      <c r="I250" s="6"/>
      <c r="J250" s="6"/>
      <c r="K250" s="6"/>
    </row>
    <row r="251" spans="4:11" x14ac:dyDescent="0.25">
      <c r="D251">
        <f>solve_for_d('True_Odds_Calculator_2-way'!A252,'True_Odds_Calculator_2-way'!#REF!,'True_Odds_Calculator_2-way'!B252,'Log_working_2-way'!B$1,'Log_working_2-way'!B$2)</f>
        <v>1.0898944413733902</v>
      </c>
      <c r="F251" s="6"/>
      <c r="H251" s="6"/>
      <c r="I251" s="6"/>
      <c r="J251" s="6"/>
      <c r="K251" s="6"/>
    </row>
    <row r="252" spans="4:11" x14ac:dyDescent="0.25">
      <c r="D252">
        <f>solve_for_d('True_Odds_Calculator_2-way'!A253,'True_Odds_Calculator_2-way'!#REF!,'True_Odds_Calculator_2-way'!B253,'Log_working_2-way'!B$1,'Log_working_2-way'!B$2)</f>
        <v>1.0855074934514506</v>
      </c>
      <c r="F252" s="6"/>
      <c r="H252" s="6"/>
      <c r="I252" s="6"/>
      <c r="J252" s="6"/>
      <c r="K252" s="6"/>
    </row>
    <row r="253" spans="4:11" x14ac:dyDescent="0.25">
      <c r="D253">
        <f>solve_for_d('True_Odds_Calculator_2-way'!A254,'True_Odds_Calculator_2-way'!#REF!,'True_Odds_Calculator_2-way'!B254,'Log_working_2-way'!B$1,'Log_working_2-way'!B$2)</f>
        <v>1.0906772773136186</v>
      </c>
      <c r="F253" s="6"/>
      <c r="H253" s="6"/>
      <c r="I253" s="6"/>
      <c r="J253" s="6"/>
      <c r="K253" s="6"/>
    </row>
    <row r="254" spans="4:11" x14ac:dyDescent="0.25">
      <c r="D254">
        <f>solve_for_d('True_Odds_Calculator_2-way'!A255,'True_Odds_Calculator_2-way'!#REF!,'True_Odds_Calculator_2-way'!B255,'Log_working_2-way'!B$1,'Log_working_2-way'!B$2)</f>
        <v>1.0399586640868308</v>
      </c>
      <c r="F254" s="6"/>
      <c r="H254" s="6"/>
      <c r="I254" s="6"/>
      <c r="J254" s="6"/>
      <c r="K254" s="6"/>
    </row>
    <row r="255" spans="4:11" x14ac:dyDescent="0.25">
      <c r="D255">
        <f>solve_for_d('True_Odds_Calculator_2-way'!A256,'True_Odds_Calculator_2-way'!#REF!,'True_Odds_Calculator_2-way'!B256,'Log_working_2-way'!B$1,'Log_working_2-way'!B$2)</f>
        <v>1.050305669221034</v>
      </c>
      <c r="F255" s="6"/>
      <c r="H255" s="6"/>
      <c r="I255" s="6"/>
      <c r="J255" s="6"/>
      <c r="K255" s="6"/>
    </row>
    <row r="256" spans="4:11" x14ac:dyDescent="0.25">
      <c r="D256">
        <f>solve_for_d('True_Odds_Calculator_2-way'!A257,'True_Odds_Calculator_2-way'!#REF!,'True_Odds_Calculator_2-way'!B257,'Log_working_2-way'!B$1,'Log_working_2-way'!B$2)</f>
        <v>1.0513686083765104</v>
      </c>
      <c r="F256" s="6"/>
      <c r="H256" s="6"/>
      <c r="I256" s="6"/>
      <c r="J256" s="6"/>
      <c r="K256" s="6"/>
    </row>
    <row r="257" spans="4:11" x14ac:dyDescent="0.25">
      <c r="D257">
        <f>solve_for_d('True_Odds_Calculator_2-way'!A258,'True_Odds_Calculator_2-way'!#REF!,'True_Odds_Calculator_2-way'!B258,'Log_working_2-way'!B$1,'Log_working_2-way'!B$2)</f>
        <v>1.050305669221034</v>
      </c>
      <c r="F257" s="6"/>
      <c r="H257" s="6"/>
      <c r="I257" s="6"/>
      <c r="J257" s="6"/>
      <c r="K257" s="6"/>
    </row>
    <row r="258" spans="4:11" x14ac:dyDescent="0.25">
      <c r="D258">
        <f>solve_for_d('True_Odds_Calculator_2-way'!A259,'True_Odds_Calculator_2-way'!#REF!,'True_Odds_Calculator_2-way'!B259,'Log_working_2-way'!B$1,'Log_working_2-way'!B$2)</f>
        <v>1.0470376731981623</v>
      </c>
      <c r="F258" s="6"/>
      <c r="H258" s="6"/>
      <c r="I258" s="6"/>
      <c r="J258" s="6"/>
      <c r="K258" s="6"/>
    </row>
    <row r="259" spans="4:11" x14ac:dyDescent="0.25">
      <c r="D259">
        <f>solve_for_d('True_Odds_Calculator_2-way'!A260,'True_Odds_Calculator_2-way'!#REF!,'True_Odds_Calculator_2-way'!B260,'Log_working_2-way'!B$1,'Log_working_2-way'!B$2)</f>
        <v>1.0509930436304777</v>
      </c>
      <c r="F259" s="6"/>
      <c r="H259" s="6"/>
      <c r="I259" s="6"/>
      <c r="J259" s="6"/>
      <c r="K259" s="6"/>
    </row>
    <row r="260" spans="4:11" x14ac:dyDescent="0.25">
      <c r="D260">
        <f>solve_for_d('True_Odds_Calculator_2-way'!A261,'True_Odds_Calculator_2-way'!#REF!,'True_Odds_Calculator_2-way'!B261,'Log_working_2-way'!B$1,'Log_working_2-way'!B$2)</f>
        <v>1.0458219570064358</v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1.0519100640633841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56.109916654167399</v>
      </c>
      <c r="I2" s="6">
        <f>IF('Log_working_3-way'!$D2="","",'True_Odds_Calculator_3-way'!O3/'True_Odds_Calculator_3-way'!B3-1)</f>
        <v>2.1109128198815439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3.6100227416778097E-2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1.0213353609138869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7.8714257309683138</v>
      </c>
      <c r="I3" s="6">
        <f>IF('Log_working_3-way'!$D3="","",'True_Odds_Calculator_3-way'!O4/'True_Odds_Calculator_3-way'!B4-1)</f>
        <v>6.1815279688769262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2.265797975465933E-2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1.0255118257809517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7.674161839587109</v>
      </c>
      <c r="I4" s="6">
        <f>IF('Log_working_3-way'!$D4="","",'True_Odds_Calculator_3-way'!O5/'True_Odds_Calculator_3-way'!B5-1)</f>
        <v>7.5208659749979301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2.7265883752680464E-2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1.0284031872910278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28.036416833079198</v>
      </c>
      <c r="I5" s="6">
        <f>IF('Log_working_3-way'!$D5="","",'True_Odds_Calculator_3-way'!O6/'True_Odds_Calculator_3-way'!B6-1)</f>
        <v>5.0472295776953464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2.8382785570068902E-2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1.0276993354087161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23.30607966457023</v>
      </c>
      <c r="I6" s="6">
        <f>IF('Log_working_3-way'!$D6="","",'True_Odds_Calculator_3-way'!O7/'True_Odds_Calculator_3-way'!B7-1)</f>
        <v>7.3611526094788431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2.8549249611868222E-2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1.0333584013288168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22.458272269504121</v>
      </c>
      <c r="I7" s="6">
        <f>IF('Log_working_3-way'!$D7="","",'True_Odds_Calculator_3-way'!O8/'True_Odds_Calculator_3-way'!B8-1)</f>
        <v>7.9854619827669104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3.4455710863461331E-2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1.0408436084641406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10.390469367793132</v>
      </c>
      <c r="I8" s="6">
        <f>IF('Log_working_3-way'!$D8="","",'True_Odds_Calculator_3-way'!O9/'True_Odds_Calculator_3-way'!B9-1)</f>
        <v>8.4729092384735782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4.3908379627312533E-2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1.0297810524300792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38.526022908069095</v>
      </c>
      <c r="I9" s="6">
        <f>IF('Log_working_3-way'!$D9="","",'True_Odds_Calculator_3-way'!O10/'True_Odds_Calculator_3-way'!B10-1)</f>
        <v>5.5051975953701717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2.6402206927280236E-2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1.0283708576400707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34.791214771580655</v>
      </c>
      <c r="I10" s="6">
        <f>IF('Log_working_3-way'!$D10="","",'True_Odds_Calculator_3-way'!O11/'True_Odds_Calculator_3-way'!B11-1)</f>
        <v>6.1177196651298997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2.6255913812135656E-2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1.0408738644035238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0.70165044076301264</v>
      </c>
      <c r="I11" s="6">
        <f>IF('Log_working_3-way'!$D11="","",'True_Odds_Calculator_3-way'!O12/'True_Odds_Calculator_3-way'!B12-1)</f>
        <v>3.1297362798853605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3.3682009387338674E-2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1.0207594655776728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8.8557605841516498</v>
      </c>
      <c r="I12" s="6">
        <f>IF('Log_working_3-way'!$D12="","",'True_Odds_Calculator_3-way'!O13/'True_Odds_Calculator_3-way'!B13-1)</f>
        <v>10.314010874663886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2.2559875531721119E-2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1.028261014736161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5.5200596850281531</v>
      </c>
      <c r="I13" s="6">
        <f>IF('Log_working_3-way'!$D13="","",'True_Odds_Calculator_3-way'!O14/'True_Odds_Calculator_3-way'!B14-1)</f>
        <v>6.6223651251124354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2.9375480762253048E-2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1.0268450839025094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18.728589348842508</v>
      </c>
      <c r="I14" s="6">
        <f>IF('Log_working_3-way'!$D14="","",'True_Odds_Calculator_3-way'!O15/'True_Odds_Calculator_3-way'!B15-1)</f>
        <v>7.1217531279724895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2.8485132531375301E-2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1.0268767302150441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4.0048674060658307</v>
      </c>
      <c r="I15" s="6">
        <f>IF('Log_working_3-way'!$D15="","",'True_Odds_Calculator_3-way'!O16/'True_Odds_Calculator_3-way'!B16-1)</f>
        <v>6.7671775192241119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2.7377960346633978E-2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1.061466496753307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45.556535690496126</v>
      </c>
      <c r="I16" s="6">
        <f>IF('Log_working_3-way'!$D16="","",'True_Odds_Calculator_3-way'!O17/'True_Odds_Calculator_3-way'!B17-1)</f>
        <v>3.2553026131389098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5.0381994256230911E-2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1.045117594516429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22.889966898755848</v>
      </c>
      <c r="I17" s="6">
        <f>IF('Log_working_3-way'!$D17="","",'True_Odds_Calculator_3-way'!O18/'True_Odds_Calculator_3-way'!B18-1)</f>
        <v>6.0563465556344074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4.6464405160057343E-2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1.0410235731914399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10.158245315812209</v>
      </c>
      <c r="I18" s="6">
        <f>IF('Log_working_3-way'!$D18="","",'True_Odds_Calculator_3-way'!O19/'True_Odds_Calculator_3-way'!B19-1)</f>
        <v>7.5869357283979575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4.3923932384048348E-2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1.0455152433068695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6.8439160949182547</v>
      </c>
      <c r="I19" s="6">
        <f>IF('Log_working_3-way'!$D19="","",'True_Odds_Calculator_3-way'!O20/'True_Odds_Calculator_3-way'!B20-1)</f>
        <v>5.2174408077177379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4.6685497156230049E-2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1.019813847456114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8.2702206117810491</v>
      </c>
      <c r="I20" s="6">
        <f>IF('Log_working_3-way'!$D20="","",'True_Odds_Calculator_3-way'!O21/'True_Odds_Calculator_3-way'!B21-1)</f>
        <v>7.2265662853969594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2.1276193715397795E-2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1.0198055686085905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8.866839651259701</v>
      </c>
      <c r="I21" s="6">
        <f>IF('Log_working_3-way'!$D21="","",'True_Odds_Calculator_3-way'!O22/'True_Odds_Calculator_3-way'!B22-1)</f>
        <v>8.044975234857807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2.1411685241472522E-2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1.0216564398297898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18.136810943053817</v>
      </c>
      <c r="I22" s="6">
        <f>IF('Log_working_3-way'!$D22="","",'True_Odds_Calculator_3-way'!O23/'True_Odds_Calculator_3-way'!B23-1)</f>
        <v>7.4057735634146287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2.30893299100845E-2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1.0201419892559271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11.048780835364113</v>
      </c>
      <c r="I23" s="6">
        <f>IF('Log_working_3-way'!$D23="","",'True_Odds_Calculator_3-way'!O24/'True_Odds_Calculator_3-way'!B24-1)</f>
        <v>7.2701986154040217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2.1803004283190042E-2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1.0213637936430526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16.854568386590959</v>
      </c>
      <c r="I24" s="6">
        <f>IF('Log_working_3-way'!$D24="","",'True_Odds_Calculator_3-way'!O25/'True_Odds_Calculator_3-way'!B25-1)</f>
        <v>6.3382979664190247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2.2866438450281912E-2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1.027905910164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22.818347599655624</v>
      </c>
      <c r="I25" s="6">
        <f>IF('Log_working_3-way'!$D25="","",'True_Odds_Calculator_3-way'!O26/'True_Odds_Calculator_3-way'!B26-1)</f>
        <v>6.3756638925418594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2.8929531430944344E-2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1.0348082391981237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2.1896643050310658</v>
      </c>
      <c r="I26" s="6">
        <f>IF('Log_working_3-way'!$D26="","",'True_Odds_Calculator_3-way'!O27/'True_Odds_Calculator_3-way'!B27-1)</f>
        <v>4.8173855768919189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3.2646848543079976E-2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1.0440075605028241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52.119994087827372</v>
      </c>
      <c r="I27" s="6">
        <f>IF('Log_working_3-way'!$D27="","",'True_Odds_Calculator_3-way'!O28/'True_Odds_Calculator_3-way'!B28-1)</f>
        <v>2.3950255027095841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3.2938452677420127E-2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1.0260585586313975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14.562932142201555</v>
      </c>
      <c r="I28" s="6">
        <f>IF('Log_working_3-way'!$D28="","",'True_Odds_Calculator_3-way'!O29/'True_Odds_Calculator_3-way'!B29-1)</f>
        <v>7.5140861567136756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2.8083901786942977E-2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1.0252618947641474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31.999749005345478</v>
      </c>
      <c r="I29" s="6">
        <f>IF('Log_working_3-way'!$D29="","",'True_Odds_Calculator_3-way'!O30/'True_Odds_Calculator_3-way'!B30-1)</f>
        <v>5.4849118833971495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2.4312492785281137E-2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1.0295431201988381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44.162420871865784</v>
      </c>
      <c r="I30" s="6">
        <f>IF('Log_working_3-way'!$D30="","",'True_Odds_Calculator_3-way'!O31/'True_Odds_Calculator_3-way'!B31-1)</f>
        <v>3.9061651783674902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2.4679663172616273E-2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1.0277910725572554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33.521588845901874</v>
      </c>
      <c r="I31" s="6">
        <f>IF('Log_working_3-way'!$D31="","",'True_Odds_Calculator_3-way'!O32/'True_Odds_Calculator_3-way'!B32-1)</f>
        <v>5.2447513128455974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2.6338595260618769E-2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1.0268230046382294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33.976254883416075</v>
      </c>
      <c r="I32" s="6">
        <f>IF('Log_working_3-way'!$D32="","",'True_Odds_Calculator_3-way'!O33/'True_Odds_Calculator_3-way'!B33-1)</f>
        <v>5.826885952546057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2.516495749447345E-2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1.0252150209534476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1.8447137287016693</v>
      </c>
      <c r="I33" s="6">
        <f>IF('Log_working_3-way'!$D33="","",'True_Odds_Calculator_3-way'!O34/'True_Odds_Calculator_3-way'!B34-1)</f>
        <v>5.136037559947729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2.3684669134079517E-2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1.0522114254832089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75.560944404497221</v>
      </c>
      <c r="I34" s="6">
        <f>IF('Log_working_3-way'!$D34="","",'True_Odds_Calculator_3-way'!O35/'True_Odds_Calculator_3-way'!B35-1)</f>
        <v>-1.8471111460370948E-2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2.2906247389228529E-2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1.0216662810169908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21.17154352554542</v>
      </c>
      <c r="I35" s="6">
        <f>IF('Log_working_3-way'!$D35="","",'True_Odds_Calculator_3-way'!O36/'True_Odds_Calculator_3-way'!B36-1)</f>
        <v>6.5027437594597437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2.2740565415524827E-2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1.0357545131200816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57.658568641051289</v>
      </c>
      <c r="I36" s="6">
        <f>IF('Log_working_3-way'!$D36="","",'True_Odds_Calculator_3-way'!O37/'True_Odds_Calculator_3-way'!B37-1)</f>
        <v>1.6668594788764008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2.4446110903207252E-2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1.039492152250785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48.473979949484267</v>
      </c>
      <c r="I37" s="6">
        <f>IF('Log_working_3-way'!$D37="","",'True_Odds_Calculator_3-way'!O38/'True_Odds_Calculator_3-way'!B38-1)</f>
        <v>2.8632914092369819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3.1257404707687231E-2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1.0286437627740441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23.042318488009432</v>
      </c>
      <c r="I38" s="6">
        <f>IF('Log_working_3-way'!$D38="","",'True_Odds_Calculator_3-way'!O39/'True_Odds_Calculator_3-way'!B39-1)</f>
        <v>7.8656886048326378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2.9512298907587331E-2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1.0283264074612395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5.3857496954165445</v>
      </c>
      <c r="I39" s="6">
        <f>IF('Log_working_3-way'!$D39="","",'True_Odds_Calculator_3-way'!O40/'True_Odds_Calculator_3-way'!B40-1)</f>
        <v>7.3040296901000019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2.9577147998200548E-2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1.0267790234308982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21.057249866238632</v>
      </c>
      <c r="I40" s="6">
        <f>IF('Log_working_3-way'!$D40="","",'True_Odds_Calculator_3-way'!O41/'True_Odds_Calculator_3-way'!B41-1)</f>
        <v>7.4145736946463998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2.8040082012186218E-2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1.0341470525156797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38.877833136835889</v>
      </c>
      <c r="I41" s="6">
        <f>IF('Log_working_3-way'!$D41="","",'True_Odds_Calculator_3-way'!O42/'True_Odds_Calculator_3-way'!B42-1)</f>
        <v>4.6895857231855613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3.0431796638331621E-2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1.0304602341415481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26.160179119360329</v>
      </c>
      <c r="I42" s="6">
        <f>IF('Log_working_3-way'!$D42="","",'True_Odds_Calculator_3-way'!O43/'True_Odds_Calculator_3-way'!B43-1)</f>
        <v>6.7858642499552237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3.0727259434411014E-2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1.0259068208910218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8.3827485726802351</v>
      </c>
      <c r="I43" s="6">
        <f>IF('Log_working_3-way'!$D43="","",'True_Odds_Calculator_3-way'!O44/'True_Odds_Calculator_3-way'!B44-1)</f>
        <v>8.5003994434548602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2.791730580632179E-2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1.0337500211426904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33.749978366441226</v>
      </c>
      <c r="I44" s="6">
        <f>IF('Log_working_3-way'!$D44="","",'True_Odds_Calculator_3-way'!O45/'True_Odds_Calculator_3-way'!B45-1)</f>
        <v>5.3068913126150505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3.184037908640569E-2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1.0294225343177548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25.616120211006674</v>
      </c>
      <c r="I45" s="6">
        <f>IF('Log_working_3-way'!$D45="","",'True_Odds_Calculator_3-way'!O46/'True_Odds_Calculator_3-way'!B46-1)</f>
        <v>6.2485195244538083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2.988448624016371E-2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1.0317664441988348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34.673925826613136</v>
      </c>
      <c r="I46" s="6">
        <f>IF('Log_working_3-way'!$D46="","",'True_Odds_Calculator_3-way'!O47/'True_Odds_Calculator_3-way'!B47-1)</f>
        <v>5.4514203862627717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2.9630044093807761E-2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1.0293269660423536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28.334648330599155</v>
      </c>
      <c r="I47" s="6">
        <f>IF('Log_working_3-way'!$D47="","",'True_Odds_Calculator_3-way'!O48/'True_Odds_Calculator_3-way'!B48-1)</f>
        <v>5.9467306135632017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2.9144453648012991E-2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1.048814726562427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28.116130294117134</v>
      </c>
      <c r="I48" s="6">
        <f>IF('Log_working_3-way'!$D48="","",'True_Odds_Calculator_3-way'!O49/'True_Odds_Calculator_3-way'!B49-1)</f>
        <v>5.6406774149829877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4.835699207428612E-2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1.0414626621656846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12.133445542268431</v>
      </c>
      <c r="I49" s="6">
        <f>IF('Log_working_3-way'!$D49="","",'True_Odds_Calculator_3-way'!O50/'True_Odds_Calculator_3-way'!B50-1)</f>
        <v>7.4303655049473765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4.4464765980918308E-2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1.0419553084039703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13.157760937608893</v>
      </c>
      <c r="I50" s="6">
        <f>IF('Log_working_3-way'!$D50="","",'True_Odds_Calculator_3-way'!O51/'True_Odds_Calculator_3-way'!B51-1)</f>
        <v>6.812772566386621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4.4861505535662705E-2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1.0472787393436547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3.4759779702750535</v>
      </c>
      <c r="I51" s="6">
        <f>IF('Log_working_3-way'!$D51="","",'True_Odds_Calculator_3-way'!O52/'True_Odds_Calculator_3-way'!B52-1)</f>
        <v>6.3716870516002233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4.6714182073298138E-2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1.0539146372392831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1.7023406795071025</v>
      </c>
      <c r="I52" s="6">
        <f>IF('Log_working_3-way'!$D52="","",'True_Odds_Calculator_3-way'!O53/'True_Odds_Calculator_3-way'!B53-1)</f>
        <v>4.8418480785864633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4.8786313230479106E-2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1.0403710624191609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13.39891196719636</v>
      </c>
      <c r="I53" s="6">
        <f>IF('Log_working_3-way'!$D53="","",'True_Odds_Calculator_3-way'!O54/'True_Odds_Calculator_3-way'!B54-1)</f>
        <v>7.9088449600726758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4.3352140987749976E-2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1.0429536219697464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6.4258043934537792</v>
      </c>
      <c r="I54" s="6">
        <f>IF('Log_working_3-way'!$D54="","",'True_Odds_Calculator_3-way'!O55/'True_Odds_Calculator_3-way'!B55-1)</f>
        <v>7.1823902742101549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4.4882842141239276E-2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1.0458013420119054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26.942959100798728</v>
      </c>
      <c r="I55" s="6">
        <f>IF('Log_working_3-way'!$D55="","",'True_Odds_Calculator_3-way'!O56/'True_Odds_Calculator_3-way'!B56-1)</f>
        <v>6.9424941260606481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4.5644718277198626E-2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1.0444523561762862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21.527087906301023</v>
      </c>
      <c r="I56" s="6">
        <f>IF('Log_working_3-way'!$D56="","",'True_Odds_Calculator_3-way'!O57/'True_Odds_Calculator_3-way'!B57-1)</f>
        <v>7.8857032866577814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4.6069417687696124E-2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1.0419255207155274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17.914925700603302</v>
      </c>
      <c r="I57" s="6">
        <f>IF('Log_working_3-way'!$D57="","",'True_Odds_Calculator_3-way'!O58/'True_Odds_Calculator_3-way'!B58-1)</f>
        <v>6.3072259210115842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4.4312133836351908E-2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1.0462083803666908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28.188949149779912</v>
      </c>
      <c r="I58" s="6">
        <f>IF('Log_working_3-way'!$D58="","",'True_Odds_Calculator_3-way'!O59/'True_Odds_Calculator_3-way'!B59-1)</f>
        <v>5.9474877623378193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4.574161335348359E-2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1.0482141140491719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29.840333564854248</v>
      </c>
      <c r="I59" s="6">
        <f>IF('Log_working_3-way'!$D59="","",'True_Odds_Calculator_3-way'!O60/'True_Odds_Calculator_3-way'!B60-1)</f>
        <v>6.6664620734050128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4.6780437161988209E-2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1.0412824569373087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8.017373105412231</v>
      </c>
      <c r="I60" s="6">
        <f>IF('Log_working_3-way'!$D60="","",'True_Odds_Calculator_3-way'!O61/'True_Odds_Calculator_3-way'!B61-1)</f>
        <v>6.5193241543738285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4.3481515641806023E-2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1.0516773830276003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32.777215316365535</v>
      </c>
      <c r="I61" s="6">
        <f>IF('Log_working_3-way'!$D61="","",'True_Odds_Calculator_3-way'!O62/'True_Odds_Calculator_3-way'!B62-1)</f>
        <v>5.5330454557790416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4.8956779604647727E-2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1.0538064991634504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38.208908263957575</v>
      </c>
      <c r="I62" s="6">
        <f>IF('Log_working_3-way'!$D62="","",'True_Odds_Calculator_3-way'!O63/'True_Odds_Calculator_3-way'!B63-1)</f>
        <v>4.9636749469479469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4.8011512297226444E-2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1.0435661011436979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18.57492782834473</v>
      </c>
      <c r="I63" s="6">
        <f>IF('Log_working_3-way'!$D63="","",'True_Odds_Calculator_3-way'!O64/'True_Odds_Calculator_3-way'!B64-1)</f>
        <v>7.4183100147415661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4.5960497871826211E-2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1.0395565636650801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12.059987557586899</v>
      </c>
      <c r="I64" s="6">
        <f>IF('Log_working_3-way'!$D64="","",'True_Odds_Calculator_3-way'!O65/'True_Odds_Calculator_3-way'!B65-1)</f>
        <v>8.6052169746108333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4.260224338228924E-2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1.043154892258221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18.762140842815747</v>
      </c>
      <c r="I65" s="6">
        <f>IF('Log_working_3-way'!$D65="","",'True_Odds_Calculator_3-way'!O66/'True_Odds_Calculator_3-way'!B66-1)</f>
        <v>7.5740580228072218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4.549184165461817E-2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1.0427839607690421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8.0556864118390354</v>
      </c>
      <c r="I66" s="6">
        <f>IF('Log_working_3-way'!$D66="","",'True_Odds_Calculator_3-way'!O67/'True_Odds_Calculator_3-way'!B67-1)</f>
        <v>7.8907911701600444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4.547078937322846E-2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1.043745944958427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21.107178378926665</v>
      </c>
      <c r="I67" s="6">
        <f>IF('Log_working_3-way'!$D67="","",'True_Odds_Calculator_3-way'!O68/'True_Odds_Calculator_3-way'!B68-1)</f>
        <v>6.1399934708850923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4.5538463989450939E-2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1.0435217182341758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6.2974260558007922</v>
      </c>
      <c r="I68" s="6">
        <f>IF('Log_working_3-way'!$D68="","",'True_Odds_Calculator_3-way'!O69/'True_Odds_Calculator_3-way'!B69-1)</f>
        <v>8.1095478971989703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4.5714562318851515E-2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1.0411317134299389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14.32384963840102</v>
      </c>
      <c r="I69" s="6">
        <f>IF('Log_working_3-way'!$D69="","",'True_Odds_Calculator_3-way'!O70/'True_Odds_Calculator_3-way'!B70-1)</f>
        <v>8.966083271592753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4.4124053521418904E-2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1.040605667383768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12.747146165521487</v>
      </c>
      <c r="I70" s="6">
        <f>IF('Log_working_3-way'!$D70="","",'True_Odds_Calculator_3-way'!O71/'True_Odds_Calculator_3-way'!B71-1)</f>
        <v>9.0346780946176271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4.3709402584779511E-2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1.0546398899277465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20.873682308294679</v>
      </c>
      <c r="I71" s="6">
        <f>IF('Log_working_3-way'!$D71="","",'True_Odds_Calculator_3-way'!O72/'True_Odds_Calculator_3-way'!B72-1)</f>
        <v>7.5856346293553241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5.6699324771613879E-2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1.0586430343013724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25.719574571430471</v>
      </c>
      <c r="I72" s="6">
        <f>IF('Log_working_3-way'!$D72="","",'True_Odds_Calculator_3-way'!O73/'True_Odds_Calculator_3-way'!B73-1)</f>
        <v>6.5359622366867631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5.8899546829348504E-2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1.0581850990041362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4.8746747033728104</v>
      </c>
      <c r="I73" s="6">
        <f>IF('Log_working_3-way'!$D73="","",'True_Odds_Calculator_3-way'!O74/'True_Odds_Calculator_3-way'!B74-1)</f>
        <v>6.4120123890893694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5.858913252194764E-2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1.0640296975685224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35.89078178409968</v>
      </c>
      <c r="I74" s="6">
        <f>IF('Log_working_3-way'!$D74="","",'True_Odds_Calculator_3-way'!O75/'True_Odds_Calculator_3-way'!B75-1)</f>
        <v>4.2532263131505417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5.8868858583971617E-2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1.0810602207408666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49.120867705357263</v>
      </c>
      <c r="I75" s="6">
        <f>IF('Log_working_3-way'!$D75="","",'True_Odds_Calculator_3-way'!O76/'True_Odds_Calculator_3-way'!B76-1)</f>
        <v>2.6452917336856387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6.3017183016406353E-2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1.0898914004211246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24.410261972385197</v>
      </c>
      <c r="I76" s="6">
        <f>IF('Log_working_3-way'!$D76="","",'True_Odds_Calculator_3-way'!O77/'True_Odds_Calculator_3-way'!B77-1)</f>
        <v>6.7068721462138665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9.0143464677178375E-2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1.0635575136654893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2.3819125060594017</v>
      </c>
      <c r="I77" s="6">
        <f>IF('Log_working_3-way'!$D77="","",'True_Odds_Calculator_3-way'!O78/'True_Odds_Calculator_3-way'!B78-1)</f>
        <v>6.9212190387671848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6.0644360694916966E-2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1.0513996251073707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12.603333819280859</v>
      </c>
      <c r="I78" s="6">
        <f>IF('Log_working_3-way'!$D78="","",'True_Odds_Calculator_3-way'!O79/'True_Odds_Calculator_3-way'!B79-1)</f>
        <v>6.965536264386464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5.4743337352033183E-2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1.0534301054683191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8.5458954227246497</v>
      </c>
      <c r="I79" s="6">
        <f>IF('Log_working_3-way'!$D79="","",'True_Odds_Calculator_3-way'!O80/'True_Odds_Calculator_3-way'!B80-1)</f>
        <v>5.9564080266732278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5.575274711358591E-2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1.0206499338887358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10.240631347732592</v>
      </c>
      <c r="I80" s="6">
        <f>IF('Log_working_3-way'!$D80="","",'True_Odds_Calculator_3-way'!O81/'True_Odds_Calculator_3-way'!B81-1)</f>
        <v>6.8502832302356085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2.2269169827627611E-2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1.0305517076829831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1.3054824517347368</v>
      </c>
      <c r="I81" s="6">
        <f>IF('Log_working_3-way'!$D81="","",'True_Odds_Calculator_3-way'!O82/'True_Odds_Calculator_3-way'!B82-1)</f>
        <v>3.3171915162678189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2.6624125264766541E-2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1.0422581989776813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17.911087259892508</v>
      </c>
      <c r="I82" s="6">
        <f>IF('Log_working_3-way'!$D82="","",'True_Odds_Calculator_3-way'!O83/'True_Odds_Calculator_3-way'!B83-1)</f>
        <v>10.001135220132809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4.452410103602733E-2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1.0411501386945774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15.91177947026447</v>
      </c>
      <c r="I83" s="6">
        <f>IF('Log_working_3-way'!$D83="","",'True_Odds_Calculator_3-way'!O84/'True_Odds_Calculator_3-way'!B84-1)</f>
        <v>9.2977784070267209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4.3894907851587561E-2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1.0406804225317705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9.4350131907441064</v>
      </c>
      <c r="I84" s="6">
        <f>IF('Log_working_3-way'!$D84="","",'True_Odds_Calculator_3-way'!O85/'True_Odds_Calculator_3-way'!B85-1)</f>
        <v>9.9343969826176206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4.3810690762227988E-2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1.0424372741961052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20.30685935926747</v>
      </c>
      <c r="I85" s="6">
        <f>IF('Log_working_3-way'!$D85="","",'True_Odds_Calculator_3-way'!O86/'True_Odds_Calculator_3-way'!B86-1)</f>
        <v>8.6509497308432071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4.4260471484190989E-2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1.0449720134021814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22.191593594690694</v>
      </c>
      <c r="I86" s="6">
        <f>IF('Log_working_3-way'!$D86="","",'True_Odds_Calculator_3-way'!O87/'True_Odds_Calculator_3-way'!B87-1)</f>
        <v>8.104008348990325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4.6350851962752015E-2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1.0412864966175857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7.741073214155147</v>
      </c>
      <c r="I87" s="6">
        <f>IF('Log_working_3-way'!$D87="","",'True_Odds_Calculator_3-way'!O88/'True_Odds_Calculator_3-way'!B88-1)</f>
        <v>9.7842070449084755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4.4189338464685868E-2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1.0399402116822745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14.977251609850459</v>
      </c>
      <c r="I88" s="6">
        <f>IF('Log_working_3-way'!$D88="","",'True_Odds_Calculator_3-way'!O89/'True_Odds_Calculator_3-way'!B89-1)</f>
        <v>10.171178789284371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4.2715325598576825E-2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1.0401821602699275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11.674101989679565</v>
      </c>
      <c r="I89" s="6">
        <f>IF('Log_working_3-way'!$D89="","",'True_Odds_Calculator_3-way'!O90/'True_Odds_Calculator_3-way'!B90-1)</f>
        <v>9.4399237870962267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4.3319716587043366E-2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1.0405499189588234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11.950488955754633</v>
      </c>
      <c r="I90" s="6">
        <f>IF('Log_working_3-way'!$D90="","",'True_Odds_Calculator_3-way'!O91/'True_Odds_Calculator_3-way'!B91-1)</f>
        <v>10.471713400253238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4.3700823369534181E-2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1.0506340792346711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10.355734851820003</v>
      </c>
      <c r="I91" s="6">
        <f>IF('Log_working_3-way'!$D91="","",'True_Odds_Calculator_3-way'!O92/'True_Odds_Calculator_3-way'!B92-1)</f>
        <v>10.355734851820003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5.4360363071059625E-2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1.0525783784981673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9.8059929225663733</v>
      </c>
      <c r="I92" s="6">
        <f>IF('Log_working_3-way'!$D92="","",'True_Odds_Calculator_3-way'!O93/'True_Odds_Calculator_3-way'!B93-1)</f>
        <v>8.9803705926755679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5.621394991473716E-2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1.0561929518966733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4.4156815115911705</v>
      </c>
      <c r="I93" s="6">
        <f>IF('Log_working_3-way'!$D93="","",'True_Odds_Calculator_3-way'!O94/'True_Odds_Calculator_3-way'!B94-1)</f>
        <v>7.3319350917174191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5.6803688138609143E-2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1.0209754927406345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19.211423757634776</v>
      </c>
      <c r="I94" s="6">
        <f>IF('Log_working_3-way'!$D94="","",'True_Odds_Calculator_3-way'!O95/'True_Odds_Calculator_3-way'!B95-1)</f>
        <v>6.5063336674022096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2.2251439213366808E-2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1.021589275829708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21.38672162446414</v>
      </c>
      <c r="I95" s="6">
        <f>IF('Log_working_3-way'!$D95="","",'True_Odds_Calculator_3-way'!O96/'True_Odds_Calculator_3-way'!B96-1)</f>
        <v>6.75936827834333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2.2626231967651567E-2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1.0322088936155576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-1.7814718033914212E-2</v>
      </c>
      <c r="I96" s="6">
        <f>IF('Log_working_3-way'!$D96="","",'True_Odds_Calculator_3-way'!O97/'True_Odds_Calculator_3-way'!B97-1)</f>
        <v>2.4756176929221332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2.4274265638202008E-2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1.0272011429589629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17.533366958502651</v>
      </c>
      <c r="I97" s="6">
        <f>IF('Log_working_3-way'!$D97="","",'True_Odds_Calculator_3-way'!O98/'True_Odds_Calculator_3-way'!B98-1)</f>
        <v>9.6564218309595802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2.890365626611846E-2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1.0276172020523786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22.362329739820353</v>
      </c>
      <c r="I98" s="6">
        <f>IF('Log_working_3-way'!$D98="","",'True_Odds_Calculator_3-way'!O99/'True_Odds_Calculator_3-way'!B99-1)</f>
        <v>8.3770178084599713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2.8545517444374946E-2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1.0271426230753058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21.696526162530006</v>
      </c>
      <c r="I99" s="6">
        <f>IF('Log_working_3-way'!$D99="","",'True_Odds_Calculator_3-way'!O100/'True_Odds_Calculator_3-way'!B100-1)</f>
        <v>7.9304265338682125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2.8252841075243618E-2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1.0290447562821654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23.03401323662974</v>
      </c>
      <c r="I100" s="6">
        <f>IF('Log_working_3-way'!$D100="","",'True_Odds_Calculator_3-way'!O101/'True_Odds_Calculator_3-way'!B101-1)</f>
        <v>8.2497158281233602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2.9868059652025769E-2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1.0252960172025465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13.1796080935246</v>
      </c>
      <c r="I101" s="6">
        <f>IF('Log_working_3-way'!$D101="","",'True_Odds_Calculator_3-way'!O102/'True_Odds_Calculator_3-way'!B102-1)</f>
        <v>9.7432039157614447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2.7384926758690975E-2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1.0247498510662243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11.245648150177422</v>
      </c>
      <c r="I102" s="6">
        <f>IF('Log_working_3-way'!$D102="","",'True_Odds_Calculator_3-way'!O103/'True_Odds_Calculator_3-way'!B103-1)</f>
        <v>10.039949704618678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2.6880735577008652E-2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1.0278697614815306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21.899447428289282</v>
      </c>
      <c r="I103" s="6">
        <f>IF('Log_working_3-way'!$D103="","",'True_Odds_Calculator_3-way'!O104/'True_Odds_Calculator_3-way'!B104-1)</f>
        <v>6.4155318142523425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2.9059666270920381E-2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1.086682591558624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-0.87789546123474604</v>
      </c>
      <c r="I104" s="6">
        <f>IF('Log_working_3-way'!$D104="","",'True_Odds_Calculator_3-way'!O105/'True_Odds_Calculator_3-way'!B105-1)</f>
        <v>-6.2137465108347611E-2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3.4972304080018279E-2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1.04143251036526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49.135237973719107</v>
      </c>
      <c r="I105" s="6">
        <f>IF('Log_working_3-way'!$D105="","",'True_Odds_Calculator_3-way'!O106/'True_Odds_Calculator_3-way'!B106-1)</f>
        <v>2.9693444118500003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3.2350847798286342E-2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1.0339932430953032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38.369203195927916</v>
      </c>
      <c r="I106" s="6">
        <f>IF('Log_working_3-way'!$D106="","",'True_Odds_Calculator_3-way'!O107/'True_Odds_Calculator_3-way'!B107-1)</f>
        <v>4.716911876569581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3.0490684355445774E-2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1.0255765085757116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14.69578734938913</v>
      </c>
      <c r="I107" s="6">
        <f>IF('Log_working_3-way'!$D107="","",'True_Odds_Calculator_3-way'!O108/'True_Odds_Calculator_3-way'!B108-1)</f>
        <v>8.5034620258737856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2.7586049527262624E-2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1.0317219498935573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31.421134645864065</v>
      </c>
      <c r="I108" s="6">
        <f>IF('Log_working_3-way'!$D108="","",'True_Odds_Calculator_3-way'!O109/'True_Odds_Calculator_3-way'!B109-1)</f>
        <v>5.9001396538031337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3.0574954695546941E-2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1.0305429806076556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27.350962196693732</v>
      </c>
      <c r="I109" s="6">
        <f>IF('Log_working_3-way'!$D109="","",'True_Odds_Calculator_3-way'!O110/'True_Odds_Calculator_3-way'!B110-1)</f>
        <v>6.0117331568811636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3.0596682894713068E-2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1.0253465160407855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16.933486997797164</v>
      </c>
      <c r="I110" s="6">
        <f>IF('Log_working_3-way'!$D110="","",'True_Odds_Calculator_3-way'!O111/'True_Odds_Calculator_3-way'!B111-1)</f>
        <v>7.8328410838239453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2.712527367784201E-2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1.0250928365409517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8.4497275663648423</v>
      </c>
      <c r="I111" s="6">
        <f>IF('Log_working_3-way'!$D111="","",'True_Odds_Calculator_3-way'!O112/'True_Odds_Calculator_3-way'!B112-1)</f>
        <v>7.995753717776072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2.7000481276789667E-2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1.0293096463340443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3.7534907927306147</v>
      </c>
      <c r="I112" s="6">
        <f>IF('Log_working_3-way'!$D112="","",'True_Odds_Calculator_3-way'!O113/'True_Odds_Calculator_3-way'!B113-1)</f>
        <v>6.8827053588691287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2.9699432377466195E-2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1.0528717944001349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18.220697490739685</v>
      </c>
      <c r="I113" s="6">
        <f>IF('Log_working_3-way'!$D113="","",'True_Odds_Calculator_3-way'!O114/'True_Odds_Calculator_3-way'!B114-1)</f>
        <v>7.8588956703383985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5.5662045608757538E-2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1.0634073675499789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34.104413590385299</v>
      </c>
      <c r="I114" s="6">
        <f>IF('Log_working_3-way'!$D114="","",'True_Odds_Calculator_3-way'!O115/'True_Odds_Calculator_3-way'!B115-1)</f>
        <v>5.239506135480223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5.9133198609027771E-2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1.0551896429994616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23.143011840727134</v>
      </c>
      <c r="I115" s="6">
        <f>IF('Log_working_3-way'!$D115="","",'True_Odds_Calculator_3-way'!O116/'True_Odds_Calculator_3-way'!B116-1)</f>
        <v>6.6389998402300696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5.6521093285799129E-2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1.0596240208504624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4.05422840785738</v>
      </c>
      <c r="I116" s="6">
        <f>IF('Log_working_3-way'!$D116="","",'True_Odds_Calculator_3-way'!O117/'True_Odds_Calculator_3-way'!B117-1)</f>
        <v>8.0972601596000899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6.0175202718568244E-2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1.1098324256182077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29.583287720393432</v>
      </c>
      <c r="I117" s="6">
        <f>IF('Log_working_3-way'!$D117="","",'True_Odds_Calculator_3-way'!O118/'True_Odds_Calculator_3-way'!B118-1)</f>
        <v>5.7542774039245668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0.10524595896909639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1.101449856454876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12.590578089044795</v>
      </c>
      <c r="I118" s="6">
        <f>IF('Log_working_3-way'!$D118="","",'True_Odds_Calculator_3-way'!O119/'True_Odds_Calculator_3-way'!B119-1)</f>
        <v>7.1093194442179524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0.10540813867060073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1.0628690738226492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6.0957188053510842</v>
      </c>
      <c r="I119" s="6">
        <f>IF('Log_working_3-way'!$D119="","",'True_Odds_Calculator_3-way'!O120/'True_Odds_Calculator_3-way'!B120-1)</f>
        <v>5.7574291401059252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6.3655122803916386E-2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1.0780292364221187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44.293104728618708</v>
      </c>
      <c r="I120" s="6">
        <f>IF('Log_working_3-way'!$D120="","",'True_Odds_Calculator_3-way'!O121/'True_Odds_Calculator_3-way'!B121-1)</f>
        <v>3.4193177128501988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6.4738417269591064E-2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1.0609058361213883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8.848256934655911</v>
      </c>
      <c r="I121" s="6">
        <f>IF('Log_working_3-way'!$D121="","",'True_Odds_Calculator_3-way'!O122/'True_Odds_Calculator_3-way'!B122-1)</f>
        <v>6.0969796852575238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6.3466149264297833E-2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1.1105329708923819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27.170352698851932</v>
      </c>
      <c r="I122" s="6">
        <f>IF('Log_working_3-way'!$D122="","",'True_Odds_Calculator_3-way'!O123/'True_Odds_Calculator_3-way'!B123-1)</f>
        <v>6.2435078591748177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0.10790278366577555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1.0614240709446068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8.5276659115708284</v>
      </c>
      <c r="I123" s="6">
        <f>IF('Log_working_3-way'!$D123="","",'True_Odds_Calculator_3-way'!O124/'True_Odds_Calculator_3-way'!B124-1)</f>
        <v>7.3208417323664037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6.4520878472207999E-2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1.0637350905058554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7.4110192111816016</v>
      </c>
      <c r="I124" s="6">
        <f>IF('Log_working_3-way'!$D124="","",'True_Odds_Calculator_3-way'!O125/'True_Odds_Calculator_3-way'!B125-1)</f>
        <v>6.2803567564076523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6.5757607686997233E-2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1.0620345175566885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22.505596570612049</v>
      </c>
      <c r="I125" s="6">
        <f>IF('Log_working_3-way'!$D125="","",'True_Odds_Calculator_3-way'!O126/'True_Odds_Calculator_3-way'!B126-1)</f>
        <v>7.3282300774560856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6.3576494427558305E-2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1.060628404268952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15.312837625082302</v>
      </c>
      <c r="I126" s="6">
        <f>IF('Log_working_3-way'!$D126="","",'True_Odds_Calculator_3-way'!O127/'True_Odds_Calculator_3-way'!B127-1)</f>
        <v>7.6808090021779218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6.4260646131670374E-2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1.023847772933302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4.230665943908325</v>
      </c>
      <c r="I127" s="6">
        <f>IF('Log_working_3-way'!$D127="","",'True_Odds_Calculator_3-way'!O128/'True_Odds_Calculator_3-way'!B128-1)</f>
        <v>6.6592817606724832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2.4414039119921682E-2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1.0223511610132749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5.1994877744931074</v>
      </c>
      <c r="I128" s="6">
        <f>IF('Log_working_3-way'!$D128="","",'True_Odds_Calculator_3-way'!O129/'True_Odds_Calculator_3-way'!B129-1)</f>
        <v>7.6548245168126794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2.3441865673890172E-2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1.0201743997860528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7.8782904352657432</v>
      </c>
      <c r="I129" s="6">
        <f>IF('Log_working_3-way'!$D129="","",'True_Odds_Calculator_3-way'!O130/'True_Odds_Calculator_3-way'!B130-1)</f>
        <v>10.245052398008974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2.1867259437543085E-2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1.0562703145965788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65.145008075510276</v>
      </c>
      <c r="I130" s="6">
        <f>IF('Log_working_3-way'!$D130="","",'True_Odds_Calculator_3-way'!O131/'True_Odds_Calculator_3-way'!B131-1)</f>
        <v>1.0638905924312345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3.2600154172407914E-2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1.0356562944715453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14.045839443175344</v>
      </c>
      <c r="I131" s="6">
        <f>IF('Log_working_3-way'!$D131="","",'True_Odds_Calculator_3-way'!O132/'True_Odds_Calculator_3-way'!B132-1)</f>
        <v>9.7724649267705122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3.8347052839806439E-2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1.0375553437212841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17.664611238629071</v>
      </c>
      <c r="I132" s="6">
        <f>IF('Log_working_3-way'!$D132="","",'True_Odds_Calculator_3-way'!O133/'True_Odds_Calculator_3-way'!B133-1)</f>
        <v>9.5452474947953796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3.9750976921111292E-2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1.0421004814468824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29.314705727266364</v>
      </c>
      <c r="I133" s="6">
        <f>IF('Log_working_3-way'!$D133="","",'True_Odds_Calculator_3-way'!O134/'True_Odds_Calculator_3-way'!B134-1)</f>
        <v>6.6645530998652012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4.1134022215990829E-2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1.0381726181180579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18.155515729708846</v>
      </c>
      <c r="I134" s="6">
        <f>IF('Log_working_3-way'!$D134="","",'True_Odds_Calculator_3-way'!O135/'True_Odds_Calculator_3-way'!B135-1)</f>
        <v>7.9886481427290192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4.0423407022434077E-2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1.0253594999022229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8.7487531677643382</v>
      </c>
      <c r="I135" s="6">
        <f>IF('Log_working_3-way'!$D135="","",'True_Odds_Calculator_3-way'!O136/'True_Odds_Calculator_3-way'!B136-1)</f>
        <v>7.5209857526021153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2.7251443704311651E-2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1.0253765675916988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16.042281488173529</v>
      </c>
      <c r="I136" s="6">
        <f>IF('Log_working_3-way'!$D136="","",'True_Odds_Calculator_3-way'!O137/'True_Odds_Calculator_3-way'!B137-1)</f>
        <v>7.9391383001465581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2.7250742424823837E-2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1.0345180871726249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43.964775498935637</v>
      </c>
      <c r="I137" s="6">
        <f>IF('Log_working_3-way'!$D137="","",'True_Odds_Calculator_3-way'!O138/'True_Odds_Calculator_3-way'!B138-1)</f>
        <v>3.1822792038553924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2.9183704211728667E-2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1.045634310293426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26.941294410137139</v>
      </c>
      <c r="I138" s="6">
        <f>IF('Log_working_3-way'!$D138="","",'True_Odds_Calculator_3-way'!O139/'True_Odds_Calculator_3-way'!B139-1)</f>
        <v>4.9174946238146564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4.5707015856269573E-2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1.0568710227675868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1.2441126489906429</v>
      </c>
      <c r="I139" s="6">
        <f>IF('Log_working_3-way'!$D139="","",'True_Odds_Calculator_3-way'!O140/'True_Odds_Calculator_3-way'!B140-1)</f>
        <v>3.3930688700128853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4.8238616650483346E-2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1.0460062560897807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26.33179535928544</v>
      </c>
      <c r="I140" s="6">
        <f>IF('Log_working_3-way'!$D140="","",'True_Odds_Calculator_3-way'!O141/'True_Odds_Calculator_3-way'!B141-1)</f>
        <v>5.1882275179434805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4.6281693237781418E-2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1.0415972378215668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17.263548679986247</v>
      </c>
      <c r="I141" s="6">
        <f>IF('Log_working_3-way'!$D141="","",'True_Odds_Calculator_3-way'!O142/'True_Odds_Calculator_3-way'!B142-1)</f>
        <v>6.5997520835323069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4.4104262575295206E-2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1.0983111412561384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81.987681430940768</v>
      </c>
      <c r="I142" s="6">
        <f>IF('Log_working_3-way'!$D142="","",'True_Odds_Calculator_3-way'!O143/'True_Odds_Calculator_3-way'!B143-1)</f>
        <v>-0.4617257724401842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3.3091665556686634E-2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1.0242468938483225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34.049740349512632</v>
      </c>
      <c r="I143" s="6">
        <f>IF('Log_working_3-way'!$D143="","",'True_Odds_Calculator_3-way'!O144/'True_Odds_Calculator_3-way'!B144-1)</f>
        <v>4.189652618486047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2.3015591365762811E-2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1.0272682054447722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1.3319229473029508</v>
      </c>
      <c r="I144" s="6">
        <f>IF('Log_working_3-way'!$D144="","",'True_Odds_Calculator_3-way'!O145/'True_Odds_Calculator_3-way'!B145-1)</f>
        <v>4.1116355693727309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2.4418098380303732E-2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1.0324324918348236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31.779150473683558</v>
      </c>
      <c r="I145" s="6">
        <f>IF('Log_working_3-way'!$D145="","",'True_Odds_Calculator_3-way'!O146/'True_Odds_Calculator_3-way'!B146-1)</f>
        <v>5.5764593344011377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3.1205954897815413E-2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1.0343110065941457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36.398076755956581</v>
      </c>
      <c r="I146" s="6">
        <f>IF('Log_working_3-way'!$D146="","",'True_Odds_Calculator_3-way'!O147/'True_Odds_Calculator_3-way'!B147-1)</f>
        <v>4.6016292274821469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3.1570655017859828E-2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1.0287815994444558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29.691043671315111</v>
      </c>
      <c r="I147" s="6">
        <f>IF('Log_working_3-way'!$D147="","",'True_Odds_Calculator_3-way'!O148/'True_Odds_Calculator_3-way'!B148-1)</f>
        <v>4.8992879448782309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2.8367488708817445E-2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1.0208011186922472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4.7685288146856379</v>
      </c>
      <c r="I148" s="6">
        <f>IF('Log_working_3-way'!$D148="","",'True_Odds_Calculator_3-way'!O149/'True_Odds_Calculator_3-way'!B149-1)</f>
        <v>5.6404429465060693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2.1269828294515181E-2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1.0202453269564413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16.874835296160487</v>
      </c>
      <c r="I149" s="6">
        <f>IF('Log_working_3-way'!$D149="","",'True_Odds_Calculator_3-way'!O150/'True_Odds_Calculator_3-way'!B150-1)</f>
        <v>8.3236023612688932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2.170668837335521E-2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1.0242358244141907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31.275791503259875</v>
      </c>
      <c r="I150" s="6">
        <f>IF('Log_working_3-way'!$D150="","",'True_Odds_Calculator_3-way'!O151/'True_Odds_Calculator_3-way'!B151-1)</f>
        <v>6.3751801077217118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2.3350961881696275E-2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1.0201245433721051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15.305693351786125</v>
      </c>
      <c r="I151" s="6">
        <f>IF('Log_working_3-way'!$D151="","",'True_Odds_Calculator_3-way'!O152/'True_Odds_Calculator_3-way'!B152-1)</f>
        <v>8.0423152358252601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2.1712156307091668E-2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1.0205344440557933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15.705799628131071</v>
      </c>
      <c r="I152" s="6">
        <f>IF('Log_working_3-way'!$D152="","",'True_Odds_Calculator_3-way'!O153/'True_Odds_Calculator_3-way'!B153-1)</f>
        <v>8.2625652016271527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2.2120267465283838E-2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1.0310743199374193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51.055377576726002</v>
      </c>
      <c r="I153" s="6">
        <f>IF('Log_working_3-way'!$D153="","",'True_Odds_Calculator_3-way'!O154/'True_Odds_Calculator_3-way'!B154-1)</f>
        <v>2.8925238614092001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2.3512768108478577E-2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1.0199446805138292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9.4549388284897766</v>
      </c>
      <c r="I154" s="6">
        <f>IF('Log_working_3-way'!$D154="","",'True_Odds_Calculator_3-way'!O155/'True_Odds_Calculator_3-way'!B155-1)</f>
        <v>7.0373613693193686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2.1493602216435814E-2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1.0234888899447421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2.0003160507448383</v>
      </c>
      <c r="I155" s="6">
        <f>IF('Log_working_3-way'!$D155="","",'True_Odds_Calculator_3-way'!O156/'True_Odds_Calculator_3-way'!B156-1)</f>
        <v>5.2066636137587166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2.2258612515221987E-2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1.0280371496941181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44.210658915780037</v>
      </c>
      <c r="I156" s="6">
        <f>IF('Log_working_3-way'!$D156="","",'True_Odds_Calculator_3-way'!O157/'True_Odds_Calculator_3-way'!B157-1)</f>
        <v>3.4226216772797224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2.3586369162408527E-2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1.0557092158553143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22.651872198930171</v>
      </c>
      <c r="I157" s="6">
        <f>IF('Log_working_3-way'!$D157="","",'True_Odds_Calculator_3-way'!O158/'True_Odds_Calculator_3-way'!B158-1)</f>
        <v>8.2390125777070988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5.6998777506112486E-2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1.0726087557927126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1.7367943527657008</v>
      </c>
      <c r="I158" s="6">
        <f>IF('Log_working_3-way'!$D158="","",'True_Odds_Calculator_3-way'!O159/'True_Odds_Calculator_3-way'!B159-1)</f>
        <v>4.4046215319101885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6.4051388882870874E-2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1.0702296070565047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39.22222774255934</v>
      </c>
      <c r="I159" s="6">
        <f>IF('Log_working_3-way'!$D159="","",'True_Odds_Calculator_3-way'!O160/'True_Odds_Calculator_3-way'!B160-1)</f>
        <v>4.1399801796312534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6.2064805880089002E-2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1.0507327196025484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8.6815267104675478</v>
      </c>
      <c r="I160" s="6">
        <f>IF('Log_working_3-way'!$D160="","",'True_Odds_Calculator_3-way'!O161/'True_Odds_Calculator_3-way'!B161-1)</f>
        <v>10.435299603320255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5.4307939338402278E-2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1.0200086731753781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13.592028867309896</v>
      </c>
      <c r="I161" s="6">
        <f>IF('Log_working_3-way'!$D161="","",'True_Odds_Calculator_3-way'!O162/'True_Odds_Calculator_3-way'!B162-1)</f>
        <v>6.7235188774145858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2.1609191582894649E-2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1.0193761655022398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13.377600547695865</v>
      </c>
      <c r="I162" s="6">
        <f>IF('Log_working_3-way'!$D162="","",'True_Odds_Calculator_3-way'!O163/'True_Odds_Calculator_3-way'!B163-1)</f>
        <v>8.2157827440775915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2.1016056524345572E-2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1.0426896385341007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54.677792425326778</v>
      </c>
      <c r="I163" s="6">
        <f>IF('Log_working_3-way'!$D163="","",'True_Odds_Calculator_3-way'!O164/'True_Odds_Calculator_3-way'!B164-1)</f>
        <v>1.8938281869428084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3.0789841813873897E-2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1.0201944466345783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9.6591394520746832</v>
      </c>
      <c r="I164" s="6">
        <f>IF('Log_working_3-way'!$D164="","",'True_Odds_Calculator_3-way'!O165/'True_Odds_Calculator_3-way'!B165-1)</f>
        <v>7.8783289842096504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2.1862822577438434E-2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1.0246570631979193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13.632749842854009</v>
      </c>
      <c r="I165" s="6">
        <f>IF('Log_working_3-way'!$D165="","",'True_Odds_Calculator_3-way'!O166/'True_Odds_Calculator_3-way'!B166-1)</f>
        <v>8.6927460770804199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2.6678907943273211E-2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1.025505782066628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8.8076673686918792</v>
      </c>
      <c r="I166" s="6">
        <f>IF('Log_working_3-way'!$D166="","",'True_Odds_Calculator_3-way'!O167/'True_Odds_Calculator_3-way'!B167-1)</f>
        <v>8.9334054104711882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2.7574135351691176E-2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1.0345194381119871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24.940626361743558</v>
      </c>
      <c r="I167" s="6">
        <f>IF('Log_working_3-way'!$D167="","",'True_Odds_Calculator_3-way'!O168/'True_Odds_Calculator_3-way'!B168-1)</f>
        <v>8.0364858116000875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3.4915576714444674E-2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1.031835396986678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36.960354314730388</v>
      </c>
      <c r="I168" s="6">
        <f>IF('Log_working_3-way'!$D168="","",'True_Odds_Calculator_3-way'!O169/'True_Odds_Calculator_3-way'!B169-1)</f>
        <v>4.8954662237441955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2.9034125343817552E-2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1.0262912178356689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18.388014490070848</v>
      </c>
      <c r="I169" s="6">
        <f>IF('Log_working_3-way'!$D169="","",'True_Odds_Calculator_3-way'!O170/'True_Odds_Calculator_3-way'!B170-1)</f>
        <v>6.9869049930115095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2.7946773455432838E-2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1.063986564445176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70.997062091409859</v>
      </c>
      <c r="I170" s="6">
        <f>IF('Log_working_3-way'!$D170="","",'True_Odds_Calculator_3-way'!O171/'True_Odds_Calculator_3-way'!B171-1)</f>
        <v>0.34722163623343882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3.2212814967953252E-2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1.0317121883206146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30.677101882168223</v>
      </c>
      <c r="I171" s="6">
        <f>IF('Log_working_3-way'!$D171="","",'True_Odds_Calculator_3-way'!O172/'True_Odds_Calculator_3-way'!B172-1)</f>
        <v>5.8619231350540559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3.0809615915998956E-2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1.0692214443932178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68.25486361508375</v>
      </c>
      <c r="I172" s="6">
        <f>IF('Log_working_3-way'!$D172="","",'True_Odds_Calculator_3-way'!O173/'True_Odds_Calculator_3-way'!B173-1)</f>
        <v>0.78500573090180259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3.7016596773921995E-2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1.0292037741882505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28.663546141741094</v>
      </c>
      <c r="I173" s="6">
        <f>IF('Log_working_3-way'!$D173="","",'True_Odds_Calculator_3-way'!O174/'True_Odds_Calculator_3-way'!B174-1)</f>
        <v>5.2601937382410018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2.9010443664778673E-2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1.023932276977696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13.419758679639965</v>
      </c>
      <c r="I174" s="6">
        <f>IF('Log_working_3-way'!$D174="","",'True_Odds_Calculator_3-way'!O175/'True_Odds_Calculator_3-way'!B175-1)</f>
        <v>7.6342801050848745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2.587704391828094E-2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1.0424593129842752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59.316001533401575</v>
      </c>
      <c r="I175" s="6">
        <f>IF('Log_working_3-way'!$D175="","",'True_Odds_Calculator_3-way'!O176/'True_Odds_Calculator_3-way'!B176-1)</f>
        <v>1.6755025005768118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2.7921653027908278E-2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1.0422105290239028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-0.16347900130569126</v>
      </c>
      <c r="I176" s="6">
        <f>IF('Log_working_3-way'!$D176="","",'True_Odds_Calculator_3-way'!O177/'True_Odds_Calculator_3-way'!B177-1)</f>
        <v>2.352306371852555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3.0603815873884388E-2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1.0314495026611965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2.1308685707422987</v>
      </c>
      <c r="I177" s="6">
        <f>IF('Log_working_3-way'!$D177="","",'True_Odds_Calculator_3-way'!O178/'True_Odds_Calculator_3-way'!B178-1)</f>
        <v>4.7783988292934438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2.9496258729520441E-2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1.0416339865050865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-0.12626592086392319</v>
      </c>
      <c r="I178" s="6">
        <f>IF('Log_working_3-way'!$D178="","",'True_Odds_Calculator_3-way'!O179/'True_Odds_Calculator_3-way'!B179-1)</f>
        <v>2.2678904747328805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3.0242598121786202E-2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1.0654971902096486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73.67905979553953</v>
      </c>
      <c r="I179" s="6">
        <f>IF('Log_working_3-way'!$D179="","",'True_Odds_Calculator_3-way'!O180/'True_Odds_Calculator_3-way'!B180-1)</f>
        <v>0.16175928673686668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3.0365848976928067E-2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1.0213571301718753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6.2594715086981498</v>
      </c>
      <c r="I180" s="6">
        <f>IF('Log_working_3-way'!$D180="","",'True_Odds_Calculator_3-way'!O181/'True_Odds_Calculator_3-way'!B181-1)</f>
        <v>8.1441139263908315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2.2734406030658683E-2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1.0217383168567047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5.9174364119387661</v>
      </c>
      <c r="I181" s="6">
        <f>IF('Log_working_3-way'!$D181="","",'True_Odds_Calculator_3-way'!O182/'True_Odds_Calculator_3-way'!B182-1)</f>
        <v>5.5636627169471335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2.2537242132409485E-2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1.0310443127238615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38.984742613980522</v>
      </c>
      <c r="I182" s="6">
        <f>IF('Log_working_3-way'!$D182="","",'True_Odds_Calculator_3-way'!O183/'True_Odds_Calculator_3-way'!B183-1)</f>
        <v>4.5959186392113942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2.7676672623270449E-2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1.0198428403891338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14.417148197145726</v>
      </c>
      <c r="I183" s="6">
        <f>IF('Log_working_3-way'!$D183="","",'True_Odds_Calculator_3-way'!O184/'True_Odds_Calculator_3-way'!B184-1)</f>
        <v>10.722208535716074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2.1397690104497658E-2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1.0391883643505009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21.006742450833688</v>
      </c>
      <c r="I184" s="6">
        <f>IF('Log_working_3-way'!$D184="","",'True_Odds_Calculator_3-way'!O185/'True_Odds_Calculator_3-way'!B185-1)</f>
        <v>10.589464180590113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4.0283396421864959E-2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1.0358922690292147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11.367273480752365</v>
      </c>
      <c r="I185" s="6">
        <f>IF('Log_working_3-way'!$D185="","",'True_Odds_Calculator_3-way'!O186/'True_Odds_Calculator_3-way'!B186-1)</f>
        <v>9.214229700211618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3.8765767168915888E-2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1.040231043114495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27.092348360503372</v>
      </c>
      <c r="I186" s="6">
        <f>IF('Log_working_3-way'!$D186="","",'True_Odds_Calculator_3-way'!O187/'True_Odds_Calculator_3-way'!B187-1)</f>
        <v>7.0311789789019663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4.0084197370476637E-2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1.0386214518423724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21.655506219678664</v>
      </c>
      <c r="I187" s="6">
        <f>IF('Log_working_3-way'!$D187="","",'True_Odds_Calculator_3-way'!O188/'True_Odds_Calculator_3-way'!B188-1)</f>
        <v>7.1718421910792571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4.0139977445098785E-2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1.04932752447615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37.860254702877548</v>
      </c>
      <c r="I188" s="6">
        <f>IF('Log_working_3-way'!$D188="","",'True_Odds_Calculator_3-way'!O189/'True_Odds_Calculator_3-way'!B189-1)</f>
        <v>5.4959473888565329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4.3986907808307052E-2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1.0253568030608258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12.55160478994288</v>
      </c>
      <c r="I189" s="6">
        <f>IF('Log_working_3-way'!$D189="","",'True_Odds_Calculator_3-way'!O190/'True_Odds_Calculator_3-way'!B190-1)</f>
        <v>7.370503026572333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2.7400290647928038E-2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1.0242389991153074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8.8838029711015825</v>
      </c>
      <c r="I190" s="6">
        <f>IF('Log_working_3-way'!$D190="","",'True_Odds_Calculator_3-way'!O191/'True_Odds_Calculator_3-way'!B191-1)</f>
        <v>8.2260680495974601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2.6163645271925606E-2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1.0260704109619241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13.061856630081728</v>
      </c>
      <c r="I191" s="6">
        <f>IF('Log_working_3-way'!$D191="","",'True_Odds_Calculator_3-way'!O192/'True_Odds_Calculator_3-way'!B192-1)</f>
        <v>7.0778393745162145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2.8124805138302511E-2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1.0317178999373224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32.581233685594007</v>
      </c>
      <c r="I192" s="6">
        <f>IF('Log_working_3-way'!$D192="","",'True_Odds_Calculator_3-way'!O193/'True_Odds_Calculator_3-way'!B193-1)</f>
        <v>4.8587595066294806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3.039919404186131E-2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1.0576945147844814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37.576705071212835</v>
      </c>
      <c r="I193" s="6">
        <f>IF('Log_working_3-way'!$D193="","",'True_Odds_Calculator_3-way'!O194/'True_Odds_Calculator_3-way'!B194-1)</f>
        <v>5.3162743337517622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5.1660505193707795E-2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1.0288854728448578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1.6020644448805226</v>
      </c>
      <c r="I194" s="6">
        <f>IF('Log_working_3-way'!$D194="","",'True_Odds_Calculator_3-way'!O195/'True_Odds_Calculator_3-way'!B195-1)</f>
        <v>3.9660768994661408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2.6075002281205517E-2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1.0243187323343645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27.522764448411454</v>
      </c>
      <c r="I195" s="6">
        <f>IF('Log_working_3-way'!$D195="","",'True_Odds_Calculator_3-way'!O196/'True_Odds_Calculator_3-way'!B196-1)</f>
        <v>5.8320568660373606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2.4389050704840098E-2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1.0326724032256114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20.51410587831009</v>
      </c>
      <c r="I196" s="6">
        <f>IF('Log_working_3-way'!$D196="","",'True_Odds_Calculator_3-way'!O197/'True_Odds_Calculator_3-way'!B197-1)</f>
        <v>8.0982910026230659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3.4201055168540551E-2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1.0281047926129099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35.677008325740232</v>
      </c>
      <c r="I197" s="6">
        <f>IF('Log_working_3-way'!$D197="","",'True_Odds_Calculator_3-way'!O198/'True_Odds_Calculator_3-way'!B198-1)</f>
        <v>4.1498027967054689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2.6197346476547034E-2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1.0359861055469628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8.7019039138362402</v>
      </c>
      <c r="I198" s="6">
        <f>IF('Log_working_3-way'!$D198="","",'True_Odds_Calculator_3-way'!O199/'True_Odds_Calculator_3-way'!B199-1)</f>
        <v>9.9135282777313023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3.8776038776038746E-2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1.0302518187451888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9.0777470361840553</v>
      </c>
      <c r="I199" s="6">
        <f>IF('Log_working_3-way'!$D199="","",'True_Odds_Calculator_3-way'!O200/'True_Odds_Calculator_3-way'!B200-1)</f>
        <v>8.1127958351583409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3.2554917870571964E-2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1.0271123534744271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8.0338435174883749</v>
      </c>
      <c r="I200" s="6">
        <f>IF('Log_working_3-way'!$D200="","",'True_Odds_Calculator_3-way'!O201/'True_Odds_Calculator_3-way'!B201-1)</f>
        <v>7.0253089987570103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2.8915593326992006E-2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1.0268038969339945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20.238249030158393</v>
      </c>
      <c r="I201" s="6">
        <f>IF('Log_working_3-way'!$D201="","",'True_Odds_Calculator_3-way'!O202/'True_Odds_Calculator_3-way'!B202-1)</f>
        <v>8.3226893058031237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2.8143524253017693E-2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1.0256793637696053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17.08256646690079</v>
      </c>
      <c r="I202" s="6">
        <f>IF('Log_working_3-way'!$D202="","",'True_Odds_Calculator_3-way'!O203/'True_Odds_Calculator_3-way'!B203-1)</f>
        <v>8.0466617481639311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2.7457721043481653E-2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1.0256108322602517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11.410519763460943</v>
      </c>
      <c r="I203" s="6">
        <f>IF('Log_working_3-way'!$D203="","",'True_Odds_Calculator_3-way'!O204/'True_Odds_Calculator_3-way'!B204-1)</f>
        <v>8.5614700077174728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2.7765338110165683E-2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1.0258374420635434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13.391516579700387</v>
      </c>
      <c r="I204" s="6">
        <f>IF('Log_working_3-way'!$D204="","",'True_Odds_Calculator_3-way'!O205/'True_Odds_Calculator_3-way'!B205-1)</f>
        <v>7.3176577475782807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2.7890238416554247E-2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1.0321786582868082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7.413883156878974</v>
      </c>
      <c r="I205" s="6">
        <f>IF('Log_working_3-way'!$D205="","",'True_Odds_Calculator_3-way'!O206/'True_Odds_Calculator_3-way'!B206-1)</f>
        <v>7.5140475505788427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3.4199031888168197E-2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1.0301483322123346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10.359196761948731</v>
      </c>
      <c r="I206" s="6">
        <f>IF('Log_working_3-way'!$D206="","",'True_Odds_Calculator_3-way'!O207/'True_Odds_Calculator_3-way'!B207-1)</f>
        <v>7.6820121975581479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3.2491951029447907E-2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1.0391490554380225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2.4584980237154146</v>
      </c>
      <c r="I207" s="6">
        <f>IF('Log_working_3-way'!$D207="","",'True_Odds_Calculator_3-way'!O208/'True_Odds_Calculator_3-way'!B208-1)</f>
        <v>5.1484409310496275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3.7157287157287167E-2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1.0376689742399912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3.421566126193432</v>
      </c>
      <c r="I208" s="6">
        <f>IF('Log_working_3-way'!$D208="","",'True_Odds_Calculator_3-way'!O209/'True_Odds_Calculator_3-way'!B209-1)</f>
        <v>5.5737371915780969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3.7027120865747998E-2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1.0298057093275381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10.927567236641169</v>
      </c>
      <c r="I209" s="6">
        <f>IF('Log_working_3-way'!$D209="","",'True_Odds_Calculator_3-way'!O210/'True_Odds_Calculator_3-way'!B210-1)</f>
        <v>7.9505515358891632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3.2187051329648941E-2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1.0361925242295429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30.545119671174824</v>
      </c>
      <c r="I210" s="6">
        <f>IF('Log_working_3-way'!$D210="","",'True_Odds_Calculator_3-way'!O211/'True_Odds_Calculator_3-way'!B211-1)</f>
        <v>6.0567515699761039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3.5122439377758496E-2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1.0513531459532905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54.351602953613657</v>
      </c>
      <c r="I211" s="6">
        <f>IF('Log_working_3-way'!$D211="","",'True_Odds_Calculator_3-way'!O212/'True_Odds_Calculator_3-way'!B212-1)</f>
        <v>2.2830650789877733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3.6864332452027693E-2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1.030815985291071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8.511534264559403</v>
      </c>
      <c r="I212" s="6">
        <f>IF('Log_working_3-way'!$D212="","",'True_Odds_Calculator_3-way'!O213/'True_Odds_Calculator_3-way'!B213-1)</f>
        <v>8.6929902889744142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3.3161126478596037E-2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1.0362454096393157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28.797758106339568</v>
      </c>
      <c r="I213" s="6">
        <f>IF('Log_working_3-way'!$D213="","",'True_Odds_Calculator_3-way'!O214/'True_Odds_Calculator_3-way'!B214-1)</f>
        <v>5.9765822829619166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3.5789250342888712E-2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1.030580119283633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13.102336724763273</v>
      </c>
      <c r="I214" s="6">
        <f>IF('Log_working_3-way'!$D214="","",'True_Odds_Calculator_3-way'!O215/'True_Odds_Calculator_3-way'!B215-1)</f>
        <v>8.1648833338191746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3.3014308689133465E-2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1.0335126933189271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22.685567863629888</v>
      </c>
      <c r="I215" s="6">
        <f>IF('Log_working_3-way'!$D215="","",'True_Odds_Calculator_3-way'!O216/'True_Odds_Calculator_3-way'!B216-1)</f>
        <v>6.4989013982476402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3.469764272804654E-2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1.0311243581091409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17.138170474805854</v>
      </c>
      <c r="I216" s="6">
        <f>IF('Log_working_3-way'!$D216="","",'True_Odds_Calculator_3-way'!O217/'True_Odds_Calculator_3-way'!B217-1)</f>
        <v>8.2771033433284629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3.3195630538851884E-2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1.0309830415037131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14.73457494539052</v>
      </c>
      <c r="I217" s="6">
        <f>IF('Log_working_3-way'!$D217="","",'True_Odds_Calculator_3-way'!O218/'True_Odds_Calculator_3-way'!B218-1)</f>
        <v>8.2758417836009031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3.3336150184247737E-2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1.0310931256711307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15.661594654848574</v>
      </c>
      <c r="I218" s="6">
        <f>IF('Log_working_3-way'!$D218="","",'True_Odds_Calculator_3-way'!O219/'True_Odds_Calculator_3-way'!B219-1)</f>
        <v>8.5696578373903307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3.3354535922285988E-2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1.0309932901842396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14.359977171819127</v>
      </c>
      <c r="I219" s="6">
        <f>IF('Log_working_3-way'!$D219="","",'True_Odds_Calculator_3-way'!O220/'True_Odds_Calculator_3-way'!B220-1)</f>
        <v>8.5693793936333265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3.3384603819843983E-2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1.03445844587882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3.4883143052625378</v>
      </c>
      <c r="I220" s="6">
        <f>IF('Log_working_3-way'!$D220="","",'True_Odds_Calculator_3-way'!O221/'True_Odds_Calculator_3-way'!B221-1)</f>
        <v>7.6105245414640521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3.4858037399210895E-2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1.0317622793109475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21.591068849847087</v>
      </c>
      <c r="I221" s="6">
        <f>IF('Log_working_3-way'!$D221="","",'True_Odds_Calculator_3-way'!O222/'True_Odds_Calculator_3-way'!B222-1)</f>
        <v>7.7821591409048665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3.3052825622194693E-2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1.0579075325594118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40.188035882600666</v>
      </c>
      <c r="I222" s="6">
        <f>IF('Log_working_3-way'!$D222="","",'True_Odds_Calculator_3-way'!O223/'True_Odds_Calculator_3-way'!B223-1)</f>
        <v>3.8489846115476061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5.0852451421176337E-2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1.045088408346001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25.213076640172758</v>
      </c>
      <c r="I223" s="6">
        <f>IF('Log_working_3-way'!$D223="","",'True_Odds_Calculator_3-way'!O224/'True_Odds_Calculator_3-way'!B224-1)</f>
        <v>5.9852392177512233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4.571964846009724E-2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1.041488898575978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12.232340419103215</v>
      </c>
      <c r="I224" s="6">
        <f>IF('Log_working_3-way'!$D224="","",'True_Odds_Calculator_3-way'!O225/'True_Odds_Calculator_3-way'!B225-1)</f>
        <v>6.8612276177266818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4.4380549285695015E-2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1.0470307660562255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26.602594926296153</v>
      </c>
      <c r="I225" s="6">
        <f>IF('Log_working_3-way'!$D225="","",'True_Odds_Calculator_3-way'!O226/'True_Odds_Calculator_3-way'!B226-1)</f>
        <v>5.6480975074675177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4.7186897046459508E-2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1.0412379887765855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10.153283820549248</v>
      </c>
      <c r="I226" s="6">
        <f>IF('Log_working_3-way'!$D226="","",'True_Odds_Calculator_3-way'!O227/'True_Odds_Calculator_3-way'!B227-1)</f>
        <v>9.1592405512030108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4.4388317916484121E-2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1.0407744471783604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12.642154902914726</v>
      </c>
      <c r="I227" s="6">
        <f>IF('Log_working_3-way'!$D227="","",'True_Odds_Calculator_3-way'!O228/'True_Odds_Calculator_3-way'!B228-1)</f>
        <v>8.0144560207119824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4.3819187039533913E-2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1.0448235633764167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26.072730318040332</v>
      </c>
      <c r="I228" s="6">
        <f>IF('Log_working_3-way'!$D228="","",'True_Odds_Calculator_3-way'!O229/'True_Odds_Calculator_3-way'!B229-1)</f>
        <v>6.5926092470606417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4.5086515943573158E-2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1.0666677574097936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48.920286495833182</v>
      </c>
      <c r="I229" s="6">
        <f>IF('Log_working_3-way'!$D229="","",'True_Odds_Calculator_3-way'!O230/'True_Odds_Calculator_3-way'!B230-1)</f>
        <v>3.0583034629919696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5.1876513168512384E-2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1.0418289935880107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11.748192038612975</v>
      </c>
      <c r="I230" s="6">
        <f>IF('Log_working_3-way'!$D230="","",'True_Odds_Calculator_3-way'!O231/'True_Odds_Calculator_3-way'!B231-1)</f>
        <v>7.4273284566290787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4.4841171146252634E-2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1.0446172845749284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5.8758235630616857</v>
      </c>
      <c r="I231" s="6">
        <f>IF('Log_working_3-way'!$D231="","",'True_Odds_Calculator_3-way'!O232/'True_Odds_Calculator_3-way'!B232-1)</f>
        <v>5.2894573077265576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4.5340104488898136E-2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1.0261417033308913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7.9848343720604351</v>
      </c>
      <c r="I232" s="6">
        <f>IF('Log_working_3-way'!$D232="","",'True_Odds_Calculator_3-way'!O233/'True_Odds_Calculator_3-way'!B233-1)</f>
        <v>10.025263377503357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2.8248603706297892E-2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1.034661587519039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35.028434063302832</v>
      </c>
      <c r="I233" s="6">
        <f>IF('Log_working_3-way'!$D233="","",'True_Odds_Calculator_3-way'!O234/'True_Odds_Calculator_3-way'!B234-1)</f>
        <v>6.0402043182379721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3.1969632261907632E-2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1.0264938838844349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19.097647110350913</v>
      </c>
      <c r="I234" s="6">
        <f>IF('Log_working_3-way'!$D234="","",'True_Odds_Calculator_3-way'!O235/'True_Odds_Calculator_3-way'!B235-1)</f>
        <v>7.9866697475169683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2.8038601302350807E-2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1.0298184986128334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3.8790379346661599</v>
      </c>
      <c r="I235" s="6">
        <f>IF('Log_working_3-way'!$D235="","",'True_Odds_Calculator_3-way'!O236/'True_Odds_Calculator_3-way'!B236-1)</f>
        <v>7.2013817419217645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3.0376838581149368E-2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1.0251637736228993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12.255512435010022</v>
      </c>
      <c r="I236" s="6">
        <f>IF('Log_working_3-way'!$D236="","",'True_Odds_Calculator_3-way'!O237/'True_Odds_Calculator_3-way'!B237-1)</f>
        <v>7.6745207283543859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2.7223382939294938E-2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1.0500440019742068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30.152449539342864</v>
      </c>
      <c r="I237" s="6">
        <f>IF('Log_working_3-way'!$D237="","",'True_Odds_Calculator_3-way'!O238/'True_Odds_Calculator_3-way'!B238-1)</f>
        <v>7.2046402003971011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4.8169941925490845E-2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1.0648568833199916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25.000324909610907</v>
      </c>
      <c r="I238" s="6">
        <f>IF('Log_working_3-way'!$D238="","",'True_Odds_Calculator_3-way'!O239/'True_Odds_Calculator_3-way'!B239-1)</f>
        <v>5.7826607789697766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6.5403264045029719E-2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1.0976286791073193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60.232770568598404</v>
      </c>
      <c r="I239" s="6">
        <f>IF('Log_working_3-way'!$D239="","",'True_Odds_Calculator_3-way'!O240/'True_Odds_Calculator_3-way'!B240-1)</f>
        <v>1.6774285729883189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6.2117878898878764E-2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1.0286004541443075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21.444481822293543</v>
      </c>
      <c r="I240" s="6">
        <f>IF('Log_working_3-way'!$D240="","",'True_Odds_Calculator_3-way'!O241/'True_Odds_Calculator_3-way'!B241-1)</f>
        <v>7.7568474921742272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2.9825749975003646E-2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1.0720063021045236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57.179797461652747</v>
      </c>
      <c r="I241" s="6">
        <f>IF('Log_working_3-way'!$D241="","",'True_Odds_Calculator_3-way'!O242/'True_Odds_Calculator_3-way'!B242-1)</f>
        <v>1.8631263771306168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4.9078183715391077E-2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1.0260212369791084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2.9953214904624113</v>
      </c>
      <c r="I242" s="6">
        <f>IF('Log_working_3-way'!$D242="","",'True_Odds_Calculator_3-way'!O243/'True_Odds_Calculator_3-way'!B243-1)</f>
        <v>5.8237330649091916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2.5638632224930458E-2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1.0205079329981039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8.3196293277792872</v>
      </c>
      <c r="I243" s="6">
        <f>IF('Log_working_3-way'!$D243="","",'True_Odds_Calculator_3-way'!O244/'True_Odds_Calculator_3-way'!B244-1)</f>
        <v>8.3196293277792872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2.2142250212425552E-2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1.0605988457135416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71.106705161897011</v>
      </c>
      <c r="I244" s="6">
        <f>IF('Log_working_3-way'!$D244="","",'True_Odds_Calculator_3-way'!O245/'True_Odds_Calculator_3-way'!B245-1)</f>
        <v>0.23323087800674203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3.0643266308432837E-2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1.0244005845966948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12.071445324945099</v>
      </c>
      <c r="I245" s="6">
        <f>IF('Log_working_3-way'!$D245="","",'True_Odds_Calculator_3-way'!O246/'True_Odds_Calculator_3-way'!B246-1)</f>
        <v>9.3364677463191477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2.6481425858284613E-2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1.0587008816045751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66.213434406568695</v>
      </c>
      <c r="I246" s="6">
        <f>IF('Log_working_3-way'!$D246="","",'True_Odds_Calculator_3-way'!O247/'True_Odds_Calculator_3-way'!B247-1)</f>
        <v>0.93086568246390922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3.3192918314224995E-2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1.0261546427789965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16.765411205821518</v>
      </c>
      <c r="I247" s="6">
        <f>IF('Log_working_3-way'!$D247="","",'True_Odds_Calculator_3-way'!O248/'True_Odds_Calculator_3-way'!B248-1)</f>
        <v>7.9326249401833167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2.7999777999778042E-2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1.0280179501177475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24.047683309075186</v>
      </c>
      <c r="I248" s="6">
        <f>IF('Log_working_3-way'!$D248="","",'True_Odds_Calculator_3-way'!O249/'True_Odds_Calculator_3-way'!B249-1)</f>
        <v>7.2145377699254585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2.8726634160352926E-2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1.0287161751697793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28.02912962163111</v>
      </c>
      <c r="I249" s="6">
        <f>IF('Log_working_3-way'!$D249="","",'True_Odds_Calculator_3-way'!O250/'True_Odds_Calculator_3-way'!B250-1)</f>
        <v>5.7679598575532367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2.8640941529469055E-2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1.0258270365378055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19.297257557883889</v>
      </c>
      <c r="I250" s="6">
        <f>IF('Log_working_3-way'!$D250="","",'True_Odds_Calculator_3-way'!O251/'True_Odds_Calculator_3-way'!B251-1)</f>
        <v>8.8108014082506347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2.7245878988552796E-2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1.0520386987249226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9.2491019834452608</v>
      </c>
      <c r="I251" s="6">
        <f>IF('Log_working_3-way'!$D251="","",'True_Odds_Calculator_3-way'!O252/'True_Odds_Calculator_3-way'!B252-1)</f>
        <v>10.661200478942163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5.5764411027568794E-2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1.0736117728502808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41.366516917474421</v>
      </c>
      <c r="I252" s="6">
        <f>IF('Log_working_3-way'!$D252="","",'True_Odds_Calculator_3-way'!O253/'True_Odds_Calculator_3-way'!B253-1)</f>
        <v>4.207358018462835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6.3174869156599867E-2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1.0562711308736361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23.123887442974233</v>
      </c>
      <c r="I253" s="6">
        <f>IF('Log_working_3-way'!$D253="","",'True_Odds_Calculator_3-way'!O254/'True_Odds_Calculator_3-way'!B254-1)</f>
        <v>8.2358680011168151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5.7358658527723261E-2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1.0327297593127114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29.238129346286254</v>
      </c>
      <c r="I254" s="6">
        <f>IF('Log_working_3-way'!$D254="","",'True_Odds_Calculator_3-way'!O255/'True_Odds_Calculator_3-way'!B255-1)</f>
        <v>6.3933938401175023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3.2140970576867156E-2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1.0286243671234978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25.087303669971959</v>
      </c>
      <c r="I255" s="6">
        <f>IF('Log_working_3-way'!$D255="","",'True_Odds_Calculator_3-way'!O256/'True_Odds_Calculator_3-way'!B256-1)</f>
        <v>7.2115837479954124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2.9096706625128199E-2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1.0288575246863865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23.036137423279467</v>
      </c>
      <c r="I256" s="6">
        <f>IF('Log_working_3-way'!$D256="","",'True_Odds_Calculator_3-way'!O257/'True_Odds_Calculator_3-way'!B257-1)</f>
        <v>7.5000874272426898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2.9777045361968568E-2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1.034820781904598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34.57661046862664</v>
      </c>
      <c r="I257" s="6">
        <f>IF('Log_working_3-way'!$D257="","",'True_Odds_Calculator_3-way'!O258/'True_Odds_Calculator_3-way'!B258-1)</f>
        <v>5.6029028762099404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3.2446468003078488E-2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1.0285228271402624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28.691930584789702</v>
      </c>
      <c r="I258" s="6">
        <f>IF('Log_working_3-way'!$D258="","",'True_Odds_Calculator_3-way'!O259/'True_Odds_Calculator_3-way'!B259-1)</f>
        <v>7.2201302890776731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2.8026745812891996E-2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1.0248410776301229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11.783501454658836</v>
      </c>
      <c r="I259" s="6">
        <f>IF('Log_working_3-way'!$D259="","",'True_Odds_Calculator_3-way'!O260/'True_Odds_Calculator_3-way'!B260-1)</f>
        <v>8.0514947093442455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2.6909119576025375E-2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1.028886208189892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34.767214442641908</v>
      </c>
      <c r="I260" s="6">
        <f>IF('Log_working_3-way'!$D260="","",'True_Odds_Calculator_3-way'!O261/'True_Odds_Calculator_3-way'!B261-1)</f>
        <v>5.4021197449107552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2.6944546681388903E-2</v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1.3</v>
      </c>
      <c r="B2" s="4">
        <f>IF('True_Odds_Calculator_3-way'!B3="","",'True_Odds_Calculator_3-way'!B3)</f>
        <v>5.57</v>
      </c>
      <c r="C2" s="4">
        <f>IF('True_Odds_Calculator_3-way'!C3="","",'True_Odds_Calculator_3-way'!C3)</f>
        <v>11.45</v>
      </c>
      <c r="D2" s="9">
        <f>(K2/(AR2+K2-(AR2*K2)))</f>
        <v>0.75289276777270897</v>
      </c>
      <c r="E2" s="9">
        <f>(L2/(AR2+L2-(AR2*L2)))</f>
        <v>0.16667393529286181</v>
      </c>
      <c r="F2" s="9">
        <f>(M2/(AR2+M2-(AR2*M2)))</f>
        <v>8.0433296934429202E-2</v>
      </c>
      <c r="G2" s="9">
        <f>AR2</f>
        <v>1.0940346478924265</v>
      </c>
      <c r="H2" s="9">
        <f>IF(A2="","",1/D2)</f>
        <v>1.3282103943677279</v>
      </c>
      <c r="I2" s="9">
        <f>IF(B2="","",1/E2)</f>
        <v>5.9997383408683893</v>
      </c>
      <c r="J2" s="9">
        <f>IF(C2="","",1/F2)</f>
        <v>12.432662070475857</v>
      </c>
      <c r="K2" s="11">
        <f>1/A2</f>
        <v>0.76923076923076916</v>
      </c>
      <c r="L2" s="11">
        <f>1/B2</f>
        <v>0.17953321364452424</v>
      </c>
      <c r="M2" s="11">
        <f>1/C2</f>
        <v>8.7336244541484725E-2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-0.17280237656865416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0.18477990144669879</v>
      </c>
      <c r="Q2" s="11">
        <f>2*'OddsRatio_working_3-way'!K2*'OddsRatio_working_3-way'!L2*'OddsRatio_working_3-way'!M2</f>
        <v>2.4122702538733526E-2</v>
      </c>
      <c r="R2" s="11">
        <f>O2/N2</f>
        <v>0</v>
      </c>
      <c r="S2" s="11">
        <f>P2/N2</f>
        <v>-1.0693134267935602</v>
      </c>
      <c r="T2" s="11">
        <f>Q2/N2</f>
        <v>-0.13959705310620893</v>
      </c>
      <c r="U2" s="11">
        <f>'OddsRatio_working_3-way'!S2-'OddsRatio_working_3-way'!R2^2/3</f>
        <v>-1.0693134267935602</v>
      </c>
      <c r="V2" s="11">
        <f>'OddsRatio_working_3-way'!S2*'OddsRatio_working_3-way'!R2/3-2*'OddsRatio_working_3-way'!R2^3/27-'OddsRatio_working_3-way'!T2</f>
        <v>0.13959705310620893</v>
      </c>
      <c r="W2" s="11">
        <f>'OddsRatio_working_3-way'!V2^2+4*'OddsRatio_working_3-way'!U2^3/27</f>
        <v>-0.16165137977486038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0.21280197191919892</v>
      </c>
      <c r="Y2" s="11">
        <f>IF('OddsRatio_working_3-way'!W2&gt;=0,IF('OddsRatio_working_3-way'!V2+SQRT('OddsRatio_working_3-way'!W2)&gt;0,0,PI()),ACOS('OddsRatio_working_3-way'!V2/(2*'OddsRatio_working_3-way'!X2)))</f>
        <v>1.2366132439192077</v>
      </c>
      <c r="Z2" s="11">
        <f>'OddsRatio_working_3-way'!X2^(1/3)*COS('OddsRatio_working_3-way'!Y2/3)</f>
        <v>0.54701732394621327</v>
      </c>
      <c r="AA2" s="11">
        <f>'OddsRatio_working_3-way'!X2^(1/3)*COS(('OddsRatio_working_3-way'!Y2+2*PI())/3)</f>
        <v>-0.48064965785618324</v>
      </c>
      <c r="AB2" s="11">
        <f>'OddsRatio_working_3-way'!X2^(1/3)*COS(('OddsRatio_working_3-way'!Y2+4*PI())/3)</f>
        <v>-6.6367666090029656E-2</v>
      </c>
      <c r="AC2" s="11">
        <f>'OddsRatio_working_3-way'!X2^(1/3)*SIN('OddsRatio_working_3-way'!Y2/3)</f>
        <v>0.23918581946660297</v>
      </c>
      <c r="AD2" s="11">
        <f>'OddsRatio_working_3-way'!X2^(1/3)*SIN(('OddsRatio_working_3-way'!Y2+2*PI())/3)</f>
        <v>0.354137989114301</v>
      </c>
      <c r="AE2" s="11">
        <f>'OddsRatio_working_3-way'!X2^(1/3)*SIN(('OddsRatio_working_3-way'!Y2+4*PI())/3)</f>
        <v>-0.59332380858090394</v>
      </c>
      <c r="AF2" s="11">
        <f>-'OddsRatio_working_3-way'!U2/(3*'OddsRatio_working_3-way'!X2^(1/3))*COS(('OddsRatio_working_3-way'!Y2)/3)</f>
        <v>0.54701732394621327</v>
      </c>
      <c r="AG2" s="11">
        <f>-'OddsRatio_working_3-way'!U2/(3*'OddsRatio_working_3-way'!X2^(1/3))*COS(('OddsRatio_working_3-way'!Y2+2*PI())/3)</f>
        <v>-0.48064965785618324</v>
      </c>
      <c r="AH2" s="11">
        <f>-'OddsRatio_working_3-way'!U2/(3*'OddsRatio_working_3-way'!X2^(1/3))*COS(('OddsRatio_working_3-way'!Y2+4*PI())/3)</f>
        <v>-6.6367666090029656E-2</v>
      </c>
      <c r="AI2" s="11">
        <f>'OddsRatio_working_3-way'!U2/(3*'OddsRatio_working_3-way'!X2^(1/3))*SIN(('OddsRatio_working_3-way'!Y2)/3)</f>
        <v>-0.23918581946660297</v>
      </c>
      <c r="AJ2" s="11">
        <f>'OddsRatio_working_3-way'!U2/(3*'OddsRatio_working_3-way'!X2^(1/3))*SIN(('OddsRatio_working_3-way'!Y2+2*PI())/3)</f>
        <v>-0.354137989114301</v>
      </c>
      <c r="AK2" s="11">
        <f>'OddsRatio_working_3-way'!U2/(3*'OddsRatio_working_3-way'!X2^(1/3))*SIN(('OddsRatio_working_3-way'!Y2+4*PI())/3)</f>
        <v>0.59332380858090394</v>
      </c>
      <c r="AL2" s="11">
        <f>'OddsRatio_working_3-way'!Z2+'OddsRatio_working_3-way'!AF2</f>
        <v>1.0940346478924265</v>
      </c>
      <c r="AM2" s="11">
        <f>'OddsRatio_working_3-way'!AA2+'OddsRatio_working_3-way'!AG2</f>
        <v>-0.96129931571236649</v>
      </c>
      <c r="AN2" s="11">
        <f>'OddsRatio_working_3-way'!AB2+'OddsRatio_working_3-way'!AH2</f>
        <v>-0.13273533218005931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1.0940346478924265</v>
      </c>
      <c r="AS2" s="11">
        <f>IF(('OddsRatio_working_3-way'!X2=0),IF(Q2&gt;0,-Q2^(1/3),(-Q2)^(1/3)),'OddsRatio_working_3-way'!AM2-'OddsRatio_working_3-way'!R2/3)</f>
        <v>-0.96129931571236649</v>
      </c>
      <c r="AT2" s="11">
        <f>IF(('OddsRatio_working_3-way'!X2=0),IF(Q2&gt;0,-Q2^(1/3),(-Q2)^(1/3)),'OddsRatio_working_3-way'!AN2-'OddsRatio_working_3-way'!R2/3)</f>
        <v>-0.13273533218005931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3.32</v>
      </c>
      <c r="B3" s="4">
        <f>IF('True_Odds_Calculator_3-way'!B4="","",'True_Odds_Calculator_3-way'!B4)</f>
        <v>3.69</v>
      </c>
      <c r="C3" s="4">
        <f>IF('True_Odds_Calculator_3-way'!C4="","",'True_Odds_Calculator_3-way'!C4)</f>
        <v>2.2200000000000002</v>
      </c>
      <c r="D3" s="9">
        <f t="shared" ref="D3" si="0">(K3/(AR3+K3-(AR3*K3)))</f>
        <v>0.29394222808447756</v>
      </c>
      <c r="E3" s="9">
        <f t="shared" ref="E3" si="1">(L3/(AR3+L3-(AR3*L3)))</f>
        <v>0.26419302572784853</v>
      </c>
      <c r="F3" s="9">
        <f t="shared" ref="F3" si="2">(M3/(AR3+M3-(AR3*M3)))</f>
        <v>0.44186474618767391</v>
      </c>
      <c r="G3" s="9">
        <f t="shared" ref="G3" si="3">AR3</f>
        <v>1.035357350655473</v>
      </c>
      <c r="H3" s="9">
        <f t="shared" ref="H3" si="4">IF(A3="","",1/D3)</f>
        <v>3.402029053520697</v>
      </c>
      <c r="I3" s="9">
        <f t="shared" ref="I3" si="5">IF(B3="","",1/E3)</f>
        <v>3.7851112732632224</v>
      </c>
      <c r="J3" s="9">
        <f t="shared" ref="J3" si="6">IF(C3="","",1/F3)</f>
        <v>2.263135967799677</v>
      </c>
      <c r="K3" s="11">
        <f t="shared" ref="K3" si="7">1/A3</f>
        <v>0.30120481927710846</v>
      </c>
      <c r="L3" s="11">
        <f t="shared" ref="L3" si="8">1/B3</f>
        <v>0.2710027100271003</v>
      </c>
      <c r="M3" s="11">
        <f t="shared" ref="M3" si="9">1/C3</f>
        <v>0.4504504504504504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-0.27995141777098864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0.22907126932986469</v>
      </c>
      <c r="Q3" s="11">
        <f>2*'OddsRatio_working_3-way'!K3*'OddsRatio_working_3-way'!L3*'OddsRatio_working_3-way'!M3</f>
        <v>7.3538128195783217E-2</v>
      </c>
      <c r="R3" s="11">
        <f t="shared" ref="R3" si="10">O3/N3</f>
        <v>0</v>
      </c>
      <c r="S3" s="11">
        <f t="shared" ref="S3" si="11">P3/N3</f>
        <v>-0.81825364970022785</v>
      </c>
      <c r="T3" s="11">
        <f t="shared" ref="T3" si="12">Q3/N3</f>
        <v>-0.26268174950248091</v>
      </c>
      <c r="U3" s="11">
        <f>'OddsRatio_working_3-way'!S3-'OddsRatio_working_3-way'!R3^2/3</f>
        <v>-0.81825364970022785</v>
      </c>
      <c r="V3" s="11">
        <f>'OddsRatio_working_3-way'!S3*'OddsRatio_working_3-way'!R3/3-2*'OddsRatio_working_3-way'!R3^3/27-'OddsRatio_working_3-way'!T3</f>
        <v>0.26268174950248091</v>
      </c>
      <c r="W3" s="11">
        <f>'OddsRatio_working_3-way'!V3^2+4*'OddsRatio_working_3-way'!U3^3/27</f>
        <v>-1.2161670212869263E-2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0.14244592985985366</v>
      </c>
      <c r="Y3" s="11">
        <f>IF('OddsRatio_working_3-way'!W3&gt;=0,IF('OddsRatio_working_3-way'!V3+SQRT('OddsRatio_working_3-way'!W3)&gt;0,0,PI()),ACOS('OddsRatio_working_3-way'!V3/(2*'OddsRatio_working_3-way'!X3)))</f>
        <v>0.39747792029104589</v>
      </c>
      <c r="Z3" s="11">
        <f>'OddsRatio_working_3-way'!X3^(1/3)*COS('OddsRatio_working_3-way'!Y3/3)</f>
        <v>0.51767867532773659</v>
      </c>
      <c r="AA3" s="11">
        <f>'OddsRatio_working_3-way'!X3^(1/3)*COS(('OddsRatio_working_3-way'!Y3+2*PI())/3)</f>
        <v>-0.31858885028319367</v>
      </c>
      <c r="AB3" s="11">
        <f>'OddsRatio_working_3-way'!X3^(1/3)*COS(('OddsRatio_working_3-way'!Y3+4*PI())/3)</f>
        <v>-0.19908982504454306</v>
      </c>
      <c r="AC3" s="11">
        <f>'OddsRatio_working_3-way'!X3^(1/3)*SIN('OddsRatio_working_3-way'!Y3/3)</f>
        <v>6.8992794389432927E-2</v>
      </c>
      <c r="AD3" s="11">
        <f>'OddsRatio_working_3-way'!X3^(1/3)*SIN(('OddsRatio_working_3-way'!Y3+2*PI())/3)</f>
        <v>0.41382648663657995</v>
      </c>
      <c r="AE3" s="11">
        <f>'OddsRatio_working_3-way'!X3^(1/3)*SIN(('OddsRatio_working_3-way'!Y3+4*PI())/3)</f>
        <v>-0.48281928102601279</v>
      </c>
      <c r="AF3" s="11">
        <f>-'OddsRatio_working_3-way'!U3/(3*'OddsRatio_working_3-way'!X3^(1/3))*COS(('OddsRatio_working_3-way'!Y3)/3)</f>
        <v>0.51767867532773637</v>
      </c>
      <c r="AG3" s="11">
        <f>-'OddsRatio_working_3-way'!U3/(3*'OddsRatio_working_3-way'!X3^(1/3))*COS(('OddsRatio_working_3-way'!Y3+2*PI())/3)</f>
        <v>-0.31858885028319356</v>
      </c>
      <c r="AH3" s="11">
        <f>-'OddsRatio_working_3-way'!U3/(3*'OddsRatio_working_3-way'!X3^(1/3))*COS(('OddsRatio_working_3-way'!Y3+4*PI())/3)</f>
        <v>-0.19908982504454298</v>
      </c>
      <c r="AI3" s="11">
        <f>'OddsRatio_working_3-way'!U3/(3*'OddsRatio_working_3-way'!X3^(1/3))*SIN(('OddsRatio_working_3-way'!Y3)/3)</f>
        <v>-6.8992794389432899E-2</v>
      </c>
      <c r="AJ3" s="11">
        <f>'OddsRatio_working_3-way'!U3/(3*'OddsRatio_working_3-way'!X3^(1/3))*SIN(('OddsRatio_working_3-way'!Y3+2*PI())/3)</f>
        <v>-0.41382648663657978</v>
      </c>
      <c r="AK3" s="11">
        <f>'OddsRatio_working_3-way'!U3/(3*'OddsRatio_working_3-way'!X3^(1/3))*SIN(('OddsRatio_working_3-way'!Y3+4*PI())/3)</f>
        <v>0.48281928102601257</v>
      </c>
      <c r="AL3" s="11">
        <f>'OddsRatio_working_3-way'!Z3+'OddsRatio_working_3-way'!AF3</f>
        <v>1.035357350655473</v>
      </c>
      <c r="AM3" s="11">
        <f>'OddsRatio_working_3-way'!AA3+'OddsRatio_working_3-way'!AG3</f>
        <v>-0.63717770056638723</v>
      </c>
      <c r="AN3" s="11">
        <f>'OddsRatio_working_3-way'!AB3+'OddsRatio_working_3-way'!AH3</f>
        <v>-0.39817965008908607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1.035357350655473</v>
      </c>
      <c r="AS3" s="11">
        <f>IF(('OddsRatio_working_3-way'!X3=0),IF(Q3&gt;0,-Q3^(1/3),(-Q3)^(1/3)),'OddsRatio_working_3-way'!AM3-'OddsRatio_working_3-way'!R3/3)</f>
        <v>-0.63717770056638723</v>
      </c>
      <c r="AT3" s="11">
        <f>IF(('OddsRatio_working_3-way'!X3=0),IF(Q3&gt;0,-Q3^(1/3),(-Q3)^(1/3)),'OddsRatio_working_3-way'!AN3-'OddsRatio_working_3-way'!R3/3)</f>
        <v>-0.39817965008908607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3.35</v>
      </c>
      <c r="B4" s="4">
        <f>IF('True_Odds_Calculator_3-way'!B5="","",'True_Odds_Calculator_3-way'!B5)</f>
        <v>3.38</v>
      </c>
      <c r="C4" s="4">
        <f>IF('True_Odds_Calculator_3-way'!C5="","",'True_Odds_Calculator_3-way'!C5)</f>
        <v>2.31</v>
      </c>
      <c r="D4" s="9">
        <f t="shared" ref="D4:D67" si="13">(K4/(AR4+K4-(AR4*K4)))</f>
        <v>0.28991610707798626</v>
      </c>
      <c r="E4" s="9">
        <f t="shared" ref="E4:E67" si="14">(L4/(AR4+L4-(AR4*L4)))</f>
        <v>0.2873116554340821</v>
      </c>
      <c r="F4" s="9">
        <f t="shared" ref="F4:F67" si="15">(M4/(AR4+M4-(AR4*M4)))</f>
        <v>0.4227722374879318</v>
      </c>
      <c r="G4" s="9">
        <f t="shared" ref="G4:G67" si="16">AR4</f>
        <v>1.0422441227418173</v>
      </c>
      <c r="H4" s="9">
        <f t="shared" ref="H4:H67" si="17">IF(A4="","",1/D4)</f>
        <v>3.4492736884432711</v>
      </c>
      <c r="I4" s="9">
        <f t="shared" ref="I4:I67" si="18">IF(B4="","",1/E4)</f>
        <v>3.4805410121255242</v>
      </c>
      <c r="J4" s="9">
        <f t="shared" ref="J4:J67" si="19">IF(C4="","",1/F4)</f>
        <v>2.3653398007917805</v>
      </c>
      <c r="K4" s="11">
        <f t="shared" ref="K4:K67" si="20">1/A4</f>
        <v>0.29850746268656714</v>
      </c>
      <c r="L4" s="11">
        <f t="shared" ref="L4:L67" si="21">1/B4</f>
        <v>0.29585798816568049</v>
      </c>
      <c r="M4" s="11">
        <f t="shared" ref="M4:M67" si="22">1/C4</f>
        <v>0.4329004329004329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-0.28011903901685775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0.23092101163283713</v>
      </c>
      <c r="Q4" s="11">
        <f>2*'OddsRatio_working_3-way'!K4*'OddsRatio_working_3-way'!L4*'OddsRatio_working_3-way'!M4</f>
        <v>7.6463911136701035E-2</v>
      </c>
      <c r="R4" s="11">
        <f t="shared" ref="R4:R67" si="23">O4/N4</f>
        <v>0</v>
      </c>
      <c r="S4" s="11">
        <f t="shared" ref="S4:S67" si="24">P4/N4</f>
        <v>-0.82436742765971061</v>
      </c>
      <c r="T4" s="11">
        <f t="shared" ref="T4:T67" si="25">Q4/N4</f>
        <v>-0.27296934690718894</v>
      </c>
      <c r="U4" s="11">
        <f>'OddsRatio_working_3-way'!S4-'OddsRatio_working_3-way'!R4^2/3</f>
        <v>-0.82436742765971061</v>
      </c>
      <c r="V4" s="11">
        <f>'OddsRatio_working_3-way'!S4*'OddsRatio_working_3-way'!R4/3-2*'OddsRatio_working_3-way'!R4^3/27-'OddsRatio_working_3-way'!T4</f>
        <v>0.27296934690718894</v>
      </c>
      <c r="W4" s="11">
        <f>'OddsRatio_working_3-way'!V4^2+4*'OddsRatio_working_3-way'!U4^3/27</f>
        <v>-8.4840291994729977E-3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0.14404538655438626</v>
      </c>
      <c r="Y4" s="11">
        <f>IF('OddsRatio_working_3-way'!W4&gt;=0,IF('OddsRatio_working_3-way'!V4+SQRT('OddsRatio_working_3-way'!W4)&gt;0,0,PI()),ACOS('OddsRatio_working_3-way'!V4/(2*'OddsRatio_working_3-way'!X4)))</f>
        <v>0.32543545664388684</v>
      </c>
      <c r="Z4" s="11">
        <f>'OddsRatio_working_3-way'!X4^(1/3)*COS('OddsRatio_working_3-way'!Y4/3)</f>
        <v>0.52112206137090866</v>
      </c>
      <c r="AA4" s="11">
        <f>'OddsRatio_working_3-way'!X4^(1/3)*COS(('OddsRatio_working_3-way'!Y4+2*PI())/3)</f>
        <v>-0.30971085041379953</v>
      </c>
      <c r="AB4" s="11">
        <f>'OddsRatio_working_3-way'!X4^(1/3)*COS(('OddsRatio_working_3-way'!Y4+4*PI())/3)</f>
        <v>-0.21141121095710921</v>
      </c>
      <c r="AC4" s="11">
        <f>'OddsRatio_working_3-way'!X4^(1/3)*SIN('OddsRatio_working_3-way'!Y4/3)</f>
        <v>5.6753323301563352E-2</v>
      </c>
      <c r="AD4" s="11">
        <f>'OddsRatio_working_3-way'!X4^(1/3)*SIN(('OddsRatio_working_3-way'!Y4+2*PI())/3)</f>
        <v>0.4229282819689385</v>
      </c>
      <c r="AE4" s="11">
        <f>'OddsRatio_working_3-way'!X4^(1/3)*SIN(('OddsRatio_working_3-way'!Y4+4*PI())/3)</f>
        <v>-0.4796816052705018</v>
      </c>
      <c r="AF4" s="11">
        <f>-'OddsRatio_working_3-way'!U4/(3*'OddsRatio_working_3-way'!X4^(1/3))*COS(('OddsRatio_working_3-way'!Y4)/3)</f>
        <v>0.52112206137090866</v>
      </c>
      <c r="AG4" s="11">
        <f>-'OddsRatio_working_3-way'!U4/(3*'OddsRatio_working_3-way'!X4^(1/3))*COS(('OddsRatio_working_3-way'!Y4+2*PI())/3)</f>
        <v>-0.30971085041379953</v>
      </c>
      <c r="AH4" s="11">
        <f>-'OddsRatio_working_3-way'!U4/(3*'OddsRatio_working_3-way'!X4^(1/3))*COS(('OddsRatio_working_3-way'!Y4+4*PI())/3)</f>
        <v>-0.21141121095710921</v>
      </c>
      <c r="AI4" s="11">
        <f>'OddsRatio_working_3-way'!U4/(3*'OddsRatio_working_3-way'!X4^(1/3))*SIN(('OddsRatio_working_3-way'!Y4)/3)</f>
        <v>-5.6753323301563352E-2</v>
      </c>
      <c r="AJ4" s="11">
        <f>'OddsRatio_working_3-way'!U4/(3*'OddsRatio_working_3-way'!X4^(1/3))*SIN(('OddsRatio_working_3-way'!Y4+2*PI())/3)</f>
        <v>-0.4229282819689385</v>
      </c>
      <c r="AK4" s="11">
        <f>'OddsRatio_working_3-way'!U4/(3*'OddsRatio_working_3-way'!X4^(1/3))*SIN(('OddsRatio_working_3-way'!Y4+4*PI())/3)</f>
        <v>0.4796816052705018</v>
      </c>
      <c r="AL4" s="11">
        <f>'OddsRatio_working_3-way'!Z4+'OddsRatio_working_3-way'!AF4</f>
        <v>1.0422441227418173</v>
      </c>
      <c r="AM4" s="11">
        <f>'OddsRatio_working_3-way'!AA4+'OddsRatio_working_3-way'!AG4</f>
        <v>-0.61942170082759906</v>
      </c>
      <c r="AN4" s="11">
        <f>'OddsRatio_working_3-way'!AB4+'OddsRatio_working_3-way'!AH4</f>
        <v>-0.42282242191421843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1.0422441227418173</v>
      </c>
      <c r="AS4" s="11">
        <f>IF(('OddsRatio_working_3-way'!X4=0),IF(Q4&gt;0,-Q4^(1/3),(-Q4)^(1/3)),'OddsRatio_working_3-way'!AM4-'OddsRatio_working_3-way'!R4/3)</f>
        <v>-0.61942170082759906</v>
      </c>
      <c r="AT4" s="11">
        <f>IF(('OddsRatio_working_3-way'!X4=0),IF(Q4&gt;0,-Q4^(1/3),(-Q4)^(1/3)),'OddsRatio_working_3-way'!AN4-'OddsRatio_working_3-way'!R4/3)</f>
        <v>-0.42282242191421843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1.83</v>
      </c>
      <c r="B5" s="4">
        <f>IF('True_Odds_Calculator_3-way'!B6="","",'True_Odds_Calculator_3-way'!B6)</f>
        <v>4.01</v>
      </c>
      <c r="C5" s="4">
        <f>IF('True_Odds_Calculator_3-way'!C6="","",'True_Odds_Calculator_3-way'!C6)</f>
        <v>4.3</v>
      </c>
      <c r="D5" s="9">
        <f t="shared" si="13"/>
        <v>0.5348852947041538</v>
      </c>
      <c r="E5" s="9">
        <f t="shared" si="14"/>
        <v>0.24076291697158758</v>
      </c>
      <c r="F5" s="9">
        <f t="shared" si="15"/>
        <v>0.22435178832425859</v>
      </c>
      <c r="G5" s="9">
        <f t="shared" si="16"/>
        <v>1.0476623092003128</v>
      </c>
      <c r="H5" s="9">
        <f t="shared" si="17"/>
        <v>1.8695597166362596</v>
      </c>
      <c r="I5" s="9">
        <f t="shared" si="18"/>
        <v>4.1534635506929414</v>
      </c>
      <c r="J5" s="9">
        <f t="shared" si="19"/>
        <v>4.4572856203610325</v>
      </c>
      <c r="K5" s="11">
        <f t="shared" si="20"/>
        <v>0.54644808743169393</v>
      </c>
      <c r="L5" s="11">
        <f t="shared" si="21"/>
        <v>0.24937655860349128</v>
      </c>
      <c r="M5" s="11">
        <f t="shared" si="22"/>
        <v>0.23255813953488372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-0.26127304689096931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0.22627381222886359</v>
      </c>
      <c r="Q5" s="11">
        <f>2*'OddsRatio_working_3-way'!K5*'OddsRatio_working_3-way'!L5*'OddsRatio_working_3-way'!M5</f>
        <v>6.338202023217468E-2</v>
      </c>
      <c r="R5" s="11">
        <f t="shared" si="23"/>
        <v>0</v>
      </c>
      <c r="S5" s="11">
        <f t="shared" si="24"/>
        <v>-0.86604345500394808</v>
      </c>
      <c r="T5" s="11">
        <f t="shared" si="25"/>
        <v>-0.24258920308233842</v>
      </c>
      <c r="U5" s="11">
        <f>'OddsRatio_working_3-way'!S5-'OddsRatio_working_3-way'!R5^2/3</f>
        <v>-0.86604345500394808</v>
      </c>
      <c r="V5" s="11">
        <f>'OddsRatio_working_3-way'!S5*'OddsRatio_working_3-way'!R5/3-2*'OddsRatio_working_3-way'!R5^3/27-'OddsRatio_working_3-way'!T5</f>
        <v>0.24258920308233842</v>
      </c>
      <c r="W5" s="11">
        <f>'OddsRatio_working_3-way'!V5^2+4*'OddsRatio_working_3-way'!U5^3/27</f>
        <v>-3.7381540611402676E-2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0.15510565920004879</v>
      </c>
      <c r="Y5" s="11">
        <f>IF('OddsRatio_working_3-way'!W5&gt;=0,IF('OddsRatio_working_3-way'!V5+SQRT('OddsRatio_working_3-way'!W5)&gt;0,0,PI()),ACOS('OddsRatio_working_3-way'!V5/(2*'OddsRatio_working_3-way'!X5)))</f>
        <v>0.6729076582405169</v>
      </c>
      <c r="Z5" s="11">
        <f>'OddsRatio_working_3-way'!X5^(1/3)*COS('OddsRatio_working_3-way'!Y5/3)</f>
        <v>0.52383115460015639</v>
      </c>
      <c r="AA5" s="11">
        <f>'OddsRatio_working_3-way'!X5^(1/3)*COS(('OddsRatio_working_3-way'!Y5+2*PI())/3)</f>
        <v>-0.36541221905084875</v>
      </c>
      <c r="AB5" s="11">
        <f>'OddsRatio_working_3-way'!X5^(1/3)*COS(('OddsRatio_working_3-way'!Y5+4*PI())/3)</f>
        <v>-0.15841893554930783</v>
      </c>
      <c r="AC5" s="11">
        <f>'OddsRatio_working_3-way'!X5^(1/3)*SIN('OddsRatio_working_3-way'!Y5/3)</f>
        <v>0.11950762795005923</v>
      </c>
      <c r="AD5" s="11">
        <f>'OddsRatio_working_3-way'!X5^(1/3)*SIN(('OddsRatio_working_3-way'!Y5+2*PI())/3)</f>
        <v>0.39389727320243956</v>
      </c>
      <c r="AE5" s="11">
        <f>'OddsRatio_working_3-way'!X5^(1/3)*SIN(('OddsRatio_working_3-way'!Y5+4*PI())/3)</f>
        <v>-0.5134049011524987</v>
      </c>
      <c r="AF5" s="11">
        <f>-'OddsRatio_working_3-way'!U5/(3*'OddsRatio_working_3-way'!X5^(1/3))*COS(('OddsRatio_working_3-way'!Y5)/3)</f>
        <v>0.52383115460015628</v>
      </c>
      <c r="AG5" s="11">
        <f>-'OddsRatio_working_3-way'!U5/(3*'OddsRatio_working_3-way'!X5^(1/3))*COS(('OddsRatio_working_3-way'!Y5+2*PI())/3)</f>
        <v>-0.36541221905084859</v>
      </c>
      <c r="AH5" s="11">
        <f>-'OddsRatio_working_3-way'!U5/(3*'OddsRatio_working_3-way'!X5^(1/3))*COS(('OddsRatio_working_3-way'!Y5+4*PI())/3)</f>
        <v>-0.15841893554930778</v>
      </c>
      <c r="AI5" s="11">
        <f>'OddsRatio_working_3-way'!U5/(3*'OddsRatio_working_3-way'!X5^(1/3))*SIN(('OddsRatio_working_3-way'!Y5)/3)</f>
        <v>-0.11950762795005919</v>
      </c>
      <c r="AJ5" s="11">
        <f>'OddsRatio_working_3-way'!U5/(3*'OddsRatio_working_3-way'!X5^(1/3))*SIN(('OddsRatio_working_3-way'!Y5+2*PI())/3)</f>
        <v>-0.39389727320243939</v>
      </c>
      <c r="AK5" s="11">
        <f>'OddsRatio_working_3-way'!U5/(3*'OddsRatio_working_3-way'!X5^(1/3))*SIN(('OddsRatio_working_3-way'!Y5+4*PI())/3)</f>
        <v>0.51340490115249848</v>
      </c>
      <c r="AL5" s="11">
        <f>'OddsRatio_working_3-way'!Z5+'OddsRatio_working_3-way'!AF5</f>
        <v>1.0476623092003128</v>
      </c>
      <c r="AM5" s="11">
        <f>'OddsRatio_working_3-way'!AA5+'OddsRatio_working_3-way'!AG5</f>
        <v>-0.73082443810169728</v>
      </c>
      <c r="AN5" s="11">
        <f>'OddsRatio_working_3-way'!AB5+'OddsRatio_working_3-way'!AH5</f>
        <v>-0.31683787109861561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1.0476623092003128</v>
      </c>
      <c r="AS5" s="11">
        <f>IF(('OddsRatio_working_3-way'!X5=0),IF(Q5&gt;0,-Q5^(1/3),(-Q5)^(1/3)),'OddsRatio_working_3-way'!AM5-'OddsRatio_working_3-way'!R5/3)</f>
        <v>-0.73082443810169728</v>
      </c>
      <c r="AT5" s="11">
        <f>IF(('OddsRatio_working_3-way'!X5=0),IF(Q5&gt;0,-Q5^(1/3),(-Q5)^(1/3)),'OddsRatio_working_3-way'!AN5-'OddsRatio_working_3-way'!R5/3)</f>
        <v>-0.31683787109861561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</v>
      </c>
      <c r="B6" s="4">
        <f>IF('True_Odds_Calculator_3-way'!B7="","",'True_Odds_Calculator_3-way'!B7)</f>
        <v>3.41</v>
      </c>
      <c r="C6" s="4">
        <f>IF('True_Odds_Calculator_3-way'!C7="","",'True_Odds_Calculator_3-way'!C7)</f>
        <v>4.25</v>
      </c>
      <c r="D6" s="9">
        <f t="shared" si="13"/>
        <v>0.48872731066245373</v>
      </c>
      <c r="E6" s="9">
        <f t="shared" si="14"/>
        <v>0.2839960921161031</v>
      </c>
      <c r="F6" s="9">
        <f t="shared" si="15"/>
        <v>0.22727659722144314</v>
      </c>
      <c r="G6" s="9">
        <f t="shared" si="16"/>
        <v>1.0461307935595683</v>
      </c>
      <c r="H6" s="9">
        <f t="shared" si="17"/>
        <v>2.0461307935595681</v>
      </c>
      <c r="I6" s="9">
        <f t="shared" si="18"/>
        <v>3.52117521247856</v>
      </c>
      <c r="J6" s="9">
        <f t="shared" si="19"/>
        <v>4.3999250790685975</v>
      </c>
      <c r="K6" s="11">
        <f t="shared" si="20"/>
        <v>0.5</v>
      </c>
      <c r="L6" s="11">
        <f t="shared" si="21"/>
        <v>0.29325513196480935</v>
      </c>
      <c r="M6" s="11">
        <f t="shared" si="22"/>
        <v>0.23529411764705882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-0.27022597895463163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0.22977402104536829</v>
      </c>
      <c r="Q6" s="11">
        <f>2*'OddsRatio_working_3-way'!K6*'OddsRatio_working_3-way'!L6*'OddsRatio_working_3-way'!M6</f>
        <v>6.9001207521131605E-2</v>
      </c>
      <c r="R6" s="11">
        <f t="shared" si="23"/>
        <v>0</v>
      </c>
      <c r="S6" s="11">
        <f t="shared" si="24"/>
        <v>-0.85030322374720735</v>
      </c>
      <c r="T6" s="11">
        <f t="shared" si="25"/>
        <v>-0.25534631343759978</v>
      </c>
      <c r="U6" s="11">
        <f>'OddsRatio_working_3-way'!S6-'OddsRatio_working_3-way'!R6^2/3</f>
        <v>-0.85030322374720735</v>
      </c>
      <c r="V6" s="11">
        <f>'OddsRatio_working_3-way'!S6*'OddsRatio_working_3-way'!R6/3-2*'OddsRatio_working_3-way'!R6^3/27-'OddsRatio_working_3-way'!T6</f>
        <v>0.25534631343759978</v>
      </c>
      <c r="W6" s="11">
        <f>'OddsRatio_working_3-way'!V6^2+4*'OddsRatio_working_3-way'!U6^3/27</f>
        <v>-2.5877144948461994E-2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0.15089639221551568</v>
      </c>
      <c r="Y6" s="11">
        <f>IF('OddsRatio_working_3-way'!W6&gt;=0,IF('OddsRatio_working_3-way'!V6+SQRT('OddsRatio_working_3-way'!W6)&gt;0,0,PI()),ACOS('OddsRatio_working_3-way'!V6/(2*'OddsRatio_working_3-way'!X6)))</f>
        <v>0.56217432155195413</v>
      </c>
      <c r="Z6" s="11">
        <f>'OddsRatio_working_3-way'!X6^(1/3)*COS('OddsRatio_working_3-way'!Y6/3)</f>
        <v>0.52306539677978414</v>
      </c>
      <c r="AA6" s="11">
        <f>'OddsRatio_working_3-way'!X6^(1/3)*COS(('OddsRatio_working_3-way'!Y6+2*PI())/3)</f>
        <v>-0.34742652212307462</v>
      </c>
      <c r="AB6" s="11">
        <f>'OddsRatio_working_3-way'!X6^(1/3)*COS(('OddsRatio_working_3-way'!Y6+4*PI())/3)</f>
        <v>-0.17563887465670946</v>
      </c>
      <c r="AC6" s="11">
        <f>'OddsRatio_working_3-way'!X6^(1/3)*SIN('OddsRatio_working_3-way'!Y6/3)</f>
        <v>9.9181644508158501E-2</v>
      </c>
      <c r="AD6" s="11">
        <f>'OddsRatio_working_3-way'!X6^(1/3)*SIN(('OddsRatio_working_3-way'!Y6+2*PI())/3)</f>
        <v>0.40339709919780098</v>
      </c>
      <c r="AE6" s="11">
        <f>'OddsRatio_working_3-way'!X6^(1/3)*SIN(('OddsRatio_working_3-way'!Y6+4*PI())/3)</f>
        <v>-0.50257874370595945</v>
      </c>
      <c r="AF6" s="11">
        <f>-'OddsRatio_working_3-way'!U6/(3*'OddsRatio_working_3-way'!X6^(1/3))*COS(('OddsRatio_working_3-way'!Y6)/3)</f>
        <v>0.52306539677978414</v>
      </c>
      <c r="AG6" s="11">
        <f>-'OddsRatio_working_3-way'!U6/(3*'OddsRatio_working_3-way'!X6^(1/3))*COS(('OddsRatio_working_3-way'!Y6+2*PI())/3)</f>
        <v>-0.34742652212307462</v>
      </c>
      <c r="AH6" s="11">
        <f>-'OddsRatio_working_3-way'!U6/(3*'OddsRatio_working_3-way'!X6^(1/3))*COS(('OddsRatio_working_3-way'!Y6+4*PI())/3)</f>
        <v>-0.17563887465670946</v>
      </c>
      <c r="AI6" s="11">
        <f>'OddsRatio_working_3-way'!U6/(3*'OddsRatio_working_3-way'!X6^(1/3))*SIN(('OddsRatio_working_3-way'!Y6)/3)</f>
        <v>-9.9181644508158501E-2</v>
      </c>
      <c r="AJ6" s="11">
        <f>'OddsRatio_working_3-way'!U6/(3*'OddsRatio_working_3-way'!X6^(1/3))*SIN(('OddsRatio_working_3-way'!Y6+2*PI())/3)</f>
        <v>-0.40339709919780098</v>
      </c>
      <c r="AK6" s="11">
        <f>'OddsRatio_working_3-way'!U6/(3*'OddsRatio_working_3-way'!X6^(1/3))*SIN(('OddsRatio_working_3-way'!Y6+4*PI())/3)</f>
        <v>0.50257874370595945</v>
      </c>
      <c r="AL6" s="11">
        <f>'OddsRatio_working_3-way'!Z6+'OddsRatio_working_3-way'!AF6</f>
        <v>1.0461307935595683</v>
      </c>
      <c r="AM6" s="11">
        <f>'OddsRatio_working_3-way'!AA6+'OddsRatio_working_3-way'!AG6</f>
        <v>-0.69485304424614924</v>
      </c>
      <c r="AN6" s="11">
        <f>'OddsRatio_working_3-way'!AB6+'OddsRatio_working_3-way'!AH6</f>
        <v>-0.35127774931341893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1.0461307935595683</v>
      </c>
      <c r="AS6" s="11">
        <f>IF(('OddsRatio_working_3-way'!X6=0),IF(Q6&gt;0,-Q6^(1/3),(-Q6)^(1/3)),'OddsRatio_working_3-way'!AM6-'OddsRatio_working_3-way'!R6/3)</f>
        <v>-0.69485304424614924</v>
      </c>
      <c r="AT6" s="11">
        <f>IF(('OddsRatio_working_3-way'!X6=0),IF(Q6&gt;0,-Q6^(1/3),(-Q6)^(1/3)),'OddsRatio_working_3-way'!AN6-'OddsRatio_working_3-way'!R6/3)</f>
        <v>-0.35127774931341893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2.0299999999999998</v>
      </c>
      <c r="B7" s="4">
        <f>IF('True_Odds_Calculator_3-way'!B8="","",'True_Odds_Calculator_3-way'!B8)</f>
        <v>3.28</v>
      </c>
      <c r="C7" s="4">
        <f>IF('True_Odds_Calculator_3-way'!C8="","",'True_Odds_Calculator_3-way'!C8)</f>
        <v>4.22</v>
      </c>
      <c r="D7" s="9">
        <f t="shared" si="13"/>
        <v>0.47911439688048874</v>
      </c>
      <c r="E7" s="9">
        <f t="shared" si="14"/>
        <v>0.29354932651059101</v>
      </c>
      <c r="F7" s="9">
        <f t="shared" si="15"/>
        <v>0.22733627660892022</v>
      </c>
      <c r="G7" s="9">
        <f t="shared" si="16"/>
        <v>1.0555186424758594</v>
      </c>
      <c r="H7" s="9">
        <f t="shared" si="17"/>
        <v>2.0871842017501345</v>
      </c>
      <c r="I7" s="9">
        <f t="shared" si="18"/>
        <v>3.4065825048449594</v>
      </c>
      <c r="J7" s="9">
        <f t="shared" si="19"/>
        <v>4.3987700287722671</v>
      </c>
      <c r="K7" s="11">
        <f t="shared" si="20"/>
        <v>0.49261083743842371</v>
      </c>
      <c r="L7" s="11">
        <f t="shared" si="21"/>
        <v>0.3048780487804878</v>
      </c>
      <c r="M7" s="11">
        <f t="shared" si="22"/>
        <v>0.23696682464454977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-0.26911977487155148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0.23239717723911302</v>
      </c>
      <c r="Q7" s="11">
        <f>2*'OddsRatio_working_3-way'!K7*'OddsRatio_working_3-way'!L7*'OddsRatio_working_3-way'!M7</f>
        <v>7.1178308495899859E-2</v>
      </c>
      <c r="R7" s="11">
        <f t="shared" si="23"/>
        <v>0</v>
      </c>
      <c r="S7" s="11">
        <f t="shared" si="24"/>
        <v>-0.8635455248505397</v>
      </c>
      <c r="T7" s="11">
        <f t="shared" si="25"/>
        <v>-0.26448561251165081</v>
      </c>
      <c r="U7" s="11">
        <f>'OddsRatio_working_3-way'!S7-'OddsRatio_working_3-way'!R7^2/3</f>
        <v>-0.8635455248505397</v>
      </c>
      <c r="V7" s="11">
        <f>'OddsRatio_working_3-way'!S7*'OddsRatio_working_3-way'!R7/3-2*'OddsRatio_working_3-way'!R7^3/27-'OddsRatio_working_3-way'!T7</f>
        <v>0.26448561251165081</v>
      </c>
      <c r="W7" s="11">
        <f>'OddsRatio_working_3-way'!V7^2+4*'OddsRatio_working_3-way'!U7^3/27</f>
        <v>-2.5448144127544786E-2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0.15443508616341681</v>
      </c>
      <c r="Y7" s="11">
        <f>IF('OddsRatio_working_3-way'!W7&gt;=0,IF('OddsRatio_working_3-way'!V7+SQRT('OddsRatio_working_3-way'!W7)&gt;0,0,PI()),ACOS('OddsRatio_working_3-way'!V7/(2*'OddsRatio_working_3-way'!X7)))</f>
        <v>0.54273314409451423</v>
      </c>
      <c r="Z7" s="11">
        <f>'OddsRatio_working_3-way'!X7^(1/3)*COS('OddsRatio_working_3-way'!Y7/3)</f>
        <v>0.52775932123792979</v>
      </c>
      <c r="AA7" s="11">
        <f>'OddsRatio_working_3-way'!X7^(1/3)*COS(('OddsRatio_working_3-way'!Y7+2*PI())/3)</f>
        <v>-0.34747963279297184</v>
      </c>
      <c r="AB7" s="11">
        <f>'OddsRatio_working_3-way'!X7^(1/3)*COS(('OddsRatio_working_3-way'!Y7+4*PI())/3)</f>
        <v>-0.18027968844495798</v>
      </c>
      <c r="AC7" s="11">
        <f>'OddsRatio_working_3-way'!X7^(1/3)*SIN('OddsRatio_working_3-way'!Y7/3)</f>
        <v>9.653293287781628E-2</v>
      </c>
      <c r="AD7" s="11">
        <f>'OddsRatio_working_3-way'!X7^(1/3)*SIN(('OddsRatio_working_3-way'!Y7+2*PI())/3)</f>
        <v>0.40878651283717121</v>
      </c>
      <c r="AE7" s="11">
        <f>'OddsRatio_working_3-way'!X7^(1/3)*SIN(('OddsRatio_working_3-way'!Y7+4*PI())/3)</f>
        <v>-0.50531944571498744</v>
      </c>
      <c r="AF7" s="11">
        <f>-'OddsRatio_working_3-way'!U7/(3*'OddsRatio_working_3-way'!X7^(1/3))*COS(('OddsRatio_working_3-way'!Y7)/3)</f>
        <v>0.52775932123792957</v>
      </c>
      <c r="AG7" s="11">
        <f>-'OddsRatio_working_3-way'!U7/(3*'OddsRatio_working_3-way'!X7^(1/3))*COS(('OddsRatio_working_3-way'!Y7+2*PI())/3)</f>
        <v>-0.34747963279297173</v>
      </c>
      <c r="AH7" s="11">
        <f>-'OddsRatio_working_3-way'!U7/(3*'OddsRatio_working_3-way'!X7^(1/3))*COS(('OddsRatio_working_3-way'!Y7+4*PI())/3)</f>
        <v>-0.1802796884449579</v>
      </c>
      <c r="AI7" s="11">
        <f>'OddsRatio_working_3-way'!U7/(3*'OddsRatio_working_3-way'!X7^(1/3))*SIN(('OddsRatio_working_3-way'!Y7)/3)</f>
        <v>-9.6532932877816238E-2</v>
      </c>
      <c r="AJ7" s="11">
        <f>'OddsRatio_working_3-way'!U7/(3*'OddsRatio_working_3-way'!X7^(1/3))*SIN(('OddsRatio_working_3-way'!Y7+2*PI())/3)</f>
        <v>-0.40878651283717105</v>
      </c>
      <c r="AK7" s="11">
        <f>'OddsRatio_working_3-way'!U7/(3*'OddsRatio_working_3-way'!X7^(1/3))*SIN(('OddsRatio_working_3-way'!Y7+4*PI())/3)</f>
        <v>0.50531944571498721</v>
      </c>
      <c r="AL7" s="11">
        <f>'OddsRatio_working_3-way'!Z7+'OddsRatio_working_3-way'!AF7</f>
        <v>1.0555186424758594</v>
      </c>
      <c r="AM7" s="11">
        <f>'OddsRatio_working_3-way'!AA7+'OddsRatio_working_3-way'!AG7</f>
        <v>-0.69495926558594356</v>
      </c>
      <c r="AN7" s="11">
        <f>'OddsRatio_working_3-way'!AB7+'OddsRatio_working_3-way'!AH7</f>
        <v>-0.36055937688991591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1.0555186424758594</v>
      </c>
      <c r="AS7" s="11">
        <f>IF(('OddsRatio_working_3-way'!X7=0),IF(Q7&gt;0,-Q7^(1/3),(-Q7)^(1/3)),'OddsRatio_working_3-way'!AM7-'OddsRatio_working_3-way'!R7/3)</f>
        <v>-0.69495926558594356</v>
      </c>
      <c r="AT7" s="11">
        <f>IF(('OddsRatio_working_3-way'!X7=0),IF(Q7&gt;0,-Q7^(1/3),(-Q7)^(1/3)),'OddsRatio_working_3-way'!AN7-'OddsRatio_working_3-way'!R7/3)</f>
        <v>-0.36055937688991591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2.9</v>
      </c>
      <c r="B8" s="4">
        <f>IF('True_Odds_Calculator_3-way'!B9="","",'True_Odds_Calculator_3-way'!B9)</f>
        <v>3.18</v>
      </c>
      <c r="C8" s="4">
        <f>IF('True_Odds_Calculator_3-way'!C9="","",'True_Odds_Calculator_3-way'!C9)</f>
        <v>2.6</v>
      </c>
      <c r="D8" s="9">
        <f t="shared" si="13"/>
        <v>0.33020458933087193</v>
      </c>
      <c r="E8" s="9">
        <f t="shared" si="14"/>
        <v>0.30053934476375815</v>
      </c>
      <c r="F8" s="9">
        <f t="shared" si="15"/>
        <v>0.36925606590536986</v>
      </c>
      <c r="G8" s="9">
        <f t="shared" si="16"/>
        <v>1.0675923707375743</v>
      </c>
      <c r="H8" s="9">
        <f t="shared" si="17"/>
        <v>3.0284255044013908</v>
      </c>
      <c r="I8" s="9">
        <f t="shared" si="18"/>
        <v>3.3273513682079119</v>
      </c>
      <c r="J8" s="9">
        <f t="shared" si="19"/>
        <v>2.7081477931801192</v>
      </c>
      <c r="K8" s="11">
        <f t="shared" si="20"/>
        <v>0.34482758620689657</v>
      </c>
      <c r="L8" s="11">
        <f t="shared" si="21"/>
        <v>0.31446540880503143</v>
      </c>
      <c r="M8" s="11">
        <f t="shared" si="22"/>
        <v>0.38461538461538458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-0.2763959094473083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0.23689171379477167</v>
      </c>
      <c r="Q8" s="11">
        <f>2*'OddsRatio_working_3-way'!K8*'OddsRatio_working_3-way'!L8*'OddsRatio_working_3-way'!M8</f>
        <v>8.3412575279849188E-2</v>
      </c>
      <c r="R8" s="11">
        <f t="shared" si="23"/>
        <v>0</v>
      </c>
      <c r="S8" s="11">
        <f t="shared" si="24"/>
        <v>-0.85707387735393514</v>
      </c>
      <c r="T8" s="11">
        <f t="shared" si="25"/>
        <v>-0.30178657653307578</v>
      </c>
      <c r="U8" s="11">
        <f>'OddsRatio_working_3-way'!S8-'OddsRatio_working_3-way'!R8^2/3</f>
        <v>-0.85707387735393514</v>
      </c>
      <c r="V8" s="11">
        <f>'OddsRatio_working_3-way'!S8*'OddsRatio_working_3-way'!R8/3-2*'OddsRatio_working_3-way'!R8^3/27-'OddsRatio_working_3-way'!T8</f>
        <v>0.30178657653307578</v>
      </c>
      <c r="W8" s="11">
        <f>'OddsRatio_working_3-way'!V8^2+4*'OddsRatio_working_3-way'!U8^3/27</f>
        <v>-2.1968006657394762E-3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0.1527022744111016</v>
      </c>
      <c r="Y8" s="11">
        <f>IF('OddsRatio_working_3-way'!W8&gt;=0,IF('OddsRatio_working_3-way'!V8+SQRT('OddsRatio_working_3-way'!W8)&gt;0,0,PI()),ACOS('OddsRatio_working_3-way'!V8/(2*'OddsRatio_working_3-way'!X8)))</f>
        <v>0.15407761180047785</v>
      </c>
      <c r="Z8" s="11">
        <f>'OddsRatio_working_3-way'!X8^(1/3)*COS('OddsRatio_working_3-way'!Y8/3)</f>
        <v>0.53379618536878715</v>
      </c>
      <c r="AA8" s="11">
        <f>'OddsRatio_working_3-way'!X8^(1/3)*COS(('OddsRatio_working_3-way'!Y8+2*PI())/3)</f>
        <v>-0.29066137744855092</v>
      </c>
      <c r="AB8" s="11">
        <f>'OddsRatio_working_3-way'!X8^(1/3)*COS(('OddsRatio_working_3-way'!Y8+4*PI())/3)</f>
        <v>-0.24313480792023628</v>
      </c>
      <c r="AC8" s="11">
        <f>'OddsRatio_working_3-way'!X8^(1/3)*SIN('OddsRatio_working_3-way'!Y8/3)</f>
        <v>2.7439477710831946E-2</v>
      </c>
      <c r="AD8" s="11">
        <f>'OddsRatio_working_3-way'!X8^(1/3)*SIN(('OddsRatio_working_3-way'!Y8+2*PI())/3)</f>
        <v>0.44856131811718092</v>
      </c>
      <c r="AE8" s="11">
        <f>'OddsRatio_working_3-way'!X8^(1/3)*SIN(('OddsRatio_working_3-way'!Y8+4*PI())/3)</f>
        <v>-0.47600079582801286</v>
      </c>
      <c r="AF8" s="11">
        <f>-'OddsRatio_working_3-way'!U8/(3*'OddsRatio_working_3-way'!X8^(1/3))*COS(('OddsRatio_working_3-way'!Y8)/3)</f>
        <v>0.53379618536878704</v>
      </c>
      <c r="AG8" s="11">
        <f>-'OddsRatio_working_3-way'!U8/(3*'OddsRatio_working_3-way'!X8^(1/3))*COS(('OddsRatio_working_3-way'!Y8+2*PI())/3)</f>
        <v>-0.29066137744855086</v>
      </c>
      <c r="AH8" s="11">
        <f>-'OddsRatio_working_3-way'!U8/(3*'OddsRatio_working_3-way'!X8^(1/3))*COS(('OddsRatio_working_3-way'!Y8+4*PI())/3)</f>
        <v>-0.24313480792023623</v>
      </c>
      <c r="AI8" s="11">
        <f>'OddsRatio_working_3-way'!U8/(3*'OddsRatio_working_3-way'!X8^(1/3))*SIN(('OddsRatio_working_3-way'!Y8)/3)</f>
        <v>-2.7439477710831939E-2</v>
      </c>
      <c r="AJ8" s="11">
        <f>'OddsRatio_working_3-way'!U8/(3*'OddsRatio_working_3-way'!X8^(1/3))*SIN(('OddsRatio_working_3-way'!Y8+2*PI())/3)</f>
        <v>-0.44856131811718081</v>
      </c>
      <c r="AK8" s="11">
        <f>'OddsRatio_working_3-way'!U8/(3*'OddsRatio_working_3-way'!X8^(1/3))*SIN(('OddsRatio_working_3-way'!Y8+4*PI())/3)</f>
        <v>0.47600079582801275</v>
      </c>
      <c r="AL8" s="11">
        <f>'OddsRatio_working_3-way'!Z8+'OddsRatio_working_3-way'!AF8</f>
        <v>1.0675923707375743</v>
      </c>
      <c r="AM8" s="11">
        <f>'OddsRatio_working_3-way'!AA8+'OddsRatio_working_3-way'!AG8</f>
        <v>-0.58132275489710183</v>
      </c>
      <c r="AN8" s="11">
        <f>'OddsRatio_working_3-way'!AB8+'OddsRatio_working_3-way'!AH8</f>
        <v>-0.48626961584047251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1.0675923707375743</v>
      </c>
      <c r="AS8" s="11">
        <f>IF(('OddsRatio_working_3-way'!X8=0),IF(Q8&gt;0,-Q8^(1/3),(-Q8)^(1/3)),'OddsRatio_working_3-way'!AM8-'OddsRatio_working_3-way'!R8/3)</f>
        <v>-0.58132275489710183</v>
      </c>
      <c r="AT8" s="11">
        <f>IF(('OddsRatio_working_3-way'!X8=0),IF(Q8&gt;0,-Q8^(1/3),(-Q8)^(1/3)),'OddsRatio_working_3-way'!AN8-'OddsRatio_working_3-way'!R8/3)</f>
        <v>-0.48626961584047251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1.57</v>
      </c>
      <c r="B9" s="4">
        <f>IF('True_Odds_Calculator_3-way'!B10="","",'True_Odds_Calculator_3-way'!B10)</f>
        <v>3.87</v>
      </c>
      <c r="C9" s="4">
        <f>IF('True_Odds_Calculator_3-way'!C10="","",'True_Odds_Calculator_3-way'!C10)</f>
        <v>7.63</v>
      </c>
      <c r="D9" s="9">
        <f t="shared" si="13"/>
        <v>0.62543209423553803</v>
      </c>
      <c r="E9" s="9">
        <f t="shared" si="14"/>
        <v>0.24903580430426964</v>
      </c>
      <c r="F9" s="9">
        <f t="shared" si="15"/>
        <v>0.12553210146019247</v>
      </c>
      <c r="G9" s="9">
        <f t="shared" si="16"/>
        <v>1.0506922859195007</v>
      </c>
      <c r="H9" s="9">
        <f t="shared" si="17"/>
        <v>1.5988946029741153</v>
      </c>
      <c r="I9" s="9">
        <f t="shared" si="18"/>
        <v>4.0154868605889664</v>
      </c>
      <c r="J9" s="9">
        <f t="shared" si="19"/>
        <v>7.9660898556462891</v>
      </c>
      <c r="K9" s="11">
        <f t="shared" si="20"/>
        <v>0.63694267515923564</v>
      </c>
      <c r="L9" s="11">
        <f t="shared" si="21"/>
        <v>0.25839793281653745</v>
      </c>
      <c r="M9" s="11">
        <f t="shared" si="22"/>
        <v>0.13106159895150721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-0.23395650525440348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0.21721725200244862</v>
      </c>
      <c r="Q9" s="11">
        <f>2*'OddsRatio_working_3-way'!K9*'OddsRatio_working_3-way'!L9*'OddsRatio_working_3-way'!M9</f>
        <v>4.3141460179235078E-2</v>
      </c>
      <c r="R9" s="11">
        <f t="shared" si="23"/>
        <v>0</v>
      </c>
      <c r="S9" s="11">
        <f t="shared" si="24"/>
        <v>-0.92845143060351043</v>
      </c>
      <c r="T9" s="11">
        <f t="shared" si="25"/>
        <v>-0.18439948969285211</v>
      </c>
      <c r="U9" s="11">
        <f>'OddsRatio_working_3-way'!S9-'OddsRatio_working_3-way'!R9^2/3</f>
        <v>-0.92845143060351043</v>
      </c>
      <c r="V9" s="11">
        <f>'OddsRatio_working_3-way'!S9*'OddsRatio_working_3-way'!R9/3-2*'OddsRatio_working_3-way'!R9^3/27-'OddsRatio_working_3-way'!T9</f>
        <v>0.18439948969285211</v>
      </c>
      <c r="W9" s="11">
        <f>'OddsRatio_working_3-way'!V9^2+4*'OddsRatio_working_3-way'!U9^3/27</f>
        <v>-8.456654877594541E-2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0.17216977128326685</v>
      </c>
      <c r="Y9" s="11">
        <f>IF('OddsRatio_working_3-way'!W9&gt;=0,IF('OddsRatio_working_3-way'!V9+SQRT('OddsRatio_working_3-way'!W9)&gt;0,0,PI()),ACOS('OddsRatio_working_3-way'!V9/(2*'OddsRatio_working_3-way'!X9)))</f>
        <v>1.0056771699014759</v>
      </c>
      <c r="Z9" s="11">
        <f>'OddsRatio_working_3-way'!X9^(1/3)*COS('OddsRatio_working_3-way'!Y9/3)</f>
        <v>0.52534614295975024</v>
      </c>
      <c r="AA9" s="11">
        <f>'OddsRatio_working_3-way'!X9^(1/3)*COS(('OddsRatio_working_3-way'!Y9+2*PI())/3)</f>
        <v>-0.42117048536686202</v>
      </c>
      <c r="AB9" s="11">
        <f>'OddsRatio_working_3-way'!X9^(1/3)*COS(('OddsRatio_working_3-way'!Y9+4*PI())/3)</f>
        <v>-0.10417565759288808</v>
      </c>
      <c r="AC9" s="11">
        <f>'OddsRatio_working_3-way'!X9^(1/3)*SIN('OddsRatio_working_3-way'!Y9/3)</f>
        <v>0.18301704914702283</v>
      </c>
      <c r="AD9" s="11">
        <f>'OddsRatio_working_3-way'!X9^(1/3)*SIN(('OddsRatio_working_3-way'!Y9+2*PI())/3)</f>
        <v>0.36345458100980366</v>
      </c>
      <c r="AE9" s="11">
        <f>'OddsRatio_working_3-way'!X9^(1/3)*SIN(('OddsRatio_working_3-way'!Y9+4*PI())/3)</f>
        <v>-0.54647163015682654</v>
      </c>
      <c r="AF9" s="11">
        <f>-'OddsRatio_working_3-way'!U9/(3*'OddsRatio_working_3-way'!X9^(1/3))*COS(('OddsRatio_working_3-way'!Y9)/3)</f>
        <v>0.52534614295975035</v>
      </c>
      <c r="AG9" s="11">
        <f>-'OddsRatio_working_3-way'!U9/(3*'OddsRatio_working_3-way'!X9^(1/3))*COS(('OddsRatio_working_3-way'!Y9+2*PI())/3)</f>
        <v>-0.42117048536686208</v>
      </c>
      <c r="AH9" s="11">
        <f>-'OddsRatio_working_3-way'!U9/(3*'OddsRatio_working_3-way'!X9^(1/3))*COS(('OddsRatio_working_3-way'!Y9+4*PI())/3)</f>
        <v>-0.1041756575928881</v>
      </c>
      <c r="AI9" s="11">
        <f>'OddsRatio_working_3-way'!U9/(3*'OddsRatio_working_3-way'!X9^(1/3))*SIN(('OddsRatio_working_3-way'!Y9)/3)</f>
        <v>-0.18301704914702285</v>
      </c>
      <c r="AJ9" s="11">
        <f>'OddsRatio_working_3-way'!U9/(3*'OddsRatio_working_3-way'!X9^(1/3))*SIN(('OddsRatio_working_3-way'!Y9+2*PI())/3)</f>
        <v>-0.36345458100980377</v>
      </c>
      <c r="AK9" s="11">
        <f>'OddsRatio_working_3-way'!U9/(3*'OddsRatio_working_3-way'!X9^(1/3))*SIN(('OddsRatio_working_3-way'!Y9+4*PI())/3)</f>
        <v>0.54647163015682665</v>
      </c>
      <c r="AL9" s="11">
        <f>'OddsRatio_working_3-way'!Z9+'OddsRatio_working_3-way'!AF9</f>
        <v>1.0506922859195007</v>
      </c>
      <c r="AM9" s="11">
        <f>'OddsRatio_working_3-way'!AA9+'OddsRatio_working_3-way'!AG9</f>
        <v>-0.84234097073372416</v>
      </c>
      <c r="AN9" s="11">
        <f>'OddsRatio_working_3-way'!AB9+'OddsRatio_working_3-way'!AH9</f>
        <v>-0.20835131518577618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1.0506922859195007</v>
      </c>
      <c r="AS9" s="11">
        <f>IF(('OddsRatio_working_3-way'!X9=0),IF(Q9&gt;0,-Q9^(1/3),(-Q9)^(1/3)),'OddsRatio_working_3-way'!AM9-'OddsRatio_working_3-way'!R9/3)</f>
        <v>-0.84234097073372416</v>
      </c>
      <c r="AT9" s="11">
        <f>IF(('OddsRatio_working_3-way'!X9=0),IF(Q9&gt;0,-Q9^(1/3),(-Q9)^(1/3)),'OddsRatio_working_3-way'!AN9-'OddsRatio_working_3-way'!R9/3)</f>
        <v>-0.20835131518577618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1.65</v>
      </c>
      <c r="B10" s="4">
        <f>IF('True_Odds_Calculator_3-way'!B11="","",'True_Odds_Calculator_3-way'!B11)</f>
        <v>3.7</v>
      </c>
      <c r="C10" s="4">
        <f>IF('True_Odds_Calculator_3-way'!C11="","",'True_Odds_Calculator_3-way'!C11)</f>
        <v>6.67</v>
      </c>
      <c r="D10" s="9">
        <f t="shared" si="13"/>
        <v>0.59481993600971472</v>
      </c>
      <c r="E10" s="9">
        <f t="shared" si="14"/>
        <v>0.26112924672137661</v>
      </c>
      <c r="F10" s="9">
        <f t="shared" si="15"/>
        <v>0.14405081726890875</v>
      </c>
      <c r="G10" s="9">
        <f t="shared" si="16"/>
        <v>1.0479708343034722</v>
      </c>
      <c r="H10" s="9">
        <f t="shared" si="17"/>
        <v>1.6811810422972571</v>
      </c>
      <c r="I10" s="9">
        <f t="shared" si="18"/>
        <v>3.8295212526193749</v>
      </c>
      <c r="J10" s="9">
        <f t="shared" si="19"/>
        <v>6.9419946305006857</v>
      </c>
      <c r="K10" s="11">
        <f t="shared" si="20"/>
        <v>0.60606060606060608</v>
      </c>
      <c r="L10" s="11">
        <f t="shared" si="21"/>
        <v>0.27027027027027023</v>
      </c>
      <c r="M10" s="11">
        <f t="shared" si="22"/>
        <v>0.14992503748125938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-0.24437044377074379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0.22151086618852733</v>
      </c>
      <c r="Q10" s="11">
        <f>2*'OddsRatio_working_3-way'!K10*'OddsRatio_working_3-way'!L10*'OddsRatio_working_3-way'!M10</f>
        <v>4.9115491394351958E-2</v>
      </c>
      <c r="R10" s="11">
        <f t="shared" si="23"/>
        <v>0</v>
      </c>
      <c r="S10" s="11">
        <f t="shared" si="24"/>
        <v>-0.90645522744288098</v>
      </c>
      <c r="T10" s="11">
        <f t="shared" si="25"/>
        <v>-0.20098785530884281</v>
      </c>
      <c r="U10" s="11">
        <f>'OddsRatio_working_3-way'!S10-'OddsRatio_working_3-way'!R10^2/3</f>
        <v>-0.90645522744288098</v>
      </c>
      <c r="V10" s="11">
        <f>'OddsRatio_working_3-way'!S10*'OddsRatio_working_3-way'!R10/3-2*'OddsRatio_working_3-way'!R10^3/27-'OddsRatio_working_3-way'!T10</f>
        <v>0.20098785530884281</v>
      </c>
      <c r="W10" s="11">
        <f>'OddsRatio_working_3-way'!V10^2+4*'OddsRatio_working_3-way'!U10^3/27</f>
        <v>-6.9944471732558328E-2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0.16608777025582486</v>
      </c>
      <c r="Y10" s="11">
        <f>IF('OddsRatio_working_3-way'!W10&gt;=0,IF('OddsRatio_working_3-way'!V10+SQRT('OddsRatio_working_3-way'!W10)&gt;0,0,PI()),ACOS('OddsRatio_working_3-way'!V10/(2*'OddsRatio_working_3-way'!X10)))</f>
        <v>0.92094858765860577</v>
      </c>
      <c r="Z10" s="11">
        <f>'OddsRatio_working_3-way'!X10^(1/3)*COS('OddsRatio_working_3-way'!Y10/3)</f>
        <v>0.52398541715173608</v>
      </c>
      <c r="AA10" s="11">
        <f>'OddsRatio_working_3-way'!X10^(1/3)*COS(('OddsRatio_working_3-way'!Y10+2*PI())/3)</f>
        <v>-0.40584425990556733</v>
      </c>
      <c r="AB10" s="11">
        <f>'OddsRatio_working_3-way'!X10^(1/3)*COS(('OddsRatio_working_3-way'!Y10+4*PI())/3)</f>
        <v>-0.11814115724616879</v>
      </c>
      <c r="AC10" s="11">
        <f>'OddsRatio_working_3-way'!X10^(1/3)*SIN('OddsRatio_working_3-way'!Y10/3)</f>
        <v>0.1661054637670944</v>
      </c>
      <c r="AD10" s="11">
        <f>'OddsRatio_working_3-way'!X10^(1/3)*SIN(('OddsRatio_working_3-way'!Y10+2*PI())/3)</f>
        <v>0.37073195058244252</v>
      </c>
      <c r="AE10" s="11">
        <f>'OddsRatio_working_3-way'!X10^(1/3)*SIN(('OddsRatio_working_3-way'!Y10+4*PI())/3)</f>
        <v>-0.5368374143495368</v>
      </c>
      <c r="AF10" s="11">
        <f>-'OddsRatio_working_3-way'!U10/(3*'OddsRatio_working_3-way'!X10^(1/3))*COS(('OddsRatio_working_3-way'!Y10)/3)</f>
        <v>0.52398541715173608</v>
      </c>
      <c r="AG10" s="11">
        <f>-'OddsRatio_working_3-way'!U10/(3*'OddsRatio_working_3-way'!X10^(1/3))*COS(('OddsRatio_working_3-way'!Y10+2*PI())/3)</f>
        <v>-0.40584425990556733</v>
      </c>
      <c r="AH10" s="11">
        <f>-'OddsRatio_working_3-way'!U10/(3*'OddsRatio_working_3-way'!X10^(1/3))*COS(('OddsRatio_working_3-way'!Y10+4*PI())/3)</f>
        <v>-0.11814115724616879</v>
      </c>
      <c r="AI10" s="11">
        <f>'OddsRatio_working_3-way'!U10/(3*'OddsRatio_working_3-way'!X10^(1/3))*SIN(('OddsRatio_working_3-way'!Y10)/3)</f>
        <v>-0.1661054637670944</v>
      </c>
      <c r="AJ10" s="11">
        <f>'OddsRatio_working_3-way'!U10/(3*'OddsRatio_working_3-way'!X10^(1/3))*SIN(('OddsRatio_working_3-way'!Y10+2*PI())/3)</f>
        <v>-0.37073195058244252</v>
      </c>
      <c r="AK10" s="11">
        <f>'OddsRatio_working_3-way'!U10/(3*'OddsRatio_working_3-way'!X10^(1/3))*SIN(('OddsRatio_working_3-way'!Y10+4*PI())/3)</f>
        <v>0.5368374143495368</v>
      </c>
      <c r="AL10" s="11">
        <f>'OddsRatio_working_3-way'!Z10+'OddsRatio_working_3-way'!AF10</f>
        <v>1.0479708343034722</v>
      </c>
      <c r="AM10" s="11">
        <f>'OddsRatio_working_3-way'!AA10+'OddsRatio_working_3-way'!AG10</f>
        <v>-0.81168851981113466</v>
      </c>
      <c r="AN10" s="11">
        <f>'OddsRatio_working_3-way'!AB10+'OddsRatio_working_3-way'!AH10</f>
        <v>-0.23628231449233758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1.0479708343034722</v>
      </c>
      <c r="AS10" s="11">
        <f>IF(('OddsRatio_working_3-way'!X10=0),IF(Q10&gt;0,-Q10^(1/3),(-Q10)^(1/3)),'OddsRatio_working_3-way'!AM10-'OddsRatio_working_3-way'!R10/3)</f>
        <v>-0.81168851981113466</v>
      </c>
      <c r="AT10" s="11">
        <f>IF(('OddsRatio_working_3-way'!X10=0),IF(Q10&gt;0,-Q10^(1/3),(-Q10)^(1/3)),'OddsRatio_working_3-way'!AN10-'OddsRatio_working_3-way'!R10/3)</f>
        <v>-0.23628231449233758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7.54</v>
      </c>
      <c r="B11" s="4">
        <f>IF('True_Odds_Calculator_3-way'!B12="","",'True_Odds_Calculator_3-way'!B12)</f>
        <v>4.84</v>
      </c>
      <c r="C11" s="4">
        <f>IF('True_Odds_Calculator_3-way'!C12="","",'True_Odds_Calculator_3-way'!C12)</f>
        <v>1.44</v>
      </c>
      <c r="D11" s="9">
        <f t="shared" si="13"/>
        <v>0.12488152675877502</v>
      </c>
      <c r="E11" s="9">
        <f t="shared" si="14"/>
        <v>0.19552070083171866</v>
      </c>
      <c r="F11" s="9">
        <f t="shared" si="15"/>
        <v>0.67959777240950603</v>
      </c>
      <c r="G11" s="9">
        <f t="shared" si="16"/>
        <v>1.0714968624833894</v>
      </c>
      <c r="H11" s="9">
        <f t="shared" si="17"/>
        <v>8.0075894806413643</v>
      </c>
      <c r="I11" s="9">
        <f t="shared" si="18"/>
        <v>5.1145479519362143</v>
      </c>
      <c r="J11" s="9">
        <f t="shared" si="19"/>
        <v>1.4714586194926913</v>
      </c>
      <c r="K11" s="11">
        <f t="shared" si="20"/>
        <v>0.13262599469496023</v>
      </c>
      <c r="L11" s="11">
        <f t="shared" si="21"/>
        <v>0.20661157024793389</v>
      </c>
      <c r="M11" s="11">
        <f t="shared" si="22"/>
        <v>0.69444444444444442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-0.21027248613455485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0.20589607188353271</v>
      </c>
      <c r="Q11" s="11">
        <f>2*'OddsRatio_working_3-way'!K11*'OddsRatio_working_3-way'!L11*'OddsRatio_working_3-way'!M11</f>
        <v>3.8058423638360948E-2</v>
      </c>
      <c r="R11" s="11">
        <f t="shared" si="23"/>
        <v>0</v>
      </c>
      <c r="S11" s="11">
        <f t="shared" si="24"/>
        <v>-0.97918693818923297</v>
      </c>
      <c r="T11" s="11">
        <f t="shared" si="25"/>
        <v>-0.18099573718839798</v>
      </c>
      <c r="U11" s="11">
        <f>'OddsRatio_working_3-way'!S11-'OddsRatio_working_3-way'!R11^2/3</f>
        <v>-0.97918693818923297</v>
      </c>
      <c r="V11" s="11">
        <f>'OddsRatio_working_3-way'!S11*'OddsRatio_working_3-way'!R11/3-2*'OddsRatio_working_3-way'!R11^3/27-'OddsRatio_working_3-way'!T11</f>
        <v>0.18099573718839798</v>
      </c>
      <c r="W11" s="11">
        <f>'OddsRatio_working_3-way'!V11^2+4*'OddsRatio_working_3-way'!U11^3/27</f>
        <v>-0.10632963190743305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0.18647324793908421</v>
      </c>
      <c r="Y11" s="11">
        <f>IF('OddsRatio_working_3-way'!W11&gt;=0,IF('OddsRatio_working_3-way'!V11+SQRT('OddsRatio_working_3-way'!W11)&gt;0,0,PI()),ACOS('OddsRatio_working_3-way'!V11/(2*'OddsRatio_working_3-way'!X11)))</f>
        <v>1.0640753502964966</v>
      </c>
      <c r="Z11" s="11">
        <f>'OddsRatio_working_3-way'!X11^(1/3)*COS('OddsRatio_working_3-way'!Y11/3)</f>
        <v>0.53574843124169469</v>
      </c>
      <c r="AA11" s="11">
        <f>'OddsRatio_working_3-way'!X11^(1/3)*COS(('OddsRatio_working_3-way'!Y11+2*PI())/3)</f>
        <v>-0.43970828780635896</v>
      </c>
      <c r="AB11" s="11">
        <f>'OddsRatio_working_3-way'!X11^(1/3)*COS(('OddsRatio_working_3-way'!Y11+4*PI())/3)</f>
        <v>-9.6040143435335582E-2</v>
      </c>
      <c r="AC11" s="11">
        <f>'OddsRatio_working_3-way'!X11^(1/3)*SIN('OddsRatio_working_3-way'!Y11/3)</f>
        <v>0.19841689566450949</v>
      </c>
      <c r="AD11" s="11">
        <f>'OddsRatio_working_3-way'!X11^(1/3)*SIN(('OddsRatio_working_3-way'!Y11+2*PI())/3)</f>
        <v>0.36476330366071347</v>
      </c>
      <c r="AE11" s="11">
        <f>'OddsRatio_working_3-way'!X11^(1/3)*SIN(('OddsRatio_working_3-way'!Y11+4*PI())/3)</f>
        <v>-0.5631801993252229</v>
      </c>
      <c r="AF11" s="11">
        <f>-'OddsRatio_working_3-way'!U11/(3*'OddsRatio_working_3-way'!X11^(1/3))*COS(('OddsRatio_working_3-way'!Y11)/3)</f>
        <v>0.53574843124169469</v>
      </c>
      <c r="AG11" s="11">
        <f>-'OddsRatio_working_3-way'!U11/(3*'OddsRatio_working_3-way'!X11^(1/3))*COS(('OddsRatio_working_3-way'!Y11+2*PI())/3)</f>
        <v>-0.43970828780635896</v>
      </c>
      <c r="AH11" s="11">
        <f>-'OddsRatio_working_3-way'!U11/(3*'OddsRatio_working_3-way'!X11^(1/3))*COS(('OddsRatio_working_3-way'!Y11+4*PI())/3)</f>
        <v>-9.6040143435335582E-2</v>
      </c>
      <c r="AI11" s="11">
        <f>'OddsRatio_working_3-way'!U11/(3*'OddsRatio_working_3-way'!X11^(1/3))*SIN(('OddsRatio_working_3-way'!Y11)/3)</f>
        <v>-0.19841689566450949</v>
      </c>
      <c r="AJ11" s="11">
        <f>'OddsRatio_working_3-way'!U11/(3*'OddsRatio_working_3-way'!X11^(1/3))*SIN(('OddsRatio_working_3-way'!Y11+2*PI())/3)</f>
        <v>-0.36476330366071347</v>
      </c>
      <c r="AK11" s="11">
        <f>'OddsRatio_working_3-way'!U11/(3*'OddsRatio_working_3-way'!X11^(1/3))*SIN(('OddsRatio_working_3-way'!Y11+4*PI())/3)</f>
        <v>0.5631801993252229</v>
      </c>
      <c r="AL11" s="11">
        <f>'OddsRatio_working_3-way'!Z11+'OddsRatio_working_3-way'!AF11</f>
        <v>1.0714968624833894</v>
      </c>
      <c r="AM11" s="11">
        <f>'OddsRatio_working_3-way'!AA11+'OddsRatio_working_3-way'!AG11</f>
        <v>-0.87941657561271791</v>
      </c>
      <c r="AN11" s="11">
        <f>'OddsRatio_working_3-way'!AB11+'OddsRatio_working_3-way'!AH11</f>
        <v>-0.19208028687067116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1.0714968624833894</v>
      </c>
      <c r="AS11" s="11">
        <f>IF(('OddsRatio_working_3-way'!X11=0),IF(Q11&gt;0,-Q11^(1/3),(-Q11)^(1/3)),'OddsRatio_working_3-way'!AM11-'OddsRatio_working_3-way'!R11/3)</f>
        <v>-0.87941657561271791</v>
      </c>
      <c r="AT11" s="11">
        <f>IF(('OddsRatio_working_3-way'!X11=0),IF(Q11&gt;0,-Q11^(1/3),(-Q11)^(1/3)),'OddsRatio_working_3-way'!AN11-'OddsRatio_working_3-way'!R11/3)</f>
        <v>-0.19208028687067116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3.15</v>
      </c>
      <c r="B12" s="4">
        <f>IF('True_Odds_Calculator_3-way'!B13="","",'True_Odds_Calculator_3-way'!B13)</f>
        <v>2.94</v>
      </c>
      <c r="C12" s="4">
        <f>IF('True_Odds_Calculator_3-way'!C13="","",'True_Odds_Calculator_3-way'!C13)</f>
        <v>2.74</v>
      </c>
      <c r="D12" s="9">
        <f t="shared" si="13"/>
        <v>0.31020154963068702</v>
      </c>
      <c r="E12" s="9">
        <f t="shared" si="14"/>
        <v>0.3326114676500419</v>
      </c>
      <c r="F12" s="9">
        <f t="shared" si="15"/>
        <v>0.35718698271927118</v>
      </c>
      <c r="G12" s="9">
        <f t="shared" si="16"/>
        <v>1.0342839644928949</v>
      </c>
      <c r="H12" s="9">
        <f t="shared" si="17"/>
        <v>3.2237105236597241</v>
      </c>
      <c r="I12" s="9">
        <f t="shared" si="18"/>
        <v>3.0065108911162164</v>
      </c>
      <c r="J12" s="9">
        <f t="shared" si="19"/>
        <v>2.7996540982176374</v>
      </c>
      <c r="K12" s="11">
        <f t="shared" si="20"/>
        <v>0.31746031746031744</v>
      </c>
      <c r="L12" s="11">
        <f t="shared" si="21"/>
        <v>0.3401360544217687</v>
      </c>
      <c r="M12" s="11">
        <f t="shared" si="22"/>
        <v>0.36496350364963503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-0.28600985058604611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0.22975242698168366</v>
      </c>
      <c r="Q12" s="11">
        <f>2*'OddsRatio_working_3-way'!K12*'OddsRatio_working_3-way'!L12*'OddsRatio_working_3-way'!M12</f>
        <v>7.8817299136083582E-2</v>
      </c>
      <c r="R12" s="11">
        <f t="shared" si="23"/>
        <v>0</v>
      </c>
      <c r="S12" s="11">
        <f t="shared" si="24"/>
        <v>-0.80330249643818685</v>
      </c>
      <c r="T12" s="11">
        <f t="shared" si="25"/>
        <v>-0.27557547047622188</v>
      </c>
      <c r="U12" s="11">
        <f>'OddsRatio_working_3-way'!S12-'OddsRatio_working_3-way'!R12^2/3</f>
        <v>-0.80330249643818685</v>
      </c>
      <c r="V12" s="11">
        <f>'OddsRatio_working_3-way'!S12*'OddsRatio_working_3-way'!R12/3-2*'OddsRatio_working_3-way'!R12^3/27-'OddsRatio_working_3-way'!T12</f>
        <v>0.27557547047622188</v>
      </c>
      <c r="W12" s="11">
        <f>'OddsRatio_working_3-way'!V12^2+4*'OddsRatio_working_3-way'!U12^3/27</f>
        <v>-8.5327188491671202E-4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0.13855965485406255</v>
      </c>
      <c r="Y12" s="11">
        <f>IF('OddsRatio_working_3-way'!W12&gt;=0,IF('OddsRatio_working_3-way'!V12+SQRT('OddsRatio_working_3-way'!W12)&gt;0,0,PI()),ACOS('OddsRatio_working_3-way'!V12/(2*'OddsRatio_working_3-way'!X12)))</f>
        <v>0.10560499698674142</v>
      </c>
      <c r="Z12" s="11">
        <f>'OddsRatio_working_3-way'!X12^(1/3)*COS('OddsRatio_working_3-way'!Y12/3)</f>
        <v>0.51714198224644747</v>
      </c>
      <c r="AA12" s="11">
        <f>'OddsRatio_working_3-way'!X12^(1/3)*COS(('OddsRatio_working_3-way'!Y12+2*PI())/3)</f>
        <v>-0.27434285715765122</v>
      </c>
      <c r="AB12" s="11">
        <f>'OddsRatio_working_3-way'!X12^(1/3)*COS(('OddsRatio_working_3-way'!Y12+4*PI())/3)</f>
        <v>-0.2427991250887962</v>
      </c>
      <c r="AC12" s="11">
        <f>'OddsRatio_working_3-way'!X12^(1/3)*SIN('OddsRatio_working_3-way'!Y12/3)</f>
        <v>1.8211782201198838E-2</v>
      </c>
      <c r="AD12" s="11">
        <f>'OddsRatio_working_3-way'!X12^(1/3)*SIN(('OddsRatio_working_3-way'!Y12+2*PI())/3)</f>
        <v>0.43875220288826533</v>
      </c>
      <c r="AE12" s="11">
        <f>'OddsRatio_working_3-way'!X12^(1/3)*SIN(('OddsRatio_working_3-way'!Y12+4*PI())/3)</f>
        <v>-0.45696398508946418</v>
      </c>
      <c r="AF12" s="11">
        <f>-'OddsRatio_working_3-way'!U12/(3*'OddsRatio_working_3-way'!X12^(1/3))*COS(('OddsRatio_working_3-way'!Y12)/3)</f>
        <v>0.51714198224644747</v>
      </c>
      <c r="AG12" s="11">
        <f>-'OddsRatio_working_3-way'!U12/(3*'OddsRatio_working_3-way'!X12^(1/3))*COS(('OddsRatio_working_3-way'!Y12+2*PI())/3)</f>
        <v>-0.27434285715765122</v>
      </c>
      <c r="AH12" s="11">
        <f>-'OddsRatio_working_3-way'!U12/(3*'OddsRatio_working_3-way'!X12^(1/3))*COS(('OddsRatio_working_3-way'!Y12+4*PI())/3)</f>
        <v>-0.2427991250887962</v>
      </c>
      <c r="AI12" s="11">
        <f>'OddsRatio_working_3-way'!U12/(3*'OddsRatio_working_3-way'!X12^(1/3))*SIN(('OddsRatio_working_3-way'!Y12)/3)</f>
        <v>-1.8211782201198838E-2</v>
      </c>
      <c r="AJ12" s="11">
        <f>'OddsRatio_working_3-way'!U12/(3*'OddsRatio_working_3-way'!X12^(1/3))*SIN(('OddsRatio_working_3-way'!Y12+2*PI())/3)</f>
        <v>-0.43875220288826533</v>
      </c>
      <c r="AK12" s="11">
        <f>'OddsRatio_working_3-way'!U12/(3*'OddsRatio_working_3-way'!X12^(1/3))*SIN(('OddsRatio_working_3-way'!Y12+4*PI())/3)</f>
        <v>0.45696398508946418</v>
      </c>
      <c r="AL12" s="11">
        <f>'OddsRatio_working_3-way'!Z12+'OddsRatio_working_3-way'!AF12</f>
        <v>1.0342839644928949</v>
      </c>
      <c r="AM12" s="11">
        <f>'OddsRatio_working_3-way'!AA12+'OddsRatio_working_3-way'!AG12</f>
        <v>-0.54868571431530244</v>
      </c>
      <c r="AN12" s="11">
        <f>'OddsRatio_working_3-way'!AB12+'OddsRatio_working_3-way'!AH12</f>
        <v>-0.48559825017759239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1.0342839644928949</v>
      </c>
      <c r="AS12" s="11">
        <f>IF(('OddsRatio_working_3-way'!X12=0),IF(Q12&gt;0,-Q12^(1/3),(-Q12)^(1/3)),'OddsRatio_working_3-way'!AM12-'OddsRatio_working_3-way'!R12/3)</f>
        <v>-0.54868571431530244</v>
      </c>
      <c r="AT12" s="11">
        <f>IF(('OddsRatio_working_3-way'!X12=0),IF(Q12&gt;0,-Q12^(1/3),(-Q12)^(1/3)),'OddsRatio_working_3-way'!AN12-'OddsRatio_working_3-way'!R12/3)</f>
        <v>-0.48559825017759239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3.86</v>
      </c>
      <c r="B13" s="4">
        <f>IF('True_Odds_Calculator_3-way'!B14="","",'True_Odds_Calculator_3-way'!B14)</f>
        <v>3.57</v>
      </c>
      <c r="C13" s="4">
        <f>IF('True_Odds_Calculator_3-way'!C14="","",'True_Odds_Calculator_3-way'!C14)</f>
        <v>2.04</v>
      </c>
      <c r="D13" s="9">
        <f t="shared" si="13"/>
        <v>0.25034350679692308</v>
      </c>
      <c r="E13" s="9">
        <f t="shared" si="14"/>
        <v>0.27093867146618456</v>
      </c>
      <c r="F13" s="9">
        <f t="shared" si="15"/>
        <v>0.47871782173689204</v>
      </c>
      <c r="G13" s="9">
        <f t="shared" si="16"/>
        <v>1.0470319694720058</v>
      </c>
      <c r="H13" s="9">
        <f t="shared" si="17"/>
        <v>3.9945114326899365</v>
      </c>
      <c r="I13" s="9">
        <f t="shared" si="18"/>
        <v>3.6908721615430542</v>
      </c>
      <c r="J13" s="9">
        <f t="shared" si="19"/>
        <v>2.0889132482508868</v>
      </c>
      <c r="K13" s="11">
        <f t="shared" si="20"/>
        <v>0.2590673575129534</v>
      </c>
      <c r="L13" s="11">
        <f t="shared" si="21"/>
        <v>0.28011204481792717</v>
      </c>
      <c r="M13" s="11">
        <f t="shared" si="22"/>
        <v>0.49019607843137253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-0.27192354133566454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0.23015403458955463</v>
      </c>
      <c r="Q13" s="11">
        <f>2*'OddsRatio_working_3-way'!K13*'OddsRatio_working_3-way'!L13*'OddsRatio_working_3-way'!M13</f>
        <v>7.1144987508363094E-2</v>
      </c>
      <c r="R13" s="11">
        <f t="shared" si="23"/>
        <v>0</v>
      </c>
      <c r="S13" s="11">
        <f t="shared" si="24"/>
        <v>-0.84639245818533493</v>
      </c>
      <c r="T13" s="11">
        <f t="shared" si="25"/>
        <v>-0.26163599943905247</v>
      </c>
      <c r="U13" s="11">
        <f>'OddsRatio_working_3-way'!S13-'OddsRatio_working_3-way'!R13^2/3</f>
        <v>-0.84639245818533493</v>
      </c>
      <c r="V13" s="11">
        <f>'OddsRatio_working_3-way'!S13*'OddsRatio_working_3-way'!R13/3-2*'OddsRatio_working_3-way'!R13^3/27-'OddsRatio_working_3-way'!T13</f>
        <v>0.26163599943905247</v>
      </c>
      <c r="W13" s="11">
        <f>'OddsRatio_working_3-way'!V13^2+4*'OddsRatio_working_3-way'!U13^3/27</f>
        <v>-2.1374573098214306E-2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0.14985657251242449</v>
      </c>
      <c r="Y13" s="11">
        <f>IF('OddsRatio_working_3-way'!W13&gt;=0,IF('OddsRatio_working_3-way'!V13+SQRT('OddsRatio_working_3-way'!W13)&gt;0,0,PI()),ACOS('OddsRatio_working_3-way'!V13/(2*'OddsRatio_working_3-way'!X13)))</f>
        <v>0.50956926276333925</v>
      </c>
      <c r="Z13" s="11">
        <f>'OddsRatio_working_3-way'!X13^(1/3)*COS('OddsRatio_working_3-way'!Y13/3)</f>
        <v>0.52351598473600292</v>
      </c>
      <c r="AA13" s="11">
        <f>'OddsRatio_working_3-way'!X13^(1/3)*COS(('OddsRatio_working_3-way'!Y13+2*PI())/3)</f>
        <v>-0.33951643140039028</v>
      </c>
      <c r="AB13" s="11">
        <f>'OddsRatio_working_3-way'!X13^(1/3)*COS(('OddsRatio_working_3-way'!Y13+4*PI())/3)</f>
        <v>-0.18399955333561269</v>
      </c>
      <c r="AC13" s="11">
        <f>'OddsRatio_working_3-way'!X13^(1/3)*SIN('OddsRatio_working_3-way'!Y13/3)</f>
        <v>8.9787711414229629E-2</v>
      </c>
      <c r="AD13" s="11">
        <f>'OddsRatio_working_3-way'!X13^(1/3)*SIN(('OddsRatio_working_3-way'!Y13+2*PI())/3)</f>
        <v>0.40848428636149009</v>
      </c>
      <c r="AE13" s="11">
        <f>'OddsRatio_working_3-way'!X13^(1/3)*SIN(('OddsRatio_working_3-way'!Y13+4*PI())/3)</f>
        <v>-0.49827199777571968</v>
      </c>
      <c r="AF13" s="11">
        <f>-'OddsRatio_working_3-way'!U13/(3*'OddsRatio_working_3-way'!X13^(1/3))*COS(('OddsRatio_working_3-way'!Y13)/3)</f>
        <v>0.5235159847360028</v>
      </c>
      <c r="AG13" s="11">
        <f>-'OddsRatio_working_3-way'!U13/(3*'OddsRatio_working_3-way'!X13^(1/3))*COS(('OddsRatio_working_3-way'!Y13+2*PI())/3)</f>
        <v>-0.33951643140039023</v>
      </c>
      <c r="AH13" s="11">
        <f>-'OddsRatio_working_3-way'!U13/(3*'OddsRatio_working_3-way'!X13^(1/3))*COS(('OddsRatio_working_3-way'!Y13+4*PI())/3)</f>
        <v>-0.18399955333561263</v>
      </c>
      <c r="AI13" s="11">
        <f>'OddsRatio_working_3-way'!U13/(3*'OddsRatio_working_3-way'!X13^(1/3))*SIN(('OddsRatio_working_3-way'!Y13)/3)</f>
        <v>-8.9787711414229615E-2</v>
      </c>
      <c r="AJ13" s="11">
        <f>'OddsRatio_working_3-way'!U13/(3*'OddsRatio_working_3-way'!X13^(1/3))*SIN(('OddsRatio_working_3-way'!Y13+2*PI())/3)</f>
        <v>-0.40848428636148998</v>
      </c>
      <c r="AK13" s="11">
        <f>'OddsRatio_working_3-way'!U13/(3*'OddsRatio_working_3-way'!X13^(1/3))*SIN(('OddsRatio_working_3-way'!Y13+4*PI())/3)</f>
        <v>0.49827199777571957</v>
      </c>
      <c r="AL13" s="11">
        <f>'OddsRatio_working_3-way'!Z13+'OddsRatio_working_3-way'!AF13</f>
        <v>1.0470319694720058</v>
      </c>
      <c r="AM13" s="11">
        <f>'OddsRatio_working_3-way'!AA13+'OddsRatio_working_3-way'!AG13</f>
        <v>-0.67903286280078046</v>
      </c>
      <c r="AN13" s="11">
        <f>'OddsRatio_working_3-way'!AB13+'OddsRatio_working_3-way'!AH13</f>
        <v>-0.36799910667122532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1.0470319694720058</v>
      </c>
      <c r="AS13" s="11">
        <f>IF(('OddsRatio_working_3-way'!X13=0),IF(Q13&gt;0,-Q13^(1/3),(-Q13)^(1/3)),'OddsRatio_working_3-way'!AM13-'OddsRatio_working_3-way'!R13/3)</f>
        <v>-0.67903286280078046</v>
      </c>
      <c r="AT13" s="11">
        <f>IF(('OddsRatio_working_3-way'!X13=0),IF(Q13&gt;0,-Q13^(1/3),(-Q13)^(1/3)),'OddsRatio_working_3-way'!AN13-'OddsRatio_working_3-way'!R13/3)</f>
        <v>-0.36799910667122532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2.2200000000000002</v>
      </c>
      <c r="B14" s="4">
        <f>IF('True_Odds_Calculator_3-way'!B15="","",'True_Odds_Calculator_3-way'!B15)</f>
        <v>3.46</v>
      </c>
      <c r="C14" s="4">
        <f>IF('True_Odds_Calculator_3-way'!C15="","",'True_Odds_Calculator_3-way'!C15)</f>
        <v>3.46</v>
      </c>
      <c r="D14" s="9">
        <f t="shared" si="13"/>
        <v>0.43969579202041947</v>
      </c>
      <c r="E14" s="9">
        <f t="shared" si="14"/>
        <v>0.28015210398979035</v>
      </c>
      <c r="F14" s="9">
        <f t="shared" si="15"/>
        <v>0.28015210398979035</v>
      </c>
      <c r="G14" s="9">
        <f t="shared" si="16"/>
        <v>1.044507936123777</v>
      </c>
      <c r="H14" s="9">
        <f t="shared" si="17"/>
        <v>2.2742996820710077</v>
      </c>
      <c r="I14" s="9">
        <f t="shared" si="18"/>
        <v>3.5694895228644912</v>
      </c>
      <c r="J14" s="9">
        <f t="shared" si="19"/>
        <v>3.5694895228644912</v>
      </c>
      <c r="K14" s="11">
        <f t="shared" si="20"/>
        <v>0.4504504504504504</v>
      </c>
      <c r="L14" s="11">
        <f t="shared" si="21"/>
        <v>0.28901734104046245</v>
      </c>
      <c r="M14" s="11">
        <f t="shared" si="22"/>
        <v>0.28901734104046245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-0.27779528668298759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0.23102724496021962</v>
      </c>
      <c r="Q14" s="11">
        <f>2*'OddsRatio_working_3-way'!K14*'OddsRatio_working_3-way'!L14*'OddsRatio_working_3-way'!M14</f>
        <v>7.5253174254143212E-2</v>
      </c>
      <c r="R14" s="11">
        <f t="shared" si="23"/>
        <v>0</v>
      </c>
      <c r="S14" s="11">
        <f t="shared" si="24"/>
        <v>-0.83164566151859021</v>
      </c>
      <c r="T14" s="11">
        <f t="shared" si="25"/>
        <v>-0.2708943522861858</v>
      </c>
      <c r="U14" s="11">
        <f>'OddsRatio_working_3-way'!S14-'OddsRatio_working_3-way'!R14^2/3</f>
        <v>-0.83164566151859021</v>
      </c>
      <c r="V14" s="11">
        <f>'OddsRatio_working_3-way'!S14*'OddsRatio_working_3-way'!R14/3-2*'OddsRatio_working_3-way'!R14^3/27-'OddsRatio_working_3-way'!T14</f>
        <v>0.2708943522861858</v>
      </c>
      <c r="W14" s="11">
        <f>'OddsRatio_working_3-way'!V14^2+4*'OddsRatio_working_3-way'!U14^3/27</f>
        <v>-1.1830299757198987E-2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0.14595722820209275</v>
      </c>
      <c r="Y14" s="11">
        <f>IF('OddsRatio_working_3-way'!W14&gt;=0,IF('OddsRatio_working_3-way'!V14+SQRT('OddsRatio_working_3-way'!W14)&gt;0,0,PI()),ACOS('OddsRatio_working_3-way'!V14/(2*'OddsRatio_working_3-way'!X14)))</f>
        <v>0.38180866303289518</v>
      </c>
      <c r="Z14" s="11">
        <f>'OddsRatio_working_3-way'!X14^(1/3)*COS('OddsRatio_working_3-way'!Y14/3)</f>
        <v>0.52225396806188851</v>
      </c>
      <c r="AA14" s="11">
        <f>'OddsRatio_working_3-way'!X14^(1/3)*COS(('OddsRatio_working_3-way'!Y14+2*PI())/3)</f>
        <v>-0.3190019355415632</v>
      </c>
      <c r="AB14" s="11">
        <f>'OddsRatio_working_3-way'!X14^(1/3)*COS(('OddsRatio_working_3-way'!Y14+4*PI())/3)</f>
        <v>-0.20325203252032542</v>
      </c>
      <c r="AC14" s="11">
        <f>'OddsRatio_working_3-way'!X14^(1/3)*SIN('OddsRatio_working_3-way'!Y14/3)</f>
        <v>6.6828237667984805E-2</v>
      </c>
      <c r="AD14" s="11">
        <f>'OddsRatio_working_3-way'!X14^(1/3)*SIN(('OddsRatio_working_3-way'!Y14+2*PI())/3)</f>
        <v>0.41887108473482992</v>
      </c>
      <c r="AE14" s="11">
        <f>'OddsRatio_working_3-way'!X14^(1/3)*SIN(('OddsRatio_working_3-way'!Y14+4*PI())/3)</f>
        <v>-0.48569932240281466</v>
      </c>
      <c r="AF14" s="11">
        <f>-'OddsRatio_working_3-way'!U14/(3*'OddsRatio_working_3-way'!X14^(1/3))*COS(('OddsRatio_working_3-way'!Y14)/3)</f>
        <v>0.52225396806188862</v>
      </c>
      <c r="AG14" s="11">
        <f>-'OddsRatio_working_3-way'!U14/(3*'OddsRatio_working_3-way'!X14^(1/3))*COS(('OddsRatio_working_3-way'!Y14+2*PI())/3)</f>
        <v>-0.31900193554156325</v>
      </c>
      <c r="AH14" s="11">
        <f>-'OddsRatio_working_3-way'!U14/(3*'OddsRatio_working_3-way'!X14^(1/3))*COS(('OddsRatio_working_3-way'!Y14+4*PI())/3)</f>
        <v>-0.20325203252032548</v>
      </c>
      <c r="AI14" s="11">
        <f>'OddsRatio_working_3-way'!U14/(3*'OddsRatio_working_3-way'!X14^(1/3))*SIN(('OddsRatio_working_3-way'!Y14)/3)</f>
        <v>-6.6828237667984819E-2</v>
      </c>
      <c r="AJ14" s="11">
        <f>'OddsRatio_working_3-way'!U14/(3*'OddsRatio_working_3-way'!X14^(1/3))*SIN(('OddsRatio_working_3-way'!Y14+2*PI())/3)</f>
        <v>-0.41887108473483003</v>
      </c>
      <c r="AK14" s="11">
        <f>'OddsRatio_working_3-way'!U14/(3*'OddsRatio_working_3-way'!X14^(1/3))*SIN(('OddsRatio_working_3-way'!Y14+4*PI())/3)</f>
        <v>0.48569932240281477</v>
      </c>
      <c r="AL14" s="11">
        <f>'OddsRatio_working_3-way'!Z14+'OddsRatio_working_3-way'!AF14</f>
        <v>1.044507936123777</v>
      </c>
      <c r="AM14" s="11">
        <f>'OddsRatio_working_3-way'!AA14+'OddsRatio_working_3-way'!AG14</f>
        <v>-0.63800387108312639</v>
      </c>
      <c r="AN14" s="11">
        <f>'OddsRatio_working_3-way'!AB14+'OddsRatio_working_3-way'!AH14</f>
        <v>-0.4065040650406509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1.044507936123777</v>
      </c>
      <c r="AS14" s="11">
        <f>IF(('OddsRatio_working_3-way'!X14=0),IF(Q14&gt;0,-Q14^(1/3),(-Q14)^(1/3)),'OddsRatio_working_3-way'!AM14-'OddsRatio_working_3-way'!R14/3)</f>
        <v>-0.63800387108312639</v>
      </c>
      <c r="AT14" s="11">
        <f>IF(('OddsRatio_working_3-way'!X14=0),IF(Q14&gt;0,-Q14^(1/3),(-Q14)^(1/3)),'OddsRatio_working_3-way'!AN14-'OddsRatio_working_3-way'!R14/3)</f>
        <v>-0.4065040650406509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4.41</v>
      </c>
      <c r="B15" s="4">
        <f>IF('True_Odds_Calculator_3-way'!B16="","",'True_Odds_Calculator_3-way'!B16)</f>
        <v>3.54</v>
      </c>
      <c r="C15" s="4">
        <f>IF('True_Odds_Calculator_3-way'!C16="","",'True_Odds_Calculator_3-way'!C16)</f>
        <v>1.93</v>
      </c>
      <c r="D15" s="9">
        <f t="shared" si="13"/>
        <v>0.21915436308144401</v>
      </c>
      <c r="E15" s="9">
        <f t="shared" si="14"/>
        <v>0.27367566904325569</v>
      </c>
      <c r="F15" s="9">
        <f t="shared" si="15"/>
        <v>0.50716996787530044</v>
      </c>
      <c r="G15" s="9">
        <f t="shared" si="16"/>
        <v>1.0448662170307723</v>
      </c>
      <c r="H15" s="9">
        <f t="shared" si="17"/>
        <v>4.5629938000749339</v>
      </c>
      <c r="I15" s="9">
        <f t="shared" si="18"/>
        <v>3.6539601912581618</v>
      </c>
      <c r="J15" s="9">
        <f t="shared" si="19"/>
        <v>1.9717255818386181</v>
      </c>
      <c r="K15" s="11">
        <f t="shared" si="20"/>
        <v>0.22675736961451246</v>
      </c>
      <c r="L15" s="11">
        <f t="shared" si="21"/>
        <v>0.2824858757062147</v>
      </c>
      <c r="M15" s="11">
        <f t="shared" si="22"/>
        <v>0.5181347150259068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-0.26734488766379771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0.22834382818826232</v>
      </c>
      <c r="Q15" s="11">
        <f>2*'OddsRatio_working_3-way'!K15*'OddsRatio_working_3-way'!L15*'OddsRatio_working_3-way'!M15</f>
        <v>6.6379019822169275E-2</v>
      </c>
      <c r="R15" s="11">
        <f t="shared" si="23"/>
        <v>0</v>
      </c>
      <c r="S15" s="11">
        <f t="shared" si="24"/>
        <v>-0.85411705525268333</v>
      </c>
      <c r="T15" s="11">
        <f t="shared" si="25"/>
        <v>-0.24828984164322188</v>
      </c>
      <c r="U15" s="11">
        <f>'OddsRatio_working_3-way'!S15-'OddsRatio_working_3-way'!R15^2/3</f>
        <v>-0.85411705525268333</v>
      </c>
      <c r="V15" s="11">
        <f>'OddsRatio_working_3-way'!S15*'OddsRatio_working_3-way'!R15/3-2*'OddsRatio_working_3-way'!R15^3/27-'OddsRatio_working_3-way'!T15</f>
        <v>0.24828984164322188</v>
      </c>
      <c r="W15" s="11">
        <f>'OddsRatio_working_3-way'!V15^2+4*'OddsRatio_working_3-way'!U15^3/27</f>
        <v>-3.0662081931147084E-2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0.15191274419412881</v>
      </c>
      <c r="Y15" s="11">
        <f>IF('OddsRatio_working_3-way'!W15&gt;=0,IF('OddsRatio_working_3-way'!V15+SQRT('OddsRatio_working_3-way'!W15)&gt;0,0,PI()),ACOS('OddsRatio_working_3-way'!V15/(2*'OddsRatio_working_3-way'!X15)))</f>
        <v>0.61423944067699587</v>
      </c>
      <c r="Z15" s="11">
        <f>'OddsRatio_working_3-way'!X15^(1/3)*COS('OddsRatio_working_3-way'!Y15/3)</f>
        <v>0.52243310851538616</v>
      </c>
      <c r="AA15" s="11">
        <f>'OddsRatio_working_3-way'!X15^(1/3)*COS(('OddsRatio_working_3-way'!Y15+2*PI())/3)</f>
        <v>-0.35516866524187379</v>
      </c>
      <c r="AB15" s="11">
        <f>'OddsRatio_working_3-way'!X15^(1/3)*COS(('OddsRatio_working_3-way'!Y15+4*PI())/3)</f>
        <v>-0.16726444327351253</v>
      </c>
      <c r="AC15" s="11">
        <f>'OddsRatio_working_3-way'!X15^(1/3)*SIN('OddsRatio_working_3-way'!Y15/3)</f>
        <v>0.10848655313530063</v>
      </c>
      <c r="AD15" s="11">
        <f>'OddsRatio_working_3-way'!X15^(1/3)*SIN(('OddsRatio_working_3-way'!Y15+2*PI())/3)</f>
        <v>0.39819706718474646</v>
      </c>
      <c r="AE15" s="11">
        <f>'OddsRatio_working_3-way'!X15^(1/3)*SIN(('OddsRatio_working_3-way'!Y15+4*PI())/3)</f>
        <v>-0.5066836203200471</v>
      </c>
      <c r="AF15" s="11">
        <f>-'OddsRatio_working_3-way'!U15/(3*'OddsRatio_working_3-way'!X15^(1/3))*COS(('OddsRatio_working_3-way'!Y15)/3)</f>
        <v>0.52243310851538627</v>
      </c>
      <c r="AG15" s="11">
        <f>-'OddsRatio_working_3-way'!U15/(3*'OddsRatio_working_3-way'!X15^(1/3))*COS(('OddsRatio_working_3-way'!Y15+2*PI())/3)</f>
        <v>-0.35516866524187385</v>
      </c>
      <c r="AH15" s="11">
        <f>-'OddsRatio_working_3-way'!U15/(3*'OddsRatio_working_3-way'!X15^(1/3))*COS(('OddsRatio_working_3-way'!Y15+4*PI())/3)</f>
        <v>-0.16726444327351256</v>
      </c>
      <c r="AI15" s="11">
        <f>'OddsRatio_working_3-way'!U15/(3*'OddsRatio_working_3-way'!X15^(1/3))*SIN(('OddsRatio_working_3-way'!Y15)/3)</f>
        <v>-0.10848655313530066</v>
      </c>
      <c r="AJ15" s="11">
        <f>'OddsRatio_working_3-way'!U15/(3*'OddsRatio_working_3-way'!X15^(1/3))*SIN(('OddsRatio_working_3-way'!Y15+2*PI())/3)</f>
        <v>-0.39819706718474651</v>
      </c>
      <c r="AK15" s="11">
        <f>'OddsRatio_working_3-way'!U15/(3*'OddsRatio_working_3-way'!X15^(1/3))*SIN(('OddsRatio_working_3-way'!Y15+4*PI())/3)</f>
        <v>0.50668362032004721</v>
      </c>
      <c r="AL15" s="11">
        <f>'OddsRatio_working_3-way'!Z15+'OddsRatio_working_3-way'!AF15</f>
        <v>1.0448662170307723</v>
      </c>
      <c r="AM15" s="11">
        <f>'OddsRatio_working_3-way'!AA15+'OddsRatio_working_3-way'!AG15</f>
        <v>-0.7103373304837477</v>
      </c>
      <c r="AN15" s="11">
        <f>'OddsRatio_working_3-way'!AB15+'OddsRatio_working_3-way'!AH15</f>
        <v>-0.33452888654702506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1.0448662170307723</v>
      </c>
      <c r="AS15" s="11">
        <f>IF(('OddsRatio_working_3-way'!X15=0),IF(Q15&gt;0,-Q15^(1/3),(-Q15)^(1/3)),'OddsRatio_working_3-way'!AM15-'OddsRatio_working_3-way'!R15/3)</f>
        <v>-0.7103373304837477</v>
      </c>
      <c r="AT15" s="11">
        <f>IF(('OddsRatio_working_3-way'!X15=0),IF(Q15&gt;0,-Q15^(1/3),(-Q15)^(1/3)),'OddsRatio_working_3-way'!AN15-'OddsRatio_working_3-way'!R15/3)</f>
        <v>-0.33452888654702506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1.43</v>
      </c>
      <c r="B16" s="4">
        <f>IF('True_Odds_Calculator_3-way'!B17="","",'True_Odds_Calculator_3-way'!B17)</f>
        <v>4.7300000000000004</v>
      </c>
      <c r="C16" s="4">
        <f>IF('True_Odds_Calculator_3-way'!C17="","",'True_Odds_Calculator_3-way'!C17)</f>
        <v>7.16</v>
      </c>
      <c r="D16" s="9">
        <f t="shared" si="13"/>
        <v>0.67734089464638569</v>
      </c>
      <c r="E16" s="9">
        <f t="shared" si="14"/>
        <v>0.19484977699657513</v>
      </c>
      <c r="F16" s="9">
        <f t="shared" si="15"/>
        <v>0.12780932835703923</v>
      </c>
      <c r="G16" s="9">
        <f t="shared" si="16"/>
        <v>1.1078173758311258</v>
      </c>
      <c r="H16" s="9">
        <f t="shared" si="17"/>
        <v>1.4763614716073838</v>
      </c>
      <c r="I16" s="9">
        <f t="shared" si="18"/>
        <v>5.1321588118501005</v>
      </c>
      <c r="J16" s="9">
        <f t="shared" si="19"/>
        <v>7.8241550351197349</v>
      </c>
      <c r="K16" s="11">
        <f t="shared" si="20"/>
        <v>0.69930069930069938</v>
      </c>
      <c r="L16" s="11">
        <f t="shared" si="21"/>
        <v>0.21141649048625791</v>
      </c>
      <c r="M16" s="11">
        <f t="shared" si="22"/>
        <v>0.13966480446927373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-0.20400828222057277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0.21309315367212778</v>
      </c>
      <c r="Q16" s="11">
        <f>2*'OddsRatio_working_3-way'!K16*'OddsRatio_working_3-way'!L16*'OddsRatio_working_3-way'!M16</f>
        <v>4.1297122804675922E-2</v>
      </c>
      <c r="R16" s="11">
        <f t="shared" si="23"/>
        <v>0</v>
      </c>
      <c r="S16" s="11">
        <f t="shared" si="24"/>
        <v>-1.0445318756310711</v>
      </c>
      <c r="T16" s="11">
        <f t="shared" si="25"/>
        <v>-0.20242865806803703</v>
      </c>
      <c r="U16" s="11">
        <f>'OddsRatio_working_3-way'!S16-'OddsRatio_working_3-way'!R16^2/3</f>
        <v>-1.0445318756310711</v>
      </c>
      <c r="V16" s="11">
        <f>'OddsRatio_working_3-way'!S16*'OddsRatio_working_3-way'!R16/3-2*'OddsRatio_working_3-way'!R16^3/27-'OddsRatio_working_3-way'!T16</f>
        <v>0.20242865806803703</v>
      </c>
      <c r="W16" s="11">
        <f>'OddsRatio_working_3-way'!V16^2+4*'OddsRatio_working_3-way'!U16^3/27</f>
        <v>-0.12785718674250823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0.20544740710808113</v>
      </c>
      <c r="Y16" s="11">
        <f>IF('OddsRatio_working_3-way'!W16&gt;=0,IF('OddsRatio_working_3-way'!V16+SQRT('OddsRatio_working_3-way'!W16)&gt;0,0,PI()),ACOS('OddsRatio_working_3-way'!V16/(2*'OddsRatio_working_3-way'!X16)))</f>
        <v>1.0556602954224519</v>
      </c>
      <c r="Z16" s="11">
        <f>'OddsRatio_working_3-way'!X16^(1/3)*COS('OddsRatio_working_3-way'!Y16/3)</f>
        <v>0.55390868791556291</v>
      </c>
      <c r="AA16" s="11">
        <f>'OddsRatio_working_3-way'!X16^(1/3)*COS(('OddsRatio_working_3-way'!Y16+2*PI())/3)</f>
        <v>-0.45308453159327017</v>
      </c>
      <c r="AB16" s="11">
        <f>'OddsRatio_working_3-way'!X16^(1/3)*COS(('OddsRatio_working_3-way'!Y16+4*PI())/3)</f>
        <v>-0.10082415632229277</v>
      </c>
      <c r="AC16" s="11">
        <f>'OddsRatio_working_3-way'!X16^(1/3)*SIN('OddsRatio_working_3-way'!Y16/3)</f>
        <v>0.20337762248753738</v>
      </c>
      <c r="AD16" s="11">
        <f>'OddsRatio_working_3-way'!X16^(1/3)*SIN(('OddsRatio_working_3-way'!Y16+2*PI())/3)</f>
        <v>0.37801018386801521</v>
      </c>
      <c r="AE16" s="11">
        <f>'OddsRatio_working_3-way'!X16^(1/3)*SIN(('OddsRatio_working_3-way'!Y16+4*PI())/3)</f>
        <v>-0.58138780635555265</v>
      </c>
      <c r="AF16" s="11">
        <f>-'OddsRatio_working_3-way'!U16/(3*'OddsRatio_working_3-way'!X16^(1/3))*COS(('OddsRatio_working_3-way'!Y16)/3)</f>
        <v>0.55390868791556291</v>
      </c>
      <c r="AG16" s="11">
        <f>-'OddsRatio_working_3-way'!U16/(3*'OddsRatio_working_3-way'!X16^(1/3))*COS(('OddsRatio_working_3-way'!Y16+2*PI())/3)</f>
        <v>-0.45308453159327017</v>
      </c>
      <c r="AH16" s="11">
        <f>-'OddsRatio_working_3-way'!U16/(3*'OddsRatio_working_3-way'!X16^(1/3))*COS(('OddsRatio_working_3-way'!Y16+4*PI())/3)</f>
        <v>-0.10082415632229277</v>
      </c>
      <c r="AI16" s="11">
        <f>'OddsRatio_working_3-way'!U16/(3*'OddsRatio_working_3-way'!X16^(1/3))*SIN(('OddsRatio_working_3-way'!Y16)/3)</f>
        <v>-0.20337762248753738</v>
      </c>
      <c r="AJ16" s="11">
        <f>'OddsRatio_working_3-way'!U16/(3*'OddsRatio_working_3-way'!X16^(1/3))*SIN(('OddsRatio_working_3-way'!Y16+2*PI())/3)</f>
        <v>-0.37801018386801521</v>
      </c>
      <c r="AK16" s="11">
        <f>'OddsRatio_working_3-way'!U16/(3*'OddsRatio_working_3-way'!X16^(1/3))*SIN(('OddsRatio_working_3-way'!Y16+4*PI())/3)</f>
        <v>0.58138780635555265</v>
      </c>
      <c r="AL16" s="11">
        <f>'OddsRatio_working_3-way'!Z16+'OddsRatio_working_3-way'!AF16</f>
        <v>1.1078173758311258</v>
      </c>
      <c r="AM16" s="11">
        <f>'OddsRatio_working_3-way'!AA16+'OddsRatio_working_3-way'!AG16</f>
        <v>-0.90616906318654034</v>
      </c>
      <c r="AN16" s="11">
        <f>'OddsRatio_working_3-way'!AB16+'OddsRatio_working_3-way'!AH16</f>
        <v>-0.20164831264458555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1.1078173758311258</v>
      </c>
      <c r="AS16" s="11">
        <f>IF(('OddsRatio_working_3-way'!X16=0),IF(Q16&gt;0,-Q16^(1/3),(-Q16)^(1/3)),'OddsRatio_working_3-way'!AM16-'OddsRatio_working_3-way'!R16/3)</f>
        <v>-0.90616906318654034</v>
      </c>
      <c r="AT16" s="11">
        <f>IF(('OddsRatio_working_3-way'!X16=0),IF(Q16&gt;0,-Q16^(1/3),(-Q16)^(1/3)),'OddsRatio_working_3-way'!AN16-'OddsRatio_working_3-way'!R16/3)</f>
        <v>-0.20164831264458555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</v>
      </c>
      <c r="B17" s="4">
        <f>IF('True_Odds_Calculator_3-way'!B18="","",'True_Odds_Calculator_3-way'!B18)</f>
        <v>3.68</v>
      </c>
      <c r="C17" s="4">
        <f>IF('True_Odds_Calculator_3-way'!C18="","",'True_Odds_Calculator_3-way'!C18)</f>
        <v>3.64</v>
      </c>
      <c r="D17" s="9">
        <f t="shared" si="13"/>
        <v>0.48187032312572259</v>
      </c>
      <c r="E17" s="9">
        <f t="shared" si="14"/>
        <v>0.2576215878289056</v>
      </c>
      <c r="F17" s="9">
        <f t="shared" si="15"/>
        <v>0.2605080890453717</v>
      </c>
      <c r="G17" s="9">
        <f t="shared" si="16"/>
        <v>1.075247119418671</v>
      </c>
      <c r="H17" s="9">
        <f t="shared" si="17"/>
        <v>2.075247119418671</v>
      </c>
      <c r="I17" s="9">
        <f t="shared" si="18"/>
        <v>3.8816622800420384</v>
      </c>
      <c r="J17" s="9">
        <f t="shared" si="19"/>
        <v>3.8386523952652918</v>
      </c>
      <c r="K17" s="11">
        <f t="shared" si="20"/>
        <v>0.5</v>
      </c>
      <c r="L17" s="11">
        <f t="shared" si="21"/>
        <v>0.27173913043478259</v>
      </c>
      <c r="M17" s="11">
        <f t="shared" si="22"/>
        <v>0.27472527472527469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-0.2640946010511227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0.23590539894887724</v>
      </c>
      <c r="Q17" s="11">
        <f>2*'OddsRatio_working_3-way'!K17*'OddsRatio_working_3-way'!L17*'OddsRatio_working_3-way'!M17</f>
        <v>7.4653607262302898E-2</v>
      </c>
      <c r="R17" s="11">
        <f t="shared" si="23"/>
        <v>0</v>
      </c>
      <c r="S17" s="11">
        <f t="shared" si="24"/>
        <v>-0.89326096788783393</v>
      </c>
      <c r="T17" s="11">
        <f t="shared" si="25"/>
        <v>-0.28267752148349168</v>
      </c>
      <c r="U17" s="11">
        <f>'OddsRatio_working_3-way'!S17-'OddsRatio_working_3-way'!R17^2/3</f>
        <v>-0.89326096788783393</v>
      </c>
      <c r="V17" s="11">
        <f>'OddsRatio_working_3-way'!S17*'OddsRatio_working_3-way'!R17/3-2*'OddsRatio_working_3-way'!R17^3/27-'OddsRatio_working_3-way'!T17</f>
        <v>0.28267752148349168</v>
      </c>
      <c r="W17" s="11">
        <f>'OddsRatio_working_3-way'!V17^2+4*'OddsRatio_working_3-way'!U17^3/27</f>
        <v>-2.5685487768332876E-2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0.162474666425556</v>
      </c>
      <c r="Y17" s="11">
        <f>IF('OddsRatio_working_3-way'!W17&gt;=0,IF('OddsRatio_working_3-way'!V17+SQRT('OddsRatio_working_3-way'!W17)&gt;0,0,PI()),ACOS('OddsRatio_working_3-way'!V17/(2*'OddsRatio_working_3-way'!X17)))</f>
        <v>0.5157712264421066</v>
      </c>
      <c r="Z17" s="11">
        <f>'OddsRatio_working_3-way'!X17^(1/3)*COS('OddsRatio_working_3-way'!Y17/3)</f>
        <v>0.53762355970933551</v>
      </c>
      <c r="AA17" s="11">
        <f>'OddsRatio_working_3-way'!X17^(1/3)*COS(('OddsRatio_working_3-way'!Y17+2*PI())/3)</f>
        <v>-0.34965683539955167</v>
      </c>
      <c r="AB17" s="11">
        <f>'OddsRatio_working_3-way'!X17^(1/3)*COS(('OddsRatio_working_3-way'!Y17+4*PI())/3)</f>
        <v>-0.18796672430978392</v>
      </c>
      <c r="AC17" s="11">
        <f>'OddsRatio_working_3-way'!X17^(1/3)*SIN('OddsRatio_working_3-way'!Y17/3)</f>
        <v>9.3351829162978059E-2</v>
      </c>
      <c r="AD17" s="11">
        <f>'OddsRatio_working_3-way'!X17^(1/3)*SIN(('OddsRatio_working_3-way'!Y17+2*PI())/3)</f>
        <v>0.41891974579981556</v>
      </c>
      <c r="AE17" s="11">
        <f>'OddsRatio_working_3-way'!X17^(1/3)*SIN(('OddsRatio_working_3-way'!Y17+4*PI())/3)</f>
        <v>-0.51227157496279352</v>
      </c>
      <c r="AF17" s="11">
        <f>-'OddsRatio_working_3-way'!U17/(3*'OddsRatio_working_3-way'!X17^(1/3))*COS(('OddsRatio_working_3-way'!Y17)/3)</f>
        <v>0.53762355970933551</v>
      </c>
      <c r="AG17" s="11">
        <f>-'OddsRatio_working_3-way'!U17/(3*'OddsRatio_working_3-way'!X17^(1/3))*COS(('OddsRatio_working_3-way'!Y17+2*PI())/3)</f>
        <v>-0.34965683539955167</v>
      </c>
      <c r="AH17" s="11">
        <f>-'OddsRatio_working_3-way'!U17/(3*'OddsRatio_working_3-way'!X17^(1/3))*COS(('OddsRatio_working_3-way'!Y17+4*PI())/3)</f>
        <v>-0.18796672430978392</v>
      </c>
      <c r="AI17" s="11">
        <f>'OddsRatio_working_3-way'!U17/(3*'OddsRatio_working_3-way'!X17^(1/3))*SIN(('OddsRatio_working_3-way'!Y17)/3)</f>
        <v>-9.3351829162978059E-2</v>
      </c>
      <c r="AJ17" s="11">
        <f>'OddsRatio_working_3-way'!U17/(3*'OddsRatio_working_3-way'!X17^(1/3))*SIN(('OddsRatio_working_3-way'!Y17+2*PI())/3)</f>
        <v>-0.41891974579981556</v>
      </c>
      <c r="AK17" s="11">
        <f>'OddsRatio_working_3-way'!U17/(3*'OddsRatio_working_3-way'!X17^(1/3))*SIN(('OddsRatio_working_3-way'!Y17+4*PI())/3)</f>
        <v>0.51227157496279352</v>
      </c>
      <c r="AL17" s="11">
        <f>'OddsRatio_working_3-way'!Z17+'OddsRatio_working_3-way'!AF17</f>
        <v>1.075247119418671</v>
      </c>
      <c r="AM17" s="11">
        <f>'OddsRatio_working_3-way'!AA17+'OddsRatio_working_3-way'!AG17</f>
        <v>-0.69931367079910334</v>
      </c>
      <c r="AN17" s="11">
        <f>'OddsRatio_working_3-way'!AB17+'OddsRatio_working_3-way'!AH17</f>
        <v>-0.37593344861956784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1.075247119418671</v>
      </c>
      <c r="AS17" s="11">
        <f>IF(('OddsRatio_working_3-way'!X17=0),IF(Q17&gt;0,-Q17^(1/3),(-Q17)^(1/3)),'OddsRatio_working_3-way'!AM17-'OddsRatio_working_3-way'!R17/3)</f>
        <v>-0.69931367079910334</v>
      </c>
      <c r="AT17" s="11">
        <f>IF(('OddsRatio_working_3-way'!X17=0),IF(Q17&gt;0,-Q17^(1/3),(-Q17)^(1/3)),'OddsRatio_working_3-way'!AN17-'OddsRatio_working_3-way'!R17/3)</f>
        <v>-0.37593344861956784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2.93</v>
      </c>
      <c r="B18" s="4">
        <f>IF('True_Odds_Calculator_3-way'!B19="","",'True_Odds_Calculator_3-way'!B19)</f>
        <v>3.34</v>
      </c>
      <c r="C18" s="4">
        <f>IF('True_Odds_Calculator_3-way'!C19="","",'True_Odds_Calculator_3-way'!C19)</f>
        <v>2.48</v>
      </c>
      <c r="D18" s="9">
        <f t="shared" si="13"/>
        <v>0.3266809984161283</v>
      </c>
      <c r="E18" s="9">
        <f t="shared" si="14"/>
        <v>0.28580097593662968</v>
      </c>
      <c r="F18" s="9">
        <f t="shared" si="15"/>
        <v>0.38751802564724197</v>
      </c>
      <c r="G18" s="9">
        <f t="shared" si="16"/>
        <v>1.0679223790138985</v>
      </c>
      <c r="H18" s="9">
        <f t="shared" si="17"/>
        <v>3.0610901914968247</v>
      </c>
      <c r="I18" s="9">
        <f t="shared" si="18"/>
        <v>3.498938366892522</v>
      </c>
      <c r="J18" s="9">
        <f t="shared" si="19"/>
        <v>2.5805251209405702</v>
      </c>
      <c r="K18" s="11">
        <f t="shared" si="20"/>
        <v>0.34129692832764502</v>
      </c>
      <c r="L18" s="11">
        <f t="shared" si="21"/>
        <v>0.29940119760479045</v>
      </c>
      <c r="M18" s="11">
        <f t="shared" si="22"/>
        <v>0.40322580645161293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-0.275403283491368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0.23692019242369602</v>
      </c>
      <c r="Q18" s="11">
        <f>2*'OddsRatio_working_3-way'!K18*'OddsRatio_working_3-way'!L18*'OddsRatio_working_3-way'!M18</f>
        <v>8.2407023451720365E-2</v>
      </c>
      <c r="R18" s="11">
        <f t="shared" si="23"/>
        <v>0</v>
      </c>
      <c r="S18" s="11">
        <f t="shared" si="24"/>
        <v>-0.86026640430785517</v>
      </c>
      <c r="T18" s="11">
        <f t="shared" si="25"/>
        <v>-0.29922309715055834</v>
      </c>
      <c r="U18" s="11">
        <f>'OddsRatio_working_3-way'!S18-'OddsRatio_working_3-way'!R18^2/3</f>
        <v>-0.86026640430785517</v>
      </c>
      <c r="V18" s="11">
        <f>'OddsRatio_working_3-way'!S18*'OddsRatio_working_3-way'!R18/3-2*'OddsRatio_working_3-way'!R18^3/27-'OddsRatio_working_3-way'!T18</f>
        <v>0.29922309715055834</v>
      </c>
      <c r="W18" s="11">
        <f>'OddsRatio_working_3-way'!V18^2+4*'OddsRatio_working_3-way'!U18^3/27</f>
        <v>-4.7836538357778485E-3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0.15355627283194126</v>
      </c>
      <c r="Y18" s="11">
        <f>IF('OddsRatio_working_3-way'!W18&gt;=0,IF('OddsRatio_working_3-way'!V18+SQRT('OddsRatio_working_3-way'!W18)&gt;0,0,PI()),ACOS('OddsRatio_working_3-way'!V18/(2*'OddsRatio_working_3-way'!X18)))</f>
        <v>0.2271557172219234</v>
      </c>
      <c r="Z18" s="11">
        <f>'OddsRatio_working_3-way'!X18^(1/3)*COS('OddsRatio_working_3-way'!Y18/3)</f>
        <v>0.53396118950694926</v>
      </c>
      <c r="AA18" s="11">
        <f>'OddsRatio_working_3-way'!X18^(1/3)*COS(('OddsRatio_working_3-way'!Y18+2*PI())/3)</f>
        <v>-0.30206174570675232</v>
      </c>
      <c r="AB18" s="11">
        <f>'OddsRatio_working_3-way'!X18^(1/3)*COS(('OddsRatio_working_3-way'!Y18+4*PI())/3)</f>
        <v>-0.23189944380019728</v>
      </c>
      <c r="AC18" s="11">
        <f>'OddsRatio_working_3-way'!X18^(1/3)*SIN('OddsRatio_working_3-way'!Y18/3)</f>
        <v>4.0508223892713566E-2</v>
      </c>
      <c r="AD18" s="11">
        <f>'OddsRatio_working_3-way'!X18^(1/3)*SIN(('OddsRatio_working_3-way'!Y18+2*PI())/3)</f>
        <v>0.44216984280161814</v>
      </c>
      <c r="AE18" s="11">
        <f>'OddsRatio_working_3-way'!X18^(1/3)*SIN(('OddsRatio_working_3-way'!Y18+4*PI())/3)</f>
        <v>-0.48267806669433155</v>
      </c>
      <c r="AF18" s="11">
        <f>-'OddsRatio_working_3-way'!U18/(3*'OddsRatio_working_3-way'!X18^(1/3))*COS(('OddsRatio_working_3-way'!Y18)/3)</f>
        <v>0.53396118950694926</v>
      </c>
      <c r="AG18" s="11">
        <f>-'OddsRatio_working_3-way'!U18/(3*'OddsRatio_working_3-way'!X18^(1/3))*COS(('OddsRatio_working_3-way'!Y18+2*PI())/3)</f>
        <v>-0.30206174570675232</v>
      </c>
      <c r="AH18" s="11">
        <f>-'OddsRatio_working_3-way'!U18/(3*'OddsRatio_working_3-way'!X18^(1/3))*COS(('OddsRatio_working_3-way'!Y18+4*PI())/3)</f>
        <v>-0.23189944380019728</v>
      </c>
      <c r="AI18" s="11">
        <f>'OddsRatio_working_3-way'!U18/(3*'OddsRatio_working_3-way'!X18^(1/3))*SIN(('OddsRatio_working_3-way'!Y18)/3)</f>
        <v>-4.0508223892713566E-2</v>
      </c>
      <c r="AJ18" s="11">
        <f>'OddsRatio_working_3-way'!U18/(3*'OddsRatio_working_3-way'!X18^(1/3))*SIN(('OddsRatio_working_3-way'!Y18+2*PI())/3)</f>
        <v>-0.44216984280161814</v>
      </c>
      <c r="AK18" s="11">
        <f>'OddsRatio_working_3-way'!U18/(3*'OddsRatio_working_3-way'!X18^(1/3))*SIN(('OddsRatio_working_3-way'!Y18+4*PI())/3)</f>
        <v>0.48267806669433155</v>
      </c>
      <c r="AL18" s="11">
        <f>'OddsRatio_working_3-way'!Z18+'OddsRatio_working_3-way'!AF18</f>
        <v>1.0679223790138985</v>
      </c>
      <c r="AM18" s="11">
        <f>'OddsRatio_working_3-way'!AA18+'OddsRatio_working_3-way'!AG18</f>
        <v>-0.60412349141350463</v>
      </c>
      <c r="AN18" s="11">
        <f>'OddsRatio_working_3-way'!AB18+'OddsRatio_working_3-way'!AH18</f>
        <v>-0.46379888760039456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1.0679223790138985</v>
      </c>
      <c r="AS18" s="11">
        <f>IF(('OddsRatio_working_3-way'!X18=0),IF(Q18&gt;0,-Q18^(1/3),(-Q18)^(1/3)),'OddsRatio_working_3-way'!AM18-'OddsRatio_working_3-way'!R18/3)</f>
        <v>-0.60412349141350463</v>
      </c>
      <c r="AT18" s="11">
        <f>IF(('OddsRatio_working_3-way'!X18=0),IF(Q18&gt;0,-Q18^(1/3),(-Q18)^(1/3)),'OddsRatio_working_3-way'!AN18-'OddsRatio_working_3-way'!R18/3)</f>
        <v>-0.46379888760039456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3.49</v>
      </c>
      <c r="B19" s="4">
        <f>IF('True_Odds_Calculator_3-way'!B20="","",'True_Odds_Calculator_3-way'!B20)</f>
        <v>3.92</v>
      </c>
      <c r="C19" s="4">
        <f>IF('True_Odds_Calculator_3-way'!C20="","",'True_Odds_Calculator_3-way'!C20)</f>
        <v>1.98</v>
      </c>
      <c r="D19" s="9">
        <f t="shared" si="13"/>
        <v>0.2718045617022406</v>
      </c>
      <c r="E19" s="9">
        <f t="shared" si="14"/>
        <v>0.24144252960295698</v>
      </c>
      <c r="F19" s="9">
        <f t="shared" si="15"/>
        <v>0.48675290869480226</v>
      </c>
      <c r="G19" s="9">
        <f t="shared" si="16"/>
        <v>1.0759494445432789</v>
      </c>
      <c r="H19" s="9">
        <f t="shared" si="17"/>
        <v>3.6791141169127646</v>
      </c>
      <c r="I19" s="9">
        <f t="shared" si="18"/>
        <v>4.1417723780663742</v>
      </c>
      <c r="J19" s="9">
        <f t="shared" si="19"/>
        <v>2.0544304556524131</v>
      </c>
      <c r="K19" s="11">
        <f t="shared" si="20"/>
        <v>0.28653295128939826</v>
      </c>
      <c r="L19" s="11">
        <f t="shared" si="21"/>
        <v>0.25510204081632654</v>
      </c>
      <c r="M19" s="11">
        <f t="shared" si="22"/>
        <v>0.50505050505050508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-0.26304593210037319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0.23589795386766327</v>
      </c>
      <c r="Q19" s="11">
        <f>2*'OddsRatio_working_3-way'!K19*'OddsRatio_working_3-way'!L19*'OddsRatio_working_3-way'!M19</f>
        <v>7.3833475388939987E-2</v>
      </c>
      <c r="R19" s="11">
        <f t="shared" si="23"/>
        <v>0</v>
      </c>
      <c r="S19" s="11">
        <f t="shared" si="24"/>
        <v>-0.89679377279877193</v>
      </c>
      <c r="T19" s="11">
        <f t="shared" si="25"/>
        <v>-0.28068662685407569</v>
      </c>
      <c r="U19" s="11">
        <f>'OddsRatio_working_3-way'!S19-'OddsRatio_working_3-way'!R19^2/3</f>
        <v>-0.89679377279877193</v>
      </c>
      <c r="V19" s="11">
        <f>'OddsRatio_working_3-way'!S19*'OddsRatio_working_3-way'!R19/3-2*'OddsRatio_working_3-way'!R19^3/27-'OddsRatio_working_3-way'!T19</f>
        <v>0.28068662685407569</v>
      </c>
      <c r="W19" s="11">
        <f>'OddsRatio_working_3-way'!V19^2+4*'OddsRatio_working_3-way'!U19^3/27</f>
        <v>-2.8064882787070727E-2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0.16343948825313748</v>
      </c>
      <c r="Y19" s="11">
        <f>IF('OddsRatio_working_3-way'!W19&gt;=0,IF('OddsRatio_working_3-way'!V19+SQRT('OddsRatio_working_3-way'!W19)&gt;0,0,PI()),ACOS('OddsRatio_working_3-way'!V19/(2*'OddsRatio_working_3-way'!X19)))</f>
        <v>0.53809473077528946</v>
      </c>
      <c r="Z19" s="11">
        <f>'OddsRatio_working_3-way'!X19^(1/3)*COS('OddsRatio_working_3-way'!Y19/3)</f>
        <v>0.53797472227163956</v>
      </c>
      <c r="AA19" s="11">
        <f>'OddsRatio_working_3-way'!X19^(1/3)*COS(('OddsRatio_working_3-way'!Y19+2*PI())/3)</f>
        <v>-0.3534612733647281</v>
      </c>
      <c r="AB19" s="11">
        <f>'OddsRatio_working_3-way'!X19^(1/3)*COS(('OddsRatio_working_3-way'!Y19+4*PI())/3)</f>
        <v>-0.18451344890691154</v>
      </c>
      <c r="AC19" s="11">
        <f>'OddsRatio_working_3-way'!X19^(1/3)*SIN('OddsRatio_working_3-way'!Y19/3)</f>
        <v>9.7542071929722071E-2</v>
      </c>
      <c r="AD19" s="11">
        <f>'OddsRatio_working_3-way'!X19^(1/3)*SIN(('OddsRatio_working_3-way'!Y19+2*PI())/3)</f>
        <v>0.41712874011625678</v>
      </c>
      <c r="AE19" s="11">
        <f>'OddsRatio_working_3-way'!X19^(1/3)*SIN(('OddsRatio_working_3-way'!Y19+4*PI())/3)</f>
        <v>-0.51467081204597886</v>
      </c>
      <c r="AF19" s="11">
        <f>-'OddsRatio_working_3-way'!U19/(3*'OddsRatio_working_3-way'!X19^(1/3))*COS(('OddsRatio_working_3-way'!Y19)/3)</f>
        <v>0.53797472227163934</v>
      </c>
      <c r="AG19" s="11">
        <f>-'OddsRatio_working_3-way'!U19/(3*'OddsRatio_working_3-way'!X19^(1/3))*COS(('OddsRatio_working_3-way'!Y19+2*PI())/3)</f>
        <v>-0.35346127336472793</v>
      </c>
      <c r="AH19" s="11">
        <f>-'OddsRatio_working_3-way'!U19/(3*'OddsRatio_working_3-way'!X19^(1/3))*COS(('OddsRatio_working_3-way'!Y19+4*PI())/3)</f>
        <v>-0.18451344890691149</v>
      </c>
      <c r="AI19" s="11">
        <f>'OddsRatio_working_3-way'!U19/(3*'OddsRatio_working_3-way'!X19^(1/3))*SIN(('OddsRatio_working_3-way'!Y19)/3)</f>
        <v>-9.754207192972203E-2</v>
      </c>
      <c r="AJ19" s="11">
        <f>'OddsRatio_working_3-way'!U19/(3*'OddsRatio_working_3-way'!X19^(1/3))*SIN(('OddsRatio_working_3-way'!Y19+2*PI())/3)</f>
        <v>-0.41712874011625661</v>
      </c>
      <c r="AK19" s="11">
        <f>'OddsRatio_working_3-way'!U19/(3*'OddsRatio_working_3-way'!X19^(1/3))*SIN(('OddsRatio_working_3-way'!Y19+4*PI())/3)</f>
        <v>0.51467081204597864</v>
      </c>
      <c r="AL19" s="11">
        <f>'OddsRatio_working_3-way'!Z19+'OddsRatio_working_3-way'!AF19</f>
        <v>1.0759494445432789</v>
      </c>
      <c r="AM19" s="11">
        <f>'OddsRatio_working_3-way'!AA19+'OddsRatio_working_3-way'!AG19</f>
        <v>-0.70692254672945598</v>
      </c>
      <c r="AN19" s="11">
        <f>'OddsRatio_working_3-way'!AB19+'OddsRatio_working_3-way'!AH19</f>
        <v>-0.36902689781382303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1.0759494445432789</v>
      </c>
      <c r="AS19" s="11">
        <f>IF(('OddsRatio_working_3-way'!X19=0),IF(Q19&gt;0,-Q19^(1/3),(-Q19)^(1/3)),'OddsRatio_working_3-way'!AM19-'OddsRatio_working_3-way'!R19/3)</f>
        <v>-0.70692254672945598</v>
      </c>
      <c r="AT19" s="11">
        <f>IF(('OddsRatio_working_3-way'!X19=0),IF(Q19&gt;0,-Q19^(1/3),(-Q19)^(1/3)),'OddsRatio_working_3-way'!AN19-'OddsRatio_working_3-way'!R19/3)</f>
        <v>-0.36902689781382303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3.25</v>
      </c>
      <c r="B20" s="4">
        <f>IF('True_Odds_Calculator_3-way'!B21="","",'True_Odds_Calculator_3-way'!B21)</f>
        <v>3.45</v>
      </c>
      <c r="C20" s="4">
        <f>IF('True_Odds_Calculator_3-way'!C21="","",'True_Odds_Calculator_3-way'!C21)</f>
        <v>2.36</v>
      </c>
      <c r="D20" s="9">
        <f t="shared" si="13"/>
        <v>0.30086498254068733</v>
      </c>
      <c r="E20" s="9">
        <f t="shared" si="14"/>
        <v>0.28326159580900034</v>
      </c>
      <c r="F20" s="9">
        <f t="shared" si="15"/>
        <v>0.41587342165031232</v>
      </c>
      <c r="G20" s="9">
        <f t="shared" si="16"/>
        <v>1.0327777988730884</v>
      </c>
      <c r="H20" s="9">
        <f t="shared" si="17"/>
        <v>3.3237500474644484</v>
      </c>
      <c r="I20" s="9">
        <f t="shared" si="18"/>
        <v>3.5303056072390664</v>
      </c>
      <c r="J20" s="9">
        <f t="shared" si="19"/>
        <v>2.4045778064673997</v>
      </c>
      <c r="K20" s="11">
        <f t="shared" si="20"/>
        <v>0.30769230769230771</v>
      </c>
      <c r="L20" s="11">
        <f t="shared" si="21"/>
        <v>0.28985507246376813</v>
      </c>
      <c r="M20" s="11">
        <f t="shared" si="22"/>
        <v>0.42372881355932207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-0.28331727226347714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0.2290119607731988</v>
      </c>
      <c r="Q20" s="11">
        <f>2*'OddsRatio_working_3-way'!K20*'OddsRatio_working_3-way'!L20*'OddsRatio_working_3-way'!M20</f>
        <v>7.5581505205676178E-2</v>
      </c>
      <c r="R20" s="11">
        <f t="shared" si="23"/>
        <v>0</v>
      </c>
      <c r="S20" s="11">
        <f t="shared" si="24"/>
        <v>-0.80832332933173268</v>
      </c>
      <c r="T20" s="11">
        <f t="shared" si="25"/>
        <v>-0.26677337601707352</v>
      </c>
      <c r="U20" s="11">
        <f>'OddsRatio_working_3-way'!S20-'OddsRatio_working_3-way'!R20^2/3</f>
        <v>-0.80832332933173268</v>
      </c>
      <c r="V20" s="11">
        <f>'OddsRatio_working_3-way'!S20*'OddsRatio_working_3-way'!R20/3-2*'OddsRatio_working_3-way'!R20^3/27-'OddsRatio_working_3-way'!T20</f>
        <v>0.26677337601707352</v>
      </c>
      <c r="W20" s="11">
        <f>'OddsRatio_working_3-way'!V20^2+4*'OddsRatio_working_3-way'!U20^3/27</f>
        <v>-7.0760600241211308E-3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0.13986072909833197</v>
      </c>
      <c r="Y20" s="11">
        <f>IF('OddsRatio_working_3-way'!W20&gt;=0,IF('OddsRatio_working_3-way'!V20+SQRT('OddsRatio_working_3-way'!W20)&gt;0,0,PI()),ACOS('OddsRatio_working_3-way'!V20/(2*'OddsRatio_working_3-way'!X20)))</f>
        <v>0.30545306872786715</v>
      </c>
      <c r="Z20" s="11">
        <f>'OddsRatio_working_3-way'!X20^(1/3)*COS('OddsRatio_working_3-way'!Y20/3)</f>
        <v>0.5163888994365442</v>
      </c>
      <c r="AA20" s="11">
        <f>'OddsRatio_working_3-way'!X20^(1/3)*COS(('OddsRatio_working_3-way'!Y20+2*PI())/3)</f>
        <v>-0.30388592306909784</v>
      </c>
      <c r="AB20" s="11">
        <f>'OddsRatio_working_3-way'!X20^(1/3)*COS(('OddsRatio_working_3-way'!Y20+4*PI())/3)</f>
        <v>-0.21250297636744642</v>
      </c>
      <c r="AC20" s="11">
        <f>'OddsRatio_working_3-way'!X20^(1/3)*SIN('OddsRatio_working_3-way'!Y20/3)</f>
        <v>5.2759968877539767E-2</v>
      </c>
      <c r="AD20" s="11">
        <f>'OddsRatio_working_3-way'!X20^(1/3)*SIN(('OddsRatio_working_3-way'!Y20+2*PI())/3)</f>
        <v>0.42082592070556513</v>
      </c>
      <c r="AE20" s="11">
        <f>'OddsRatio_working_3-way'!X20^(1/3)*SIN(('OddsRatio_working_3-way'!Y20+4*PI())/3)</f>
        <v>-0.47358588958310482</v>
      </c>
      <c r="AF20" s="11">
        <f>-'OddsRatio_working_3-way'!U20/(3*'OddsRatio_working_3-way'!X20^(1/3))*COS(('OddsRatio_working_3-way'!Y20)/3)</f>
        <v>0.51638889943654409</v>
      </c>
      <c r="AG20" s="11">
        <f>-'OddsRatio_working_3-way'!U20/(3*'OddsRatio_working_3-way'!X20^(1/3))*COS(('OddsRatio_working_3-way'!Y20+2*PI())/3)</f>
        <v>-0.30388592306909779</v>
      </c>
      <c r="AH20" s="11">
        <f>-'OddsRatio_working_3-way'!U20/(3*'OddsRatio_working_3-way'!X20^(1/3))*COS(('OddsRatio_working_3-way'!Y20+4*PI())/3)</f>
        <v>-0.21250297636744636</v>
      </c>
      <c r="AI20" s="11">
        <f>'OddsRatio_working_3-way'!U20/(3*'OddsRatio_working_3-way'!X20^(1/3))*SIN(('OddsRatio_working_3-way'!Y20)/3)</f>
        <v>-5.2759968877539754E-2</v>
      </c>
      <c r="AJ20" s="11">
        <f>'OddsRatio_working_3-way'!U20/(3*'OddsRatio_working_3-way'!X20^(1/3))*SIN(('OddsRatio_working_3-way'!Y20+2*PI())/3)</f>
        <v>-0.42082592070556507</v>
      </c>
      <c r="AK20" s="11">
        <f>'OddsRatio_working_3-way'!U20/(3*'OddsRatio_working_3-way'!X20^(1/3))*SIN(('OddsRatio_working_3-way'!Y20+4*PI())/3)</f>
        <v>0.47358588958310471</v>
      </c>
      <c r="AL20" s="11">
        <f>'OddsRatio_working_3-way'!Z20+'OddsRatio_working_3-way'!AF20</f>
        <v>1.0327777988730884</v>
      </c>
      <c r="AM20" s="11">
        <f>'OddsRatio_working_3-way'!AA20+'OddsRatio_working_3-way'!AG20</f>
        <v>-0.60777184613819557</v>
      </c>
      <c r="AN20" s="11">
        <f>'OddsRatio_working_3-way'!AB20+'OddsRatio_working_3-way'!AH20</f>
        <v>-0.42500595273489278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1.0327777988730884</v>
      </c>
      <c r="AS20" s="11">
        <f>IF(('OddsRatio_working_3-way'!X20=0),IF(Q20&gt;0,-Q20^(1/3),(-Q20)^(1/3)),'OddsRatio_working_3-way'!AM20-'OddsRatio_working_3-way'!R20/3)</f>
        <v>-0.60777184613819557</v>
      </c>
      <c r="AT20" s="11">
        <f>IF(('OddsRatio_working_3-way'!X20=0),IF(Q20&gt;0,-Q20^(1/3),(-Q20)^(1/3)),'OddsRatio_working_3-way'!AN20-'OddsRatio_working_3-way'!R20/3)</f>
        <v>-0.42500595273489278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3.15</v>
      </c>
      <c r="B21" s="4">
        <f>IF('True_Odds_Calculator_3-way'!B22="","",'True_Odds_Calculator_3-way'!B22)</f>
        <v>3.29</v>
      </c>
      <c r="C21" s="4">
        <f>IF('True_Odds_Calculator_3-way'!C22="","",'True_Odds_Calculator_3-way'!C22)</f>
        <v>2.5</v>
      </c>
      <c r="D21" s="9">
        <f t="shared" si="13"/>
        <v>0.31052319563985853</v>
      </c>
      <c r="E21" s="9">
        <f t="shared" si="14"/>
        <v>0.29718091264656832</v>
      </c>
      <c r="F21" s="9">
        <f t="shared" si="15"/>
        <v>0.39229589171357304</v>
      </c>
      <c r="G21" s="9">
        <f t="shared" si="16"/>
        <v>1.0327308563474664</v>
      </c>
      <c r="H21" s="9">
        <f t="shared" si="17"/>
        <v>3.2203713411470534</v>
      </c>
      <c r="I21" s="9">
        <f t="shared" si="18"/>
        <v>3.364953661035698</v>
      </c>
      <c r="J21" s="9">
        <f t="shared" si="19"/>
        <v>2.5490962845212</v>
      </c>
      <c r="K21" s="11">
        <f t="shared" si="20"/>
        <v>0.31746031746031744</v>
      </c>
      <c r="L21" s="11">
        <f t="shared" si="21"/>
        <v>0.303951367781155</v>
      </c>
      <c r="M21" s="11">
        <f t="shared" si="22"/>
        <v>0.4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-0.28504848748009837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0.22926617455492834</v>
      </c>
      <c r="Q21" s="11">
        <f>2*'OddsRatio_working_3-way'!K21*'OddsRatio_working_3-way'!L21*'OddsRatio_working_3-way'!M21</f>
        <v>7.7193998166642547E-2</v>
      </c>
      <c r="R21" s="11">
        <f t="shared" si="23"/>
        <v>0</v>
      </c>
      <c r="S21" s="11">
        <f t="shared" si="24"/>
        <v>-0.80430587996344072</v>
      </c>
      <c r="T21" s="11">
        <f t="shared" si="25"/>
        <v>-0.27081006059375112</v>
      </c>
      <c r="U21" s="11">
        <f>'OddsRatio_working_3-way'!S21-'OddsRatio_working_3-way'!R21^2/3</f>
        <v>-0.80430587996344072</v>
      </c>
      <c r="V21" s="11">
        <f>'OddsRatio_working_3-way'!S21*'OddsRatio_working_3-way'!R21/3-2*'OddsRatio_working_3-way'!R21^3/27-'OddsRatio_working_3-way'!T21</f>
        <v>0.27081006059375112</v>
      </c>
      <c r="W21" s="11">
        <f>'OddsRatio_working_3-way'!V21^2+4*'OddsRatio_working_3-way'!U21^3/27</f>
        <v>-3.7451506084439506E-3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0.1388193426068888</v>
      </c>
      <c r="Y21" s="11">
        <f>IF('OddsRatio_working_3-way'!W21&gt;=0,IF('OddsRatio_working_3-way'!V21+SQRT('OddsRatio_working_3-way'!W21)&gt;0,0,PI()),ACOS('OddsRatio_working_3-way'!V21/(2*'OddsRatio_working_3-way'!X21)))</f>
        <v>0.22224694770054509</v>
      </c>
      <c r="Z21" s="11">
        <f>'OddsRatio_working_3-way'!X21^(1/3)*COS('OddsRatio_working_3-way'!Y21/3)</f>
        <v>0.51636542817373321</v>
      </c>
      <c r="AA21" s="11">
        <f>'OddsRatio_working_3-way'!X21^(1/3)*COS(('OddsRatio_working_3-way'!Y21+2*PI())/3)</f>
        <v>-0.29137199595734481</v>
      </c>
      <c r="AB21" s="11">
        <f>'OddsRatio_working_3-way'!X21^(1/3)*COS(('OddsRatio_working_3-way'!Y21+4*PI())/3)</f>
        <v>-0.22499343221638832</v>
      </c>
      <c r="AC21" s="11">
        <f>'OddsRatio_working_3-way'!X21^(1/3)*SIN('OddsRatio_working_3-way'!Y21/3)</f>
        <v>3.8323681644262017E-2</v>
      </c>
      <c r="AD21" s="11">
        <f>'OddsRatio_working_3-way'!X21^(1/3)*SIN(('OddsRatio_working_3-way'!Y21+2*PI())/3)</f>
        <v>0.42802373761235091</v>
      </c>
      <c r="AE21" s="11">
        <f>'OddsRatio_working_3-way'!X21^(1/3)*SIN(('OddsRatio_working_3-way'!Y21+4*PI())/3)</f>
        <v>-0.46634741925661294</v>
      </c>
      <c r="AF21" s="11">
        <f>-'OddsRatio_working_3-way'!U21/(3*'OddsRatio_working_3-way'!X21^(1/3))*COS(('OddsRatio_working_3-way'!Y21)/3)</f>
        <v>0.51636542817373321</v>
      </c>
      <c r="AG21" s="11">
        <f>-'OddsRatio_working_3-way'!U21/(3*'OddsRatio_working_3-way'!X21^(1/3))*COS(('OddsRatio_working_3-way'!Y21+2*PI())/3)</f>
        <v>-0.29137199595734481</v>
      </c>
      <c r="AH21" s="11">
        <f>-'OddsRatio_working_3-way'!U21/(3*'OddsRatio_working_3-way'!X21^(1/3))*COS(('OddsRatio_working_3-way'!Y21+4*PI())/3)</f>
        <v>-0.22499343221638832</v>
      </c>
      <c r="AI21" s="11">
        <f>'OddsRatio_working_3-way'!U21/(3*'OddsRatio_working_3-way'!X21^(1/3))*SIN(('OddsRatio_working_3-way'!Y21)/3)</f>
        <v>-3.8323681644262017E-2</v>
      </c>
      <c r="AJ21" s="11">
        <f>'OddsRatio_working_3-way'!U21/(3*'OddsRatio_working_3-way'!X21^(1/3))*SIN(('OddsRatio_working_3-way'!Y21+2*PI())/3)</f>
        <v>-0.42802373761235091</v>
      </c>
      <c r="AK21" s="11">
        <f>'OddsRatio_working_3-way'!U21/(3*'OddsRatio_working_3-way'!X21^(1/3))*SIN(('OddsRatio_working_3-way'!Y21+4*PI())/3)</f>
        <v>0.46634741925661294</v>
      </c>
      <c r="AL21" s="11">
        <f>'OddsRatio_working_3-way'!Z21+'OddsRatio_working_3-way'!AF21</f>
        <v>1.0327308563474664</v>
      </c>
      <c r="AM21" s="11">
        <f>'OddsRatio_working_3-way'!AA21+'OddsRatio_working_3-way'!AG21</f>
        <v>-0.58274399191468962</v>
      </c>
      <c r="AN21" s="11">
        <f>'OddsRatio_working_3-way'!AB21+'OddsRatio_working_3-way'!AH21</f>
        <v>-0.44998686443277663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1.0327308563474664</v>
      </c>
      <c r="AS21" s="11">
        <f>IF(('OddsRatio_working_3-way'!X21=0),IF(Q21&gt;0,-Q21^(1/3),(-Q21)^(1/3)),'OddsRatio_working_3-way'!AM21-'OddsRatio_working_3-way'!R21/3)</f>
        <v>-0.58274399191468962</v>
      </c>
      <c r="AT21" s="11">
        <f>IF(('OddsRatio_working_3-way'!X21=0),IF(Q21&gt;0,-Q21^(1/3),(-Q21)^(1/3)),'OddsRatio_working_3-way'!AN21-'OddsRatio_working_3-way'!R21/3)</f>
        <v>-0.44998686443277663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2.2599999999999998</v>
      </c>
      <c r="B22" s="4">
        <f>IF('True_Odds_Calculator_3-way'!B23="","",'True_Odds_Calculator_3-way'!B23)</f>
        <v>3.41</v>
      </c>
      <c r="C22" s="4">
        <f>IF('True_Odds_Calculator_3-way'!C23="","",'True_Odds_Calculator_3-way'!C23)</f>
        <v>3.48</v>
      </c>
      <c r="D22" s="9">
        <f t="shared" si="13"/>
        <v>0.43380215536455646</v>
      </c>
      <c r="E22" s="9">
        <f t="shared" si="14"/>
        <v>0.28600431402857823</v>
      </c>
      <c r="F22" s="9">
        <f t="shared" si="15"/>
        <v>0.28019353060686525</v>
      </c>
      <c r="G22" s="9">
        <f t="shared" si="16"/>
        <v>1.0358716829810466</v>
      </c>
      <c r="H22" s="9">
        <f t="shared" si="17"/>
        <v>2.3051983205561184</v>
      </c>
      <c r="I22" s="9">
        <f t="shared" si="18"/>
        <v>3.4964507559843225</v>
      </c>
      <c r="J22" s="9">
        <f t="shared" si="19"/>
        <v>3.5689617737929962</v>
      </c>
      <c r="K22" s="11">
        <f t="shared" si="20"/>
        <v>0.44247787610619471</v>
      </c>
      <c r="L22" s="11">
        <f t="shared" si="21"/>
        <v>0.29325513196480935</v>
      </c>
      <c r="M22" s="11">
        <f t="shared" si="22"/>
        <v>0.28735632183908044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-0.28080006657974299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0.2293153114616491</v>
      </c>
      <c r="Q22" s="11">
        <f>2*'OddsRatio_working_3-way'!K22*'OddsRatio_working_3-way'!L22*'OddsRatio_working_3-way'!M22</f>
        <v>7.4574085028178555E-2</v>
      </c>
      <c r="R22" s="11">
        <f t="shared" si="23"/>
        <v>0</v>
      </c>
      <c r="S22" s="11">
        <f t="shared" si="24"/>
        <v>-0.81664977595910582</v>
      </c>
      <c r="T22" s="11">
        <f t="shared" si="25"/>
        <v>-0.26557716291353028</v>
      </c>
      <c r="U22" s="11">
        <f>'OddsRatio_working_3-way'!S22-'OddsRatio_working_3-way'!R22^2/3</f>
        <v>-0.81664977595910582</v>
      </c>
      <c r="V22" s="11">
        <f>'OddsRatio_working_3-way'!S22*'OddsRatio_working_3-way'!R22/3-2*'OddsRatio_working_3-way'!R22^3/27-'OddsRatio_working_3-way'!T22</f>
        <v>0.26557716291353028</v>
      </c>
      <c r="W22" s="11">
        <f>'OddsRatio_working_3-way'!V22^2+4*'OddsRatio_working_3-way'!U22^3/27</f>
        <v>-1.0155807798734331E-2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0.14202731890373602</v>
      </c>
      <c r="Y22" s="11">
        <f>IF('OddsRatio_working_3-way'!W22&gt;=0,IF('OddsRatio_working_3-way'!V22+SQRT('OddsRatio_working_3-way'!W22)&gt;0,0,PI()),ACOS('OddsRatio_working_3-way'!V22/(2*'OddsRatio_working_3-way'!X22)))</f>
        <v>0.36267544963756171</v>
      </c>
      <c r="Z22" s="11">
        <f>'OddsRatio_working_3-way'!X22^(1/3)*COS('OddsRatio_working_3-way'!Y22/3)</f>
        <v>0.51793584149052341</v>
      </c>
      <c r="AA22" s="11">
        <f>'OddsRatio_working_3-way'!X22^(1/3)*COS(('OddsRatio_working_3-way'!Y22+2*PI())/3)</f>
        <v>-0.31345913163659728</v>
      </c>
      <c r="AB22" s="11">
        <f>'OddsRatio_working_3-way'!X22^(1/3)*COS(('OddsRatio_working_3-way'!Y22+4*PI())/3)</f>
        <v>-0.20447670985392633</v>
      </c>
      <c r="AC22" s="11">
        <f>'OddsRatio_working_3-way'!X22^(1/3)*SIN('OddsRatio_working_3-way'!Y22/3)</f>
        <v>6.2921030553162366E-2</v>
      </c>
      <c r="AD22" s="11">
        <f>'OddsRatio_working_3-way'!X22^(1/3)*SIN(('OddsRatio_working_3-way'!Y22+2*PI())/3)</f>
        <v>0.41708508098468233</v>
      </c>
      <c r="AE22" s="11">
        <f>'OddsRatio_working_3-way'!X22^(1/3)*SIN(('OddsRatio_working_3-way'!Y22+4*PI())/3)</f>
        <v>-0.48000611153784478</v>
      </c>
      <c r="AF22" s="11">
        <f>-'OddsRatio_working_3-way'!U22/(3*'OddsRatio_working_3-way'!X22^(1/3))*COS(('OddsRatio_working_3-way'!Y22)/3)</f>
        <v>0.5179358414905233</v>
      </c>
      <c r="AG22" s="11">
        <f>-'OddsRatio_working_3-way'!U22/(3*'OddsRatio_working_3-way'!X22^(1/3))*COS(('OddsRatio_working_3-way'!Y22+2*PI())/3)</f>
        <v>-0.31345913163659722</v>
      </c>
      <c r="AH22" s="11">
        <f>-'OddsRatio_working_3-way'!U22/(3*'OddsRatio_working_3-way'!X22^(1/3))*COS(('OddsRatio_working_3-way'!Y22+4*PI())/3)</f>
        <v>-0.20447670985392627</v>
      </c>
      <c r="AI22" s="11">
        <f>'OddsRatio_working_3-way'!U22/(3*'OddsRatio_working_3-way'!X22^(1/3))*SIN(('OddsRatio_working_3-way'!Y22)/3)</f>
        <v>-6.2921030553162352E-2</v>
      </c>
      <c r="AJ22" s="11">
        <f>'OddsRatio_working_3-way'!U22/(3*'OddsRatio_working_3-way'!X22^(1/3))*SIN(('OddsRatio_working_3-way'!Y22+2*PI())/3)</f>
        <v>-0.41708508098468228</v>
      </c>
      <c r="AK22" s="11">
        <f>'OddsRatio_working_3-way'!U22/(3*'OddsRatio_working_3-way'!X22^(1/3))*SIN(('OddsRatio_working_3-way'!Y22+4*PI())/3)</f>
        <v>0.48000611153784467</v>
      </c>
      <c r="AL22" s="11">
        <f>'OddsRatio_working_3-way'!Z22+'OddsRatio_working_3-way'!AF22</f>
        <v>1.0358716829810466</v>
      </c>
      <c r="AM22" s="11">
        <f>'OddsRatio_working_3-way'!AA22+'OddsRatio_working_3-way'!AG22</f>
        <v>-0.62691826327319444</v>
      </c>
      <c r="AN22" s="11">
        <f>'OddsRatio_working_3-way'!AB22+'OddsRatio_working_3-way'!AH22</f>
        <v>-0.40895341970785259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1.0358716829810466</v>
      </c>
      <c r="AS22" s="11">
        <f>IF(('OddsRatio_working_3-way'!X22=0),IF(Q22&gt;0,-Q22^(1/3),(-Q22)^(1/3)),'OddsRatio_working_3-way'!AM22-'OddsRatio_working_3-way'!R22/3)</f>
        <v>-0.62691826327319444</v>
      </c>
      <c r="AT22" s="11">
        <f>IF(('OddsRatio_working_3-way'!X22=0),IF(Q22&gt;0,-Q22^(1/3),(-Q22)^(1/3)),'OddsRatio_working_3-way'!AN22-'OddsRatio_working_3-way'!R22/3)</f>
        <v>-0.40895341970785259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2.85</v>
      </c>
      <c r="B23" s="4">
        <f>IF('True_Odds_Calculator_3-way'!B24="","",'True_Odds_Calculator_3-way'!B24)</f>
        <v>3.44</v>
      </c>
      <c r="C23" s="4">
        <f>IF('True_Odds_Calculator_3-way'!C24="","",'True_Odds_Calculator_3-way'!C24)</f>
        <v>2.63</v>
      </c>
      <c r="D23" s="9">
        <f t="shared" si="13"/>
        <v>0.34345910409935426</v>
      </c>
      <c r="E23" s="9">
        <f t="shared" si="14"/>
        <v>0.28399523995358156</v>
      </c>
      <c r="F23" s="9">
        <f t="shared" si="15"/>
        <v>0.37254565594706435</v>
      </c>
      <c r="G23" s="9">
        <f t="shared" si="16"/>
        <v>1.0332728599165206</v>
      </c>
      <c r="H23" s="9">
        <f t="shared" si="17"/>
        <v>2.9115547908455635</v>
      </c>
      <c r="I23" s="9">
        <f t="shared" si="18"/>
        <v>3.5211857781963105</v>
      </c>
      <c r="J23" s="9">
        <f t="shared" si="19"/>
        <v>2.6842347616639279</v>
      </c>
      <c r="K23" s="11">
        <f t="shared" si="20"/>
        <v>0.35087719298245612</v>
      </c>
      <c r="L23" s="11">
        <f t="shared" si="21"/>
        <v>0.29069767441860467</v>
      </c>
      <c r="M23" s="11">
        <f t="shared" si="22"/>
        <v>0.38022813688212931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-0.28535803652734282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0.22959512141393362</v>
      </c>
      <c r="Q23" s="11">
        <f>2*'OddsRatio_working_3-way'!K23*'OddsRatio_working_3-way'!L23*'OddsRatio_working_3-way'!M23</f>
        <v>7.7565919396599209E-2</v>
      </c>
      <c r="R23" s="11">
        <f t="shared" si="23"/>
        <v>0</v>
      </c>
      <c r="S23" s="11">
        <f t="shared" si="24"/>
        <v>-0.80458614100372106</v>
      </c>
      <c r="T23" s="11">
        <f t="shared" si="25"/>
        <v>-0.27181964223098687</v>
      </c>
      <c r="U23" s="11">
        <f>'OddsRatio_working_3-way'!S23-'OddsRatio_working_3-way'!R23^2/3</f>
        <v>-0.80458614100372106</v>
      </c>
      <c r="V23" s="11">
        <f>'OddsRatio_working_3-way'!S23*'OddsRatio_working_3-way'!R23/3-2*'OddsRatio_working_3-way'!R23^3/27-'OddsRatio_working_3-way'!T23</f>
        <v>0.27181964223098687</v>
      </c>
      <c r="W23" s="11">
        <f>'OddsRatio_working_3-way'!V23^2+4*'OddsRatio_working_3-way'!U23^3/27</f>
        <v>-3.2779288589527833E-3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0.13889190649704403</v>
      </c>
      <c r="Y23" s="11">
        <f>IF('OddsRatio_working_3-way'!W23&gt;=0,IF('OddsRatio_working_3-way'!V23+SQRT('OddsRatio_working_3-way'!W23)&gt;0,0,PI()),ACOS('OddsRatio_working_3-way'!V23/(2*'OddsRatio_working_3-way'!X23)))</f>
        <v>0.20759490337559039</v>
      </c>
      <c r="Z23" s="11">
        <f>'OddsRatio_working_3-way'!X23^(1/3)*COS('OddsRatio_working_3-way'!Y23/3)</f>
        <v>0.51663642995826042</v>
      </c>
      <c r="AA23" s="11">
        <f>'OddsRatio_working_3-way'!X23^(1/3)*COS(('OddsRatio_working_3-way'!Y23+2*PI())/3)</f>
        <v>-0.28932845007849545</v>
      </c>
      <c r="AB23" s="11">
        <f>'OddsRatio_working_3-way'!X23^(1/3)*COS(('OddsRatio_working_3-way'!Y23+4*PI())/3)</f>
        <v>-0.22730797987976514</v>
      </c>
      <c r="AC23" s="11">
        <f>'OddsRatio_working_3-way'!X23^(1/3)*SIN('OddsRatio_working_3-way'!Y23/3)</f>
        <v>3.5807535164504245E-2</v>
      </c>
      <c r="AD23" s="11">
        <f>'OddsRatio_working_3-way'!X23^(1/3)*SIN(('OddsRatio_working_3-way'!Y23+2*PI())/3)</f>
        <v>0.42951650528210128</v>
      </c>
      <c r="AE23" s="11">
        <f>'OddsRatio_working_3-way'!X23^(1/3)*SIN(('OddsRatio_working_3-way'!Y23+4*PI())/3)</f>
        <v>-0.46532404044660541</v>
      </c>
      <c r="AF23" s="11">
        <f>-'OddsRatio_working_3-way'!U23/(3*'OddsRatio_working_3-way'!X23^(1/3))*COS(('OddsRatio_working_3-way'!Y23)/3)</f>
        <v>0.5166364299582602</v>
      </c>
      <c r="AG23" s="11">
        <f>-'OddsRatio_working_3-way'!U23/(3*'OddsRatio_working_3-way'!X23^(1/3))*COS(('OddsRatio_working_3-way'!Y23+2*PI())/3)</f>
        <v>-0.28932845007849534</v>
      </c>
      <c r="AH23" s="11">
        <f>-'OddsRatio_working_3-way'!U23/(3*'OddsRatio_working_3-way'!X23^(1/3))*COS(('OddsRatio_working_3-way'!Y23+4*PI())/3)</f>
        <v>-0.22730797987976506</v>
      </c>
      <c r="AI23" s="11">
        <f>'OddsRatio_working_3-way'!U23/(3*'OddsRatio_working_3-way'!X23^(1/3))*SIN(('OddsRatio_working_3-way'!Y23)/3)</f>
        <v>-3.5807535164504224E-2</v>
      </c>
      <c r="AJ23" s="11">
        <f>'OddsRatio_working_3-way'!U23/(3*'OddsRatio_working_3-way'!X23^(1/3))*SIN(('OddsRatio_working_3-way'!Y23+2*PI())/3)</f>
        <v>-0.42951650528210111</v>
      </c>
      <c r="AK23" s="11">
        <f>'OddsRatio_working_3-way'!U23/(3*'OddsRatio_working_3-way'!X23^(1/3))*SIN(('OddsRatio_working_3-way'!Y23+4*PI())/3)</f>
        <v>0.46532404044660525</v>
      </c>
      <c r="AL23" s="11">
        <f>'OddsRatio_working_3-way'!Z23+'OddsRatio_working_3-way'!AF23</f>
        <v>1.0332728599165206</v>
      </c>
      <c r="AM23" s="11">
        <f>'OddsRatio_working_3-way'!AA23+'OddsRatio_working_3-way'!AG23</f>
        <v>-0.57865690015699078</v>
      </c>
      <c r="AN23" s="11">
        <f>'OddsRatio_working_3-way'!AB23+'OddsRatio_working_3-way'!AH23</f>
        <v>-0.45461595975953017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1.0332728599165206</v>
      </c>
      <c r="AS23" s="11">
        <f>IF(('OddsRatio_working_3-way'!X23=0),IF(Q23&gt;0,-Q23^(1/3),(-Q23)^(1/3)),'OddsRatio_working_3-way'!AM23-'OddsRatio_working_3-way'!R23/3)</f>
        <v>-0.57865690015699078</v>
      </c>
      <c r="AT23" s="11">
        <f>IF(('OddsRatio_working_3-way'!X23=0),IF(Q23&gt;0,-Q23^(1/3),(-Q23)^(1/3)),'OddsRatio_working_3-way'!AN23-'OddsRatio_working_3-way'!R23/3)</f>
        <v>-0.45461595975953017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2.34</v>
      </c>
      <c r="B24" s="4">
        <f>IF('True_Odds_Calculator_3-way'!B25="","",'True_Odds_Calculator_3-way'!B25)</f>
        <v>3.65</v>
      </c>
      <c r="C24" s="4">
        <f>IF('True_Odds_Calculator_3-way'!C25="","",'True_Odds_Calculator_3-way'!C25)</f>
        <v>3.11</v>
      </c>
      <c r="D24" s="9">
        <f t="shared" si="13"/>
        <v>0.41887096866100293</v>
      </c>
      <c r="E24" s="9">
        <f t="shared" si="14"/>
        <v>0.26711687962934627</v>
      </c>
      <c r="F24" s="9">
        <f t="shared" si="15"/>
        <v>0.31401215170965086</v>
      </c>
      <c r="G24" s="9">
        <f t="shared" si="16"/>
        <v>1.0353507739688865</v>
      </c>
      <c r="H24" s="9">
        <f t="shared" si="17"/>
        <v>2.3873700371183078</v>
      </c>
      <c r="I24" s="9">
        <f t="shared" si="18"/>
        <v>3.74367955101755</v>
      </c>
      <c r="J24" s="9">
        <f t="shared" si="19"/>
        <v>3.1845901330743498</v>
      </c>
      <c r="K24" s="11">
        <f t="shared" si="20"/>
        <v>0.42735042735042739</v>
      </c>
      <c r="L24" s="11">
        <f t="shared" si="21"/>
        <v>0.27397260273972601</v>
      </c>
      <c r="M24" s="11">
        <f t="shared" si="22"/>
        <v>0.32154340836012862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-0.28207462321896537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0.22964697236819867</v>
      </c>
      <c r="Q24" s="11">
        <f>2*'OddsRatio_working_3-way'!K24*'OddsRatio_working_3-way'!L24*'OddsRatio_working_3-way'!M24</f>
        <v>7.5294089301048736E-2</v>
      </c>
      <c r="R24" s="11">
        <f t="shared" si="23"/>
        <v>0</v>
      </c>
      <c r="S24" s="11">
        <f t="shared" si="24"/>
        <v>-0.81413552820712687</v>
      </c>
      <c r="T24" s="11">
        <f t="shared" si="25"/>
        <v>-0.26692968137938583</v>
      </c>
      <c r="U24" s="11">
        <f>'OddsRatio_working_3-way'!S24-'OddsRatio_working_3-way'!R24^2/3</f>
        <v>-0.81413552820712687</v>
      </c>
      <c r="V24" s="11">
        <f>'OddsRatio_working_3-way'!S24*'OddsRatio_working_3-way'!R24/3-2*'OddsRatio_working_3-way'!R24^3/27-'OddsRatio_working_3-way'!T24</f>
        <v>0.26692968137938583</v>
      </c>
      <c r="W24" s="11">
        <f>'OddsRatio_working_3-way'!V24^2+4*'OddsRatio_working_3-way'!U24^3/27</f>
        <v>-8.6926326358369027E-3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0.14137192740881882</v>
      </c>
      <c r="Y24" s="11">
        <f>IF('OddsRatio_working_3-way'!W24&gt;=0,IF('OddsRatio_working_3-way'!V24+SQRT('OddsRatio_working_3-way'!W24)&gt;0,0,PI()),ACOS('OddsRatio_working_3-way'!V24/(2*'OddsRatio_working_3-way'!X24)))</f>
        <v>0.33603688897386763</v>
      </c>
      <c r="Z24" s="11">
        <f>'OddsRatio_working_3-way'!X24^(1/3)*COS('OddsRatio_working_3-way'!Y24/3)</f>
        <v>0.51767538698444338</v>
      </c>
      <c r="AA24" s="11">
        <f>'OddsRatio_working_3-way'!X24^(1/3)*COS(('OddsRatio_working_3-way'!Y24+2*PI())/3)</f>
        <v>-0.30926613124972002</v>
      </c>
      <c r="AB24" s="11">
        <f>'OddsRatio_working_3-way'!X24^(1/3)*COS(('OddsRatio_working_3-way'!Y24+4*PI())/3)</f>
        <v>-0.20840925573472341</v>
      </c>
      <c r="AC24" s="11">
        <f>'OddsRatio_working_3-way'!X24^(1/3)*SIN('OddsRatio_working_3-way'!Y24/3)</f>
        <v>5.8229744228208029E-2</v>
      </c>
      <c r="AD24" s="11">
        <f>'OddsRatio_working_3-way'!X24^(1/3)*SIN(('OddsRatio_working_3-way'!Y24+2*PI())/3)</f>
        <v>0.41920516392836416</v>
      </c>
      <c r="AE24" s="11">
        <f>'OddsRatio_working_3-way'!X24^(1/3)*SIN(('OddsRatio_working_3-way'!Y24+4*PI())/3)</f>
        <v>-0.47743490815657202</v>
      </c>
      <c r="AF24" s="11">
        <f>-'OddsRatio_working_3-way'!U24/(3*'OddsRatio_working_3-way'!X24^(1/3))*COS(('OddsRatio_working_3-way'!Y24)/3)</f>
        <v>0.51767538698444315</v>
      </c>
      <c r="AG24" s="11">
        <f>-'OddsRatio_working_3-way'!U24/(3*'OddsRatio_working_3-way'!X24^(1/3))*COS(('OddsRatio_working_3-way'!Y24+2*PI())/3)</f>
        <v>-0.30926613124971991</v>
      </c>
      <c r="AH24" s="11">
        <f>-'OddsRatio_working_3-way'!U24/(3*'OddsRatio_working_3-way'!X24^(1/3))*COS(('OddsRatio_working_3-way'!Y24+4*PI())/3)</f>
        <v>-0.20840925573472333</v>
      </c>
      <c r="AI24" s="11">
        <f>'OddsRatio_working_3-way'!U24/(3*'OddsRatio_working_3-way'!X24^(1/3))*SIN(('OddsRatio_working_3-way'!Y24)/3)</f>
        <v>-5.8229744228208001E-2</v>
      </c>
      <c r="AJ24" s="11">
        <f>'OddsRatio_working_3-way'!U24/(3*'OddsRatio_working_3-way'!X24^(1/3))*SIN(('OddsRatio_working_3-way'!Y24+2*PI())/3)</f>
        <v>-0.41920516392836399</v>
      </c>
      <c r="AK24" s="11">
        <f>'OddsRatio_working_3-way'!U24/(3*'OddsRatio_working_3-way'!X24^(1/3))*SIN(('OddsRatio_working_3-way'!Y24+4*PI())/3)</f>
        <v>0.47743490815657186</v>
      </c>
      <c r="AL24" s="11">
        <f>'OddsRatio_working_3-way'!Z24+'OddsRatio_working_3-way'!AF24</f>
        <v>1.0353507739688865</v>
      </c>
      <c r="AM24" s="11">
        <f>'OddsRatio_working_3-way'!AA24+'OddsRatio_working_3-way'!AG24</f>
        <v>-0.61853226249943993</v>
      </c>
      <c r="AN24" s="11">
        <f>'OddsRatio_working_3-way'!AB24+'OddsRatio_working_3-way'!AH24</f>
        <v>-0.41681851146944671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1.0353507739688865</v>
      </c>
      <c r="AS24" s="11">
        <f>IF(('OddsRatio_working_3-way'!X24=0),IF(Q24&gt;0,-Q24^(1/3),(-Q24)^(1/3)),'OddsRatio_working_3-way'!AM24-'OddsRatio_working_3-way'!R24/3)</f>
        <v>-0.61853226249943993</v>
      </c>
      <c r="AT24" s="11">
        <f>IF(('OddsRatio_working_3-way'!X24=0),IF(Q24&gt;0,-Q24^(1/3),(-Q24)^(1/3)),'OddsRatio_working_3-way'!AN24-'OddsRatio_working_3-way'!R24/3)</f>
        <v>-0.41681851146944671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2.02</v>
      </c>
      <c r="B25" s="4">
        <f>IF('True_Odds_Calculator_3-way'!B26="","",'True_Odds_Calculator_3-way'!B26)</f>
        <v>3.63</v>
      </c>
      <c r="C25" s="4">
        <f>IF('True_Odds_Calculator_3-way'!C26="","",'True_Odds_Calculator_3-way'!C26)</f>
        <v>3.87</v>
      </c>
      <c r="D25" s="9">
        <f t="shared" si="13"/>
        <v>0.48370015810410744</v>
      </c>
      <c r="E25" s="9">
        <f t="shared" si="14"/>
        <v>0.26650970677841818</v>
      </c>
      <c r="F25" s="9">
        <f t="shared" si="15"/>
        <v>0.24979013511747447</v>
      </c>
      <c r="G25" s="9">
        <f t="shared" si="16"/>
        <v>1.0464671286612717</v>
      </c>
      <c r="H25" s="9">
        <f t="shared" si="17"/>
        <v>2.0673964712344972</v>
      </c>
      <c r="I25" s="9">
        <f t="shared" si="18"/>
        <v>3.7522085483791447</v>
      </c>
      <c r="J25" s="9">
        <f t="shared" si="19"/>
        <v>4.0033606592578499</v>
      </c>
      <c r="K25" s="11">
        <f t="shared" si="20"/>
        <v>0.49504950495049505</v>
      </c>
      <c r="L25" s="11">
        <f t="shared" si="21"/>
        <v>0.27548209366391185</v>
      </c>
      <c r="M25" s="11">
        <f t="shared" si="22"/>
        <v>0.25839793281653745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-0.27131190920360537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0.22976222921798878</v>
      </c>
      <c r="Q25" s="11">
        <f>2*'OddsRatio_working_3-way'!K25*'OddsRatio_working_3-way'!L25*'OddsRatio_working_3-way'!M25</f>
        <v>7.0479211416560966E-2</v>
      </c>
      <c r="R25" s="11">
        <f t="shared" si="23"/>
        <v>0</v>
      </c>
      <c r="S25" s="11">
        <f t="shared" si="24"/>
        <v>-0.84685640926128403</v>
      </c>
      <c r="T25" s="11">
        <f t="shared" si="25"/>
        <v>-0.25977190468137545</v>
      </c>
      <c r="U25" s="11">
        <f>'OddsRatio_working_3-way'!S25-'OddsRatio_working_3-way'!R25^2/3</f>
        <v>-0.84685640926128403</v>
      </c>
      <c r="V25" s="11">
        <f>'OddsRatio_working_3-way'!S25*'OddsRatio_working_3-way'!R25/3-2*'OddsRatio_working_3-way'!R25^3/27-'OddsRatio_working_3-way'!T25</f>
        <v>0.25977190468137545</v>
      </c>
      <c r="W25" s="11">
        <f>'OddsRatio_working_3-way'!V25^2+4*'OddsRatio_working_3-way'!U25^3/27</f>
        <v>-2.2494325763888295E-2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0.14997980549533818</v>
      </c>
      <c r="Y25" s="11">
        <f>IF('OddsRatio_working_3-way'!W25&gt;=0,IF('OddsRatio_working_3-way'!V25+SQRT('OddsRatio_working_3-way'!W25)&gt;0,0,PI()),ACOS('OddsRatio_working_3-way'!V25/(2*'OddsRatio_working_3-way'!X25)))</f>
        <v>0.52360369987924571</v>
      </c>
      <c r="Z25" s="11">
        <f>'OddsRatio_working_3-way'!X25^(1/3)*COS('OddsRatio_working_3-way'!Y25/3)</f>
        <v>0.52323356433063595</v>
      </c>
      <c r="AA25" s="11">
        <f>'OddsRatio_working_3-way'!X25^(1/3)*COS(('OddsRatio_working_3-way'!Y25+2*PI())/3)</f>
        <v>-0.34151722136132445</v>
      </c>
      <c r="AB25" s="11">
        <f>'OddsRatio_working_3-way'!X25^(1/3)*COS(('OddsRatio_working_3-way'!Y25+4*PI())/3)</f>
        <v>-0.18171634296931161</v>
      </c>
      <c r="AC25" s="11">
        <f>'OddsRatio_working_3-way'!X25^(1/3)*SIN('OddsRatio_working_3-way'!Y25/3)</f>
        <v>9.2261080156367276E-2</v>
      </c>
      <c r="AD25" s="11">
        <f>'OddsRatio_working_3-way'!X25^(1/3)*SIN(('OddsRatio_working_3-way'!Y25+2*PI())/3)</f>
        <v>0.40700301874482642</v>
      </c>
      <c r="AE25" s="11">
        <f>'OddsRatio_working_3-way'!X25^(1/3)*SIN(('OddsRatio_working_3-way'!Y25+4*PI())/3)</f>
        <v>-0.49926409890119366</v>
      </c>
      <c r="AF25" s="11">
        <f>-'OddsRatio_working_3-way'!U25/(3*'OddsRatio_working_3-way'!X25^(1/3))*COS(('OddsRatio_working_3-way'!Y25)/3)</f>
        <v>0.52323356433063584</v>
      </c>
      <c r="AG25" s="11">
        <f>-'OddsRatio_working_3-way'!U25/(3*'OddsRatio_working_3-way'!X25^(1/3))*COS(('OddsRatio_working_3-way'!Y25+2*PI())/3)</f>
        <v>-0.3415172213613244</v>
      </c>
      <c r="AH25" s="11">
        <f>-'OddsRatio_working_3-way'!U25/(3*'OddsRatio_working_3-way'!X25^(1/3))*COS(('OddsRatio_working_3-way'!Y25+4*PI())/3)</f>
        <v>-0.18171634296931158</v>
      </c>
      <c r="AI25" s="11">
        <f>'OddsRatio_working_3-way'!U25/(3*'OddsRatio_working_3-way'!X25^(1/3))*SIN(('OddsRatio_working_3-way'!Y25)/3)</f>
        <v>-9.2261080156367262E-2</v>
      </c>
      <c r="AJ25" s="11">
        <f>'OddsRatio_working_3-way'!U25/(3*'OddsRatio_working_3-way'!X25^(1/3))*SIN(('OddsRatio_working_3-way'!Y25+2*PI())/3)</f>
        <v>-0.40700301874482631</v>
      </c>
      <c r="AK25" s="11">
        <f>'OddsRatio_working_3-way'!U25/(3*'OddsRatio_working_3-way'!X25^(1/3))*SIN(('OddsRatio_working_3-way'!Y25+4*PI())/3)</f>
        <v>0.49926409890119355</v>
      </c>
      <c r="AL25" s="11">
        <f>'OddsRatio_working_3-way'!Z25+'OddsRatio_working_3-way'!AF25</f>
        <v>1.0464671286612717</v>
      </c>
      <c r="AM25" s="11">
        <f>'OddsRatio_working_3-way'!AA25+'OddsRatio_working_3-way'!AG25</f>
        <v>-0.6830344427226489</v>
      </c>
      <c r="AN25" s="11">
        <f>'OddsRatio_working_3-way'!AB25+'OddsRatio_working_3-way'!AH25</f>
        <v>-0.36343268593862321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1.0464671286612717</v>
      </c>
      <c r="AS25" s="11">
        <f>IF(('OddsRatio_working_3-way'!X25=0),IF(Q25&gt;0,-Q25^(1/3),(-Q25)^(1/3)),'OddsRatio_working_3-way'!AM25-'OddsRatio_working_3-way'!R25/3)</f>
        <v>-0.6830344427226489</v>
      </c>
      <c r="AT25" s="11">
        <f>IF(('OddsRatio_working_3-way'!X25=0),IF(Q25&gt;0,-Q25^(1/3),(-Q25)^(1/3)),'OddsRatio_working_3-way'!AN25-'OddsRatio_working_3-way'!R25/3)</f>
        <v>-0.36343268593862321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5.51</v>
      </c>
      <c r="B26" s="4">
        <f>IF('True_Odds_Calculator_3-way'!B27="","",'True_Odds_Calculator_3-way'!B27)</f>
        <v>4.08</v>
      </c>
      <c r="C26" s="4">
        <f>IF('True_Odds_Calculator_3-way'!C27="","",'True_Odds_Calculator_3-way'!C27)</f>
        <v>1.65</v>
      </c>
      <c r="D26" s="9">
        <f t="shared" si="13"/>
        <v>0.17311004286863671</v>
      </c>
      <c r="E26" s="9">
        <f t="shared" si="14"/>
        <v>0.23462514836514131</v>
      </c>
      <c r="F26" s="9">
        <f t="shared" si="15"/>
        <v>0.59226480876622178</v>
      </c>
      <c r="G26" s="9">
        <f t="shared" si="16"/>
        <v>1.0591291265424982</v>
      </c>
      <c r="H26" s="9">
        <f t="shared" si="17"/>
        <v>5.7766723607066677</v>
      </c>
      <c r="I26" s="9">
        <f t="shared" si="18"/>
        <v>4.2621177097508944</v>
      </c>
      <c r="J26" s="9">
        <f t="shared" si="19"/>
        <v>1.6884339322526236</v>
      </c>
      <c r="K26" s="11">
        <f t="shared" si="20"/>
        <v>0.18148820326678766</v>
      </c>
      <c r="L26" s="11">
        <f t="shared" si="21"/>
        <v>0.24509803921568626</v>
      </c>
      <c r="M26" s="11">
        <f t="shared" si="22"/>
        <v>0.60606060606060608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-0.24341363889778522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0.22214242348757135</v>
      </c>
      <c r="Q26" s="11">
        <f>2*'OddsRatio_working_3-way'!K26*'OddsRatio_working_3-way'!L26*'OddsRatio_working_3-way'!M26</f>
        <v>5.3918063953294015E-2</v>
      </c>
      <c r="R26" s="11">
        <f t="shared" si="23"/>
        <v>0</v>
      </c>
      <c r="S26" s="11">
        <f t="shared" si="24"/>
        <v>-0.91261288600534773</v>
      </c>
      <c r="T26" s="11">
        <f t="shared" si="25"/>
        <v>-0.22150798204013294</v>
      </c>
      <c r="U26" s="11">
        <f>'OddsRatio_working_3-way'!S26-'OddsRatio_working_3-way'!R26^2/3</f>
        <v>-0.91261288600534773</v>
      </c>
      <c r="V26" s="11">
        <f>'OddsRatio_working_3-way'!S26*'OddsRatio_working_3-way'!R26/3-2*'OddsRatio_working_3-way'!R26^3/27-'OddsRatio_working_3-way'!T26</f>
        <v>0.22150798204013294</v>
      </c>
      <c r="W26" s="11">
        <f>'OddsRatio_working_3-way'!V26^2+4*'OddsRatio_working_3-way'!U26^3/27</f>
        <v>-6.3538784073953636E-2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0.16778302222025138</v>
      </c>
      <c r="Y26" s="11">
        <f>IF('OddsRatio_working_3-way'!W26&gt;=0,IF('OddsRatio_working_3-way'!V26+SQRT('OddsRatio_working_3-way'!W26)&gt;0,0,PI()),ACOS('OddsRatio_working_3-way'!V26/(2*'OddsRatio_working_3-way'!X26)))</f>
        <v>0.84984113246005533</v>
      </c>
      <c r="Z26" s="11">
        <f>'OddsRatio_working_3-way'!X26^(1/3)*COS('OddsRatio_working_3-way'!Y26/3)</f>
        <v>0.52956456327124901</v>
      </c>
      <c r="AA26" s="11">
        <f>'OddsRatio_working_3-way'!X26^(1/3)*COS(('OddsRatio_working_3-way'!Y26+2*PI())/3)</f>
        <v>-0.39828977766800228</v>
      </c>
      <c r="AB26" s="11">
        <f>'OddsRatio_working_3-way'!X26^(1/3)*COS(('OddsRatio_working_3-way'!Y26+4*PI())/3)</f>
        <v>-0.13127478560324693</v>
      </c>
      <c r="AC26" s="11">
        <f>'OddsRatio_working_3-way'!X26^(1/3)*SIN('OddsRatio_working_3-way'!Y26/3)</f>
        <v>0.15416117754625253</v>
      </c>
      <c r="AD26" s="11">
        <f>'OddsRatio_working_3-way'!X26^(1/3)*SIN(('OddsRatio_working_3-way'!Y26+2*PI())/3)</f>
        <v>0.38153577596378718</v>
      </c>
      <c r="AE26" s="11">
        <f>'OddsRatio_working_3-way'!X26^(1/3)*SIN(('OddsRatio_working_3-way'!Y26+4*PI())/3)</f>
        <v>-0.53569695351003954</v>
      </c>
      <c r="AF26" s="11">
        <f>-'OddsRatio_working_3-way'!U26/(3*'OddsRatio_working_3-way'!X26^(1/3))*COS(('OddsRatio_working_3-way'!Y26)/3)</f>
        <v>0.52956456327124912</v>
      </c>
      <c r="AG26" s="11">
        <f>-'OddsRatio_working_3-way'!U26/(3*'OddsRatio_working_3-way'!X26^(1/3))*COS(('OddsRatio_working_3-way'!Y26+2*PI())/3)</f>
        <v>-0.39828977766800233</v>
      </c>
      <c r="AH26" s="11">
        <f>-'OddsRatio_working_3-way'!U26/(3*'OddsRatio_working_3-way'!X26^(1/3))*COS(('OddsRatio_working_3-way'!Y26+4*PI())/3)</f>
        <v>-0.13127478560324696</v>
      </c>
      <c r="AI26" s="11">
        <f>'OddsRatio_working_3-way'!U26/(3*'OddsRatio_working_3-way'!X26^(1/3))*SIN(('OddsRatio_working_3-way'!Y26)/3)</f>
        <v>-0.15416117754625255</v>
      </c>
      <c r="AJ26" s="11">
        <f>'OddsRatio_working_3-way'!U26/(3*'OddsRatio_working_3-way'!X26^(1/3))*SIN(('OddsRatio_working_3-way'!Y26+2*PI())/3)</f>
        <v>-0.38153577596378724</v>
      </c>
      <c r="AK26" s="11">
        <f>'OddsRatio_working_3-way'!U26/(3*'OddsRatio_working_3-way'!X26^(1/3))*SIN(('OddsRatio_working_3-way'!Y26+4*PI())/3)</f>
        <v>0.53569695351003965</v>
      </c>
      <c r="AL26" s="11">
        <f>'OddsRatio_working_3-way'!Z26+'OddsRatio_working_3-way'!AF26</f>
        <v>1.0591291265424982</v>
      </c>
      <c r="AM26" s="11">
        <f>'OddsRatio_working_3-way'!AA26+'OddsRatio_working_3-way'!AG26</f>
        <v>-0.79657955533600466</v>
      </c>
      <c r="AN26" s="11">
        <f>'OddsRatio_working_3-way'!AB26+'OddsRatio_working_3-way'!AH26</f>
        <v>-0.26254957120649391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1.0591291265424982</v>
      </c>
      <c r="AS26" s="11">
        <f>IF(('OddsRatio_working_3-way'!X26=0),IF(Q26&gt;0,-Q26^(1/3),(-Q26)^(1/3)),'OddsRatio_working_3-way'!AM26-'OddsRatio_working_3-way'!R26/3)</f>
        <v>-0.79657955533600466</v>
      </c>
      <c r="AT26" s="11">
        <f>IF(('OddsRatio_working_3-way'!X26=0),IF(Q26&gt;0,-Q26^(1/3),(-Q26)^(1/3)),'OddsRatio_working_3-way'!AN26-'OddsRatio_working_3-way'!R26/3)</f>
        <v>-0.26254957120649391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1.35</v>
      </c>
      <c r="B27" s="4">
        <f>IF('True_Odds_Calculator_3-way'!B28="","",'True_Odds_Calculator_3-way'!B28)</f>
        <v>5.34</v>
      </c>
      <c r="C27" s="4">
        <f>IF('True_Odds_Calculator_3-way'!C28="","",'True_Odds_Calculator_3-way'!C28)</f>
        <v>9.5299999999999994</v>
      </c>
      <c r="D27" s="9">
        <f t="shared" si="13"/>
        <v>0.7259457659868801</v>
      </c>
      <c r="E27" s="9">
        <f t="shared" si="14"/>
        <v>0.17602021009984084</v>
      </c>
      <c r="F27" s="9">
        <f t="shared" si="15"/>
        <v>9.8034023913279048E-2</v>
      </c>
      <c r="G27" s="9">
        <f t="shared" si="16"/>
        <v>1.0786096343104692</v>
      </c>
      <c r="H27" s="9">
        <f t="shared" si="17"/>
        <v>1.3775133720086643</v>
      </c>
      <c r="I27" s="9">
        <f t="shared" si="18"/>
        <v>5.6811658129074365</v>
      </c>
      <c r="J27" s="9">
        <f t="shared" si="19"/>
        <v>10.200540180668302</v>
      </c>
      <c r="K27" s="11">
        <f t="shared" si="20"/>
        <v>0.7407407407407407</v>
      </c>
      <c r="L27" s="11">
        <f t="shared" si="21"/>
        <v>0.18726591760299627</v>
      </c>
      <c r="M27" s="11">
        <f t="shared" si="22"/>
        <v>0.10493179433368312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-0.18859877991498619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0.19242590110851585</v>
      </c>
      <c r="Q27" s="11">
        <f>2*'OddsRatio_working_3-way'!K27*'OddsRatio_working_3-way'!L27*'OddsRatio_working_3-way'!M27</f>
        <v>2.9111331483890449E-2</v>
      </c>
      <c r="R27" s="11">
        <f t="shared" si="23"/>
        <v>0</v>
      </c>
      <c r="S27" s="11">
        <f t="shared" si="24"/>
        <v>-1.020292396351953</v>
      </c>
      <c r="T27" s="11">
        <f t="shared" si="25"/>
        <v>-0.15435588447079474</v>
      </c>
      <c r="U27" s="11">
        <f>'OddsRatio_working_3-way'!S27-'OddsRatio_working_3-way'!R27^2/3</f>
        <v>-1.020292396351953</v>
      </c>
      <c r="V27" s="11">
        <f>'OddsRatio_working_3-way'!S27*'OddsRatio_working_3-way'!R27/3-2*'OddsRatio_working_3-way'!R27^3/27-'OddsRatio_working_3-way'!T27</f>
        <v>0.15435588447079474</v>
      </c>
      <c r="W27" s="11">
        <f>'OddsRatio_working_3-way'!V27^2+4*'OddsRatio_working_3-way'!U27^3/27</f>
        <v>-0.13352550376410263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0.19833761798689625</v>
      </c>
      <c r="Y27" s="11">
        <f>IF('OddsRatio_working_3-way'!W27&gt;=0,IF('OddsRatio_working_3-way'!V27+SQRT('OddsRatio_working_3-way'!W27)&gt;0,0,PI()),ACOS('OddsRatio_working_3-way'!V27/(2*'OddsRatio_working_3-way'!X27)))</f>
        <v>1.1711157920063147</v>
      </c>
      <c r="Z27" s="11">
        <f>'OddsRatio_working_3-way'!X27^(1/3)*COS('OddsRatio_working_3-way'!Y27/3)</f>
        <v>0.53930481715523459</v>
      </c>
      <c r="AA27" s="11">
        <f>'OddsRatio_working_3-way'!X27^(1/3)*COS(('OddsRatio_working_3-way'!Y27+2*PI())/3)</f>
        <v>-0.46183938715019757</v>
      </c>
      <c r="AB27" s="11">
        <f>'OddsRatio_working_3-way'!X27^(1/3)*COS(('OddsRatio_working_3-way'!Y27+4*PI())/3)</f>
        <v>-7.7465430005036987E-2</v>
      </c>
      <c r="AC27" s="11">
        <f>'OddsRatio_working_3-way'!X27^(1/3)*SIN('OddsRatio_working_3-way'!Y27/3)</f>
        <v>0.22191840762724002</v>
      </c>
      <c r="AD27" s="11">
        <f>'OddsRatio_working_3-way'!X27^(1/3)*SIN(('OddsRatio_working_3-way'!Y27+2*PI())/3)</f>
        <v>0.35609246822613494</v>
      </c>
      <c r="AE27" s="11">
        <f>'OddsRatio_working_3-way'!X27^(1/3)*SIN(('OddsRatio_working_3-way'!Y27+4*PI())/3)</f>
        <v>-0.57801087585337496</v>
      </c>
      <c r="AF27" s="11">
        <f>-'OddsRatio_working_3-way'!U27/(3*'OddsRatio_working_3-way'!X27^(1/3))*COS(('OddsRatio_working_3-way'!Y27)/3)</f>
        <v>0.53930481715523459</v>
      </c>
      <c r="AG27" s="11">
        <f>-'OddsRatio_working_3-way'!U27/(3*'OddsRatio_working_3-way'!X27^(1/3))*COS(('OddsRatio_working_3-way'!Y27+2*PI())/3)</f>
        <v>-0.46183938715019757</v>
      </c>
      <c r="AH27" s="11">
        <f>-'OddsRatio_working_3-way'!U27/(3*'OddsRatio_working_3-way'!X27^(1/3))*COS(('OddsRatio_working_3-way'!Y27+4*PI())/3)</f>
        <v>-7.7465430005036987E-2</v>
      </c>
      <c r="AI27" s="11">
        <f>'OddsRatio_working_3-way'!U27/(3*'OddsRatio_working_3-way'!X27^(1/3))*SIN(('OddsRatio_working_3-way'!Y27)/3)</f>
        <v>-0.22191840762724002</v>
      </c>
      <c r="AJ27" s="11">
        <f>'OddsRatio_working_3-way'!U27/(3*'OddsRatio_working_3-way'!X27^(1/3))*SIN(('OddsRatio_working_3-way'!Y27+2*PI())/3)</f>
        <v>-0.35609246822613494</v>
      </c>
      <c r="AK27" s="11">
        <f>'OddsRatio_working_3-way'!U27/(3*'OddsRatio_working_3-way'!X27^(1/3))*SIN(('OddsRatio_working_3-way'!Y27+4*PI())/3)</f>
        <v>0.57801087585337496</v>
      </c>
      <c r="AL27" s="11">
        <f>'OddsRatio_working_3-way'!Z27+'OddsRatio_working_3-way'!AF27</f>
        <v>1.0786096343104692</v>
      </c>
      <c r="AM27" s="11">
        <f>'OddsRatio_working_3-way'!AA27+'OddsRatio_working_3-way'!AG27</f>
        <v>-0.92367877430039513</v>
      </c>
      <c r="AN27" s="11">
        <f>'OddsRatio_working_3-way'!AB27+'OddsRatio_working_3-way'!AH27</f>
        <v>-0.15493086001007397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1.0786096343104692</v>
      </c>
      <c r="AS27" s="11">
        <f>IF(('OddsRatio_working_3-way'!X27=0),IF(Q27&gt;0,-Q27^(1/3),(-Q27)^(1/3)),'OddsRatio_working_3-way'!AM27-'OddsRatio_working_3-way'!R27/3)</f>
        <v>-0.92367877430039513</v>
      </c>
      <c r="AT27" s="11">
        <f>IF(('OddsRatio_working_3-way'!X27=0),IF(Q27&gt;0,-Q27^(1/3),(-Q27)^(1/3)),'OddsRatio_working_3-way'!AN27-'OddsRatio_working_3-way'!R27/3)</f>
        <v>-0.15493086001007397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2.5</v>
      </c>
      <c r="B28" s="4">
        <f>IF('True_Odds_Calculator_3-way'!B29="","",'True_Odds_Calculator_3-way'!B29)</f>
        <v>3.38</v>
      </c>
      <c r="C28" s="4">
        <f>IF('True_Odds_Calculator_3-way'!C29="","",'True_Odds_Calculator_3-way'!C29)</f>
        <v>3.01</v>
      </c>
      <c r="D28" s="9">
        <f t="shared" si="13"/>
        <v>0.38991964662073086</v>
      </c>
      <c r="E28" s="9">
        <f t="shared" si="14"/>
        <v>0.28714609463429608</v>
      </c>
      <c r="F28" s="9">
        <f t="shared" si="15"/>
        <v>0.322934258744973</v>
      </c>
      <c r="G28" s="9">
        <f t="shared" si="16"/>
        <v>1.0430873107088914</v>
      </c>
      <c r="H28" s="9">
        <f t="shared" si="17"/>
        <v>2.5646309660633371</v>
      </c>
      <c r="I28" s="9">
        <f t="shared" si="18"/>
        <v>3.4825477994871612</v>
      </c>
      <c r="J28" s="9">
        <f t="shared" si="19"/>
        <v>3.0966054945248715</v>
      </c>
      <c r="K28" s="11">
        <f t="shared" si="20"/>
        <v>0.4</v>
      </c>
      <c r="L28" s="11">
        <f t="shared" si="21"/>
        <v>0.29585798816568049</v>
      </c>
      <c r="M28" s="11">
        <f t="shared" si="22"/>
        <v>0.33222591362126247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-0.28212467318012935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0.23157522263067881</v>
      </c>
      <c r="Q28" s="11">
        <f>2*'OddsRatio_working_3-way'!K28*'OddsRatio_working_3-way'!L28*'OddsRatio_working_3-way'!M28</f>
        <v>7.8633352336393486E-2</v>
      </c>
      <c r="R28" s="11">
        <f t="shared" si="23"/>
        <v>0</v>
      </c>
      <c r="S28" s="11">
        <f t="shared" si="24"/>
        <v>-0.82082584277492099</v>
      </c>
      <c r="T28" s="11">
        <f t="shared" si="25"/>
        <v>-0.27871845255515143</v>
      </c>
      <c r="U28" s="11">
        <f>'OddsRatio_working_3-way'!S28-'OddsRatio_working_3-way'!R28^2/3</f>
        <v>-0.82082584277492099</v>
      </c>
      <c r="V28" s="11">
        <f>'OddsRatio_working_3-way'!S28*'OddsRatio_working_3-way'!R28/3-2*'OddsRatio_working_3-way'!R28^3/27-'OddsRatio_working_3-way'!T28</f>
        <v>0.27871845255515143</v>
      </c>
      <c r="W28" s="11">
        <f>'OddsRatio_working_3-way'!V28^2+4*'OddsRatio_working_3-way'!U28^3/27</f>
        <v>-4.2472195191698842E-3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0.14311812893018486</v>
      </c>
      <c r="Y28" s="11">
        <f>IF('OddsRatio_working_3-way'!W28&gt;=0,IF('OddsRatio_working_3-way'!V28+SQRT('OddsRatio_working_3-way'!W28)&gt;0,0,PI()),ACOS('OddsRatio_working_3-way'!V28/(2*'OddsRatio_working_3-way'!X28)))</f>
        <v>0.22969596208217591</v>
      </c>
      <c r="Z28" s="11">
        <f>'OddsRatio_working_3-way'!X28^(1/3)*COS('OddsRatio_working_3-way'!Y28/3)</f>
        <v>0.52154365535444569</v>
      </c>
      <c r="AA28" s="11">
        <f>'OddsRatio_working_3-way'!X28^(1/3)*COS(('OddsRatio_working_3-way'!Y28+2*PI())/3)</f>
        <v>-0.29542182570568803</v>
      </c>
      <c r="AB28" s="11">
        <f>'OddsRatio_working_3-way'!X28^(1/3)*COS(('OddsRatio_working_3-way'!Y28+4*PI())/3)</f>
        <v>-0.22612182964875793</v>
      </c>
      <c r="AC28" s="11">
        <f>'OddsRatio_working_3-way'!X28^(1/3)*SIN('OddsRatio_working_3-way'!Y28/3)</f>
        <v>4.0010371378308818E-2</v>
      </c>
      <c r="AD28" s="11">
        <f>'OddsRatio_working_3-way'!X28^(1/3)*SIN(('OddsRatio_working_3-way'!Y28+2*PI())/3)</f>
        <v>0.43166486903039153</v>
      </c>
      <c r="AE28" s="11">
        <f>'OddsRatio_working_3-way'!X28^(1/3)*SIN(('OddsRatio_working_3-way'!Y28+4*PI())/3)</f>
        <v>-0.47167524040870018</v>
      </c>
      <c r="AF28" s="11">
        <f>-'OddsRatio_working_3-way'!U28/(3*'OddsRatio_working_3-way'!X28^(1/3))*COS(('OddsRatio_working_3-way'!Y28)/3)</f>
        <v>0.52154365535444569</v>
      </c>
      <c r="AG28" s="11">
        <f>-'OddsRatio_working_3-way'!U28/(3*'OddsRatio_working_3-way'!X28^(1/3))*COS(('OddsRatio_working_3-way'!Y28+2*PI())/3)</f>
        <v>-0.29542182570568803</v>
      </c>
      <c r="AH28" s="11">
        <f>-'OddsRatio_working_3-way'!U28/(3*'OddsRatio_working_3-way'!X28^(1/3))*COS(('OddsRatio_working_3-way'!Y28+4*PI())/3)</f>
        <v>-0.22612182964875793</v>
      </c>
      <c r="AI28" s="11">
        <f>'OddsRatio_working_3-way'!U28/(3*'OddsRatio_working_3-way'!X28^(1/3))*SIN(('OddsRatio_working_3-way'!Y28)/3)</f>
        <v>-4.0010371378308818E-2</v>
      </c>
      <c r="AJ28" s="11">
        <f>'OddsRatio_working_3-way'!U28/(3*'OddsRatio_working_3-way'!X28^(1/3))*SIN(('OddsRatio_working_3-way'!Y28+2*PI())/3)</f>
        <v>-0.43166486903039153</v>
      </c>
      <c r="AK28" s="11">
        <f>'OddsRatio_working_3-way'!U28/(3*'OddsRatio_working_3-way'!X28^(1/3))*SIN(('OddsRatio_working_3-way'!Y28+4*PI())/3)</f>
        <v>0.47167524040870018</v>
      </c>
      <c r="AL28" s="11">
        <f>'OddsRatio_working_3-way'!Z28+'OddsRatio_working_3-way'!AF28</f>
        <v>1.0430873107088914</v>
      </c>
      <c r="AM28" s="11">
        <f>'OddsRatio_working_3-way'!AA28+'OddsRatio_working_3-way'!AG28</f>
        <v>-0.59084365141137607</v>
      </c>
      <c r="AN28" s="11">
        <f>'OddsRatio_working_3-way'!AB28+'OddsRatio_working_3-way'!AH28</f>
        <v>-0.45224365929751587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1.0430873107088914</v>
      </c>
      <c r="AS28" s="11">
        <f>IF(('OddsRatio_working_3-way'!X28=0),IF(Q28&gt;0,-Q28^(1/3),(-Q28)^(1/3)),'OddsRatio_working_3-way'!AM28-'OddsRatio_working_3-way'!R28/3)</f>
        <v>-0.59084365141137607</v>
      </c>
      <c r="AT28" s="11">
        <f>IF(('OddsRatio_working_3-way'!X28=0),IF(Q28&gt;0,-Q28^(1/3),(-Q28)^(1/3)),'OddsRatio_working_3-way'!AN28-'OddsRatio_working_3-way'!R28/3)</f>
        <v>-0.45224365929751587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1.72</v>
      </c>
      <c r="B29" s="4">
        <f>IF('True_Odds_Calculator_3-way'!B30="","",'True_Odds_Calculator_3-way'!B30)</f>
        <v>3.88</v>
      </c>
      <c r="C29" s="4">
        <f>IF('True_Odds_Calculator_3-way'!C30="","",'True_Odds_Calculator_3-way'!C30)</f>
        <v>5.4</v>
      </c>
      <c r="D29" s="9">
        <f t="shared" si="13"/>
        <v>0.57120323201385304</v>
      </c>
      <c r="E29" s="9">
        <f t="shared" si="14"/>
        <v>0.2498275255213101</v>
      </c>
      <c r="F29" s="9">
        <f t="shared" si="15"/>
        <v>0.17896924246483667</v>
      </c>
      <c r="G29" s="9">
        <f t="shared" si="16"/>
        <v>1.0426255197256702</v>
      </c>
      <c r="H29" s="9">
        <f t="shared" si="17"/>
        <v>1.7506903742024829</v>
      </c>
      <c r="I29" s="9">
        <f t="shared" si="18"/>
        <v>4.0027614968099288</v>
      </c>
      <c r="J29" s="9">
        <f t="shared" si="19"/>
        <v>5.5875522867929499</v>
      </c>
      <c r="K29" s="11">
        <f t="shared" si="20"/>
        <v>0.58139534883720934</v>
      </c>
      <c r="L29" s="11">
        <f t="shared" si="21"/>
        <v>0.25773195876288663</v>
      </c>
      <c r="M29" s="11">
        <f t="shared" si="22"/>
        <v>0.18518518518518517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-0.25317669623591454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0.22199135121695657</v>
      </c>
      <c r="Q29" s="11">
        <f>2*'OddsRatio_working_3-way'!K29*'OddsRatio_working_3-way'!L29*'OddsRatio_working_3-way'!M29</f>
        <v>5.5497837804239149E-2</v>
      </c>
      <c r="R29" s="11">
        <f t="shared" si="23"/>
        <v>0</v>
      </c>
      <c r="S29" s="11">
        <f t="shared" si="24"/>
        <v>-0.87682379349046047</v>
      </c>
      <c r="T29" s="11">
        <f t="shared" si="25"/>
        <v>-0.21920594837261514</v>
      </c>
      <c r="U29" s="11">
        <f>'OddsRatio_working_3-way'!S29-'OddsRatio_working_3-way'!R29^2/3</f>
        <v>-0.87682379349046047</v>
      </c>
      <c r="V29" s="11">
        <f>'OddsRatio_working_3-way'!S29*'OddsRatio_working_3-way'!R29/3-2*'OddsRatio_working_3-way'!R29^3/27-'OddsRatio_working_3-way'!T29</f>
        <v>0.21920594837261514</v>
      </c>
      <c r="W29" s="11">
        <f>'OddsRatio_working_3-way'!V29^2+4*'OddsRatio_working_3-way'!U29^3/27</f>
        <v>-5.1818328209072936E-2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0.15801074015000574</v>
      </c>
      <c r="Y29" s="11">
        <f>IF('OddsRatio_working_3-way'!W29&gt;=0,IF('OddsRatio_working_3-way'!V29+SQRT('OddsRatio_working_3-way'!W29)&gt;0,0,PI()),ACOS('OddsRatio_working_3-way'!V29/(2*'OddsRatio_working_3-way'!X29)))</f>
        <v>0.80426263859296354</v>
      </c>
      <c r="Z29" s="11">
        <f>'OddsRatio_working_3-way'!X29^(1/3)*COS('OddsRatio_working_3-way'!Y29/3)</f>
        <v>0.52131275986283498</v>
      </c>
      <c r="AA29" s="11">
        <f>'OddsRatio_working_3-way'!X29^(1/3)*COS(('OddsRatio_working_3-way'!Y29+2*PI())/3)</f>
        <v>-0.38467534289983074</v>
      </c>
      <c r="AB29" s="11">
        <f>'OddsRatio_working_3-way'!X29^(1/3)*COS(('OddsRatio_working_3-way'!Y29+4*PI())/3)</f>
        <v>-0.13663741696300447</v>
      </c>
      <c r="AC29" s="11">
        <f>'OddsRatio_working_3-way'!X29^(1/3)*SIN('OddsRatio_working_3-way'!Y29/3)</f>
        <v>0.14320476330886323</v>
      </c>
      <c r="AD29" s="11">
        <f>'OddsRatio_working_3-way'!X29^(1/3)*SIN(('OddsRatio_working_3-way'!Y29+2*PI())/3)</f>
        <v>0.37986771170376021</v>
      </c>
      <c r="AE29" s="11">
        <f>'OddsRatio_working_3-way'!X29^(1/3)*SIN(('OddsRatio_working_3-way'!Y29+4*PI())/3)</f>
        <v>-0.52307247501262344</v>
      </c>
      <c r="AF29" s="11">
        <f>-'OddsRatio_working_3-way'!U29/(3*'OddsRatio_working_3-way'!X29^(1/3))*COS(('OddsRatio_working_3-way'!Y29)/3)</f>
        <v>0.5213127598628351</v>
      </c>
      <c r="AG29" s="11">
        <f>-'OddsRatio_working_3-way'!U29/(3*'OddsRatio_working_3-way'!X29^(1/3))*COS(('OddsRatio_working_3-way'!Y29+2*PI())/3)</f>
        <v>-0.3846753428998308</v>
      </c>
      <c r="AH29" s="11">
        <f>-'OddsRatio_working_3-way'!U29/(3*'OddsRatio_working_3-way'!X29^(1/3))*COS(('OddsRatio_working_3-way'!Y29+4*PI())/3)</f>
        <v>-0.13663741696300449</v>
      </c>
      <c r="AI29" s="11">
        <f>'OddsRatio_working_3-way'!U29/(3*'OddsRatio_working_3-way'!X29^(1/3))*SIN(('OddsRatio_working_3-way'!Y29)/3)</f>
        <v>-0.14320476330886325</v>
      </c>
      <c r="AJ29" s="11">
        <f>'OddsRatio_working_3-way'!U29/(3*'OddsRatio_working_3-way'!X29^(1/3))*SIN(('OddsRatio_working_3-way'!Y29+2*PI())/3)</f>
        <v>-0.37986771170376032</v>
      </c>
      <c r="AK29" s="11">
        <f>'OddsRatio_working_3-way'!U29/(3*'OddsRatio_working_3-way'!X29^(1/3))*SIN(('OddsRatio_working_3-way'!Y29+4*PI())/3)</f>
        <v>0.52307247501262355</v>
      </c>
      <c r="AL29" s="11">
        <f>'OddsRatio_working_3-way'!Z29+'OddsRatio_working_3-way'!AF29</f>
        <v>1.0426255197256702</v>
      </c>
      <c r="AM29" s="11">
        <f>'OddsRatio_working_3-way'!AA29+'OddsRatio_working_3-way'!AG29</f>
        <v>-0.76935068579966148</v>
      </c>
      <c r="AN29" s="11">
        <f>'OddsRatio_working_3-way'!AB29+'OddsRatio_working_3-way'!AH29</f>
        <v>-0.27327483392600893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1.0426255197256702</v>
      </c>
      <c r="AS29" s="11">
        <f>IF(('OddsRatio_working_3-way'!X29=0),IF(Q29&gt;0,-Q29^(1/3),(-Q29)^(1/3)),'OddsRatio_working_3-way'!AM29-'OddsRatio_working_3-way'!R29/3)</f>
        <v>-0.76935068579966148</v>
      </c>
      <c r="AT29" s="11">
        <f>IF(('OddsRatio_working_3-way'!X29=0),IF(Q29&gt;0,-Q29^(1/3),(-Q29)^(1/3)),'OddsRatio_working_3-way'!AN29-'OddsRatio_working_3-way'!R29/3)</f>
        <v>-0.27327483392600893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1.47</v>
      </c>
      <c r="B30" s="4">
        <f>IF('True_Odds_Calculator_3-way'!B31="","",'True_Odds_Calculator_3-way'!B31)</f>
        <v>4.46</v>
      </c>
      <c r="C30" s="4">
        <f>IF('True_Odds_Calculator_3-way'!C31="","",'True_Odds_Calculator_3-way'!C31)</f>
        <v>8.32</v>
      </c>
      <c r="D30" s="9">
        <f t="shared" si="13"/>
        <v>0.66932595512567206</v>
      </c>
      <c r="E30" s="9">
        <f t="shared" si="14"/>
        <v>0.21565769454784375</v>
      </c>
      <c r="F30" s="9">
        <f t="shared" si="15"/>
        <v>0.11501635032648444</v>
      </c>
      <c r="G30" s="9">
        <f t="shared" si="16"/>
        <v>1.0511497308853843</v>
      </c>
      <c r="H30" s="9">
        <f t="shared" si="17"/>
        <v>1.4940403735161307</v>
      </c>
      <c r="I30" s="9">
        <f t="shared" si="18"/>
        <v>4.6369780688634297</v>
      </c>
      <c r="J30" s="9">
        <f t="shared" si="19"/>
        <v>8.6944160300810136</v>
      </c>
      <c r="K30" s="11">
        <f t="shared" si="20"/>
        <v>0.68027210884353739</v>
      </c>
      <c r="L30" s="11">
        <f t="shared" si="21"/>
        <v>0.22421524663677131</v>
      </c>
      <c r="M30" s="11">
        <f t="shared" si="22"/>
        <v>0.12019230769230768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-0.21822752039760385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0.20624194831433779</v>
      </c>
      <c r="Q30" s="11">
        <f>2*'OddsRatio_working_3-way'!K30*'OddsRatio_working_3-way'!L30*'OddsRatio_working_3-way'!M30</f>
        <v>3.6665235255882271E-2</v>
      </c>
      <c r="R30" s="11">
        <f t="shared" si="23"/>
        <v>0</v>
      </c>
      <c r="S30" s="11">
        <f t="shared" si="24"/>
        <v>-0.94507763245703968</v>
      </c>
      <c r="T30" s="11">
        <f t="shared" si="25"/>
        <v>-0.16801380132569593</v>
      </c>
      <c r="U30" s="11">
        <f>'OddsRatio_working_3-way'!S30-'OddsRatio_working_3-way'!R30^2/3</f>
        <v>-0.94507763245703968</v>
      </c>
      <c r="V30" s="11">
        <f>'OddsRatio_working_3-way'!S30*'OddsRatio_working_3-way'!R30/3-2*'OddsRatio_working_3-way'!R30^3/27-'OddsRatio_working_3-way'!T30</f>
        <v>0.16801380132569593</v>
      </c>
      <c r="W30" s="11">
        <f>'OddsRatio_working_3-way'!V30^2+4*'OddsRatio_working_3-way'!U30^3/27</f>
        <v>-9.6825677417613248E-2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0.17681509752671268</v>
      </c>
      <c r="Y30" s="11">
        <f>IF('OddsRatio_working_3-way'!W30&gt;=0,IF('OddsRatio_working_3-way'!V30+SQRT('OddsRatio_working_3-way'!W30)&gt;0,0,PI()),ACOS('OddsRatio_working_3-way'!V30/(2*'OddsRatio_working_3-way'!X30)))</f>
        <v>1.0757054912503394</v>
      </c>
      <c r="Z30" s="11">
        <f>'OddsRatio_working_3-way'!X30^(1/3)*COS('OddsRatio_working_3-way'!Y30/3)</f>
        <v>0.52557486544269227</v>
      </c>
      <c r="AA30" s="11">
        <f>'OddsRatio_working_3-way'!X30^(1/3)*COS(('OddsRatio_working_3-way'!Y30+2*PI())/3)</f>
        <v>-0.43336792318092898</v>
      </c>
      <c r="AB30" s="11">
        <f>'OddsRatio_working_3-way'!X30^(1/3)*COS(('OddsRatio_working_3-way'!Y30+4*PI())/3)</f>
        <v>-9.2206942261763486E-2</v>
      </c>
      <c r="AC30" s="11">
        <f>'OddsRatio_working_3-way'!X30^(1/3)*SIN('OddsRatio_working_3-way'!Y30/3)</f>
        <v>0.19696938417067719</v>
      </c>
      <c r="AD30" s="11">
        <f>'OddsRatio_working_3-way'!X30^(1/3)*SIN(('OddsRatio_working_3-way'!Y30+2*PI())/3)</f>
        <v>0.35667649297862114</v>
      </c>
      <c r="AE30" s="11">
        <f>'OddsRatio_working_3-way'!X30^(1/3)*SIN(('OddsRatio_working_3-way'!Y30+4*PI())/3)</f>
        <v>-0.55364587714929814</v>
      </c>
      <c r="AF30" s="11">
        <f>-'OddsRatio_working_3-way'!U30/(3*'OddsRatio_working_3-way'!X30^(1/3))*COS(('OddsRatio_working_3-way'!Y30)/3)</f>
        <v>0.52557486544269216</v>
      </c>
      <c r="AG30" s="11">
        <f>-'OddsRatio_working_3-way'!U30/(3*'OddsRatio_working_3-way'!X30^(1/3))*COS(('OddsRatio_working_3-way'!Y30+2*PI())/3)</f>
        <v>-0.43336792318092887</v>
      </c>
      <c r="AH30" s="11">
        <f>-'OddsRatio_working_3-way'!U30/(3*'OddsRatio_working_3-way'!X30^(1/3))*COS(('OddsRatio_working_3-way'!Y30+4*PI())/3)</f>
        <v>-9.2206942261763472E-2</v>
      </c>
      <c r="AI30" s="11">
        <f>'OddsRatio_working_3-way'!U30/(3*'OddsRatio_working_3-way'!X30^(1/3))*SIN(('OddsRatio_working_3-way'!Y30)/3)</f>
        <v>-0.19696938417067716</v>
      </c>
      <c r="AJ30" s="11">
        <f>'OddsRatio_working_3-way'!U30/(3*'OddsRatio_working_3-way'!X30^(1/3))*SIN(('OddsRatio_working_3-way'!Y30+2*PI())/3)</f>
        <v>-0.35667649297862103</v>
      </c>
      <c r="AK30" s="11">
        <f>'OddsRatio_working_3-way'!U30/(3*'OddsRatio_working_3-way'!X30^(1/3))*SIN(('OddsRatio_working_3-way'!Y30+4*PI())/3)</f>
        <v>0.55364587714929803</v>
      </c>
      <c r="AL30" s="11">
        <f>'OddsRatio_working_3-way'!Z30+'OddsRatio_working_3-way'!AF30</f>
        <v>1.0511497308853843</v>
      </c>
      <c r="AM30" s="11">
        <f>'OddsRatio_working_3-way'!AA30+'OddsRatio_working_3-way'!AG30</f>
        <v>-0.86673584636185785</v>
      </c>
      <c r="AN30" s="11">
        <f>'OddsRatio_working_3-way'!AB30+'OddsRatio_working_3-way'!AH30</f>
        <v>-0.18441388452352697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1.0511497308853843</v>
      </c>
      <c r="AS30" s="11">
        <f>IF(('OddsRatio_working_3-way'!X30=0),IF(Q30&gt;0,-Q30^(1/3),(-Q30)^(1/3)),'OddsRatio_working_3-way'!AM30-'OddsRatio_working_3-way'!R30/3)</f>
        <v>-0.86673584636185785</v>
      </c>
      <c r="AT30" s="11">
        <f>IF(('OddsRatio_working_3-way'!X30=0),IF(Q30&gt;0,-Q30^(1/3),(-Q30)^(1/3)),'OddsRatio_working_3-way'!AN30-'OddsRatio_working_3-way'!R30/3)</f>
        <v>-0.18441388452352697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1.68</v>
      </c>
      <c r="B31" s="4">
        <f>IF('True_Odds_Calculator_3-way'!B32="","",'True_Odds_Calculator_3-way'!B32)</f>
        <v>3.95</v>
      </c>
      <c r="C31" s="4">
        <f>IF('True_Odds_Calculator_3-way'!C32="","",'True_Odds_Calculator_3-way'!C32)</f>
        <v>5.62</v>
      </c>
      <c r="D31" s="9">
        <f t="shared" si="13"/>
        <v>0.58411638183930081</v>
      </c>
      <c r="E31" s="9">
        <f t="shared" si="14"/>
        <v>0.24457234561540772</v>
      </c>
      <c r="F31" s="9">
        <f t="shared" si="15"/>
        <v>0.17131127254529133</v>
      </c>
      <c r="G31" s="9">
        <f t="shared" si="16"/>
        <v>1.047040581523929</v>
      </c>
      <c r="H31" s="9">
        <f t="shared" si="17"/>
        <v>1.7119875954362722</v>
      </c>
      <c r="I31" s="9">
        <f t="shared" si="18"/>
        <v>4.0887697154955909</v>
      </c>
      <c r="J31" s="9">
        <f t="shared" si="19"/>
        <v>5.837327486640552</v>
      </c>
      <c r="K31" s="11">
        <f t="shared" si="20"/>
        <v>0.59523809523809523</v>
      </c>
      <c r="L31" s="11">
        <f t="shared" si="21"/>
        <v>0.25316455696202528</v>
      </c>
      <c r="M31" s="11">
        <f t="shared" si="22"/>
        <v>0.17793594306049823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-0.24850218478309827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0.22121331076689424</v>
      </c>
      <c r="Q31" s="11">
        <f>2*'OddsRatio_working_3-way'!K31*'OddsRatio_working_3-way'!L31*'OddsRatio_working_3-way'!M31</f>
        <v>5.3627469276822839E-2</v>
      </c>
      <c r="R31" s="11">
        <f t="shared" si="23"/>
        <v>0</v>
      </c>
      <c r="S31" s="11">
        <f t="shared" si="24"/>
        <v>-0.89018658310781951</v>
      </c>
      <c r="T31" s="11">
        <f t="shared" si="25"/>
        <v>-0.21580280802613805</v>
      </c>
      <c r="U31" s="11">
        <f>'OddsRatio_working_3-way'!S31-'OddsRatio_working_3-way'!R31^2/3</f>
        <v>-0.89018658310781951</v>
      </c>
      <c r="V31" s="11">
        <f>'OddsRatio_working_3-way'!S31*'OddsRatio_working_3-way'!R31/3-2*'OddsRatio_working_3-way'!R31^3/27-'OddsRatio_working_3-way'!T31</f>
        <v>0.21580280802613805</v>
      </c>
      <c r="W31" s="11">
        <f>'OddsRatio_working_3-way'!V31^2+4*'OddsRatio_working_3-way'!U31^3/27</f>
        <v>-5.7934699217959872E-2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0.16163659174976908</v>
      </c>
      <c r="Y31" s="11">
        <f>IF('OddsRatio_working_3-way'!W31&gt;=0,IF('OddsRatio_working_3-way'!V31+SQRT('OddsRatio_working_3-way'!W31)&gt;0,0,PI()),ACOS('OddsRatio_working_3-way'!V31/(2*'OddsRatio_working_3-way'!X31)))</f>
        <v>0.83987547054900547</v>
      </c>
      <c r="Z31" s="11">
        <f>'OddsRatio_working_3-way'!X31^(1/3)*COS('OddsRatio_working_3-way'!Y31/3)</f>
        <v>0.5235202907619646</v>
      </c>
      <c r="AA31" s="11">
        <f>'OddsRatio_working_3-way'!X31^(1/3)*COS(('OddsRatio_working_3-way'!Y31+2*PI())/3)</f>
        <v>-0.39211168793931156</v>
      </c>
      <c r="AB31" s="11">
        <f>'OddsRatio_working_3-way'!X31^(1/3)*COS(('OddsRatio_working_3-way'!Y31+4*PI())/3)</f>
        <v>-0.13140860282265299</v>
      </c>
      <c r="AC31" s="11">
        <f>'OddsRatio_working_3-way'!X31^(1/3)*SIN('OddsRatio_working_3-way'!Y31/3)</f>
        <v>0.15051699637066876</v>
      </c>
      <c r="AD31" s="11">
        <f>'OddsRatio_working_3-way'!X31^(1/3)*SIN(('OddsRatio_working_3-way'!Y31+2*PI())/3)</f>
        <v>0.37812337301114279</v>
      </c>
      <c r="AE31" s="11">
        <f>'OddsRatio_working_3-way'!X31^(1/3)*SIN(('OddsRatio_working_3-way'!Y31+4*PI())/3)</f>
        <v>-0.52864036938181147</v>
      </c>
      <c r="AF31" s="11">
        <f>-'OddsRatio_working_3-way'!U31/(3*'OddsRatio_working_3-way'!X31^(1/3))*COS(('OddsRatio_working_3-way'!Y31)/3)</f>
        <v>0.52352029076196449</v>
      </c>
      <c r="AG31" s="11">
        <f>-'OddsRatio_working_3-way'!U31/(3*'OddsRatio_working_3-way'!X31^(1/3))*COS(('OddsRatio_working_3-way'!Y31+2*PI())/3)</f>
        <v>-0.39211168793931145</v>
      </c>
      <c r="AH31" s="11">
        <f>-'OddsRatio_working_3-way'!U31/(3*'OddsRatio_working_3-way'!X31^(1/3))*COS(('OddsRatio_working_3-way'!Y31+4*PI())/3)</f>
        <v>-0.13140860282265296</v>
      </c>
      <c r="AI31" s="11">
        <f>'OddsRatio_working_3-way'!U31/(3*'OddsRatio_working_3-way'!X31^(1/3))*SIN(('OddsRatio_working_3-way'!Y31)/3)</f>
        <v>-0.15051699637066873</v>
      </c>
      <c r="AJ31" s="11">
        <f>'OddsRatio_working_3-way'!U31/(3*'OddsRatio_working_3-way'!X31^(1/3))*SIN(('OddsRatio_working_3-way'!Y31+2*PI())/3)</f>
        <v>-0.37812337301114274</v>
      </c>
      <c r="AK31" s="11">
        <f>'OddsRatio_working_3-way'!U31/(3*'OddsRatio_working_3-way'!X31^(1/3))*SIN(('OddsRatio_working_3-way'!Y31+4*PI())/3)</f>
        <v>0.52864036938181136</v>
      </c>
      <c r="AL31" s="11">
        <f>'OddsRatio_working_3-way'!Z31+'OddsRatio_working_3-way'!AF31</f>
        <v>1.047040581523929</v>
      </c>
      <c r="AM31" s="11">
        <f>'OddsRatio_working_3-way'!AA31+'OddsRatio_working_3-way'!AG31</f>
        <v>-0.78422337587862301</v>
      </c>
      <c r="AN31" s="11">
        <f>'OddsRatio_working_3-way'!AB31+'OddsRatio_working_3-way'!AH31</f>
        <v>-0.26281720564530597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1.047040581523929</v>
      </c>
      <c r="AS31" s="11">
        <f>IF(('OddsRatio_working_3-way'!X31=0),IF(Q31&gt;0,-Q31^(1/3),(-Q31)^(1/3)),'OddsRatio_working_3-way'!AM31-'OddsRatio_working_3-way'!R31/3)</f>
        <v>-0.78422337587862301</v>
      </c>
      <c r="AT31" s="11">
        <f>IF(('OddsRatio_working_3-way'!X31=0),IF(Q31&gt;0,-Q31^(1/3),(-Q31)^(1/3)),'OddsRatio_working_3-way'!AN31-'OddsRatio_working_3-way'!R31/3)</f>
        <v>-0.26281720564530597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1.67</v>
      </c>
      <c r="B32" s="4">
        <f>IF('True_Odds_Calculator_3-way'!B33="","",'True_Odds_Calculator_3-way'!B33)</f>
        <v>3.78</v>
      </c>
      <c r="C32" s="4">
        <f>IF('True_Odds_Calculator_3-way'!C33="","",'True_Odds_Calculator_3-way'!C33)</f>
        <v>6.18</v>
      </c>
      <c r="D32" s="9">
        <f t="shared" si="13"/>
        <v>0.58810200486465736</v>
      </c>
      <c r="E32" s="9">
        <f t="shared" si="14"/>
        <v>0.25601138467462276</v>
      </c>
      <c r="F32" s="9">
        <f t="shared" si="15"/>
        <v>0.15588661046071989</v>
      </c>
      <c r="G32" s="9">
        <f t="shared" si="16"/>
        <v>1.0453511839483633</v>
      </c>
      <c r="H32" s="9">
        <f t="shared" si="17"/>
        <v>1.7003852932454033</v>
      </c>
      <c r="I32" s="9">
        <f t="shared" si="18"/>
        <v>3.9060762913764493</v>
      </c>
      <c r="J32" s="9">
        <f t="shared" si="19"/>
        <v>6.4149191328525212</v>
      </c>
      <c r="K32" s="11">
        <f t="shared" si="20"/>
        <v>0.5988023952095809</v>
      </c>
      <c r="L32" s="11">
        <f t="shared" si="21"/>
        <v>0.26455026455026459</v>
      </c>
      <c r="M32" s="11">
        <f t="shared" si="22"/>
        <v>0.16181229773462785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-0.24731622694919386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0.22121473393686253</v>
      </c>
      <c r="Q32" s="11">
        <f>2*'OddsRatio_working_3-way'!K32*'OddsRatio_working_3-way'!L32*'OddsRatio_working_3-way'!M32</f>
        <v>5.1266450506804777E-2</v>
      </c>
      <c r="R32" s="11">
        <f t="shared" si="23"/>
        <v>0</v>
      </c>
      <c r="S32" s="11">
        <f t="shared" si="24"/>
        <v>-0.89446105767377182</v>
      </c>
      <c r="T32" s="11">
        <f t="shared" si="25"/>
        <v>-0.20729109100203294</v>
      </c>
      <c r="U32" s="11">
        <f>'OddsRatio_working_3-way'!S32-'OddsRatio_working_3-way'!R32^2/3</f>
        <v>-0.89446105767377182</v>
      </c>
      <c r="V32" s="11">
        <f>'OddsRatio_working_3-way'!S32*'OddsRatio_working_3-way'!R32/3-2*'OddsRatio_working_3-way'!R32^3/27-'OddsRatio_working_3-way'!T32</f>
        <v>0.20729109100203294</v>
      </c>
      <c r="W32" s="11">
        <f>'OddsRatio_working_3-way'!V32^2+4*'OddsRatio_working_3-way'!U32^3/27</f>
        <v>-6.3048631131160215E-2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0.16280220172034937</v>
      </c>
      <c r="Y32" s="11">
        <f>IF('OddsRatio_working_3-way'!W32&gt;=0,IF('OddsRatio_working_3-way'!V32+SQRT('OddsRatio_working_3-way'!W32)&gt;0,0,PI()),ACOS('OddsRatio_working_3-way'!V32/(2*'OddsRatio_working_3-way'!X32)))</f>
        <v>0.88066976165520394</v>
      </c>
      <c r="Z32" s="11">
        <f>'OddsRatio_working_3-way'!X32^(1/3)*COS('OddsRatio_working_3-way'!Y32/3)</f>
        <v>0.52267559197418179</v>
      </c>
      <c r="AA32" s="11">
        <f>'OddsRatio_working_3-way'!X32^(1/3)*COS(('OddsRatio_working_3-way'!Y32+2*PI())/3)</f>
        <v>-0.39816956709406726</v>
      </c>
      <c r="AB32" s="11">
        <f>'OddsRatio_working_3-way'!X32^(1/3)*COS(('OddsRatio_working_3-way'!Y32+4*PI())/3)</f>
        <v>-0.12450602488011474</v>
      </c>
      <c r="AC32" s="11">
        <f>'OddsRatio_working_3-way'!X32^(1/3)*SIN('OddsRatio_working_3-way'!Y32/3)</f>
        <v>0.15799971976461202</v>
      </c>
      <c r="AD32" s="11">
        <f>'OddsRatio_working_3-way'!X32^(1/3)*SIN(('OddsRatio_working_3-way'!Y32+2*PI())/3)</f>
        <v>0.3736504807054053</v>
      </c>
      <c r="AE32" s="11">
        <f>'OddsRatio_working_3-way'!X32^(1/3)*SIN(('OddsRatio_working_3-way'!Y32+4*PI())/3)</f>
        <v>-0.53165020047001732</v>
      </c>
      <c r="AF32" s="11">
        <f>-'OddsRatio_working_3-way'!U32/(3*'OddsRatio_working_3-way'!X32^(1/3))*COS(('OddsRatio_working_3-way'!Y32)/3)</f>
        <v>0.52267559197418167</v>
      </c>
      <c r="AG32" s="11">
        <f>-'OddsRatio_working_3-way'!U32/(3*'OddsRatio_working_3-way'!X32^(1/3))*COS(('OddsRatio_working_3-way'!Y32+2*PI())/3)</f>
        <v>-0.39816956709406709</v>
      </c>
      <c r="AH32" s="11">
        <f>-'OddsRatio_working_3-way'!U32/(3*'OddsRatio_working_3-way'!X32^(1/3))*COS(('OddsRatio_working_3-way'!Y32+4*PI())/3)</f>
        <v>-0.1245060248801147</v>
      </c>
      <c r="AI32" s="11">
        <f>'OddsRatio_working_3-way'!U32/(3*'OddsRatio_working_3-way'!X32^(1/3))*SIN(('OddsRatio_working_3-way'!Y32)/3)</f>
        <v>-0.15799971976461197</v>
      </c>
      <c r="AJ32" s="11">
        <f>'OddsRatio_working_3-way'!U32/(3*'OddsRatio_working_3-way'!X32^(1/3))*SIN(('OddsRatio_working_3-way'!Y32+2*PI())/3)</f>
        <v>-0.37365048070540519</v>
      </c>
      <c r="AK32" s="11">
        <f>'OddsRatio_working_3-way'!U32/(3*'OddsRatio_working_3-way'!X32^(1/3))*SIN(('OddsRatio_working_3-way'!Y32+4*PI())/3)</f>
        <v>0.5316502004700171</v>
      </c>
      <c r="AL32" s="11">
        <f>'OddsRatio_working_3-way'!Z32+'OddsRatio_working_3-way'!AF32</f>
        <v>1.0453511839483633</v>
      </c>
      <c r="AM32" s="11">
        <f>'OddsRatio_working_3-way'!AA32+'OddsRatio_working_3-way'!AG32</f>
        <v>-0.79633913418813429</v>
      </c>
      <c r="AN32" s="11">
        <f>'OddsRatio_working_3-way'!AB32+'OddsRatio_working_3-way'!AH32</f>
        <v>-0.24901204976022945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1.0453511839483633</v>
      </c>
      <c r="AS32" s="11">
        <f>IF(('OddsRatio_working_3-way'!X32=0),IF(Q32&gt;0,-Q32^(1/3),(-Q32)^(1/3)),'OddsRatio_working_3-way'!AM32-'OddsRatio_working_3-way'!R32/3)</f>
        <v>-0.79633913418813429</v>
      </c>
      <c r="AT32" s="11">
        <f>IF(('OddsRatio_working_3-way'!X32=0),IF(Q32&gt;0,-Q32^(1/3),(-Q32)^(1/3)),'OddsRatio_working_3-way'!AN32-'OddsRatio_working_3-way'!R32/3)</f>
        <v>-0.24901204976022945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5.86</v>
      </c>
      <c r="B33" s="4">
        <f>IF('True_Odds_Calculator_3-way'!B34="","",'True_Odds_Calculator_3-way'!B34)</f>
        <v>3.99</v>
      </c>
      <c r="C33" s="4">
        <f>IF('True_Odds_Calculator_3-way'!C34="","",'True_Odds_Calculator_3-way'!C34)</f>
        <v>1.66</v>
      </c>
      <c r="D33" s="9">
        <f t="shared" si="13"/>
        <v>0.16480685858934979</v>
      </c>
      <c r="E33" s="9">
        <f t="shared" si="14"/>
        <v>0.24284884071418758</v>
      </c>
      <c r="F33" s="9">
        <f t="shared" si="15"/>
        <v>0.5923443006964626</v>
      </c>
      <c r="G33" s="9">
        <f t="shared" si="16"/>
        <v>1.0427384035495519</v>
      </c>
      <c r="H33" s="9">
        <f t="shared" si="17"/>
        <v>6.0677086412508219</v>
      </c>
      <c r="I33" s="9">
        <f t="shared" si="18"/>
        <v>4.11778782661316</v>
      </c>
      <c r="J33" s="9">
        <f t="shared" si="19"/>
        <v>1.6882073463427043</v>
      </c>
      <c r="K33" s="11">
        <f t="shared" si="20"/>
        <v>0.17064846416382251</v>
      </c>
      <c r="L33" s="11">
        <f t="shared" si="21"/>
        <v>0.25062656641604009</v>
      </c>
      <c r="M33" s="11">
        <f t="shared" si="22"/>
        <v>0.60240963855421692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-0.24710002730004421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0.21925573422020866</v>
      </c>
      <c r="Q33" s="11">
        <f>2*'OddsRatio_working_3-way'!K33*'OddsRatio_working_3-way'!L33*'OddsRatio_working_3-way'!M33</f>
        <v>5.1528962213915064E-2</v>
      </c>
      <c r="R33" s="11">
        <f t="shared" si="23"/>
        <v>0</v>
      </c>
      <c r="S33" s="11">
        <f t="shared" si="24"/>
        <v>-0.88731570213051703</v>
      </c>
      <c r="T33" s="11">
        <f t="shared" si="25"/>
        <v>-0.20853483011292992</v>
      </c>
      <c r="U33" s="11">
        <f>'OddsRatio_working_3-way'!S33-'OddsRatio_working_3-way'!R33^2/3</f>
        <v>-0.88731570213051703</v>
      </c>
      <c r="V33" s="11">
        <f>'OddsRatio_working_3-way'!S33*'OddsRatio_working_3-way'!R33/3-2*'OddsRatio_working_3-way'!R33^3/27-'OddsRatio_working_3-way'!T33</f>
        <v>0.20853483011292992</v>
      </c>
      <c r="W33" s="11">
        <f>'OddsRatio_working_3-way'!V33^2+4*'OddsRatio_working_3-way'!U33^3/27</f>
        <v>-6.0010931621793558E-2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0.16085529754411423</v>
      </c>
      <c r="Y33" s="11">
        <f>IF('OddsRatio_working_3-way'!W33&gt;=0,IF('OddsRatio_working_3-way'!V33+SQRT('OddsRatio_working_3-way'!W33)&gt;0,0,PI()),ACOS('OddsRatio_working_3-way'!V33/(2*'OddsRatio_working_3-way'!X33)))</f>
        <v>0.86556986830006821</v>
      </c>
      <c r="Z33" s="11">
        <f>'OddsRatio_working_3-way'!X33^(1/3)*COS('OddsRatio_working_3-way'!Y33/3)</f>
        <v>0.52136920177477597</v>
      </c>
      <c r="AA33" s="11">
        <f>'OddsRatio_working_3-way'!X33^(1/3)*COS(('OddsRatio_working_3-way'!Y33+2*PI())/3)</f>
        <v>-0.39469781707586304</v>
      </c>
      <c r="AB33" s="11">
        <f>'OddsRatio_working_3-way'!X33^(1/3)*COS(('OddsRatio_working_3-way'!Y33+4*PI())/3)</f>
        <v>-0.12667138469891256</v>
      </c>
      <c r="AC33" s="11">
        <f>'OddsRatio_working_3-way'!X33^(1/3)*SIN('OddsRatio_working_3-way'!Y33/3)</f>
        <v>0.15474513288276734</v>
      </c>
      <c r="AD33" s="11">
        <f>'OddsRatio_working_3-way'!X33^(1/3)*SIN(('OddsRatio_working_3-way'!Y33+2*PI())/3)</f>
        <v>0.37414640704638724</v>
      </c>
      <c r="AE33" s="11">
        <f>'OddsRatio_working_3-way'!X33^(1/3)*SIN(('OddsRatio_working_3-way'!Y33+4*PI())/3)</f>
        <v>-0.5288915399291545</v>
      </c>
      <c r="AF33" s="11">
        <f>-'OddsRatio_working_3-way'!U33/(3*'OddsRatio_working_3-way'!X33^(1/3))*COS(('OddsRatio_working_3-way'!Y33)/3)</f>
        <v>0.52136920177477597</v>
      </c>
      <c r="AG33" s="11">
        <f>-'OddsRatio_working_3-way'!U33/(3*'OddsRatio_working_3-way'!X33^(1/3))*COS(('OddsRatio_working_3-way'!Y33+2*PI())/3)</f>
        <v>-0.39469781707586304</v>
      </c>
      <c r="AH33" s="11">
        <f>-'OddsRatio_working_3-way'!U33/(3*'OddsRatio_working_3-way'!X33^(1/3))*COS(('OddsRatio_working_3-way'!Y33+4*PI())/3)</f>
        <v>-0.12667138469891256</v>
      </c>
      <c r="AI33" s="11">
        <f>'OddsRatio_working_3-way'!U33/(3*'OddsRatio_working_3-way'!X33^(1/3))*SIN(('OddsRatio_working_3-way'!Y33)/3)</f>
        <v>-0.15474513288276734</v>
      </c>
      <c r="AJ33" s="11">
        <f>'OddsRatio_working_3-way'!U33/(3*'OddsRatio_working_3-way'!X33^(1/3))*SIN(('OddsRatio_working_3-way'!Y33+2*PI())/3)</f>
        <v>-0.37414640704638724</v>
      </c>
      <c r="AK33" s="11">
        <f>'OddsRatio_working_3-way'!U33/(3*'OddsRatio_working_3-way'!X33^(1/3))*SIN(('OddsRatio_working_3-way'!Y33+4*PI())/3)</f>
        <v>0.5288915399291545</v>
      </c>
      <c r="AL33" s="11">
        <f>'OddsRatio_working_3-way'!Z33+'OddsRatio_working_3-way'!AF33</f>
        <v>1.0427384035495519</v>
      </c>
      <c r="AM33" s="11">
        <f>'OddsRatio_working_3-way'!AA33+'OddsRatio_working_3-way'!AG33</f>
        <v>-0.78939563415172609</v>
      </c>
      <c r="AN33" s="11">
        <f>'OddsRatio_working_3-way'!AB33+'OddsRatio_working_3-way'!AH33</f>
        <v>-0.25334276939782513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1.0427384035495519</v>
      </c>
      <c r="AS33" s="11">
        <f>IF(('OddsRatio_working_3-way'!X33=0),IF(Q33&gt;0,-Q33^(1/3),(-Q33)^(1/3)),'OddsRatio_working_3-way'!AM33-'OddsRatio_working_3-way'!R33/3)</f>
        <v>-0.78939563415172609</v>
      </c>
      <c r="AT33" s="11">
        <f>IF(('OddsRatio_working_3-way'!X33=0),IF(Q33&gt;0,-Q33^(1/3),(-Q33)^(1/3)),'OddsRatio_working_3-way'!AN33-'OddsRatio_working_3-way'!R33/3)</f>
        <v>-0.25334276939782513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1.1299999999999999</v>
      </c>
      <c r="B34" s="4">
        <f>IF('True_Odds_Calculator_3-way'!B35="","",'True_Odds_Calculator_3-way'!B35)</f>
        <v>9.98</v>
      </c>
      <c r="C34" s="4">
        <f>IF('True_Odds_Calculator_3-way'!C35="","",'True_Odds_Calculator_3-way'!C35)</f>
        <v>26.49</v>
      </c>
      <c r="D34" s="9">
        <f t="shared" si="13"/>
        <v>0.87428155671595953</v>
      </c>
      <c r="E34" s="9">
        <f t="shared" si="14"/>
        <v>9.1466159859174695E-2</v>
      </c>
      <c r="F34" s="9">
        <f t="shared" si="15"/>
        <v>3.4252283424865852E-2</v>
      </c>
      <c r="G34" s="9">
        <f t="shared" si="16"/>
        <v>1.1061252990070307</v>
      </c>
      <c r="H34" s="9">
        <f t="shared" si="17"/>
        <v>1.1437962888709139</v>
      </c>
      <c r="I34" s="9">
        <f t="shared" si="18"/>
        <v>10.933005185083136</v>
      </c>
      <c r="J34" s="9">
        <f t="shared" si="19"/>
        <v>29.195133871689212</v>
      </c>
      <c r="K34" s="11">
        <f t="shared" si="20"/>
        <v>0.88495575221238942</v>
      </c>
      <c r="L34" s="11">
        <f t="shared" si="21"/>
        <v>0.1002004008016032</v>
      </c>
      <c r="M34" s="11">
        <f t="shared" si="22"/>
        <v>3.7750094375235937E-2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-9.9609000286089877E-2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0.11582042539797856</v>
      </c>
      <c r="Q34" s="11">
        <f>2*'OddsRatio_working_3-way'!K34*'OddsRatio_working_3-way'!L34*'OddsRatio_working_3-way'!M34</f>
        <v>6.6948222773398009E-3</v>
      </c>
      <c r="R34" s="11">
        <f t="shared" si="23"/>
        <v>0</v>
      </c>
      <c r="S34" s="11">
        <f t="shared" si="24"/>
        <v>-1.1627506055208603</v>
      </c>
      <c r="T34" s="11">
        <f t="shared" si="25"/>
        <v>-6.7211017660165337E-2</v>
      </c>
      <c r="U34" s="11">
        <f>'OddsRatio_working_3-way'!S34-'OddsRatio_working_3-way'!R34^2/3</f>
        <v>-1.1627506055208603</v>
      </c>
      <c r="V34" s="11">
        <f>'OddsRatio_working_3-way'!S34*'OddsRatio_working_3-way'!R34/3-2*'OddsRatio_working_3-way'!R34^3/27-'OddsRatio_working_3-way'!T34</f>
        <v>6.7211017660165337E-2</v>
      </c>
      <c r="W34" s="11">
        <f>'OddsRatio_working_3-way'!V34^2+4*'OddsRatio_working_3-way'!U34^3/27</f>
        <v>-0.22837541899666566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0.24129480925393978</v>
      </c>
      <c r="Y34" s="11">
        <f>IF('OddsRatio_working_3-way'!W34&gt;=0,IF('OddsRatio_working_3-way'!V34+SQRT('OddsRatio_working_3-way'!W34)&gt;0,0,PI()),ACOS('OddsRatio_working_3-way'!V34/(2*'OddsRatio_working_3-way'!X34)))</f>
        <v>1.4310705411850746</v>
      </c>
      <c r="Z34" s="11">
        <f>'OddsRatio_working_3-way'!X34^(1/3)*COS('OddsRatio_working_3-way'!Y34/3)</f>
        <v>0.55306264950351536</v>
      </c>
      <c r="AA34" s="11">
        <f>'OddsRatio_working_3-way'!X34^(1/3)*COS(('OddsRatio_working_3-way'!Y34+2*PI())/3)</f>
        <v>-0.5240771400533476</v>
      </c>
      <c r="AB34" s="11">
        <f>'OddsRatio_working_3-way'!X34^(1/3)*COS(('OddsRatio_working_3-way'!Y34+4*PI())/3)</f>
        <v>-2.8985509450167955E-2</v>
      </c>
      <c r="AC34" s="11">
        <f>'OddsRatio_working_3-way'!X34^(1/3)*SIN('OddsRatio_working_3-way'!Y34/3)</f>
        <v>0.28584128620227656</v>
      </c>
      <c r="AD34" s="11">
        <f>'OddsRatio_working_3-way'!X34^(1/3)*SIN(('OddsRatio_working_3-way'!Y34+2*PI())/3)</f>
        <v>0.33604566125323504</v>
      </c>
      <c r="AE34" s="11">
        <f>'OddsRatio_working_3-way'!X34^(1/3)*SIN(('OddsRatio_working_3-way'!Y34+4*PI())/3)</f>
        <v>-0.62188694745551165</v>
      </c>
      <c r="AF34" s="11">
        <f>-'OddsRatio_working_3-way'!U34/(3*'OddsRatio_working_3-way'!X34^(1/3))*COS(('OddsRatio_working_3-way'!Y34)/3)</f>
        <v>0.55306264950351536</v>
      </c>
      <c r="AG34" s="11">
        <f>-'OddsRatio_working_3-way'!U34/(3*'OddsRatio_working_3-way'!X34^(1/3))*COS(('OddsRatio_working_3-way'!Y34+2*PI())/3)</f>
        <v>-0.5240771400533476</v>
      </c>
      <c r="AH34" s="11">
        <f>-'OddsRatio_working_3-way'!U34/(3*'OddsRatio_working_3-way'!X34^(1/3))*COS(('OddsRatio_working_3-way'!Y34+4*PI())/3)</f>
        <v>-2.8985509450167955E-2</v>
      </c>
      <c r="AI34" s="11">
        <f>'OddsRatio_working_3-way'!U34/(3*'OddsRatio_working_3-way'!X34^(1/3))*SIN(('OddsRatio_working_3-way'!Y34)/3)</f>
        <v>-0.28584128620227656</v>
      </c>
      <c r="AJ34" s="11">
        <f>'OddsRatio_working_3-way'!U34/(3*'OddsRatio_working_3-way'!X34^(1/3))*SIN(('OddsRatio_working_3-way'!Y34+2*PI())/3)</f>
        <v>-0.33604566125323504</v>
      </c>
      <c r="AK34" s="11">
        <f>'OddsRatio_working_3-way'!U34/(3*'OddsRatio_working_3-way'!X34^(1/3))*SIN(('OddsRatio_working_3-way'!Y34+4*PI())/3)</f>
        <v>0.62188694745551165</v>
      </c>
      <c r="AL34" s="11">
        <f>'OddsRatio_working_3-way'!Z34+'OddsRatio_working_3-way'!AF34</f>
        <v>1.1061252990070307</v>
      </c>
      <c r="AM34" s="11">
        <f>'OddsRatio_working_3-way'!AA34+'OddsRatio_working_3-way'!AG34</f>
        <v>-1.0481542801066952</v>
      </c>
      <c r="AN34" s="11">
        <f>'OddsRatio_working_3-way'!AB34+'OddsRatio_working_3-way'!AH34</f>
        <v>-5.7971018900335909E-2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1.1061252990070307</v>
      </c>
      <c r="AS34" s="11">
        <f>IF(('OddsRatio_working_3-way'!X34=0),IF(Q34&gt;0,-Q34^(1/3),(-Q34)^(1/3)),'OddsRatio_working_3-way'!AM34-'OddsRatio_working_3-way'!R34/3)</f>
        <v>-1.0481542801066952</v>
      </c>
      <c r="AT34" s="11">
        <f>IF(('OddsRatio_working_3-way'!X34=0),IF(Q34&gt;0,-Q34^(1/3),(-Q34)^(1/3)),'OddsRatio_working_3-way'!AN34-'OddsRatio_working_3-way'!R34/3)</f>
        <v>-5.7971018900335909E-2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2.1</v>
      </c>
      <c r="B35" s="4">
        <f>IF('True_Odds_Calculator_3-way'!B36="","",'True_Odds_Calculator_3-way'!B36)</f>
        <v>3.61</v>
      </c>
      <c r="C35" s="4">
        <f>IF('True_Odds_Calculator_3-way'!C36="","",'True_Odds_Calculator_3-way'!C36)</f>
        <v>3.71</v>
      </c>
      <c r="D35" s="9">
        <f t="shared" si="13"/>
        <v>0.46737949815599744</v>
      </c>
      <c r="E35" s="9">
        <f t="shared" si="14"/>
        <v>0.2699832319739876</v>
      </c>
      <c r="F35" s="9">
        <f t="shared" si="15"/>
        <v>0.26263726987001496</v>
      </c>
      <c r="G35" s="9">
        <f t="shared" si="16"/>
        <v>1.0359899356565454</v>
      </c>
      <c r="H35" s="9">
        <f t="shared" si="17"/>
        <v>2.1395889292222003</v>
      </c>
      <c r="I35" s="9">
        <f t="shared" si="18"/>
        <v>3.7039337320635832</v>
      </c>
      <c r="J35" s="9">
        <f t="shared" si="19"/>
        <v>3.8075327256292386</v>
      </c>
      <c r="K35" s="11">
        <f t="shared" si="20"/>
        <v>0.47619047619047616</v>
      </c>
      <c r="L35" s="11">
        <f t="shared" si="21"/>
        <v>0.2770083102493075</v>
      </c>
      <c r="M35" s="11">
        <f t="shared" si="22"/>
        <v>0.26954177897574122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-0.27663178374365482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0.22826252750616788</v>
      </c>
      <c r="Q35" s="11">
        <f>2*'OddsRatio_working_3-way'!K35*'OddsRatio_working_3-way'!L35*'OddsRatio_working_3-way'!M35</f>
        <v>7.1109821653011801E-2</v>
      </c>
      <c r="R35" s="11">
        <f t="shared" si="23"/>
        <v>0</v>
      </c>
      <c r="S35" s="11">
        <f t="shared" si="24"/>
        <v>-0.82514931732389407</v>
      </c>
      <c r="T35" s="11">
        <f t="shared" si="25"/>
        <v>-0.25705586209467107</v>
      </c>
      <c r="U35" s="11">
        <f>'OddsRatio_working_3-way'!S35-'OddsRatio_working_3-way'!R35^2/3</f>
        <v>-0.82514931732389407</v>
      </c>
      <c r="V35" s="11">
        <f>'OddsRatio_working_3-way'!S35*'OddsRatio_working_3-way'!R35/3-2*'OddsRatio_working_3-way'!R35^3/27-'OddsRatio_working_3-way'!T35</f>
        <v>0.25705586209467107</v>
      </c>
      <c r="W35" s="11">
        <f>'OddsRatio_working_3-way'!V35^2+4*'OddsRatio_working_3-way'!U35^3/27</f>
        <v>-1.7154960428813121E-2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0.14425036972747043</v>
      </c>
      <c r="Y35" s="11">
        <f>IF('OddsRatio_working_3-way'!W35&gt;=0,IF('OddsRatio_working_3-way'!V35+SQRT('OddsRatio_working_3-way'!W35)&gt;0,0,PI()),ACOS('OddsRatio_working_3-way'!V35/(2*'OddsRatio_working_3-way'!X35)))</f>
        <v>0.47124026463843172</v>
      </c>
      <c r="Z35" s="11">
        <f>'OddsRatio_working_3-way'!X35^(1/3)*COS('OddsRatio_working_3-way'!Y35/3)</f>
        <v>0.5179949678282727</v>
      </c>
      <c r="AA35" s="11">
        <f>'OddsRatio_working_3-way'!X35^(1/3)*COS(('OddsRatio_working_3-way'!Y35+2*PI())/3)</f>
        <v>-0.3300484466761815</v>
      </c>
      <c r="AB35" s="11">
        <f>'OddsRatio_working_3-way'!X35^(1/3)*COS(('OddsRatio_working_3-way'!Y35+4*PI())/3)</f>
        <v>-0.18794652115209143</v>
      </c>
      <c r="AC35" s="11">
        <f>'OddsRatio_working_3-way'!X35^(1/3)*SIN('OddsRatio_working_3-way'!Y35/3)</f>
        <v>8.2042584953697539E-2</v>
      </c>
      <c r="AD35" s="11">
        <f>'OddsRatio_working_3-way'!X35^(1/3)*SIN(('OddsRatio_working_3-way'!Y35+2*PI())/3)</f>
        <v>0.40757550869493842</v>
      </c>
      <c r="AE35" s="11">
        <f>'OddsRatio_working_3-way'!X35^(1/3)*SIN(('OddsRatio_working_3-way'!Y35+4*PI())/3)</f>
        <v>-0.48961809364863601</v>
      </c>
      <c r="AF35" s="11">
        <f>-'OddsRatio_working_3-way'!U35/(3*'OddsRatio_working_3-way'!X35^(1/3))*COS(('OddsRatio_working_3-way'!Y35)/3)</f>
        <v>0.5179949678282727</v>
      </c>
      <c r="AG35" s="11">
        <f>-'OddsRatio_working_3-way'!U35/(3*'OddsRatio_working_3-way'!X35^(1/3))*COS(('OddsRatio_working_3-way'!Y35+2*PI())/3)</f>
        <v>-0.3300484466761815</v>
      </c>
      <c r="AH35" s="11">
        <f>-'OddsRatio_working_3-way'!U35/(3*'OddsRatio_working_3-way'!X35^(1/3))*COS(('OddsRatio_working_3-way'!Y35+4*PI())/3)</f>
        <v>-0.18794652115209143</v>
      </c>
      <c r="AI35" s="11">
        <f>'OddsRatio_working_3-way'!U35/(3*'OddsRatio_working_3-way'!X35^(1/3))*SIN(('OddsRatio_working_3-way'!Y35)/3)</f>
        <v>-8.2042584953697539E-2</v>
      </c>
      <c r="AJ35" s="11">
        <f>'OddsRatio_working_3-way'!U35/(3*'OddsRatio_working_3-way'!X35^(1/3))*SIN(('OddsRatio_working_3-way'!Y35+2*PI())/3)</f>
        <v>-0.40757550869493842</v>
      </c>
      <c r="AK35" s="11">
        <f>'OddsRatio_working_3-way'!U35/(3*'OddsRatio_working_3-way'!X35^(1/3))*SIN(('OddsRatio_working_3-way'!Y35+4*PI())/3)</f>
        <v>0.48961809364863601</v>
      </c>
      <c r="AL35" s="11">
        <f>'OddsRatio_working_3-way'!Z35+'OddsRatio_working_3-way'!AF35</f>
        <v>1.0359899356565454</v>
      </c>
      <c r="AM35" s="11">
        <f>'OddsRatio_working_3-way'!AA35+'OddsRatio_working_3-way'!AG35</f>
        <v>-0.66009689335236299</v>
      </c>
      <c r="AN35" s="11">
        <f>'OddsRatio_working_3-way'!AB35+'OddsRatio_working_3-way'!AH35</f>
        <v>-0.37589304230418286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1.0359899356565454</v>
      </c>
      <c r="AS35" s="11">
        <f>IF(('OddsRatio_working_3-way'!X35=0),IF(Q35&gt;0,-Q35^(1/3),(-Q35)^(1/3)),'OddsRatio_working_3-way'!AM35-'OddsRatio_working_3-way'!R35/3)</f>
        <v>-0.66009689335236299</v>
      </c>
      <c r="AT35" s="11">
        <f>IF(('OddsRatio_working_3-way'!X35=0),IF(Q35&gt;0,-Q35^(1/3),(-Q35)^(1/3)),'OddsRatio_working_3-way'!AN35-'OddsRatio_working_3-way'!R35/3)</f>
        <v>-0.37589304230418286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1.29</v>
      </c>
      <c r="B36" s="4">
        <f>IF('True_Odds_Calculator_3-way'!B37="","",'True_Odds_Calculator_3-way'!B37)</f>
        <v>6.05</v>
      </c>
      <c r="C36" s="4">
        <f>IF('True_Odds_Calculator_3-way'!C37="","",'True_Odds_Calculator_3-way'!C37)</f>
        <v>11.91</v>
      </c>
      <c r="D36" s="9">
        <f t="shared" si="13"/>
        <v>0.7640028538989565</v>
      </c>
      <c r="E36" s="9">
        <f t="shared" si="14"/>
        <v>0.15676328549754046</v>
      </c>
      <c r="F36" s="9">
        <f t="shared" si="15"/>
        <v>7.9233860603502654E-2</v>
      </c>
      <c r="G36" s="9">
        <f t="shared" si="16"/>
        <v>1.0651573593794681</v>
      </c>
      <c r="H36" s="9">
        <f t="shared" si="17"/>
        <v>1.3088956342200462</v>
      </c>
      <c r="I36" s="9">
        <f t="shared" si="18"/>
        <v>6.3790446648663126</v>
      </c>
      <c r="J36" s="9">
        <f t="shared" si="19"/>
        <v>12.620866790829998</v>
      </c>
      <c r="K36" s="11">
        <f t="shared" si="20"/>
        <v>0.77519379844961234</v>
      </c>
      <c r="L36" s="11">
        <f t="shared" si="21"/>
        <v>0.16528925619834711</v>
      </c>
      <c r="M36" s="11">
        <f t="shared" si="22"/>
        <v>8.3963056255247692E-2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-0.17189263938935084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0.17482217491803126</v>
      </c>
      <c r="Q36" s="11">
        <f>2*'OddsRatio_working_3-way'!K36*'OddsRatio_working_3-way'!L36*'OddsRatio_working_3-way'!M36</f>
        <v>2.1516575374526926E-2</v>
      </c>
      <c r="R36" s="11">
        <f t="shared" si="23"/>
        <v>0</v>
      </c>
      <c r="S36" s="11">
        <f t="shared" si="24"/>
        <v>-1.0170428212580107</v>
      </c>
      <c r="T36" s="11">
        <f t="shared" si="25"/>
        <v>-0.12517450107790903</v>
      </c>
      <c r="U36" s="11">
        <f>'OddsRatio_working_3-way'!S36-'OddsRatio_working_3-way'!R36^2/3</f>
        <v>-1.0170428212580107</v>
      </c>
      <c r="V36" s="11">
        <f>'OddsRatio_working_3-way'!S36*'OddsRatio_working_3-way'!R36/3-2*'OddsRatio_working_3-way'!R36^3/27-'OddsRatio_working_3-way'!T36</f>
        <v>0.12517450107790903</v>
      </c>
      <c r="W36" s="11">
        <f>'OddsRatio_working_3-way'!V36^2+4*'OddsRatio_working_3-way'!U36^3/27</f>
        <v>-0.14018390535588995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0.19739083126882653</v>
      </c>
      <c r="Y36" s="11">
        <f>IF('OddsRatio_working_3-way'!W36&gt;=0,IF('OddsRatio_working_3-way'!V36+SQRT('OddsRatio_working_3-way'!W36)&gt;0,0,PI()),ACOS('OddsRatio_working_3-way'!V36/(2*'OddsRatio_working_3-way'!X36)))</f>
        <v>1.2481549655546456</v>
      </c>
      <c r="Z36" s="11">
        <f>'OddsRatio_working_3-way'!X36^(1/3)*COS('OddsRatio_working_3-way'!Y36/3)</f>
        <v>0.53257867968973405</v>
      </c>
      <c r="AA36" s="11">
        <f>'OddsRatio_working_3-way'!X36^(1/3)*COS(('OddsRatio_working_3-way'!Y36+2*PI())/3)</f>
        <v>-0.47008008489835895</v>
      </c>
      <c r="AB36" s="11">
        <f>'OddsRatio_working_3-way'!X36^(1/3)*COS(('OddsRatio_working_3-way'!Y36+4*PI())/3)</f>
        <v>-6.249859479137522E-2</v>
      </c>
      <c r="AC36" s="11">
        <f>'OddsRatio_working_3-way'!X36^(1/3)*SIN('OddsRatio_working_3-way'!Y36/3)</f>
        <v>0.23531728302997607</v>
      </c>
      <c r="AD36" s="11">
        <f>'OddsRatio_working_3-way'!X36^(1/3)*SIN(('OddsRatio_working_3-way'!Y36+2*PI())/3)</f>
        <v>0.34356802461029717</v>
      </c>
      <c r="AE36" s="11">
        <f>'OddsRatio_working_3-way'!X36^(1/3)*SIN(('OddsRatio_working_3-way'!Y36+4*PI())/3)</f>
        <v>-0.57888530764027313</v>
      </c>
      <c r="AF36" s="11">
        <f>-'OddsRatio_working_3-way'!U36/(3*'OddsRatio_working_3-way'!X36^(1/3))*COS(('OddsRatio_working_3-way'!Y36)/3)</f>
        <v>0.53257867968973416</v>
      </c>
      <c r="AG36" s="11">
        <f>-'OddsRatio_working_3-way'!U36/(3*'OddsRatio_working_3-way'!X36^(1/3))*COS(('OddsRatio_working_3-way'!Y36+2*PI())/3)</f>
        <v>-0.47008008489835906</v>
      </c>
      <c r="AH36" s="11">
        <f>-'OddsRatio_working_3-way'!U36/(3*'OddsRatio_working_3-way'!X36^(1/3))*COS(('OddsRatio_working_3-way'!Y36+4*PI())/3)</f>
        <v>-6.2498594791375227E-2</v>
      </c>
      <c r="AI36" s="11">
        <f>'OddsRatio_working_3-way'!U36/(3*'OddsRatio_working_3-way'!X36^(1/3))*SIN(('OddsRatio_working_3-way'!Y36)/3)</f>
        <v>-0.23531728302997612</v>
      </c>
      <c r="AJ36" s="11">
        <f>'OddsRatio_working_3-way'!U36/(3*'OddsRatio_working_3-way'!X36^(1/3))*SIN(('OddsRatio_working_3-way'!Y36+2*PI())/3)</f>
        <v>-0.34356802461029723</v>
      </c>
      <c r="AK36" s="11">
        <f>'OddsRatio_working_3-way'!U36/(3*'OddsRatio_working_3-way'!X36^(1/3))*SIN(('OddsRatio_working_3-way'!Y36+4*PI())/3)</f>
        <v>0.57888530764027324</v>
      </c>
      <c r="AL36" s="11">
        <f>'OddsRatio_working_3-way'!Z36+'OddsRatio_working_3-way'!AF36</f>
        <v>1.0651573593794681</v>
      </c>
      <c r="AM36" s="11">
        <f>'OddsRatio_working_3-way'!AA36+'OddsRatio_working_3-way'!AG36</f>
        <v>-0.94016016979671801</v>
      </c>
      <c r="AN36" s="11">
        <f>'OddsRatio_working_3-way'!AB36+'OddsRatio_working_3-way'!AH36</f>
        <v>-0.12499718958275044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1.0651573593794681</v>
      </c>
      <c r="AS36" s="11">
        <f>IF(('OddsRatio_working_3-way'!X36=0),IF(Q36&gt;0,-Q36^(1/3),(-Q36)^(1/3)),'OddsRatio_working_3-way'!AM36-'OddsRatio_working_3-way'!R36/3)</f>
        <v>-0.94016016979671801</v>
      </c>
      <c r="AT36" s="11">
        <f>IF(('OddsRatio_working_3-way'!X36=0),IF(Q36&gt;0,-Q36^(1/3),(-Q36)^(1/3)),'OddsRatio_working_3-way'!AN36-'OddsRatio_working_3-way'!R36/3)</f>
        <v>-0.12499718958275044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1.4</v>
      </c>
      <c r="B37" s="4">
        <f>IF('True_Odds_Calculator_3-way'!B38="","",'True_Odds_Calculator_3-way'!B38)</f>
        <v>5.01</v>
      </c>
      <c r="C37" s="4">
        <f>IF('True_Odds_Calculator_3-way'!C38="","",'True_Odds_Calculator_3-way'!C38)</f>
        <v>8.52</v>
      </c>
      <c r="D37" s="9">
        <f t="shared" si="13"/>
        <v>0.70035640657189313</v>
      </c>
      <c r="E37" s="9">
        <f t="shared" si="14"/>
        <v>0.18906663587610253</v>
      </c>
      <c r="F37" s="9">
        <f t="shared" si="15"/>
        <v>0.1105769575520041</v>
      </c>
      <c r="G37" s="9">
        <f t="shared" si="16"/>
        <v>1.0696110959232996</v>
      </c>
      <c r="H37" s="9">
        <f t="shared" si="17"/>
        <v>1.4278444383693201</v>
      </c>
      <c r="I37" s="9">
        <f t="shared" si="18"/>
        <v>5.2891404946524307</v>
      </c>
      <c r="J37" s="9">
        <f t="shared" si="19"/>
        <v>9.0434754413432135</v>
      </c>
      <c r="K37" s="11">
        <f t="shared" si="20"/>
        <v>0.7142857142857143</v>
      </c>
      <c r="L37" s="11">
        <f t="shared" si="21"/>
        <v>0.19960079840319361</v>
      </c>
      <c r="M37" s="11">
        <f t="shared" si="22"/>
        <v>0.11737089201877934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-0.20184446666693434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0.19963426600855969</v>
      </c>
      <c r="Q37" s="11">
        <f>2*'OddsRatio_working_3-way'!K37*'OddsRatio_working_3-way'!L37*'OddsRatio_working_3-way'!M37</f>
        <v>3.3467605366061977E-2</v>
      </c>
      <c r="R37" s="11">
        <f t="shared" si="23"/>
        <v>0</v>
      </c>
      <c r="S37" s="11">
        <f t="shared" si="24"/>
        <v>-0.98904998142940559</v>
      </c>
      <c r="T37" s="11">
        <f t="shared" si="25"/>
        <v>-0.16580888205019373</v>
      </c>
      <c r="U37" s="11">
        <f>'OddsRatio_working_3-way'!S37-'OddsRatio_working_3-way'!R37^2/3</f>
        <v>-0.98904998142940559</v>
      </c>
      <c r="V37" s="11">
        <f>'OddsRatio_working_3-way'!S37*'OddsRatio_working_3-way'!R37/3-2*'OddsRatio_working_3-way'!R37^3/27-'OddsRatio_working_3-way'!T37</f>
        <v>0.16580888205019373</v>
      </c>
      <c r="W37" s="11">
        <f>'OddsRatio_working_3-way'!V37^2+4*'OddsRatio_working_3-way'!U37^3/27</f>
        <v>-0.11584198353241322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0.18929776074953203</v>
      </c>
      <c r="Y37" s="11">
        <f>IF('OddsRatio_working_3-way'!W37&gt;=0,IF('OddsRatio_working_3-way'!V37+SQRT('OddsRatio_working_3-way'!W37)&gt;0,0,PI()),ACOS('OddsRatio_working_3-way'!V37/(2*'OddsRatio_working_3-way'!X37)))</f>
        <v>1.117470500332904</v>
      </c>
      <c r="Z37" s="11">
        <f>'OddsRatio_working_3-way'!X37^(1/3)*COS('OddsRatio_working_3-way'!Y37/3)</f>
        <v>0.53480554796164981</v>
      </c>
      <c r="AA37" s="11">
        <f>'OddsRatio_working_3-way'!X37^(1/3)*COS(('OddsRatio_working_3-way'!Y37+2*PI())/3)</f>
        <v>-0.44837173474324693</v>
      </c>
      <c r="AB37" s="11">
        <f>'OddsRatio_working_3-way'!X37^(1/3)*COS(('OddsRatio_working_3-way'!Y37+4*PI())/3)</f>
        <v>-8.6433813218403321E-2</v>
      </c>
      <c r="AC37" s="11">
        <f>'OddsRatio_working_3-way'!X37^(1/3)*SIN('OddsRatio_working_3-way'!Y37/3)</f>
        <v>0.20896495642230234</v>
      </c>
      <c r="AD37" s="11">
        <f>'OddsRatio_working_3-way'!X37^(1/3)*SIN(('OddsRatio_working_3-way'!Y37+2*PI())/3)</f>
        <v>0.35867271240849458</v>
      </c>
      <c r="AE37" s="11">
        <f>'OddsRatio_working_3-way'!X37^(1/3)*SIN(('OddsRatio_working_3-way'!Y37+4*PI())/3)</f>
        <v>-0.56763766883079692</v>
      </c>
      <c r="AF37" s="11">
        <f>-'OddsRatio_working_3-way'!U37/(3*'OddsRatio_working_3-way'!X37^(1/3))*COS(('OddsRatio_working_3-way'!Y37)/3)</f>
        <v>0.5348055479616497</v>
      </c>
      <c r="AG37" s="11">
        <f>-'OddsRatio_working_3-way'!U37/(3*'OddsRatio_working_3-way'!X37^(1/3))*COS(('OddsRatio_working_3-way'!Y37+2*PI())/3)</f>
        <v>-0.44837173474324682</v>
      </c>
      <c r="AH37" s="11">
        <f>-'OddsRatio_working_3-way'!U37/(3*'OddsRatio_working_3-way'!X37^(1/3))*COS(('OddsRatio_working_3-way'!Y37+4*PI())/3)</f>
        <v>-8.6433813218403308E-2</v>
      </c>
      <c r="AI37" s="11">
        <f>'OddsRatio_working_3-way'!U37/(3*'OddsRatio_working_3-way'!X37^(1/3))*SIN(('OddsRatio_working_3-way'!Y37)/3)</f>
        <v>-0.20896495642230228</v>
      </c>
      <c r="AJ37" s="11">
        <f>'OddsRatio_working_3-way'!U37/(3*'OddsRatio_working_3-way'!X37^(1/3))*SIN(('OddsRatio_working_3-way'!Y37+2*PI())/3)</f>
        <v>-0.35867271240849452</v>
      </c>
      <c r="AK37" s="11">
        <f>'OddsRatio_working_3-way'!U37/(3*'OddsRatio_working_3-way'!X37^(1/3))*SIN(('OddsRatio_working_3-way'!Y37+4*PI())/3)</f>
        <v>0.5676376688307968</v>
      </c>
      <c r="AL37" s="11">
        <f>'OddsRatio_working_3-way'!Z37+'OddsRatio_working_3-way'!AF37</f>
        <v>1.0696110959232996</v>
      </c>
      <c r="AM37" s="11">
        <f>'OddsRatio_working_3-way'!AA37+'OddsRatio_working_3-way'!AG37</f>
        <v>-0.89674346948649375</v>
      </c>
      <c r="AN37" s="11">
        <f>'OddsRatio_working_3-way'!AB37+'OddsRatio_working_3-way'!AH37</f>
        <v>-0.17286762643680664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1.0696110959232996</v>
      </c>
      <c r="AS37" s="11">
        <f>IF(('OddsRatio_working_3-way'!X37=0),IF(Q37&gt;0,-Q37^(1/3),(-Q37)^(1/3)),'OddsRatio_working_3-way'!AM37-'OddsRatio_working_3-way'!R37/3)</f>
        <v>-0.89674346948649375</v>
      </c>
      <c r="AT37" s="11">
        <f>IF(('OddsRatio_working_3-way'!X37=0),IF(Q37&gt;0,-Q37^(1/3),(-Q37)^(1/3)),'OddsRatio_working_3-way'!AN37-'OddsRatio_working_3-way'!R37/3)</f>
        <v>-0.17286762643680664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2.0099999999999998</v>
      </c>
      <c r="B38" s="4">
        <f>IF('True_Odds_Calculator_3-way'!B39="","",'True_Odds_Calculator_3-way'!B39)</f>
        <v>3.31</v>
      </c>
      <c r="C38" s="4">
        <f>IF('True_Odds_Calculator_3-way'!C39="","",'True_Odds_Calculator_3-way'!C39)</f>
        <v>4.3499999999999996</v>
      </c>
      <c r="D38" s="9">
        <f t="shared" si="13"/>
        <v>0.48587158384521251</v>
      </c>
      <c r="E38" s="9">
        <f t="shared" si="14"/>
        <v>0.29238558487747679</v>
      </c>
      <c r="F38" s="9">
        <f t="shared" si="15"/>
        <v>0.22174283127731101</v>
      </c>
      <c r="G38" s="9">
        <f t="shared" si="16"/>
        <v>1.0476801951829877</v>
      </c>
      <c r="H38" s="9">
        <f t="shared" si="17"/>
        <v>2.0581569971348168</v>
      </c>
      <c r="I38" s="9">
        <f t="shared" si="18"/>
        <v>3.4201412508727018</v>
      </c>
      <c r="J38" s="9">
        <f t="shared" si="19"/>
        <v>4.5097286538630081</v>
      </c>
      <c r="K38" s="11">
        <f t="shared" si="20"/>
        <v>0.49751243781094534</v>
      </c>
      <c r="L38" s="11">
        <f t="shared" si="21"/>
        <v>0.30211480362537763</v>
      </c>
      <c r="M38" s="11">
        <f t="shared" si="22"/>
        <v>0.22988505747126439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-0.27006285376948991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0.23046900442400281</v>
      </c>
      <c r="Q38" s="11">
        <f>2*'OddsRatio_working_3-way'!K38*'OddsRatio_working_3-way'!L38*'OddsRatio_working_3-way'!M38</f>
        <v>6.9106148253074318E-2</v>
      </c>
      <c r="R38" s="11">
        <f t="shared" si="23"/>
        <v>0</v>
      </c>
      <c r="S38" s="11">
        <f t="shared" si="24"/>
        <v>-0.85339024307548006</v>
      </c>
      <c r="T38" s="11">
        <f t="shared" si="25"/>
        <v>-0.25588912835846483</v>
      </c>
      <c r="U38" s="11">
        <f>'OddsRatio_working_3-way'!S38-'OddsRatio_working_3-way'!R38^2/3</f>
        <v>-0.85339024307548006</v>
      </c>
      <c r="V38" s="11">
        <f>'OddsRatio_working_3-way'!S38*'OddsRatio_working_3-way'!R38/3-2*'OddsRatio_working_3-way'!R38^3/27-'OddsRatio_working_3-way'!T38</f>
        <v>0.25588912835846483</v>
      </c>
      <c r="W38" s="11">
        <f>'OddsRatio_working_3-way'!V38^2+4*'OddsRatio_working_3-way'!U38^3/27</f>
        <v>-2.6595228045780017E-2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0.15171887988796492</v>
      </c>
      <c r="Y38" s="11">
        <f>IF('OddsRatio_working_3-way'!W38&gt;=0,IF('OddsRatio_working_3-way'!V38+SQRT('OddsRatio_working_3-way'!W38)&gt;0,0,PI()),ACOS('OddsRatio_working_3-way'!V38/(2*'OddsRatio_working_3-way'!X38)))</f>
        <v>0.56740177748442888</v>
      </c>
      <c r="Z38" s="11">
        <f>'OddsRatio_working_3-way'!X38^(1/3)*COS('OddsRatio_working_3-way'!Y38/3)</f>
        <v>0.52384009759149386</v>
      </c>
      <c r="AA38" s="11">
        <f>'OddsRatio_working_3-way'!X38^(1/3)*COS(('OddsRatio_working_3-way'!Y38+2*PI())/3)</f>
        <v>-0.34876027498943318</v>
      </c>
      <c r="AB38" s="11">
        <f>'OddsRatio_working_3-way'!X38^(1/3)*COS(('OddsRatio_working_3-way'!Y38+4*PI())/3)</f>
        <v>-0.1750798226020609</v>
      </c>
      <c r="AC38" s="11">
        <f>'OddsRatio_working_3-way'!X38^(1/3)*SIN('OddsRatio_working_3-way'!Y38/3)</f>
        <v>0.10027445593882552</v>
      </c>
      <c r="AD38" s="11">
        <f>'OddsRatio_working_3-way'!X38^(1/3)*SIN(('OddsRatio_working_3-way'!Y38+2*PI())/3)</f>
        <v>0.40352160406574056</v>
      </c>
      <c r="AE38" s="11">
        <f>'OddsRatio_working_3-way'!X38^(1/3)*SIN(('OddsRatio_working_3-way'!Y38+4*PI())/3)</f>
        <v>-0.503796060004566</v>
      </c>
      <c r="AF38" s="11">
        <f>-'OddsRatio_working_3-way'!U38/(3*'OddsRatio_working_3-way'!X38^(1/3))*COS(('OddsRatio_working_3-way'!Y38)/3)</f>
        <v>0.52384009759149386</v>
      </c>
      <c r="AG38" s="11">
        <f>-'OddsRatio_working_3-way'!U38/(3*'OddsRatio_working_3-way'!X38^(1/3))*COS(('OddsRatio_working_3-way'!Y38+2*PI())/3)</f>
        <v>-0.34876027498943318</v>
      </c>
      <c r="AH38" s="11">
        <f>-'OddsRatio_working_3-way'!U38/(3*'OddsRatio_working_3-way'!X38^(1/3))*COS(('OddsRatio_working_3-way'!Y38+4*PI())/3)</f>
        <v>-0.1750798226020609</v>
      </c>
      <c r="AI38" s="11">
        <f>'OddsRatio_working_3-way'!U38/(3*'OddsRatio_working_3-way'!X38^(1/3))*SIN(('OddsRatio_working_3-way'!Y38)/3)</f>
        <v>-0.10027445593882552</v>
      </c>
      <c r="AJ38" s="11">
        <f>'OddsRatio_working_3-way'!U38/(3*'OddsRatio_working_3-way'!X38^(1/3))*SIN(('OddsRatio_working_3-way'!Y38+2*PI())/3)</f>
        <v>-0.40352160406574056</v>
      </c>
      <c r="AK38" s="11">
        <f>'OddsRatio_working_3-way'!U38/(3*'OddsRatio_working_3-way'!X38^(1/3))*SIN(('OddsRatio_working_3-way'!Y38+4*PI())/3)</f>
        <v>0.503796060004566</v>
      </c>
      <c r="AL38" s="11">
        <f>'OddsRatio_working_3-way'!Z38+'OddsRatio_working_3-way'!AF38</f>
        <v>1.0476801951829877</v>
      </c>
      <c r="AM38" s="11">
        <f>'OddsRatio_working_3-way'!AA38+'OddsRatio_working_3-way'!AG38</f>
        <v>-0.69752054997886637</v>
      </c>
      <c r="AN38" s="11">
        <f>'OddsRatio_working_3-way'!AB38+'OddsRatio_working_3-way'!AH38</f>
        <v>-0.35015964520412179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1.0476801951829877</v>
      </c>
      <c r="AS38" s="11">
        <f>IF(('OddsRatio_working_3-way'!X38=0),IF(Q38&gt;0,-Q38^(1/3),(-Q38)^(1/3)),'OddsRatio_working_3-way'!AM38-'OddsRatio_working_3-way'!R38/3)</f>
        <v>-0.69752054997886637</v>
      </c>
      <c r="AT38" s="11">
        <f>IF(('OddsRatio_working_3-way'!X38=0),IF(Q38&gt;0,-Q38^(1/3),(-Q38)^(1/3)),'OddsRatio_working_3-way'!AN38-'OddsRatio_working_3-way'!R38/3)</f>
        <v>-0.35015964520412179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3.9</v>
      </c>
      <c r="B39" s="4">
        <f>IF('True_Odds_Calculator_3-way'!B40="","",'True_Odds_Calculator_3-way'!B40)</f>
        <v>3.42</v>
      </c>
      <c r="C39" s="4">
        <f>IF('True_Odds_Calculator_3-way'!C40="","",'True_Odds_Calculator_3-way'!C40)</f>
        <v>2.08</v>
      </c>
      <c r="D39" s="9">
        <f t="shared" si="13"/>
        <v>0.2477358690890886</v>
      </c>
      <c r="E39" s="9">
        <f t="shared" si="14"/>
        <v>0.28296911272974007</v>
      </c>
      <c r="F39" s="9">
        <f t="shared" si="15"/>
        <v>0.46929501818117136</v>
      </c>
      <c r="G39" s="9">
        <f t="shared" si="16"/>
        <v>1.0470886812064943</v>
      </c>
      <c r="H39" s="9">
        <f t="shared" si="17"/>
        <v>4.0365571754988325</v>
      </c>
      <c r="I39" s="9">
        <f t="shared" si="18"/>
        <v>3.533954608519716</v>
      </c>
      <c r="J39" s="9">
        <f t="shared" si="19"/>
        <v>2.1308557757030142</v>
      </c>
      <c r="K39" s="11">
        <f t="shared" si="20"/>
        <v>0.25641025641025644</v>
      </c>
      <c r="L39" s="11">
        <f t="shared" si="21"/>
        <v>0.29239766081871343</v>
      </c>
      <c r="M39" s="11">
        <f t="shared" si="22"/>
        <v>0.48076923076923073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-0.27320149486141387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0.23068848979780154</v>
      </c>
      <c r="Q39" s="11">
        <f>2*'OddsRatio_working_3-way'!K39*'OddsRatio_working_3-way'!L39*'OddsRatio_working_3-way'!M39</f>
        <v>7.2090153061812975E-2</v>
      </c>
      <c r="R39" s="11">
        <f t="shared" si="23"/>
        <v>0</v>
      </c>
      <c r="S39" s="11">
        <f t="shared" si="24"/>
        <v>-0.84438955912310154</v>
      </c>
      <c r="T39" s="11">
        <f t="shared" si="25"/>
        <v>-0.26387173722596918</v>
      </c>
      <c r="U39" s="11">
        <f>'OddsRatio_working_3-way'!S39-'OddsRatio_working_3-way'!R39^2/3</f>
        <v>-0.84438955912310154</v>
      </c>
      <c r="V39" s="11">
        <f>'OddsRatio_working_3-way'!S39*'OddsRatio_working_3-way'!R39/3-2*'OddsRatio_working_3-way'!R39^3/27-'OddsRatio_working_3-way'!T39</f>
        <v>0.26387173722596918</v>
      </c>
      <c r="W39" s="11">
        <f>'OddsRatio_working_3-way'!V39^2+4*'OddsRatio_working_3-way'!U39^3/27</f>
        <v>-1.9563478036850837E-2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0.14932495751171485</v>
      </c>
      <c r="Y39" s="11">
        <f>IF('OddsRatio_working_3-way'!W39&gt;=0,IF('OddsRatio_working_3-way'!V39+SQRT('OddsRatio_working_3-way'!W39)&gt;0,0,PI()),ACOS('OddsRatio_working_3-way'!V39/(2*'OddsRatio_working_3-way'!X39)))</f>
        <v>0.48741030357451942</v>
      </c>
      <c r="Z39" s="11">
        <f>'OddsRatio_working_3-way'!X39^(1/3)*COS('OddsRatio_working_3-way'!Y39/3)</f>
        <v>0.52354434060324717</v>
      </c>
      <c r="AA39" s="11">
        <f>'OddsRatio_working_3-way'!X39^(1/3)*COS(('OddsRatio_working_3-way'!Y39+2*PI())/3)</f>
        <v>-0.33609163173339601</v>
      </c>
      <c r="AB39" s="11">
        <f>'OddsRatio_working_3-way'!X39^(1/3)*COS(('OddsRatio_working_3-way'!Y39+4*PI())/3)</f>
        <v>-0.1874527088698513</v>
      </c>
      <c r="AC39" s="11">
        <f>'OddsRatio_working_3-way'!X39^(1/3)*SIN('OddsRatio_working_3-way'!Y39/3)</f>
        <v>8.5816722127323664E-2</v>
      </c>
      <c r="AD39" s="11">
        <f>'OddsRatio_working_3-way'!X39^(1/3)*SIN(('OddsRatio_working_3-way'!Y39+2*PI())/3)</f>
        <v>0.410494337906323</v>
      </c>
      <c r="AE39" s="11">
        <f>'OddsRatio_working_3-way'!X39^(1/3)*SIN(('OddsRatio_working_3-way'!Y39+4*PI())/3)</f>
        <v>-0.49631106003364661</v>
      </c>
      <c r="AF39" s="11">
        <f>-'OddsRatio_working_3-way'!U39/(3*'OddsRatio_working_3-way'!X39^(1/3))*COS(('OddsRatio_working_3-way'!Y39)/3)</f>
        <v>0.52354434060324717</v>
      </c>
      <c r="AG39" s="11">
        <f>-'OddsRatio_working_3-way'!U39/(3*'OddsRatio_working_3-way'!X39^(1/3))*COS(('OddsRatio_working_3-way'!Y39+2*PI())/3)</f>
        <v>-0.33609163173339601</v>
      </c>
      <c r="AH39" s="11">
        <f>-'OddsRatio_working_3-way'!U39/(3*'OddsRatio_working_3-way'!X39^(1/3))*COS(('OddsRatio_working_3-way'!Y39+4*PI())/3)</f>
        <v>-0.1874527088698513</v>
      </c>
      <c r="AI39" s="11">
        <f>'OddsRatio_working_3-way'!U39/(3*'OddsRatio_working_3-way'!X39^(1/3))*SIN(('OddsRatio_working_3-way'!Y39)/3)</f>
        <v>-8.5816722127323664E-2</v>
      </c>
      <c r="AJ39" s="11">
        <f>'OddsRatio_working_3-way'!U39/(3*'OddsRatio_working_3-way'!X39^(1/3))*SIN(('OddsRatio_working_3-way'!Y39+2*PI())/3)</f>
        <v>-0.410494337906323</v>
      </c>
      <c r="AK39" s="11">
        <f>'OddsRatio_working_3-way'!U39/(3*'OddsRatio_working_3-way'!X39^(1/3))*SIN(('OddsRatio_working_3-way'!Y39+4*PI())/3)</f>
        <v>0.49631106003364661</v>
      </c>
      <c r="AL39" s="11">
        <f>'OddsRatio_working_3-way'!Z39+'OddsRatio_working_3-way'!AF39</f>
        <v>1.0470886812064943</v>
      </c>
      <c r="AM39" s="11">
        <f>'OddsRatio_working_3-way'!AA39+'OddsRatio_working_3-way'!AG39</f>
        <v>-0.67218326346679202</v>
      </c>
      <c r="AN39" s="11">
        <f>'OddsRatio_working_3-way'!AB39+'OddsRatio_working_3-way'!AH39</f>
        <v>-0.3749054177397026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1.0470886812064943</v>
      </c>
      <c r="AS39" s="11">
        <f>IF(('OddsRatio_working_3-way'!X39=0),IF(Q39&gt;0,-Q39^(1/3),(-Q39)^(1/3)),'OddsRatio_working_3-way'!AM39-'OddsRatio_working_3-way'!R39/3)</f>
        <v>-0.67218326346679202</v>
      </c>
      <c r="AT39" s="11">
        <f>IF(('OddsRatio_working_3-way'!X39=0),IF(Q39&gt;0,-Q39^(1/3),(-Q39)^(1/3)),'OddsRatio_working_3-way'!AN39-'OddsRatio_working_3-way'!R39/3)</f>
        <v>-0.3749054177397026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2.1</v>
      </c>
      <c r="B40" s="4">
        <f>IF('True_Odds_Calculator_3-way'!B41="","",'True_Odds_Calculator_3-way'!B41)</f>
        <v>3.4</v>
      </c>
      <c r="C40" s="4">
        <f>IF('True_Odds_Calculator_3-way'!C41="","",'True_Odds_Calculator_3-way'!C41)</f>
        <v>3.88</v>
      </c>
      <c r="D40" s="9">
        <f t="shared" si="13"/>
        <v>0.46534554685209445</v>
      </c>
      <c r="E40" s="9">
        <f t="shared" si="14"/>
        <v>0.28516190441394257</v>
      </c>
      <c r="F40" s="9">
        <f t="shared" si="15"/>
        <v>0.24949254873396301</v>
      </c>
      <c r="G40" s="9">
        <f t="shared" si="16"/>
        <v>1.0444915743788523</v>
      </c>
      <c r="H40" s="9">
        <f t="shared" si="17"/>
        <v>2.1489407318167379</v>
      </c>
      <c r="I40" s="9">
        <f t="shared" si="18"/>
        <v>3.5067797785092449</v>
      </c>
      <c r="J40" s="9">
        <f t="shared" si="19"/>
        <v>4.0081357342110939</v>
      </c>
      <c r="K40" s="11">
        <f t="shared" si="20"/>
        <v>0.47619047619047616</v>
      </c>
      <c r="L40" s="11">
        <f t="shared" si="21"/>
        <v>0.29411764705882354</v>
      </c>
      <c r="M40" s="11">
        <f t="shared" si="22"/>
        <v>0.25773195876288663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-0.27445204886078145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0.23029830488896591</v>
      </c>
      <c r="Q40" s="11">
        <f>2*'OddsRatio_working_3-way'!K40*'OddsRatio_working_3-way'!L40*'OddsRatio_working_3-way'!M40</f>
        <v>7.2193825984001855E-2</v>
      </c>
      <c r="R40" s="11">
        <f t="shared" si="23"/>
        <v>0</v>
      </c>
      <c r="S40" s="11">
        <f t="shared" si="24"/>
        <v>-0.83912037037037035</v>
      </c>
      <c r="T40" s="11">
        <f t="shared" si="25"/>
        <v>-0.26304713804713803</v>
      </c>
      <c r="U40" s="11">
        <f>'OddsRatio_working_3-way'!S40-'OddsRatio_working_3-way'!R40^2/3</f>
        <v>-0.83912037037037035</v>
      </c>
      <c r="V40" s="11">
        <f>'OddsRatio_working_3-way'!S40*'OddsRatio_working_3-way'!R40/3-2*'OddsRatio_working_3-way'!R40^3/27-'OddsRatio_working_3-way'!T40</f>
        <v>0.26304713804713803</v>
      </c>
      <c r="W40" s="11">
        <f>'OddsRatio_working_3-way'!V40^2+4*'OddsRatio_working_3-way'!U40^3/27</f>
        <v>-1.8338640078553195E-2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0.14792940623262105</v>
      </c>
      <c r="Y40" s="11">
        <f>IF('OddsRatio_working_3-way'!W40&gt;=0,IF('OddsRatio_working_3-way'!V40+SQRT('OddsRatio_working_3-way'!W40)&gt;0,0,PI()),ACOS('OddsRatio_working_3-way'!V40/(2*'OddsRatio_working_3-way'!X40)))</f>
        <v>0.47542810894012222</v>
      </c>
      <c r="Z40" s="11">
        <f>'OddsRatio_working_3-way'!X40^(1/3)*COS('OddsRatio_working_3-way'!Y40/3)</f>
        <v>0.52224578718942627</v>
      </c>
      <c r="AA40" s="11">
        <f>'OddsRatio_working_3-way'!X40^(1/3)*COS(('OddsRatio_working_3-way'!Y40+2*PI())/3)</f>
        <v>-0.33340425989865757</v>
      </c>
      <c r="AB40" s="11">
        <f>'OddsRatio_working_3-way'!X40^(1/3)*COS(('OddsRatio_working_3-way'!Y40+4*PI())/3)</f>
        <v>-0.18884152729076881</v>
      </c>
      <c r="AC40" s="11">
        <f>'OddsRatio_working_3-way'!X40^(1/3)*SIN('OddsRatio_working_3-way'!Y40/3)</f>
        <v>8.3463332585952732E-2</v>
      </c>
      <c r="AD40" s="11">
        <f>'OddsRatio_working_3-way'!X40^(1/3)*SIN(('OddsRatio_working_3-way'!Y40+2*PI())/3)</f>
        <v>0.41054645243246862</v>
      </c>
      <c r="AE40" s="11">
        <f>'OddsRatio_working_3-way'!X40^(1/3)*SIN(('OddsRatio_working_3-way'!Y40+4*PI())/3)</f>
        <v>-0.49400978501842113</v>
      </c>
      <c r="AF40" s="11">
        <f>-'OddsRatio_working_3-way'!U40/(3*'OddsRatio_working_3-way'!X40^(1/3))*COS(('OddsRatio_working_3-way'!Y40)/3)</f>
        <v>0.52224578718942616</v>
      </c>
      <c r="AG40" s="11">
        <f>-'OddsRatio_working_3-way'!U40/(3*'OddsRatio_working_3-way'!X40^(1/3))*COS(('OddsRatio_working_3-way'!Y40+2*PI())/3)</f>
        <v>-0.33340425989865752</v>
      </c>
      <c r="AH40" s="11">
        <f>-'OddsRatio_working_3-way'!U40/(3*'OddsRatio_working_3-way'!X40^(1/3))*COS(('OddsRatio_working_3-way'!Y40+4*PI())/3)</f>
        <v>-0.18884152729076875</v>
      </c>
      <c r="AI40" s="11">
        <f>'OddsRatio_working_3-way'!U40/(3*'OddsRatio_working_3-way'!X40^(1/3))*SIN(('OddsRatio_working_3-way'!Y40)/3)</f>
        <v>-8.3463332585952704E-2</v>
      </c>
      <c r="AJ40" s="11">
        <f>'OddsRatio_working_3-way'!U40/(3*'OddsRatio_working_3-way'!X40^(1/3))*SIN(('OddsRatio_working_3-way'!Y40+2*PI())/3)</f>
        <v>-0.41054645243246857</v>
      </c>
      <c r="AK40" s="11">
        <f>'OddsRatio_working_3-way'!U40/(3*'OddsRatio_working_3-way'!X40^(1/3))*SIN(('OddsRatio_working_3-way'!Y40+4*PI())/3)</f>
        <v>0.49400978501842102</v>
      </c>
      <c r="AL40" s="11">
        <f>'OddsRatio_working_3-way'!Z40+'OddsRatio_working_3-way'!AF40</f>
        <v>1.0444915743788523</v>
      </c>
      <c r="AM40" s="11">
        <f>'OddsRatio_working_3-way'!AA40+'OddsRatio_working_3-way'!AG40</f>
        <v>-0.66680851979731504</v>
      </c>
      <c r="AN40" s="11">
        <f>'OddsRatio_working_3-way'!AB40+'OddsRatio_working_3-way'!AH40</f>
        <v>-0.37768305458153756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1.0444915743788523</v>
      </c>
      <c r="AS40" s="11">
        <f>IF(('OddsRatio_working_3-way'!X40=0),IF(Q40&gt;0,-Q40^(1/3),(-Q40)^(1/3)),'OddsRatio_working_3-way'!AM40-'OddsRatio_working_3-way'!R40/3)</f>
        <v>-0.66680851979731504</v>
      </c>
      <c r="AT40" s="11">
        <f>IF(('OddsRatio_working_3-way'!X40=0),IF(Q40&gt;0,-Q40^(1/3),(-Q40)^(1/3)),'OddsRatio_working_3-way'!AN40-'OddsRatio_working_3-way'!R40/3)</f>
        <v>-0.37768305458153756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1.56</v>
      </c>
      <c r="B41" s="4">
        <f>IF('True_Odds_Calculator_3-way'!B42="","",'True_Odds_Calculator_3-way'!B42)</f>
        <v>4.13</v>
      </c>
      <c r="C41" s="4">
        <f>IF('True_Odds_Calculator_3-way'!C42="","",'True_Odds_Calculator_3-way'!C42)</f>
        <v>6.79</v>
      </c>
      <c r="D41" s="9">
        <f t="shared" si="13"/>
        <v>0.62785403885422086</v>
      </c>
      <c r="E41" s="9">
        <f t="shared" si="14"/>
        <v>0.23186148508254409</v>
      </c>
      <c r="F41" s="9">
        <f t="shared" si="15"/>
        <v>0.14028447606323519</v>
      </c>
      <c r="G41" s="9">
        <f t="shared" si="16"/>
        <v>1.0584408446294793</v>
      </c>
      <c r="H41" s="9">
        <f t="shared" si="17"/>
        <v>1.5927268729925084</v>
      </c>
      <c r="I41" s="9">
        <f t="shared" si="18"/>
        <v>4.3129198436902705</v>
      </c>
      <c r="J41" s="9">
        <f t="shared" si="19"/>
        <v>7.1283724904046837</v>
      </c>
      <c r="K41" s="11">
        <f t="shared" si="20"/>
        <v>0.64102564102564097</v>
      </c>
      <c r="L41" s="11">
        <f t="shared" si="21"/>
        <v>0.24213075060532688</v>
      </c>
      <c r="M41" s="11">
        <f t="shared" si="22"/>
        <v>0.14727540500736377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-0.2319885251913909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0.21670249572698336</v>
      </c>
      <c r="Q41" s="11">
        <f>2*'OddsRatio_working_3-way'!K41*'OddsRatio_working_3-way'!L41*'OddsRatio_working_3-way'!M41</f>
        <v>4.5717826102739105E-2</v>
      </c>
      <c r="R41" s="11">
        <f t="shared" si="23"/>
        <v>0</v>
      </c>
      <c r="S41" s="11">
        <f t="shared" si="24"/>
        <v>-0.93410868295405325</v>
      </c>
      <c r="T41" s="11">
        <f t="shared" si="25"/>
        <v>-0.19706934239536988</v>
      </c>
      <c r="U41" s="11">
        <f>'OddsRatio_working_3-way'!S41-'OddsRatio_working_3-way'!R41^2/3</f>
        <v>-0.93410868295405325</v>
      </c>
      <c r="V41" s="11">
        <f>'OddsRatio_working_3-way'!S41*'OddsRatio_working_3-way'!R41/3-2*'OddsRatio_working_3-way'!R41^3/27-'OddsRatio_working_3-way'!T41</f>
        <v>0.19706934239536988</v>
      </c>
      <c r="W41" s="11">
        <f>'OddsRatio_working_3-way'!V41^2+4*'OddsRatio_working_3-way'!U41^3/27</f>
        <v>-8.1914039884843526E-2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0.17374576656496343</v>
      </c>
      <c r="Y41" s="11">
        <f>IF('OddsRatio_working_3-way'!W41&gt;=0,IF('OddsRatio_working_3-way'!V41+SQRT('OddsRatio_working_3-way'!W41)&gt;0,0,PI()),ACOS('OddsRatio_working_3-way'!V41/(2*'OddsRatio_working_3-way'!X41)))</f>
        <v>0.96779158735884152</v>
      </c>
      <c r="Z41" s="11">
        <f>'OddsRatio_working_3-way'!X41^(1/3)*COS('OddsRatio_working_3-way'!Y41/3)</f>
        <v>0.52922042231473965</v>
      </c>
      <c r="AA41" s="11">
        <f>'OddsRatio_working_3-way'!X41^(1/3)*COS(('OddsRatio_working_3-way'!Y41+2*PI())/3)</f>
        <v>-0.41781425546518103</v>
      </c>
      <c r="AB41" s="11">
        <f>'OddsRatio_working_3-way'!X41^(1/3)*COS(('OddsRatio_working_3-way'!Y41+4*PI())/3)</f>
        <v>-0.11140616684955873</v>
      </c>
      <c r="AC41" s="11">
        <f>'OddsRatio_working_3-way'!X41^(1/3)*SIN('OddsRatio_working_3-way'!Y41/3)</f>
        <v>0.17690479244410842</v>
      </c>
      <c r="AD41" s="11">
        <f>'OddsRatio_working_3-way'!X41^(1/3)*SIN(('OddsRatio_working_3-way'!Y41+2*PI())/3)</f>
        <v>0.36986593370403942</v>
      </c>
      <c r="AE41" s="11">
        <f>'OddsRatio_working_3-way'!X41^(1/3)*SIN(('OddsRatio_working_3-way'!Y41+4*PI())/3)</f>
        <v>-0.5467707261481477</v>
      </c>
      <c r="AF41" s="11">
        <f>-'OddsRatio_working_3-way'!U41/(3*'OddsRatio_working_3-way'!X41^(1/3))*COS(('OddsRatio_working_3-way'!Y41)/3)</f>
        <v>0.52922042231473954</v>
      </c>
      <c r="AG41" s="11">
        <f>-'OddsRatio_working_3-way'!U41/(3*'OddsRatio_working_3-way'!X41^(1/3))*COS(('OddsRatio_working_3-way'!Y41+2*PI())/3)</f>
        <v>-0.41781425546518092</v>
      </c>
      <c r="AH41" s="11">
        <f>-'OddsRatio_working_3-way'!U41/(3*'OddsRatio_working_3-way'!X41^(1/3))*COS(('OddsRatio_working_3-way'!Y41+4*PI())/3)</f>
        <v>-0.11140616684955872</v>
      </c>
      <c r="AI41" s="11">
        <f>'OddsRatio_working_3-way'!U41/(3*'OddsRatio_working_3-way'!X41^(1/3))*SIN(('OddsRatio_working_3-way'!Y41)/3)</f>
        <v>-0.17690479244410839</v>
      </c>
      <c r="AJ41" s="11">
        <f>'OddsRatio_working_3-way'!U41/(3*'OddsRatio_working_3-way'!X41^(1/3))*SIN(('OddsRatio_working_3-way'!Y41+2*PI())/3)</f>
        <v>-0.36986593370403936</v>
      </c>
      <c r="AK41" s="11">
        <f>'OddsRatio_working_3-way'!U41/(3*'OddsRatio_working_3-way'!X41^(1/3))*SIN(('OddsRatio_working_3-way'!Y41+4*PI())/3)</f>
        <v>0.54677072614814759</v>
      </c>
      <c r="AL41" s="11">
        <f>'OddsRatio_working_3-way'!Z41+'OddsRatio_working_3-way'!AF41</f>
        <v>1.0584408446294793</v>
      </c>
      <c r="AM41" s="11">
        <f>'OddsRatio_working_3-way'!AA41+'OddsRatio_working_3-way'!AG41</f>
        <v>-0.83562851093036195</v>
      </c>
      <c r="AN41" s="11">
        <f>'OddsRatio_working_3-way'!AB41+'OddsRatio_working_3-way'!AH41</f>
        <v>-0.22281233369911746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1.0584408446294793</v>
      </c>
      <c r="AS41" s="11">
        <f>IF(('OddsRatio_working_3-way'!X41=0),IF(Q41&gt;0,-Q41^(1/3),(-Q41)^(1/3)),'OddsRatio_working_3-way'!AM41-'OddsRatio_working_3-way'!R41/3)</f>
        <v>-0.83562851093036195</v>
      </c>
      <c r="AT41" s="11">
        <f>IF(('OddsRatio_working_3-way'!X41=0),IF(Q41&gt;0,-Q41^(1/3),(-Q41)^(1/3)),'OddsRatio_working_3-way'!AN41-'OddsRatio_working_3-way'!R41/3)</f>
        <v>-0.22281233369911746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1.89</v>
      </c>
      <c r="B42" s="4">
        <f>IF('True_Odds_Calculator_3-way'!B43="","",'True_Odds_Calculator_3-way'!B43)</f>
        <v>3.53</v>
      </c>
      <c r="C42" s="4">
        <f>IF('True_Odds_Calculator_3-way'!C43="","",'True_Odds_Calculator_3-way'!C43)</f>
        <v>4.58</v>
      </c>
      <c r="D42" s="9">
        <f t="shared" si="13"/>
        <v>0.51670862843693444</v>
      </c>
      <c r="E42" s="9">
        <f t="shared" si="14"/>
        <v>0.27330991744869582</v>
      </c>
      <c r="F42" s="9">
        <f t="shared" si="15"/>
        <v>0.20998145411436978</v>
      </c>
      <c r="G42" s="9">
        <f t="shared" si="16"/>
        <v>1.0509288661094733</v>
      </c>
      <c r="H42" s="9">
        <f t="shared" si="17"/>
        <v>1.9353266908374309</v>
      </c>
      <c r="I42" s="9">
        <f t="shared" si="18"/>
        <v>3.6588500312569678</v>
      </c>
      <c r="J42" s="9">
        <f t="shared" si="19"/>
        <v>4.7623253406719144</v>
      </c>
      <c r="K42" s="11">
        <f t="shared" si="20"/>
        <v>0.52910052910052918</v>
      </c>
      <c r="L42" s="11">
        <f t="shared" si="21"/>
        <v>0.28328611898016998</v>
      </c>
      <c r="M42" s="11">
        <f t="shared" si="22"/>
        <v>0.2183406113537118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-0.26381019011868745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0.22908468298574319</v>
      </c>
      <c r="Q42" s="11">
        <f>2*'OddsRatio_working_3-way'!K42*'OddsRatio_working_3-way'!L42*'OddsRatio_working_3-way'!M42</f>
        <v>6.54527665673552E-2</v>
      </c>
      <c r="R42" s="11">
        <f t="shared" si="23"/>
        <v>0</v>
      </c>
      <c r="S42" s="11">
        <f t="shared" si="24"/>
        <v>-0.86836934874531813</v>
      </c>
      <c r="T42" s="11">
        <f t="shared" si="25"/>
        <v>-0.24810552821294807</v>
      </c>
      <c r="U42" s="11">
        <f>'OddsRatio_working_3-way'!S42-'OddsRatio_working_3-way'!R42^2/3</f>
        <v>-0.86836934874531813</v>
      </c>
      <c r="V42" s="11">
        <f>'OddsRatio_working_3-way'!S42*'OddsRatio_working_3-way'!R42/3-2*'OddsRatio_working_3-way'!R42^3/27-'OddsRatio_working_3-way'!T42</f>
        <v>0.24810552821294807</v>
      </c>
      <c r="W42" s="11">
        <f>'OddsRatio_working_3-way'!V42^2+4*'OddsRatio_working_3-way'!U42^3/27</f>
        <v>-3.5452123301496448E-2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0.15573091892052332</v>
      </c>
      <c r="Y42" s="11">
        <f>IF('OddsRatio_working_3-way'!W42&gt;=0,IF('OddsRatio_working_3-way'!V42+SQRT('OddsRatio_working_3-way'!W42)&gt;0,0,PI()),ACOS('OddsRatio_working_3-way'!V42/(2*'OddsRatio_working_3-way'!X42)))</f>
        <v>0.64917296401077018</v>
      </c>
      <c r="Z42" s="11">
        <f>'OddsRatio_working_3-way'!X42^(1/3)*COS('OddsRatio_working_3-way'!Y42/3)</f>
        <v>0.52546443305473678</v>
      </c>
      <c r="AA42" s="11">
        <f>'OddsRatio_working_3-way'!X42^(1/3)*COS(('OddsRatio_working_3-way'!Y42+2*PI())/3)</f>
        <v>-0.36277063105987495</v>
      </c>
      <c r="AB42" s="11">
        <f>'OddsRatio_working_3-way'!X42^(1/3)*COS(('OddsRatio_working_3-way'!Y42+4*PI())/3)</f>
        <v>-0.16269380199486172</v>
      </c>
      <c r="AC42" s="11">
        <f>'OddsRatio_working_3-way'!X42^(1/3)*SIN('OddsRatio_working_3-way'!Y42/3)</f>
        <v>0.11551441111929214</v>
      </c>
      <c r="AD42" s="11">
        <f>'OddsRatio_working_3-way'!X42^(1/3)*SIN(('OddsRatio_working_3-way'!Y42+2*PI())/3)</f>
        <v>0.39730834225094352</v>
      </c>
      <c r="AE42" s="11">
        <f>'OddsRatio_working_3-way'!X42^(1/3)*SIN(('OddsRatio_working_3-way'!Y42+4*PI())/3)</f>
        <v>-0.51282275337023553</v>
      </c>
      <c r="AF42" s="11">
        <f>-'OddsRatio_working_3-way'!U42/(3*'OddsRatio_working_3-way'!X42^(1/3))*COS(('OddsRatio_working_3-way'!Y42)/3)</f>
        <v>0.52546443305473667</v>
      </c>
      <c r="AG42" s="11">
        <f>-'OddsRatio_working_3-way'!U42/(3*'OddsRatio_working_3-way'!X42^(1/3))*COS(('OddsRatio_working_3-way'!Y42+2*PI())/3)</f>
        <v>-0.36277063105987489</v>
      </c>
      <c r="AH42" s="11">
        <f>-'OddsRatio_working_3-way'!U42/(3*'OddsRatio_working_3-way'!X42^(1/3))*COS(('OddsRatio_working_3-way'!Y42+4*PI())/3)</f>
        <v>-0.16269380199486169</v>
      </c>
      <c r="AI42" s="11">
        <f>'OddsRatio_working_3-way'!U42/(3*'OddsRatio_working_3-way'!X42^(1/3))*SIN(('OddsRatio_working_3-way'!Y42)/3)</f>
        <v>-0.11551441111929212</v>
      </c>
      <c r="AJ42" s="11">
        <f>'OddsRatio_working_3-way'!U42/(3*'OddsRatio_working_3-way'!X42^(1/3))*SIN(('OddsRatio_working_3-way'!Y42+2*PI())/3)</f>
        <v>-0.39730834225094347</v>
      </c>
      <c r="AK42" s="11">
        <f>'OddsRatio_working_3-way'!U42/(3*'OddsRatio_working_3-way'!X42^(1/3))*SIN(('OddsRatio_working_3-way'!Y42+4*PI())/3)</f>
        <v>0.51282275337023542</v>
      </c>
      <c r="AL42" s="11">
        <f>'OddsRatio_working_3-way'!Z42+'OddsRatio_working_3-way'!AF42</f>
        <v>1.0509288661094733</v>
      </c>
      <c r="AM42" s="11">
        <f>'OddsRatio_working_3-way'!AA42+'OddsRatio_working_3-way'!AG42</f>
        <v>-0.7255412621197499</v>
      </c>
      <c r="AN42" s="11">
        <f>'OddsRatio_working_3-way'!AB42+'OddsRatio_working_3-way'!AH42</f>
        <v>-0.32538760398972344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1.0509288661094733</v>
      </c>
      <c r="AS42" s="11">
        <f>IF(('OddsRatio_working_3-way'!X42=0),IF(Q42&gt;0,-Q42^(1/3),(-Q42)^(1/3)),'OddsRatio_working_3-way'!AM42-'OddsRatio_working_3-way'!R42/3)</f>
        <v>-0.7255412621197499</v>
      </c>
      <c r="AT42" s="11">
        <f>IF(('OddsRatio_working_3-way'!X42=0),IF(Q42&gt;0,-Q42^(1/3),(-Q42)^(1/3)),'OddsRatio_working_3-way'!AN42-'OddsRatio_working_3-way'!R42/3)</f>
        <v>-0.32538760398972344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3.22</v>
      </c>
      <c r="B43" s="4">
        <f>IF('True_Odds_Calculator_3-way'!B44="","",'True_Odds_Calculator_3-way'!B44)</f>
        <v>3.2</v>
      </c>
      <c r="C43" s="4">
        <f>IF('True_Odds_Calculator_3-way'!C44="","",'True_Odds_Calculator_3-way'!C44)</f>
        <v>2.4700000000000002</v>
      </c>
      <c r="D43" s="9">
        <f t="shared" si="13"/>
        <v>0.30164904045591534</v>
      </c>
      <c r="E43" s="9">
        <f t="shared" si="14"/>
        <v>0.30355886590893899</v>
      </c>
      <c r="F43" s="9">
        <f t="shared" si="15"/>
        <v>0.39479209363514572</v>
      </c>
      <c r="G43" s="9">
        <f t="shared" si="16"/>
        <v>1.0428427149103119</v>
      </c>
      <c r="H43" s="9">
        <f t="shared" si="17"/>
        <v>3.315110827100892</v>
      </c>
      <c r="I43" s="9">
        <f t="shared" si="18"/>
        <v>3.2942539728026858</v>
      </c>
      <c r="J43" s="9">
        <f t="shared" si="19"/>
        <v>2.5329787909181589</v>
      </c>
      <c r="K43" s="11">
        <f t="shared" si="20"/>
        <v>0.3105590062111801</v>
      </c>
      <c r="L43" s="11">
        <f t="shared" si="21"/>
        <v>0.3125</v>
      </c>
      <c r="M43" s="11">
        <f t="shared" si="22"/>
        <v>0.40485829959514169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-0.28209162119345188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0.23142618251313901</v>
      </c>
      <c r="Q43" s="11">
        <f>2*'OddsRatio_working_3-way'!K43*'OddsRatio_working_3-way'!L43*'OddsRatio_working_3-way'!M43</f>
        <v>7.8582744486634631E-2</v>
      </c>
      <c r="R43" s="11">
        <f t="shared" si="23"/>
        <v>0</v>
      </c>
      <c r="S43" s="11">
        <f t="shared" si="24"/>
        <v>-0.82039367753653458</v>
      </c>
      <c r="T43" s="11">
        <f t="shared" si="25"/>
        <v>-0.27857170714313562</v>
      </c>
      <c r="U43" s="11">
        <f>'OddsRatio_working_3-way'!S43-'OddsRatio_working_3-way'!R43^2/3</f>
        <v>-0.82039367753653458</v>
      </c>
      <c r="V43" s="11">
        <f>'OddsRatio_working_3-way'!S43*'OddsRatio_working_3-way'!R43/3-2*'OddsRatio_working_3-way'!R43^3/27-'OddsRatio_working_3-way'!T43</f>
        <v>0.27857170714313562</v>
      </c>
      <c r="W43" s="11">
        <f>'OddsRatio_working_3-way'!V43^2+4*'OddsRatio_working_3-way'!U43^3/27</f>
        <v>-4.1996569635720238E-3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0.14300511615342032</v>
      </c>
      <c r="Y43" s="11">
        <f>IF('OddsRatio_working_3-way'!W43&gt;=0,IF('OddsRatio_working_3-way'!V43+SQRT('OddsRatio_working_3-way'!W43)&gt;0,0,PI()),ACOS('OddsRatio_working_3-way'!V43/(2*'OddsRatio_working_3-way'!X43)))</f>
        <v>0.22856693701953845</v>
      </c>
      <c r="Z43" s="11">
        <f>'OddsRatio_working_3-way'!X43^(1/3)*COS('OddsRatio_working_3-way'!Y43/3)</f>
        <v>0.52142135745515594</v>
      </c>
      <c r="AA43" s="11">
        <f>'OddsRatio_working_3-way'!X43^(1/3)*COS(('OddsRatio_working_3-way'!Y43+2*PI())/3)</f>
        <v>-0.29518161396801651</v>
      </c>
      <c r="AB43" s="11">
        <f>'OddsRatio_working_3-way'!X43^(1/3)*COS(('OddsRatio_working_3-way'!Y43+4*PI())/3)</f>
        <v>-0.22623974348713938</v>
      </c>
      <c r="AC43" s="11">
        <f>'OddsRatio_working_3-way'!X43^(1/3)*SIN('OddsRatio_working_3-way'!Y43/3)</f>
        <v>3.9803607480570768E-2</v>
      </c>
      <c r="AD43" s="11">
        <f>'OddsRatio_working_3-way'!X43^(1/3)*SIN(('OddsRatio_working_3-way'!Y43+2*PI())/3)</f>
        <v>0.43166233789164621</v>
      </c>
      <c r="AE43" s="11">
        <f>'OddsRatio_working_3-way'!X43^(1/3)*SIN(('OddsRatio_working_3-way'!Y43+4*PI())/3)</f>
        <v>-0.47146594537221692</v>
      </c>
      <c r="AF43" s="11">
        <f>-'OddsRatio_working_3-way'!U43/(3*'OddsRatio_working_3-way'!X43^(1/3))*COS(('OddsRatio_working_3-way'!Y43)/3)</f>
        <v>0.52142135745515594</v>
      </c>
      <c r="AG43" s="11">
        <f>-'OddsRatio_working_3-way'!U43/(3*'OddsRatio_working_3-way'!X43^(1/3))*COS(('OddsRatio_working_3-way'!Y43+2*PI())/3)</f>
        <v>-0.29518161396801651</v>
      </c>
      <c r="AH43" s="11">
        <f>-'OddsRatio_working_3-way'!U43/(3*'OddsRatio_working_3-way'!X43^(1/3))*COS(('OddsRatio_working_3-way'!Y43+4*PI())/3)</f>
        <v>-0.22623974348713938</v>
      </c>
      <c r="AI43" s="11">
        <f>'OddsRatio_working_3-way'!U43/(3*'OddsRatio_working_3-way'!X43^(1/3))*SIN(('OddsRatio_working_3-way'!Y43)/3)</f>
        <v>-3.9803607480570768E-2</v>
      </c>
      <c r="AJ43" s="11">
        <f>'OddsRatio_working_3-way'!U43/(3*'OddsRatio_working_3-way'!X43^(1/3))*SIN(('OddsRatio_working_3-way'!Y43+2*PI())/3)</f>
        <v>-0.43166233789164621</v>
      </c>
      <c r="AK43" s="11">
        <f>'OddsRatio_working_3-way'!U43/(3*'OddsRatio_working_3-way'!X43^(1/3))*SIN(('OddsRatio_working_3-way'!Y43+4*PI())/3)</f>
        <v>0.47146594537221692</v>
      </c>
      <c r="AL43" s="11">
        <f>'OddsRatio_working_3-way'!Z43+'OddsRatio_working_3-way'!AF43</f>
        <v>1.0428427149103119</v>
      </c>
      <c r="AM43" s="11">
        <f>'OddsRatio_working_3-way'!AA43+'OddsRatio_working_3-way'!AG43</f>
        <v>-0.59036322793603302</v>
      </c>
      <c r="AN43" s="11">
        <f>'OddsRatio_working_3-way'!AB43+'OddsRatio_working_3-way'!AH43</f>
        <v>-0.45247948697427876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1.0428427149103119</v>
      </c>
      <c r="AS43" s="11">
        <f>IF(('OddsRatio_working_3-way'!X43=0),IF(Q43&gt;0,-Q43^(1/3),(-Q43)^(1/3)),'OddsRatio_working_3-way'!AM43-'OddsRatio_working_3-way'!R43/3)</f>
        <v>-0.59036322793603302</v>
      </c>
      <c r="AT43" s="11">
        <f>IF(('OddsRatio_working_3-way'!X43=0),IF(Q43&gt;0,-Q43^(1/3),(-Q43)^(1/3)),'OddsRatio_working_3-way'!AN43-'OddsRatio_working_3-way'!R43/3)</f>
        <v>-0.45247948697427876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1.67</v>
      </c>
      <c r="B44" s="4">
        <f>IF('True_Odds_Calculator_3-way'!B45="","",'True_Odds_Calculator_3-way'!B45)</f>
        <v>3.92</v>
      </c>
      <c r="C44" s="4">
        <f>IF('True_Odds_Calculator_3-way'!C45="","",'True_Odds_Calculator_3-way'!C45)</f>
        <v>5.62</v>
      </c>
      <c r="D44" s="9">
        <f t="shared" si="13"/>
        <v>0.58537304239270538</v>
      </c>
      <c r="E44" s="9">
        <f t="shared" si="14"/>
        <v>0.24467984991775391</v>
      </c>
      <c r="F44" s="9">
        <f t="shared" si="15"/>
        <v>0.16994710768954063</v>
      </c>
      <c r="G44" s="9">
        <f t="shared" si="16"/>
        <v>1.057182617864491</v>
      </c>
      <c r="H44" s="9">
        <f t="shared" si="17"/>
        <v>1.7083123539692089</v>
      </c>
      <c r="I44" s="9">
        <f t="shared" si="18"/>
        <v>4.0869732441643132</v>
      </c>
      <c r="J44" s="9">
        <f t="shared" si="19"/>
        <v>5.8841836945339487</v>
      </c>
      <c r="K44" s="11">
        <f t="shared" si="20"/>
        <v>0.5988023952095809</v>
      </c>
      <c r="L44" s="11">
        <f t="shared" si="21"/>
        <v>0.25510204081632654</v>
      </c>
      <c r="M44" s="11">
        <f t="shared" si="22"/>
        <v>0.17793594306049823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-0.24567489322321279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0.22315380858589307</v>
      </c>
      <c r="Q44" s="11">
        <f>2*'OddsRatio_working_3-way'!K44*'OddsRatio_working_3-way'!L44*'OddsRatio_working_3-way'!M44</f>
        <v>5.4361463723725481E-2</v>
      </c>
      <c r="R44" s="11">
        <f t="shared" si="23"/>
        <v>0</v>
      </c>
      <c r="S44" s="11">
        <f t="shared" si="24"/>
        <v>-0.90832972656730637</v>
      </c>
      <c r="T44" s="11">
        <f t="shared" si="25"/>
        <v>-0.22127398941956311</v>
      </c>
      <c r="U44" s="11">
        <f>'OddsRatio_working_3-way'!S44-'OddsRatio_working_3-way'!R44^2/3</f>
        <v>-0.90832972656730637</v>
      </c>
      <c r="V44" s="11">
        <f>'OddsRatio_working_3-way'!S44*'OddsRatio_working_3-way'!R44/3-2*'OddsRatio_working_3-way'!R44^3/27-'OddsRatio_working_3-way'!T44</f>
        <v>0.22127398941956311</v>
      </c>
      <c r="W44" s="11">
        <f>'OddsRatio_working_3-way'!V44^2+4*'OddsRatio_working_3-way'!U44^3/27</f>
        <v>-6.2064362531066078E-2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0.1666032269530778</v>
      </c>
      <c r="Y44" s="11">
        <f>IF('OddsRatio_working_3-way'!W44&gt;=0,IF('OddsRatio_working_3-way'!V44+SQRT('OddsRatio_working_3-way'!W44)&gt;0,0,PI()),ACOS('OddsRatio_working_3-way'!V44/(2*'OddsRatio_working_3-way'!X44)))</f>
        <v>0.84454072015697967</v>
      </c>
      <c r="Z44" s="11">
        <f>'OddsRatio_working_3-way'!X44^(1/3)*COS('OddsRatio_working_3-way'!Y44/3)</f>
        <v>0.52859130893224548</v>
      </c>
      <c r="AA44" s="11">
        <f>'OddsRatio_working_3-way'!X44^(1/3)*COS(('OddsRatio_working_3-way'!Y44+2*PI())/3)</f>
        <v>-0.39668089810301049</v>
      </c>
      <c r="AB44" s="11">
        <f>'OddsRatio_working_3-way'!X44^(1/3)*COS(('OddsRatio_working_3-way'!Y44+4*PI())/3)</f>
        <v>-0.13191041082923513</v>
      </c>
      <c r="AC44" s="11">
        <f>'OddsRatio_working_3-way'!X44^(1/3)*SIN('OddsRatio_working_3-way'!Y44/3)</f>
        <v>0.15286531210098264</v>
      </c>
      <c r="AD44" s="11">
        <f>'OddsRatio_working_3-way'!X44^(1/3)*SIN(('OddsRatio_working_3-way'!Y44+2*PI())/3)</f>
        <v>0.38134084570450155</v>
      </c>
      <c r="AE44" s="11">
        <f>'OddsRatio_working_3-way'!X44^(1/3)*SIN(('OddsRatio_working_3-way'!Y44+4*PI())/3)</f>
        <v>-0.53420615780548419</v>
      </c>
      <c r="AF44" s="11">
        <f>-'OddsRatio_working_3-way'!U44/(3*'OddsRatio_working_3-way'!X44^(1/3))*COS(('OddsRatio_working_3-way'!Y44)/3)</f>
        <v>0.52859130893224548</v>
      </c>
      <c r="AG44" s="11">
        <f>-'OddsRatio_working_3-way'!U44/(3*'OddsRatio_working_3-way'!X44^(1/3))*COS(('OddsRatio_working_3-way'!Y44+2*PI())/3)</f>
        <v>-0.39668089810301049</v>
      </c>
      <c r="AH44" s="11">
        <f>-'OddsRatio_working_3-way'!U44/(3*'OddsRatio_working_3-way'!X44^(1/3))*COS(('OddsRatio_working_3-way'!Y44+4*PI())/3)</f>
        <v>-0.13191041082923513</v>
      </c>
      <c r="AI44" s="11">
        <f>'OddsRatio_working_3-way'!U44/(3*'OddsRatio_working_3-way'!X44^(1/3))*SIN(('OddsRatio_working_3-way'!Y44)/3)</f>
        <v>-0.15286531210098264</v>
      </c>
      <c r="AJ44" s="11">
        <f>'OddsRatio_working_3-way'!U44/(3*'OddsRatio_working_3-way'!X44^(1/3))*SIN(('OddsRatio_working_3-way'!Y44+2*PI())/3)</f>
        <v>-0.38134084570450155</v>
      </c>
      <c r="AK44" s="11">
        <f>'OddsRatio_working_3-way'!U44/(3*'OddsRatio_working_3-way'!X44^(1/3))*SIN(('OddsRatio_working_3-way'!Y44+4*PI())/3)</f>
        <v>0.53420615780548419</v>
      </c>
      <c r="AL44" s="11">
        <f>'OddsRatio_working_3-way'!Z44+'OddsRatio_working_3-way'!AF44</f>
        <v>1.057182617864491</v>
      </c>
      <c r="AM44" s="11">
        <f>'OddsRatio_working_3-way'!AA44+'OddsRatio_working_3-way'!AG44</f>
        <v>-0.79336179620602099</v>
      </c>
      <c r="AN44" s="11">
        <f>'OddsRatio_working_3-way'!AB44+'OddsRatio_working_3-way'!AH44</f>
        <v>-0.26382082165847026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1.057182617864491</v>
      </c>
      <c r="AS44" s="11">
        <f>IF(('OddsRatio_working_3-way'!X44=0),IF(Q44&gt;0,-Q44^(1/3),(-Q44)^(1/3)),'OddsRatio_working_3-way'!AM44-'OddsRatio_working_3-way'!R44/3)</f>
        <v>-0.79336179620602099</v>
      </c>
      <c r="AT44" s="11">
        <f>IF(('OddsRatio_working_3-way'!X44=0),IF(Q44&gt;0,-Q44^(1/3),(-Q44)^(1/3)),'OddsRatio_working_3-way'!AN44-'OddsRatio_working_3-way'!R44/3)</f>
        <v>-0.26382082165847026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1.91</v>
      </c>
      <c r="B45" s="4">
        <f>IF('True_Odds_Calculator_3-way'!B46="","",'True_Odds_Calculator_3-way'!B46)</f>
        <v>3.66</v>
      </c>
      <c r="C45" s="4">
        <f>IF('True_Odds_Calculator_3-way'!C46="","",'True_Odds_Calculator_3-way'!C46)</f>
        <v>4.29</v>
      </c>
      <c r="D45" s="9">
        <f t="shared" si="13"/>
        <v>0.51157468641877568</v>
      </c>
      <c r="E45" s="9">
        <f t="shared" si="14"/>
        <v>0.26379627063609673</v>
      </c>
      <c r="F45" s="9">
        <f t="shared" si="15"/>
        <v>0.22462904294512762</v>
      </c>
      <c r="G45" s="9">
        <f t="shared" si="16"/>
        <v>1.0491744960698708</v>
      </c>
      <c r="H45" s="9">
        <f t="shared" si="17"/>
        <v>1.9547487914235826</v>
      </c>
      <c r="I45" s="9">
        <f t="shared" si="18"/>
        <v>3.7908041595458566</v>
      </c>
      <c r="J45" s="9">
        <f t="shared" si="19"/>
        <v>4.4517840920698752</v>
      </c>
      <c r="K45" s="11">
        <f t="shared" si="20"/>
        <v>0.52356020942408377</v>
      </c>
      <c r="L45" s="11">
        <f t="shared" si="21"/>
        <v>0.27322404371584696</v>
      </c>
      <c r="M45" s="11">
        <f t="shared" si="22"/>
        <v>0.23310023310023309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-0.26555053582776533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0.22874540083363357</v>
      </c>
      <c r="Q45" s="11">
        <f>2*'OddsRatio_working_3-way'!K45*'OddsRatio_working_3-way'!L45*'OddsRatio_working_3-way'!M45</f>
        <v>6.6689621234295504E-2</v>
      </c>
      <c r="R45" s="11">
        <f t="shared" si="23"/>
        <v>0</v>
      </c>
      <c r="S45" s="11">
        <f t="shared" si="24"/>
        <v>-0.86140063743647133</v>
      </c>
      <c r="T45" s="11">
        <f t="shared" si="25"/>
        <v>-0.25113721208060391</v>
      </c>
      <c r="U45" s="11">
        <f>'OddsRatio_working_3-way'!S45-'OddsRatio_working_3-way'!R45^2/3</f>
        <v>-0.86140063743647133</v>
      </c>
      <c r="V45" s="11">
        <f>'OddsRatio_working_3-way'!S45*'OddsRatio_working_3-way'!R45/3-2*'OddsRatio_working_3-way'!R45^3/27-'OddsRatio_working_3-way'!T45</f>
        <v>0.25113721208060391</v>
      </c>
      <c r="W45" s="11">
        <f>'OddsRatio_working_3-way'!V45^2+4*'OddsRatio_working_3-way'!U45^3/27</f>
        <v>-3.1621774559890195E-2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0.15386006129882149</v>
      </c>
      <c r="Y45" s="11">
        <f>IF('OddsRatio_working_3-way'!W45&gt;=0,IF('OddsRatio_working_3-way'!V45+SQRT('OddsRatio_working_3-way'!W45)&gt;0,0,PI()),ACOS('OddsRatio_working_3-way'!V45/(2*'OddsRatio_working_3-way'!X45)))</f>
        <v>0.61612792232179114</v>
      </c>
      <c r="Z45" s="11">
        <f>'OddsRatio_working_3-way'!X45^(1/3)*COS('OddsRatio_working_3-way'!Y45/3)</f>
        <v>0.52458724803493539</v>
      </c>
      <c r="AA45" s="11">
        <f>'OddsRatio_working_3-way'!X45^(1/3)*COS(('OddsRatio_working_3-way'!Y45+2*PI())/3)</f>
        <v>-0.3569314798599777</v>
      </c>
      <c r="AB45" s="11">
        <f>'OddsRatio_working_3-way'!X45^(1/3)*COS(('OddsRatio_working_3-way'!Y45+4*PI())/3)</f>
        <v>-0.16765576817495764</v>
      </c>
      <c r="AC45" s="11">
        <f>'OddsRatio_working_3-way'!X45^(1/3)*SIN('OddsRatio_working_3-way'!Y45/3)</f>
        <v>0.10927838309240433</v>
      </c>
      <c r="AD45" s="11">
        <f>'OddsRatio_working_3-way'!X45^(1/3)*SIN(('OddsRatio_working_3-way'!Y45+2*PI())/3)</f>
        <v>0.39966669175342029</v>
      </c>
      <c r="AE45" s="11">
        <f>'OddsRatio_working_3-way'!X45^(1/3)*SIN(('OddsRatio_working_3-way'!Y45+4*PI())/3)</f>
        <v>-0.50894507484582463</v>
      </c>
      <c r="AF45" s="11">
        <f>-'OddsRatio_working_3-way'!U45/(3*'OddsRatio_working_3-way'!X45^(1/3))*COS(('OddsRatio_working_3-way'!Y45)/3)</f>
        <v>0.52458724803493528</v>
      </c>
      <c r="AG45" s="11">
        <f>-'OddsRatio_working_3-way'!U45/(3*'OddsRatio_working_3-way'!X45^(1/3))*COS(('OddsRatio_working_3-way'!Y45+2*PI())/3)</f>
        <v>-0.35693147985997764</v>
      </c>
      <c r="AH45" s="11">
        <f>-'OddsRatio_working_3-way'!U45/(3*'OddsRatio_working_3-way'!X45^(1/3))*COS(('OddsRatio_working_3-way'!Y45+4*PI())/3)</f>
        <v>-0.16765576817495761</v>
      </c>
      <c r="AI45" s="11">
        <f>'OddsRatio_working_3-way'!U45/(3*'OddsRatio_working_3-way'!X45^(1/3))*SIN(('OddsRatio_working_3-way'!Y45)/3)</f>
        <v>-0.1092783830924043</v>
      </c>
      <c r="AJ45" s="11">
        <f>'OddsRatio_working_3-way'!U45/(3*'OddsRatio_working_3-way'!X45^(1/3))*SIN(('OddsRatio_working_3-way'!Y45+2*PI())/3)</f>
        <v>-0.39966669175342023</v>
      </c>
      <c r="AK45" s="11">
        <f>'OddsRatio_working_3-way'!U45/(3*'OddsRatio_working_3-way'!X45^(1/3))*SIN(('OddsRatio_working_3-way'!Y45+4*PI())/3)</f>
        <v>0.50894507484582452</v>
      </c>
      <c r="AL45" s="11">
        <f>'OddsRatio_working_3-way'!Z45+'OddsRatio_working_3-way'!AF45</f>
        <v>1.0491744960698708</v>
      </c>
      <c r="AM45" s="11">
        <f>'OddsRatio_working_3-way'!AA45+'OddsRatio_working_3-way'!AG45</f>
        <v>-0.71386295971995528</v>
      </c>
      <c r="AN45" s="11">
        <f>'OddsRatio_working_3-way'!AB45+'OddsRatio_working_3-way'!AH45</f>
        <v>-0.33531153634991528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1.0491744960698708</v>
      </c>
      <c r="AS45" s="11">
        <f>IF(('OddsRatio_working_3-way'!X45=0),IF(Q45&gt;0,-Q45^(1/3),(-Q45)^(1/3)),'OddsRatio_working_3-way'!AM45-'OddsRatio_working_3-way'!R45/3)</f>
        <v>-0.71386295971995528</v>
      </c>
      <c r="AT45" s="11">
        <f>IF(('OddsRatio_working_3-way'!X45=0),IF(Q45&gt;0,-Q45^(1/3),(-Q45)^(1/3)),'OddsRatio_working_3-way'!AN45-'OddsRatio_working_3-way'!R45/3)</f>
        <v>-0.33531153634991528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1.65</v>
      </c>
      <c r="B46" s="4">
        <f>IF('True_Odds_Calculator_3-way'!B47="","",'True_Odds_Calculator_3-way'!B47)</f>
        <v>3.88</v>
      </c>
      <c r="C46" s="4">
        <f>IF('True_Odds_Calculator_3-way'!C47="","",'True_Odds_Calculator_3-way'!C47)</f>
        <v>6.03</v>
      </c>
      <c r="D46" s="9">
        <f t="shared" si="13"/>
        <v>0.5934686275933525</v>
      </c>
      <c r="E46" s="9">
        <f t="shared" si="14"/>
        <v>0.24782429113654789</v>
      </c>
      <c r="F46" s="9">
        <f t="shared" si="15"/>
        <v>0.1587070812700995</v>
      </c>
      <c r="G46" s="9">
        <f t="shared" si="16"/>
        <v>1.0538600551841821</v>
      </c>
      <c r="H46" s="9">
        <f t="shared" si="17"/>
        <v>1.6850090358697187</v>
      </c>
      <c r="I46" s="9">
        <f t="shared" si="18"/>
        <v>4.0351169589304439</v>
      </c>
      <c r="J46" s="9">
        <f t="shared" si="19"/>
        <v>6.3009160775764359</v>
      </c>
      <c r="K46" s="11">
        <f t="shared" si="20"/>
        <v>0.60606060606060608</v>
      </c>
      <c r="L46" s="11">
        <f t="shared" si="21"/>
        <v>0.25773195876288663</v>
      </c>
      <c r="M46" s="11">
        <f t="shared" si="22"/>
        <v>0.16583747927031509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-0.24391631346547482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0.22173833529426701</v>
      </c>
      <c r="Q46" s="11">
        <f>2*'OddsRatio_working_3-way'!K46*'OddsRatio_working_3-way'!L46*'OddsRatio_working_3-way'!M46</f>
        <v>5.180802226501565E-2</v>
      </c>
      <c r="R46" s="11">
        <f t="shared" si="23"/>
        <v>0</v>
      </c>
      <c r="S46" s="11">
        <f t="shared" si="24"/>
        <v>-0.90907546175935872</v>
      </c>
      <c r="T46" s="11">
        <f t="shared" si="25"/>
        <v>-0.21240080882228005</v>
      </c>
      <c r="U46" s="11">
        <f>'OddsRatio_working_3-way'!S46-'OddsRatio_working_3-way'!R46^2/3</f>
        <v>-0.90907546175935872</v>
      </c>
      <c r="V46" s="11">
        <f>'OddsRatio_working_3-way'!S46*'OddsRatio_working_3-way'!R46/3-2*'OddsRatio_working_3-way'!R46^3/27-'OddsRatio_working_3-way'!T46</f>
        <v>0.21240080882228005</v>
      </c>
      <c r="W46" s="11">
        <f>'OddsRatio_working_3-way'!V46^2+4*'OddsRatio_working_3-way'!U46^3/27</f>
        <v>-6.6186118986933523E-2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0.1668084399657975</v>
      </c>
      <c r="Y46" s="11">
        <f>IF('OddsRatio_working_3-way'!W46&gt;=0,IF('OddsRatio_working_3-way'!V46+SQRT('OddsRatio_working_3-way'!W46)&gt;0,0,PI()),ACOS('OddsRatio_working_3-way'!V46/(2*'OddsRatio_working_3-way'!X46)))</f>
        <v>0.88063595855035559</v>
      </c>
      <c r="Z46" s="11">
        <f>'OddsRatio_working_3-way'!X46^(1/3)*COS('OddsRatio_working_3-way'!Y46/3)</f>
        <v>0.52693002759209118</v>
      </c>
      <c r="AA46" s="11">
        <f>'OddsRatio_working_3-way'!X46^(1/3)*COS(('OddsRatio_working_3-way'!Y46+2*PI())/3)</f>
        <v>-0.40140494621660422</v>
      </c>
      <c r="AB46" s="11">
        <f>'OddsRatio_working_3-way'!X46^(1/3)*COS(('OddsRatio_working_3-way'!Y46+4*PI())/3)</f>
        <v>-0.12552508137548704</v>
      </c>
      <c r="AC46" s="11">
        <f>'OddsRatio_working_3-way'!X46^(1/3)*SIN('OddsRatio_working_3-way'!Y46/3)</f>
        <v>0.15927931423001665</v>
      </c>
      <c r="AD46" s="11">
        <f>'OddsRatio_working_3-way'!X46^(1/3)*SIN(('OddsRatio_working_3-way'!Y46+2*PI())/3)</f>
        <v>0.37669513279657785</v>
      </c>
      <c r="AE46" s="11">
        <f>'OddsRatio_working_3-way'!X46^(1/3)*SIN(('OddsRatio_working_3-way'!Y46+4*PI())/3)</f>
        <v>-0.53597444702659447</v>
      </c>
      <c r="AF46" s="11">
        <f>-'OddsRatio_working_3-way'!U46/(3*'OddsRatio_working_3-way'!X46^(1/3))*COS(('OddsRatio_working_3-way'!Y46)/3)</f>
        <v>0.52693002759209095</v>
      </c>
      <c r="AG46" s="11">
        <f>-'OddsRatio_working_3-way'!U46/(3*'OddsRatio_working_3-way'!X46^(1/3))*COS(('OddsRatio_working_3-way'!Y46+2*PI())/3)</f>
        <v>-0.40140494621660405</v>
      </c>
      <c r="AH46" s="11">
        <f>-'OddsRatio_working_3-way'!U46/(3*'OddsRatio_working_3-way'!X46^(1/3))*COS(('OddsRatio_working_3-way'!Y46+4*PI())/3)</f>
        <v>-0.12552508137548699</v>
      </c>
      <c r="AI46" s="11">
        <f>'OddsRatio_working_3-way'!U46/(3*'OddsRatio_working_3-way'!X46^(1/3))*SIN(('OddsRatio_working_3-way'!Y46)/3)</f>
        <v>-0.15927931423001659</v>
      </c>
      <c r="AJ46" s="11">
        <f>'OddsRatio_working_3-way'!U46/(3*'OddsRatio_working_3-way'!X46^(1/3))*SIN(('OddsRatio_working_3-way'!Y46+2*PI())/3)</f>
        <v>-0.37669513279657768</v>
      </c>
      <c r="AK46" s="11">
        <f>'OddsRatio_working_3-way'!U46/(3*'OddsRatio_working_3-way'!X46^(1/3))*SIN(('OddsRatio_working_3-way'!Y46+4*PI())/3)</f>
        <v>0.53597444702659425</v>
      </c>
      <c r="AL46" s="11">
        <f>'OddsRatio_working_3-way'!Z46+'OddsRatio_working_3-way'!AF46</f>
        <v>1.0538600551841821</v>
      </c>
      <c r="AM46" s="11">
        <f>'OddsRatio_working_3-way'!AA46+'OddsRatio_working_3-way'!AG46</f>
        <v>-0.80280989243320833</v>
      </c>
      <c r="AN46" s="11">
        <f>'OddsRatio_working_3-way'!AB46+'OddsRatio_working_3-way'!AH46</f>
        <v>-0.25105016275097403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1.0538600551841821</v>
      </c>
      <c r="AS46" s="11">
        <f>IF(('OddsRatio_working_3-way'!X46=0),IF(Q46&gt;0,-Q46^(1/3),(-Q46)^(1/3)),'OddsRatio_working_3-way'!AM46-'OddsRatio_working_3-way'!R46/3)</f>
        <v>-0.80280989243320833</v>
      </c>
      <c r="AT46" s="11">
        <f>IF(('OddsRatio_working_3-way'!X46=0),IF(Q46&gt;0,-Q46^(1/3),(-Q46)^(1/3)),'OddsRatio_working_3-way'!AN46-'OddsRatio_working_3-way'!R46/3)</f>
        <v>-0.25105016275097403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1.82</v>
      </c>
      <c r="B47" s="4">
        <f>IF('True_Odds_Calculator_3-way'!B48="","",'True_Odds_Calculator_3-way'!B48)</f>
        <v>3.74</v>
      </c>
      <c r="C47" s="4">
        <f>IF('True_Odds_Calculator_3-way'!C48="","",'True_Odds_Calculator_3-way'!C48)</f>
        <v>4.71</v>
      </c>
      <c r="D47" s="9">
        <f t="shared" si="13"/>
        <v>0.5375327490554892</v>
      </c>
      <c r="E47" s="9">
        <f t="shared" si="14"/>
        <v>0.25807557467776748</v>
      </c>
      <c r="F47" s="9">
        <f t="shared" si="15"/>
        <v>0.20439167626674348</v>
      </c>
      <c r="G47" s="9">
        <f t="shared" si="16"/>
        <v>1.0492094730271679</v>
      </c>
      <c r="H47" s="9">
        <f t="shared" si="17"/>
        <v>1.8603517678822776</v>
      </c>
      <c r="I47" s="9">
        <f t="shared" si="18"/>
        <v>3.8748339560944407</v>
      </c>
      <c r="J47" s="9">
        <f t="shared" si="19"/>
        <v>4.8925671449307924</v>
      </c>
      <c r="K47" s="11">
        <f t="shared" si="20"/>
        <v>0.54945054945054939</v>
      </c>
      <c r="L47" s="11">
        <f t="shared" si="21"/>
        <v>0.26737967914438499</v>
      </c>
      <c r="M47" s="11">
        <f t="shared" si="22"/>
        <v>0.21231422505307856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-0.26000064628764519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0.22676212260326156</v>
      </c>
      <c r="Q47" s="11">
        <f>2*'OddsRatio_working_3-way'!K47*'OddsRatio_working_3-way'!L47*'OddsRatio_working_3-way'!M47</f>
        <v>6.2382977332396575E-2</v>
      </c>
      <c r="R47" s="11">
        <f t="shared" si="23"/>
        <v>0</v>
      </c>
      <c r="S47" s="11">
        <f t="shared" si="24"/>
        <v>-0.87215984206588848</v>
      </c>
      <c r="T47" s="11">
        <f t="shared" si="25"/>
        <v>-0.23993393179254152</v>
      </c>
      <c r="U47" s="11">
        <f>'OddsRatio_working_3-way'!S47-'OddsRatio_working_3-way'!R47^2/3</f>
        <v>-0.87215984206588848</v>
      </c>
      <c r="V47" s="11">
        <f>'OddsRatio_working_3-way'!S47*'OddsRatio_working_3-way'!R47/3-2*'OddsRatio_working_3-way'!R47^3/27-'OddsRatio_working_3-way'!T47</f>
        <v>0.23993393179254152</v>
      </c>
      <c r="W47" s="11">
        <f>'OddsRatio_working_3-way'!V47^2+4*'OddsRatio_working_3-way'!U47^3/27</f>
        <v>-4.0716084506397951E-2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0.15675169547075554</v>
      </c>
      <c r="Y47" s="11">
        <f>IF('OddsRatio_working_3-way'!W47&gt;=0,IF('OddsRatio_working_3-way'!V47+SQRT('OddsRatio_working_3-way'!W47)&gt;0,0,PI()),ACOS('OddsRatio_working_3-way'!V47/(2*'OddsRatio_working_3-way'!X47)))</f>
        <v>0.69924055088721715</v>
      </c>
      <c r="Z47" s="11">
        <f>'OddsRatio_working_3-way'!X47^(1/3)*COS('OddsRatio_working_3-way'!Y47/3)</f>
        <v>0.52460473651358408</v>
      </c>
      <c r="AA47" s="11">
        <f>'OddsRatio_working_3-way'!X47^(1/3)*COS(('OddsRatio_working_3-way'!Y47+2*PI())/3)</f>
        <v>-0.37015580277376486</v>
      </c>
      <c r="AB47" s="11">
        <f>'OddsRatio_working_3-way'!X47^(1/3)*COS(('OddsRatio_working_3-way'!Y47+4*PI())/3)</f>
        <v>-0.15444893373981958</v>
      </c>
      <c r="AC47" s="11">
        <f>'OddsRatio_working_3-way'!X47^(1/3)*SIN('OddsRatio_working_3-way'!Y47/3)</f>
        <v>0.12453841890279989</v>
      </c>
      <c r="AD47" s="11">
        <f>'OddsRatio_working_3-way'!X47^(1/3)*SIN(('OddsRatio_working_3-way'!Y47+2*PI())/3)</f>
        <v>0.39205181931500582</v>
      </c>
      <c r="AE47" s="11">
        <f>'OddsRatio_working_3-way'!X47^(1/3)*SIN(('OddsRatio_working_3-way'!Y47+4*PI())/3)</f>
        <v>-0.51659023821780559</v>
      </c>
      <c r="AF47" s="11">
        <f>-'OddsRatio_working_3-way'!U47/(3*'OddsRatio_working_3-way'!X47^(1/3))*COS(('OddsRatio_working_3-way'!Y47)/3)</f>
        <v>0.52460473651358397</v>
      </c>
      <c r="AG47" s="11">
        <f>-'OddsRatio_working_3-way'!U47/(3*'OddsRatio_working_3-way'!X47^(1/3))*COS(('OddsRatio_working_3-way'!Y47+2*PI())/3)</f>
        <v>-0.37015580277376481</v>
      </c>
      <c r="AH47" s="11">
        <f>-'OddsRatio_working_3-way'!U47/(3*'OddsRatio_working_3-way'!X47^(1/3))*COS(('OddsRatio_working_3-way'!Y47+4*PI())/3)</f>
        <v>-0.15444893373981955</v>
      </c>
      <c r="AI47" s="11">
        <f>'OddsRatio_working_3-way'!U47/(3*'OddsRatio_working_3-way'!X47^(1/3))*SIN(('OddsRatio_working_3-way'!Y47)/3)</f>
        <v>-0.12453841890279986</v>
      </c>
      <c r="AJ47" s="11">
        <f>'OddsRatio_working_3-way'!U47/(3*'OddsRatio_working_3-way'!X47^(1/3))*SIN(('OddsRatio_working_3-way'!Y47+2*PI())/3)</f>
        <v>-0.39205181931500571</v>
      </c>
      <c r="AK47" s="11">
        <f>'OddsRatio_working_3-way'!U47/(3*'OddsRatio_working_3-way'!X47^(1/3))*SIN(('OddsRatio_working_3-way'!Y47+4*PI())/3)</f>
        <v>0.51659023821780548</v>
      </c>
      <c r="AL47" s="11">
        <f>'OddsRatio_working_3-way'!Z47+'OddsRatio_working_3-way'!AF47</f>
        <v>1.0492094730271679</v>
      </c>
      <c r="AM47" s="11">
        <f>'OddsRatio_working_3-way'!AA47+'OddsRatio_working_3-way'!AG47</f>
        <v>-0.74031160554752962</v>
      </c>
      <c r="AN47" s="11">
        <f>'OddsRatio_working_3-way'!AB47+'OddsRatio_working_3-way'!AH47</f>
        <v>-0.3088978674796391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1.0492094730271679</v>
      </c>
      <c r="AS47" s="11">
        <f>IF(('OddsRatio_working_3-way'!X47=0),IF(Q47&gt;0,-Q47^(1/3),(-Q47)^(1/3)),'OddsRatio_working_3-way'!AM47-'OddsRatio_working_3-way'!R47/3)</f>
        <v>-0.74031160554752962</v>
      </c>
      <c r="AT47" s="11">
        <f>IF(('OddsRatio_working_3-way'!X47=0),IF(Q47&gt;0,-Q47^(1/3),(-Q47)^(1/3)),'OddsRatio_working_3-way'!AN47-'OddsRatio_working_3-way'!R47/3)</f>
        <v>-0.3088978674796391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1.81</v>
      </c>
      <c r="B48" s="4">
        <f>IF('True_Odds_Calculator_3-way'!B49="","",'True_Odds_Calculator_3-way'!B49)</f>
        <v>3.79</v>
      </c>
      <c r="C48" s="4">
        <f>IF('True_Odds_Calculator_3-way'!C49="","",'True_Odds_Calculator_3-way'!C49)</f>
        <v>4.3099999999999996</v>
      </c>
      <c r="D48" s="9">
        <f t="shared" si="13"/>
        <v>0.5329156085563882</v>
      </c>
      <c r="E48" s="9">
        <f t="shared" si="14"/>
        <v>0.24882113275741485</v>
      </c>
      <c r="F48" s="9">
        <f t="shared" si="15"/>
        <v>0.21826325868619698</v>
      </c>
      <c r="G48" s="9">
        <f t="shared" si="16"/>
        <v>1.0820613762956612</v>
      </c>
      <c r="H48" s="9">
        <f t="shared" si="17"/>
        <v>1.8764697147994855</v>
      </c>
      <c r="I48" s="9">
        <f t="shared" si="18"/>
        <v>4.0189512398648946</v>
      </c>
      <c r="J48" s="9">
        <f t="shared" si="19"/>
        <v>4.5816231555386384</v>
      </c>
      <c r="K48" s="11">
        <f t="shared" si="20"/>
        <v>0.5524861878453039</v>
      </c>
      <c r="L48" s="11">
        <f t="shared" si="21"/>
        <v>0.26385224274406333</v>
      </c>
      <c r="M48" s="11">
        <f t="shared" si="22"/>
        <v>0.23201856148491881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-0.25300095524719479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0.23371306576783757</v>
      </c>
      <c r="Q48" s="11">
        <f>2*'OddsRatio_working_3-way'!K48*'OddsRatio_working_3-way'!L48*'OddsRatio_working_3-way'!M48</f>
        <v>6.7644881553643302E-2</v>
      </c>
      <c r="R48" s="11">
        <f t="shared" si="23"/>
        <v>0</v>
      </c>
      <c r="S48" s="11">
        <f t="shared" si="24"/>
        <v>-0.92376357053469627</v>
      </c>
      <c r="T48" s="11">
        <f t="shared" si="25"/>
        <v>-0.26737006383059231</v>
      </c>
      <c r="U48" s="11">
        <f>'OddsRatio_working_3-way'!S48-'OddsRatio_working_3-way'!R48^2/3</f>
        <v>-0.92376357053469627</v>
      </c>
      <c r="V48" s="11">
        <f>'OddsRatio_working_3-way'!S48*'OddsRatio_working_3-way'!R48/3-2*'OddsRatio_working_3-way'!R48^3/27-'OddsRatio_working_3-way'!T48</f>
        <v>0.26737006383059231</v>
      </c>
      <c r="W48" s="11">
        <f>'OddsRatio_working_3-way'!V48^2+4*'OddsRatio_working_3-way'!U48^3/27</f>
        <v>-4.5296005341892431E-2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0.17086746060519206</v>
      </c>
      <c r="Y48" s="11">
        <f>IF('OddsRatio_working_3-way'!W48&gt;=0,IF('OddsRatio_working_3-way'!V48+SQRT('OddsRatio_working_3-way'!W48)&gt;0,0,PI()),ACOS('OddsRatio_working_3-way'!V48/(2*'OddsRatio_working_3-way'!X48)))</f>
        <v>0.67230175902906164</v>
      </c>
      <c r="Z48" s="11">
        <f>'OddsRatio_working_3-way'!X48^(1/3)*COS('OddsRatio_working_3-way'!Y48/3)</f>
        <v>0.54103068814783073</v>
      </c>
      <c r="AA48" s="11">
        <f>'OddsRatio_working_3-way'!X48^(1/3)*COS(('OddsRatio_working_3-way'!Y48+2*PI())/3)</f>
        <v>-0.37731065527898494</v>
      </c>
      <c r="AB48" s="11">
        <f>'OddsRatio_working_3-way'!X48^(1/3)*COS(('OddsRatio_working_3-way'!Y48+4*PI())/3)</f>
        <v>-0.16372003286884618</v>
      </c>
      <c r="AC48" s="11">
        <f>'OddsRatio_working_3-way'!X48^(1/3)*SIN('OddsRatio_working_3-way'!Y48/3)</f>
        <v>0.12331660334487354</v>
      </c>
      <c r="AD48" s="11">
        <f>'OddsRatio_working_3-way'!X48^(1/3)*SIN(('OddsRatio_working_3-way'!Y48+2*PI())/3)</f>
        <v>0.40688801849056105</v>
      </c>
      <c r="AE48" s="11">
        <f>'OddsRatio_working_3-way'!X48^(1/3)*SIN(('OddsRatio_working_3-way'!Y48+4*PI())/3)</f>
        <v>-0.53020462183543449</v>
      </c>
      <c r="AF48" s="11">
        <f>-'OddsRatio_working_3-way'!U48/(3*'OddsRatio_working_3-way'!X48^(1/3))*COS(('OddsRatio_working_3-way'!Y48)/3)</f>
        <v>0.54103068814783062</v>
      </c>
      <c r="AG48" s="11">
        <f>-'OddsRatio_working_3-way'!U48/(3*'OddsRatio_working_3-way'!X48^(1/3))*COS(('OddsRatio_working_3-way'!Y48+2*PI())/3)</f>
        <v>-0.37731065527898483</v>
      </c>
      <c r="AH48" s="11">
        <f>-'OddsRatio_working_3-way'!U48/(3*'OddsRatio_working_3-way'!X48^(1/3))*COS(('OddsRatio_working_3-way'!Y48+4*PI())/3)</f>
        <v>-0.16372003286884615</v>
      </c>
      <c r="AI48" s="11">
        <f>'OddsRatio_working_3-way'!U48/(3*'OddsRatio_working_3-way'!X48^(1/3))*SIN(('OddsRatio_working_3-way'!Y48)/3)</f>
        <v>-0.12331660334487352</v>
      </c>
      <c r="AJ48" s="11">
        <f>'OddsRatio_working_3-way'!U48/(3*'OddsRatio_working_3-way'!X48^(1/3))*SIN(('OddsRatio_working_3-way'!Y48+2*PI())/3)</f>
        <v>-0.406888018490561</v>
      </c>
      <c r="AK48" s="11">
        <f>'OddsRatio_working_3-way'!U48/(3*'OddsRatio_working_3-way'!X48^(1/3))*SIN(('OddsRatio_working_3-way'!Y48+4*PI())/3)</f>
        <v>0.53020462183543438</v>
      </c>
      <c r="AL48" s="11">
        <f>'OddsRatio_working_3-way'!Z48+'OddsRatio_working_3-way'!AF48</f>
        <v>1.0820613762956612</v>
      </c>
      <c r="AM48" s="11">
        <f>'OddsRatio_working_3-way'!AA48+'OddsRatio_working_3-way'!AG48</f>
        <v>-0.75462131055796977</v>
      </c>
      <c r="AN48" s="11">
        <f>'OddsRatio_working_3-way'!AB48+'OddsRatio_working_3-way'!AH48</f>
        <v>-0.32744006573769235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1.0820613762956612</v>
      </c>
      <c r="AS48" s="11">
        <f>IF(('OddsRatio_working_3-way'!X48=0),IF(Q48&gt;0,-Q48^(1/3),(-Q48)^(1/3)),'OddsRatio_working_3-way'!AM48-'OddsRatio_working_3-way'!R48/3)</f>
        <v>-0.75462131055796977</v>
      </c>
      <c r="AT48" s="11">
        <f>IF(('OddsRatio_working_3-way'!X48=0),IF(Q48&gt;0,-Q48^(1/3),(-Q48)^(1/3)),'OddsRatio_working_3-way'!AN48-'OddsRatio_working_3-way'!R48/3)</f>
        <v>-0.32744006573769235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2.7</v>
      </c>
      <c r="B49" s="4">
        <f>IF('True_Odds_Calculator_3-way'!B50="","",'True_Odds_Calculator_3-way'!B50)</f>
        <v>3.37</v>
      </c>
      <c r="C49" s="4">
        <f>IF('True_Odds_Calculator_3-way'!C50="","",'True_Odds_Calculator_3-way'!C50)</f>
        <v>2.65</v>
      </c>
      <c r="D49" s="9">
        <f t="shared" si="13"/>
        <v>0.3550302561223917</v>
      </c>
      <c r="E49" s="9">
        <f t="shared" si="14"/>
        <v>0.28307444306475277</v>
      </c>
      <c r="F49" s="9">
        <f t="shared" si="15"/>
        <v>0.36189530081285587</v>
      </c>
      <c r="G49" s="9">
        <f t="shared" si="16"/>
        <v>1.0686243227000847</v>
      </c>
      <c r="H49" s="9">
        <f t="shared" si="17"/>
        <v>2.8166613485901437</v>
      </c>
      <c r="I49" s="9">
        <f t="shared" si="18"/>
        <v>3.5326396447992017</v>
      </c>
      <c r="J49" s="9">
        <f t="shared" si="19"/>
        <v>2.7632301324551389</v>
      </c>
      <c r="K49" s="11">
        <f t="shared" si="20"/>
        <v>0.37037037037037035</v>
      </c>
      <c r="L49" s="11">
        <f t="shared" si="21"/>
        <v>0.29673590504451036</v>
      </c>
      <c r="M49" s="11">
        <f t="shared" si="22"/>
        <v>0.37735849056603776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-0.27570311479387155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0.2372228339419426</v>
      </c>
      <c r="Q49" s="11">
        <f>2*'OddsRatio_working_3-way'!K49*'OddsRatio_working_3-way'!L49*'OddsRatio_working_3-way'!M49</f>
        <v>8.2945046832847064E-2</v>
      </c>
      <c r="R49" s="11">
        <f t="shared" si="23"/>
        <v>0</v>
      </c>
      <c r="S49" s="11">
        <f t="shared" si="24"/>
        <v>-0.8604285596094966</v>
      </c>
      <c r="T49" s="11">
        <f t="shared" si="25"/>
        <v>-0.30084914671660723</v>
      </c>
      <c r="U49" s="11">
        <f>'OddsRatio_working_3-way'!S49-'OddsRatio_working_3-way'!R49^2/3</f>
        <v>-0.8604285596094966</v>
      </c>
      <c r="V49" s="11">
        <f>'OddsRatio_working_3-way'!S49*'OddsRatio_working_3-way'!R49/3-2*'OddsRatio_working_3-way'!R49^3/27-'OddsRatio_working_3-way'!T49</f>
        <v>0.30084914671660723</v>
      </c>
      <c r="W49" s="11">
        <f>'OddsRatio_working_3-way'!V49^2+4*'OddsRatio_working_3-way'!U49^3/27</f>
        <v>-3.8612519556932012E-3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0.15359969159783807</v>
      </c>
      <c r="Y49" s="11">
        <f>IF('OddsRatio_working_3-way'!W49&gt;=0,IF('OddsRatio_working_3-way'!V49+SQRT('OddsRatio_working_3-way'!W49)&gt;0,0,PI()),ACOS('OddsRatio_working_3-way'!V49/(2*'OddsRatio_working_3-way'!X49)))</f>
        <v>0.20368110910598913</v>
      </c>
      <c r="Z49" s="11">
        <f>'OddsRatio_working_3-way'!X49^(1/3)*COS('OddsRatio_working_3-way'!Y49/3)</f>
        <v>0.53431216135004234</v>
      </c>
      <c r="AA49" s="11">
        <f>'OddsRatio_working_3-way'!X49^(1/3)*COS(('OddsRatio_working_3-way'!Y49+2*PI())/3)</f>
        <v>-0.29862075257000503</v>
      </c>
      <c r="AB49" s="11">
        <f>'OddsRatio_working_3-way'!X49^(1/3)*COS(('OddsRatio_working_3-way'!Y49+4*PI())/3)</f>
        <v>-0.23569140878003736</v>
      </c>
      <c r="AC49" s="11">
        <f>'OddsRatio_working_3-way'!X49^(1/3)*SIN('OddsRatio_working_3-way'!Y49/3)</f>
        <v>3.6332273577064318E-2</v>
      </c>
      <c r="AD49" s="11">
        <f>'OddsRatio_working_3-way'!X49^(1/3)*SIN(('OddsRatio_working_3-way'!Y49+2*PI())/3)</f>
        <v>0.44456176849157431</v>
      </c>
      <c r="AE49" s="11">
        <f>'OddsRatio_working_3-way'!X49^(1/3)*SIN(('OddsRatio_working_3-way'!Y49+4*PI())/3)</f>
        <v>-0.48089404206863867</v>
      </c>
      <c r="AF49" s="11">
        <f>-'OddsRatio_working_3-way'!U49/(3*'OddsRatio_working_3-way'!X49^(1/3))*COS(('OddsRatio_working_3-way'!Y49)/3)</f>
        <v>0.53431216135004223</v>
      </c>
      <c r="AG49" s="11">
        <f>-'OddsRatio_working_3-way'!U49/(3*'OddsRatio_working_3-way'!X49^(1/3))*COS(('OddsRatio_working_3-way'!Y49+2*PI())/3)</f>
        <v>-0.29862075257000498</v>
      </c>
      <c r="AH49" s="11">
        <f>-'OddsRatio_working_3-way'!U49/(3*'OddsRatio_working_3-way'!X49^(1/3))*COS(('OddsRatio_working_3-way'!Y49+4*PI())/3)</f>
        <v>-0.2356914087800373</v>
      </c>
      <c r="AI49" s="11">
        <f>'OddsRatio_working_3-way'!U49/(3*'OddsRatio_working_3-way'!X49^(1/3))*SIN(('OddsRatio_working_3-way'!Y49)/3)</f>
        <v>-3.6332273577064311E-2</v>
      </c>
      <c r="AJ49" s="11">
        <f>'OddsRatio_working_3-way'!U49/(3*'OddsRatio_working_3-way'!X49^(1/3))*SIN(('OddsRatio_working_3-way'!Y49+2*PI())/3)</f>
        <v>-0.44456176849157419</v>
      </c>
      <c r="AK49" s="11">
        <f>'OddsRatio_working_3-way'!U49/(3*'OddsRatio_working_3-way'!X49^(1/3))*SIN(('OddsRatio_working_3-way'!Y49+4*PI())/3)</f>
        <v>0.48089404206863856</v>
      </c>
      <c r="AL49" s="11">
        <f>'OddsRatio_working_3-way'!Z49+'OddsRatio_working_3-way'!AF49</f>
        <v>1.0686243227000847</v>
      </c>
      <c r="AM49" s="11">
        <f>'OddsRatio_working_3-way'!AA49+'OddsRatio_working_3-way'!AG49</f>
        <v>-0.59724150514000995</v>
      </c>
      <c r="AN49" s="11">
        <f>'OddsRatio_working_3-way'!AB49+'OddsRatio_working_3-way'!AH49</f>
        <v>-0.47138281756007466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1.0686243227000847</v>
      </c>
      <c r="AS49" s="11">
        <f>IF(('OddsRatio_working_3-way'!X49=0),IF(Q49&gt;0,-Q49^(1/3),(-Q49)^(1/3)),'OddsRatio_working_3-way'!AM49-'OddsRatio_working_3-way'!R49/3)</f>
        <v>-0.59724150514000995</v>
      </c>
      <c r="AT49" s="11">
        <f>IF(('OddsRatio_working_3-way'!X49=0),IF(Q49&gt;0,-Q49^(1/3),(-Q49)^(1/3)),'OddsRatio_working_3-way'!AN49-'OddsRatio_working_3-way'!R49/3)</f>
        <v>-0.47138281756007466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2.6</v>
      </c>
      <c r="B50" s="4">
        <f>IF('True_Odds_Calculator_3-way'!B51="","",'True_Odds_Calculator_3-way'!B51)</f>
        <v>3.5</v>
      </c>
      <c r="C50" s="4">
        <f>IF('True_Odds_Calculator_3-way'!C51="","",'True_Odds_Calculator_3-way'!C51)</f>
        <v>2.67</v>
      </c>
      <c r="D50" s="9">
        <f t="shared" si="13"/>
        <v>0.36885059139863557</v>
      </c>
      <c r="E50" s="9">
        <f t="shared" si="14"/>
        <v>0.27221013088997503</v>
      </c>
      <c r="F50" s="9">
        <f t="shared" si="15"/>
        <v>0.35893927771138934</v>
      </c>
      <c r="G50" s="9">
        <f t="shared" si="16"/>
        <v>1.0694530240010667</v>
      </c>
      <c r="H50" s="9">
        <f t="shared" si="17"/>
        <v>2.711124838401707</v>
      </c>
      <c r="I50" s="9">
        <f t="shared" si="18"/>
        <v>3.6736325600026669</v>
      </c>
      <c r="J50" s="9">
        <f t="shared" si="19"/>
        <v>2.7859865500817813</v>
      </c>
      <c r="K50" s="11">
        <f t="shared" si="20"/>
        <v>0.38461538461538458</v>
      </c>
      <c r="L50" s="11">
        <f t="shared" si="21"/>
        <v>0.2857142857142857</v>
      </c>
      <c r="M50" s="11">
        <f t="shared" si="22"/>
        <v>0.37453183520599254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-0.27493106144791546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0.23747787792731612</v>
      </c>
      <c r="Q50" s="11">
        <f>2*'OddsRatio_working_3-way'!K50*'OddsRatio_working_3-way'!L50*'OddsRatio_working_3-way'!M50</f>
        <v>8.2314689056262089E-2</v>
      </c>
      <c r="R50" s="11">
        <f t="shared" si="23"/>
        <v>0</v>
      </c>
      <c r="S50" s="11">
        <f t="shared" si="24"/>
        <v>-0.86377245508982003</v>
      </c>
      <c r="T50" s="11">
        <f t="shared" si="25"/>
        <v>-0.29940119760479034</v>
      </c>
      <c r="U50" s="11">
        <f>'OddsRatio_working_3-way'!S50-'OddsRatio_working_3-way'!R50^2/3</f>
        <v>-0.86377245508982003</v>
      </c>
      <c r="V50" s="11">
        <f>'OddsRatio_working_3-way'!S50*'OddsRatio_working_3-way'!R50/3-2*'OddsRatio_working_3-way'!R50^3/27-'OddsRatio_working_3-way'!T50</f>
        <v>0.29940119760479034</v>
      </c>
      <c r="W50" s="11">
        <f>'OddsRatio_working_3-way'!V50^2+4*'OddsRatio_working_3-way'!U50^3/27</f>
        <v>-5.8349368131994928E-3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0.15449596591851694</v>
      </c>
      <c r="Y50" s="11">
        <f>IF('OddsRatio_working_3-way'!W50&gt;=0,IF('OddsRatio_working_3-way'!V50+SQRT('OddsRatio_working_3-way'!W50)&gt;0,0,PI()),ACOS('OddsRatio_working_3-way'!V50/(2*'OddsRatio_working_3-way'!X50)))</f>
        <v>0.24980270386149028</v>
      </c>
      <c r="Z50" s="11">
        <f>'OddsRatio_working_3-way'!X50^(1/3)*COS('OddsRatio_working_3-way'!Y50/3)</f>
        <v>0.53472651200053334</v>
      </c>
      <c r="AA50" s="11">
        <f>'OddsRatio_working_3-way'!X50^(1/3)*COS(('OddsRatio_working_3-way'!Y50+2*PI())/3)</f>
        <v>-0.30601272941534269</v>
      </c>
      <c r="AB50" s="11">
        <f>'OddsRatio_working_3-way'!X50^(1/3)*COS(('OddsRatio_working_3-way'!Y50+4*PI())/3)</f>
        <v>-0.22871378258519048</v>
      </c>
      <c r="AC50" s="11">
        <f>'OddsRatio_working_3-way'!X50^(1/3)*SIN('OddsRatio_working_3-way'!Y50/3)</f>
        <v>4.4628567760462846E-2</v>
      </c>
      <c r="AD50" s="11">
        <f>'OddsRatio_working_3-way'!X50^(1/3)*SIN(('OddsRatio_working_3-way'!Y50+2*PI())/3)</f>
        <v>0.44077245958927491</v>
      </c>
      <c r="AE50" s="11">
        <f>'OddsRatio_working_3-way'!X50^(1/3)*SIN(('OddsRatio_working_3-way'!Y50+4*PI())/3)</f>
        <v>-0.48540102734973778</v>
      </c>
      <c r="AF50" s="11">
        <f>-'OddsRatio_working_3-way'!U50/(3*'OddsRatio_working_3-way'!X50^(1/3))*COS(('OddsRatio_working_3-way'!Y50)/3)</f>
        <v>0.53472651200053334</v>
      </c>
      <c r="AG50" s="11">
        <f>-'OddsRatio_working_3-way'!U50/(3*'OddsRatio_working_3-way'!X50^(1/3))*COS(('OddsRatio_working_3-way'!Y50+2*PI())/3)</f>
        <v>-0.30601272941534269</v>
      </c>
      <c r="AH50" s="11">
        <f>-'OddsRatio_working_3-way'!U50/(3*'OddsRatio_working_3-way'!X50^(1/3))*COS(('OddsRatio_working_3-way'!Y50+4*PI())/3)</f>
        <v>-0.22871378258519048</v>
      </c>
      <c r="AI50" s="11">
        <f>'OddsRatio_working_3-way'!U50/(3*'OddsRatio_working_3-way'!X50^(1/3))*SIN(('OddsRatio_working_3-way'!Y50)/3)</f>
        <v>-4.4628567760462846E-2</v>
      </c>
      <c r="AJ50" s="11">
        <f>'OddsRatio_working_3-way'!U50/(3*'OddsRatio_working_3-way'!X50^(1/3))*SIN(('OddsRatio_working_3-way'!Y50+2*PI())/3)</f>
        <v>-0.44077245958927491</v>
      </c>
      <c r="AK50" s="11">
        <f>'OddsRatio_working_3-way'!U50/(3*'OddsRatio_working_3-way'!X50^(1/3))*SIN(('OddsRatio_working_3-way'!Y50+4*PI())/3)</f>
        <v>0.48540102734973778</v>
      </c>
      <c r="AL50" s="11">
        <f>'OddsRatio_working_3-way'!Z50+'OddsRatio_working_3-way'!AF50</f>
        <v>1.0694530240010667</v>
      </c>
      <c r="AM50" s="11">
        <f>'OddsRatio_working_3-way'!AA50+'OddsRatio_working_3-way'!AG50</f>
        <v>-0.61202545883068538</v>
      </c>
      <c r="AN50" s="11">
        <f>'OddsRatio_working_3-way'!AB50+'OddsRatio_working_3-way'!AH50</f>
        <v>-0.45742756517038097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1.0694530240010667</v>
      </c>
      <c r="AS50" s="11">
        <f>IF(('OddsRatio_working_3-way'!X50=0),IF(Q50&gt;0,-Q50^(1/3),(-Q50)^(1/3)),'OddsRatio_working_3-way'!AM50-'OddsRatio_working_3-way'!R50/3)</f>
        <v>-0.61202545883068538</v>
      </c>
      <c r="AT50" s="11">
        <f>IF(('OddsRatio_working_3-way'!X50=0),IF(Q50&gt;0,-Q50^(1/3),(-Q50)^(1/3)),'OddsRatio_working_3-way'!AN50-'OddsRatio_working_3-way'!R50/3)</f>
        <v>-0.45742756517038097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4.62</v>
      </c>
      <c r="B51" s="4">
        <f>IF('True_Odds_Calculator_3-way'!B52="","",'True_Odds_Calculator_3-way'!B52)</f>
        <v>3.6</v>
      </c>
      <c r="C51" s="4">
        <f>IF('True_Odds_Calculator_3-way'!C52="","",'True_Odds_Calculator_3-way'!C52)</f>
        <v>1.81</v>
      </c>
      <c r="D51" s="9">
        <f t="shared" si="13"/>
        <v>0.20376899313995805</v>
      </c>
      <c r="E51" s="9">
        <f t="shared" si="14"/>
        <v>0.26270820500560693</v>
      </c>
      <c r="F51" s="9">
        <f t="shared" si="15"/>
        <v>0.5335228018544349</v>
      </c>
      <c r="G51" s="9">
        <f t="shared" si="16"/>
        <v>1.0794248596060543</v>
      </c>
      <c r="H51" s="9">
        <f t="shared" si="17"/>
        <v>4.9075179917739167</v>
      </c>
      <c r="I51" s="9">
        <f t="shared" si="18"/>
        <v>3.8065046349757412</v>
      </c>
      <c r="J51" s="9">
        <f t="shared" si="19"/>
        <v>1.8743341362809038</v>
      </c>
      <c r="K51" s="11">
        <f t="shared" si="20"/>
        <v>0.21645021645021645</v>
      </c>
      <c r="L51" s="11">
        <f t="shared" si="21"/>
        <v>0.27777777777777779</v>
      </c>
      <c r="M51" s="11">
        <f t="shared" si="22"/>
        <v>0.5524861878453039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-0.25324675324675328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0.23352440479512304</v>
      </c>
      <c r="Q51" s="11">
        <f>2*'OddsRatio_working_3-way'!K51*'OddsRatio_working_3-way'!L51*'OddsRatio_working_3-way'!M51</f>
        <v>6.6436530524928331E-2</v>
      </c>
      <c r="R51" s="11">
        <f t="shared" si="23"/>
        <v>0</v>
      </c>
      <c r="S51" s="11">
        <f t="shared" si="24"/>
        <v>-0.92212200867817806</v>
      </c>
      <c r="T51" s="11">
        <f t="shared" si="25"/>
        <v>-0.26233912053433234</v>
      </c>
      <c r="U51" s="11">
        <f>'OddsRatio_working_3-way'!S51-'OddsRatio_working_3-way'!R51^2/3</f>
        <v>-0.92212200867817806</v>
      </c>
      <c r="V51" s="11">
        <f>'OddsRatio_working_3-way'!S51*'OddsRatio_working_3-way'!R51/3-2*'OddsRatio_working_3-way'!R51^3/27-'OddsRatio_working_3-way'!T51</f>
        <v>0.26233912053433234</v>
      </c>
      <c r="W51" s="11">
        <f>'OddsRatio_working_3-way'!V51^2+4*'OddsRatio_working_3-way'!U51^3/27</f>
        <v>-4.7339466141326142E-2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0.17041220635862114</v>
      </c>
      <c r="Y51" s="11">
        <f>IF('OddsRatio_working_3-way'!W51&gt;=0,IF('OddsRatio_working_3-way'!V51+SQRT('OddsRatio_working_3-way'!W51)&gt;0,0,PI()),ACOS('OddsRatio_working_3-way'!V51/(2*'OddsRatio_working_3-way'!X51)))</f>
        <v>0.69239503286359849</v>
      </c>
      <c r="Z51" s="11">
        <f>'OddsRatio_working_3-way'!X51^(1/3)*COS('OddsRatio_working_3-way'!Y51/3)</f>
        <v>0.53971242980302714</v>
      </c>
      <c r="AA51" s="11">
        <f>'OddsRatio_working_3-way'!X51^(1/3)*COS(('OddsRatio_working_3-way'!Y51+2*PI())/3)</f>
        <v>-0.37968959783506884</v>
      </c>
      <c r="AB51" s="11">
        <f>'OddsRatio_working_3-way'!X51^(1/3)*COS(('OddsRatio_working_3-way'!Y51+4*PI())/3)</f>
        <v>-0.16002283196795816</v>
      </c>
      <c r="AC51" s="11">
        <f>'OddsRatio_working_3-way'!X51^(1/3)*SIN('OddsRatio_working_3-way'!Y51/3)</f>
        <v>0.12682466640539086</v>
      </c>
      <c r="AD51" s="11">
        <f>'OddsRatio_working_3-way'!X51^(1/3)*SIN(('OddsRatio_working_3-way'!Y51+2*PI())/3)</f>
        <v>0.40399234174495163</v>
      </c>
      <c r="AE51" s="11">
        <f>'OddsRatio_working_3-way'!X51^(1/3)*SIN(('OddsRatio_working_3-way'!Y51+4*PI())/3)</f>
        <v>-0.5308170081503425</v>
      </c>
      <c r="AF51" s="11">
        <f>-'OddsRatio_working_3-way'!U51/(3*'OddsRatio_working_3-way'!X51^(1/3))*COS(('OddsRatio_working_3-way'!Y51)/3)</f>
        <v>0.53971242980302703</v>
      </c>
      <c r="AG51" s="11">
        <f>-'OddsRatio_working_3-way'!U51/(3*'OddsRatio_working_3-way'!X51^(1/3))*COS(('OddsRatio_working_3-way'!Y51+2*PI())/3)</f>
        <v>-0.37968959783506873</v>
      </c>
      <c r="AH51" s="11">
        <f>-'OddsRatio_working_3-way'!U51/(3*'OddsRatio_working_3-way'!X51^(1/3))*COS(('OddsRatio_working_3-way'!Y51+4*PI())/3)</f>
        <v>-0.16002283196795813</v>
      </c>
      <c r="AI51" s="11">
        <f>'OddsRatio_working_3-way'!U51/(3*'OddsRatio_working_3-way'!X51^(1/3))*SIN(('OddsRatio_working_3-way'!Y51)/3)</f>
        <v>-0.12682466640539083</v>
      </c>
      <c r="AJ51" s="11">
        <f>'OddsRatio_working_3-way'!U51/(3*'OddsRatio_working_3-way'!X51^(1/3))*SIN(('OddsRatio_working_3-way'!Y51+2*PI())/3)</f>
        <v>-0.40399234174495158</v>
      </c>
      <c r="AK51" s="11">
        <f>'OddsRatio_working_3-way'!U51/(3*'OddsRatio_working_3-way'!X51^(1/3))*SIN(('OddsRatio_working_3-way'!Y51+4*PI())/3)</f>
        <v>0.53081700815034238</v>
      </c>
      <c r="AL51" s="11">
        <f>'OddsRatio_working_3-way'!Z51+'OddsRatio_working_3-way'!AF51</f>
        <v>1.0794248596060543</v>
      </c>
      <c r="AM51" s="11">
        <f>'OddsRatio_working_3-way'!AA51+'OddsRatio_working_3-way'!AG51</f>
        <v>-0.75937919567013756</v>
      </c>
      <c r="AN51" s="11">
        <f>'OddsRatio_working_3-way'!AB51+'OddsRatio_working_3-way'!AH51</f>
        <v>-0.32004566393591627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1.0794248596060543</v>
      </c>
      <c r="AS51" s="11">
        <f>IF(('OddsRatio_working_3-way'!X51=0),IF(Q51&gt;0,-Q51^(1/3),(-Q51)^(1/3)),'OddsRatio_working_3-way'!AM51-'OddsRatio_working_3-way'!R51/3)</f>
        <v>-0.75937919567013756</v>
      </c>
      <c r="AT51" s="11">
        <f>IF(('OddsRatio_working_3-way'!X51=0),IF(Q51&gt;0,-Q51^(1/3),(-Q51)^(1/3)),'OddsRatio_working_3-way'!AN51-'OddsRatio_working_3-way'!R51/3)</f>
        <v>-0.32004566393591627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5.94</v>
      </c>
      <c r="B52" s="4">
        <f>IF('True_Odds_Calculator_3-way'!B53="","",'True_Odds_Calculator_3-way'!B53)</f>
        <v>4.04</v>
      </c>
      <c r="C52" s="4">
        <f>IF('True_Odds_Calculator_3-way'!C53="","",'True_Odds_Calculator_3-way'!C53)</f>
        <v>1.58</v>
      </c>
      <c r="D52" s="9">
        <f t="shared" si="13"/>
        <v>0.15635633608053784</v>
      </c>
      <c r="E52" s="9">
        <f t="shared" si="14"/>
        <v>0.23146013451723446</v>
      </c>
      <c r="F52" s="9">
        <f t="shared" si="15"/>
        <v>0.61218352940222787</v>
      </c>
      <c r="G52" s="9">
        <f t="shared" si="16"/>
        <v>1.0922363231340877</v>
      </c>
      <c r="H52" s="9">
        <f t="shared" si="17"/>
        <v>6.3956474362823927</v>
      </c>
      <c r="I52" s="9">
        <f t="shared" si="18"/>
        <v>4.3203984223276271</v>
      </c>
      <c r="J52" s="9">
        <f t="shared" si="19"/>
        <v>1.6334970674177709</v>
      </c>
      <c r="K52" s="11">
        <f t="shared" si="20"/>
        <v>0.16835016835016833</v>
      </c>
      <c r="L52" s="11">
        <f t="shared" si="21"/>
        <v>0.24752475247524752</v>
      </c>
      <c r="M52" s="11">
        <f t="shared" si="22"/>
        <v>0.63291139240506322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-0.22972255031410327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0.22576097272174472</v>
      </c>
      <c r="Q52" s="11">
        <f>2*'OddsRatio_working_3-way'!K52*'OddsRatio_working_3-way'!L52*'OddsRatio_working_3-way'!M52</f>
        <v>5.2747890822837547E-2</v>
      </c>
      <c r="R52" s="11">
        <f t="shared" si="23"/>
        <v>0</v>
      </c>
      <c r="S52" s="11">
        <f t="shared" si="24"/>
        <v>-0.98275494683938591</v>
      </c>
      <c r="T52" s="11">
        <f t="shared" si="25"/>
        <v>-0.22961564178490323</v>
      </c>
      <c r="U52" s="11">
        <f>'OddsRatio_working_3-way'!S52-'OddsRatio_working_3-way'!R52^2/3</f>
        <v>-0.98275494683938591</v>
      </c>
      <c r="V52" s="11">
        <f>'OddsRatio_working_3-way'!S52*'OddsRatio_working_3-way'!R52/3-2*'OddsRatio_working_3-way'!R52^3/27-'OddsRatio_working_3-way'!T52</f>
        <v>0.22961564178490323</v>
      </c>
      <c r="W52" s="11">
        <f>'OddsRatio_working_3-way'!V52^2+4*'OddsRatio_working_3-way'!U52^3/27</f>
        <v>-8.7891751500341869E-2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0.18749339618546226</v>
      </c>
      <c r="Y52" s="11">
        <f>IF('OddsRatio_working_3-way'!W52&gt;=0,IF('OddsRatio_working_3-way'!V52+SQRT('OddsRatio_working_3-way'!W52)&gt;0,0,PI()),ACOS('OddsRatio_working_3-way'!V52/(2*'OddsRatio_working_3-way'!X52)))</f>
        <v>0.91179203735184966</v>
      </c>
      <c r="Z52" s="11">
        <f>'OddsRatio_working_3-way'!X52^(1/3)*COS('OddsRatio_working_3-way'!Y52/3)</f>
        <v>0.54611816156704385</v>
      </c>
      <c r="AA52" s="11">
        <f>'OddsRatio_working_3-way'!X52^(1/3)*COS(('OddsRatio_working_3-way'!Y52+2*PI())/3)</f>
        <v>-0.42139974248765694</v>
      </c>
      <c r="AB52" s="11">
        <f>'OddsRatio_working_3-way'!X52^(1/3)*COS(('OddsRatio_working_3-way'!Y52+4*PI())/3)</f>
        <v>-0.12471841907938711</v>
      </c>
      <c r="AC52" s="11">
        <f>'OddsRatio_working_3-way'!X52^(1/3)*SIN('OddsRatio_working_3-way'!Y52/3)</f>
        <v>0.171289041933299</v>
      </c>
      <c r="AD52" s="11">
        <f>'OddsRatio_working_3-way'!X52^(1/3)*SIN(('OddsRatio_working_3-way'!Y52+2*PI())/3)</f>
        <v>0.38730768041846497</v>
      </c>
      <c r="AE52" s="11">
        <f>'OddsRatio_working_3-way'!X52^(1/3)*SIN(('OddsRatio_working_3-way'!Y52+4*PI())/3)</f>
        <v>-0.55859672235176394</v>
      </c>
      <c r="AF52" s="11">
        <f>-'OddsRatio_working_3-way'!U52/(3*'OddsRatio_working_3-way'!X52^(1/3))*COS(('OddsRatio_working_3-way'!Y52)/3)</f>
        <v>0.54611816156704385</v>
      </c>
      <c r="AG52" s="11">
        <f>-'OddsRatio_working_3-way'!U52/(3*'OddsRatio_working_3-way'!X52^(1/3))*COS(('OddsRatio_working_3-way'!Y52+2*PI())/3)</f>
        <v>-0.42139974248765694</v>
      </c>
      <c r="AH52" s="11">
        <f>-'OddsRatio_working_3-way'!U52/(3*'OddsRatio_working_3-way'!X52^(1/3))*COS(('OddsRatio_working_3-way'!Y52+4*PI())/3)</f>
        <v>-0.12471841907938711</v>
      </c>
      <c r="AI52" s="11">
        <f>'OddsRatio_working_3-way'!U52/(3*'OddsRatio_working_3-way'!X52^(1/3))*SIN(('OddsRatio_working_3-way'!Y52)/3)</f>
        <v>-0.171289041933299</v>
      </c>
      <c r="AJ52" s="11">
        <f>'OddsRatio_working_3-way'!U52/(3*'OddsRatio_working_3-way'!X52^(1/3))*SIN(('OddsRatio_working_3-way'!Y52+2*PI())/3)</f>
        <v>-0.38730768041846497</v>
      </c>
      <c r="AK52" s="11">
        <f>'OddsRatio_working_3-way'!U52/(3*'OddsRatio_working_3-way'!X52^(1/3))*SIN(('OddsRatio_working_3-way'!Y52+4*PI())/3)</f>
        <v>0.55859672235176394</v>
      </c>
      <c r="AL52" s="11">
        <f>'OddsRatio_working_3-way'!Z52+'OddsRatio_working_3-way'!AF52</f>
        <v>1.0922363231340877</v>
      </c>
      <c r="AM52" s="11">
        <f>'OddsRatio_working_3-way'!AA52+'OddsRatio_working_3-way'!AG52</f>
        <v>-0.84279948497531387</v>
      </c>
      <c r="AN52" s="11">
        <f>'OddsRatio_working_3-way'!AB52+'OddsRatio_working_3-way'!AH52</f>
        <v>-0.24943683815877421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1.0922363231340877</v>
      </c>
      <c r="AS52" s="11">
        <f>IF(('OddsRatio_working_3-way'!X52=0),IF(Q52&gt;0,-Q52^(1/3),(-Q52)^(1/3)),'OddsRatio_working_3-way'!AM52-'OddsRatio_working_3-way'!R52/3)</f>
        <v>-0.84279948497531387</v>
      </c>
      <c r="AT52" s="11">
        <f>IF(('OddsRatio_working_3-way'!X52=0),IF(Q52&gt;0,-Q52^(1/3),(-Q52)^(1/3)),'OddsRatio_working_3-way'!AN52-'OddsRatio_working_3-way'!R52/3)</f>
        <v>-0.24943683815877421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2.58</v>
      </c>
      <c r="B53" s="4">
        <f>IF('True_Odds_Calculator_3-way'!B54="","",'True_Odds_Calculator_3-way'!B54)</f>
        <v>3.28</v>
      </c>
      <c r="C53" s="4">
        <f>IF('True_Odds_Calculator_3-way'!C54="","",'True_Odds_Calculator_3-way'!C54)</f>
        <v>2.85</v>
      </c>
      <c r="D53" s="9">
        <f t="shared" si="13"/>
        <v>0.37236104385701474</v>
      </c>
      <c r="E53" s="9">
        <f t="shared" si="14"/>
        <v>0.29134684174356995</v>
      </c>
      <c r="F53" s="9">
        <f t="shared" si="15"/>
        <v>0.33629211439941548</v>
      </c>
      <c r="G53" s="9">
        <f t="shared" si="16"/>
        <v>1.0668136536126367</v>
      </c>
      <c r="H53" s="9">
        <f t="shared" si="17"/>
        <v>2.6855655727079664</v>
      </c>
      <c r="I53" s="9">
        <f t="shared" si="18"/>
        <v>3.4323351302368121</v>
      </c>
      <c r="J53" s="9">
        <f t="shared" si="19"/>
        <v>2.9736052591833779</v>
      </c>
      <c r="K53" s="11">
        <f t="shared" si="20"/>
        <v>0.38759689922480617</v>
      </c>
      <c r="L53" s="11">
        <f t="shared" si="21"/>
        <v>0.3048780487804878</v>
      </c>
      <c r="M53" s="11">
        <f t="shared" si="22"/>
        <v>0.35087719298245612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-0.2763282283985633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0.23675420352734733</v>
      </c>
      <c r="Q53" s="11">
        <f>2*'OddsRatio_working_3-way'!K53*'OddsRatio_working_3-way'!L53*'OddsRatio_working_3-way'!M53</f>
        <v>8.2926165858965797E-2</v>
      </c>
      <c r="R53" s="11">
        <f t="shared" si="23"/>
        <v>0</v>
      </c>
      <c r="S53" s="11">
        <f t="shared" si="24"/>
        <v>-0.85678616657963658</v>
      </c>
      <c r="T53" s="11">
        <f t="shared" si="25"/>
        <v>-0.30010023347798132</v>
      </c>
      <c r="U53" s="11">
        <f>'OddsRatio_working_3-way'!S53-'OddsRatio_working_3-way'!R53^2/3</f>
        <v>-0.85678616657963658</v>
      </c>
      <c r="V53" s="11">
        <f>'OddsRatio_working_3-way'!S53*'OddsRatio_working_3-way'!R53/3-2*'OddsRatio_working_3-way'!R53^3/27-'OddsRatio_working_3-way'!T53</f>
        <v>0.30010023347798132</v>
      </c>
      <c r="W53" s="11">
        <f>'OddsRatio_working_3-way'!V53^2+4*'OddsRatio_working_3-way'!U53^3/27</f>
        <v>-3.1178885810166784E-3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0.1526253900196127</v>
      </c>
      <c r="Y53" s="11">
        <f>IF('OddsRatio_working_3-way'!W53&gt;=0,IF('OddsRatio_working_3-way'!V53+SQRT('OddsRatio_working_3-way'!W53)&gt;0,0,PI()),ACOS('OddsRatio_working_3-way'!V53/(2*'OddsRatio_working_3-way'!X53)))</f>
        <v>0.18396102615298138</v>
      </c>
      <c r="Z53" s="11">
        <f>'OddsRatio_working_3-way'!X53^(1/3)*COS('OddsRatio_working_3-way'!Y53/3)</f>
        <v>0.53340682680631835</v>
      </c>
      <c r="AA53" s="11">
        <f>'OddsRatio_working_3-way'!X53^(1/3)*COS(('OddsRatio_working_3-way'!Y53+2*PI())/3)</f>
        <v>-0.29506552690374183</v>
      </c>
      <c r="AB53" s="11">
        <f>'OddsRatio_working_3-way'!X53^(1/3)*COS(('OddsRatio_working_3-way'!Y53+4*PI())/3)</f>
        <v>-0.23834129990257663</v>
      </c>
      <c r="AC53" s="11">
        <f>'OddsRatio_working_3-way'!X53^(1/3)*SIN('OddsRatio_working_3-way'!Y53/3)</f>
        <v>3.2749747728696245E-2</v>
      </c>
      <c r="AD53" s="11">
        <f>'OddsRatio_working_3-way'!X53^(1/3)*SIN(('OddsRatio_working_3-way'!Y53+2*PI())/3)</f>
        <v>0.44556898870196981</v>
      </c>
      <c r="AE53" s="11">
        <f>'OddsRatio_working_3-way'!X53^(1/3)*SIN(('OddsRatio_working_3-way'!Y53+4*PI())/3)</f>
        <v>-0.47831873643066602</v>
      </c>
      <c r="AF53" s="11">
        <f>-'OddsRatio_working_3-way'!U53/(3*'OddsRatio_working_3-way'!X53^(1/3))*COS(('OddsRatio_working_3-way'!Y53)/3)</f>
        <v>0.53340682680631823</v>
      </c>
      <c r="AG53" s="11">
        <f>-'OddsRatio_working_3-way'!U53/(3*'OddsRatio_working_3-way'!X53^(1/3))*COS(('OddsRatio_working_3-way'!Y53+2*PI())/3)</f>
        <v>-0.29506552690374177</v>
      </c>
      <c r="AH53" s="11">
        <f>-'OddsRatio_working_3-way'!U53/(3*'OddsRatio_working_3-way'!X53^(1/3))*COS(('OddsRatio_working_3-way'!Y53+4*PI())/3)</f>
        <v>-0.23834129990257658</v>
      </c>
      <c r="AI53" s="11">
        <f>'OddsRatio_working_3-way'!U53/(3*'OddsRatio_working_3-way'!X53^(1/3))*SIN(('OddsRatio_working_3-way'!Y53)/3)</f>
        <v>-3.2749747728696238E-2</v>
      </c>
      <c r="AJ53" s="11">
        <f>'OddsRatio_working_3-way'!U53/(3*'OddsRatio_working_3-way'!X53^(1/3))*SIN(('OddsRatio_working_3-way'!Y53+2*PI())/3)</f>
        <v>-0.44556898870196976</v>
      </c>
      <c r="AK53" s="11">
        <f>'OddsRatio_working_3-way'!U53/(3*'OddsRatio_working_3-way'!X53^(1/3))*SIN(('OddsRatio_working_3-way'!Y53+4*PI())/3)</f>
        <v>0.47831873643066591</v>
      </c>
      <c r="AL53" s="11">
        <f>'OddsRatio_working_3-way'!Z53+'OddsRatio_working_3-way'!AF53</f>
        <v>1.0668136536126367</v>
      </c>
      <c r="AM53" s="11">
        <f>'OddsRatio_working_3-way'!AA53+'OddsRatio_working_3-way'!AG53</f>
        <v>-0.59013105380748354</v>
      </c>
      <c r="AN53" s="11">
        <f>'OddsRatio_working_3-way'!AB53+'OddsRatio_working_3-way'!AH53</f>
        <v>-0.47668259980515321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1.0668136536126367</v>
      </c>
      <c r="AS53" s="11">
        <f>IF(('OddsRatio_working_3-way'!X53=0),IF(Q53&gt;0,-Q53^(1/3),(-Q53)^(1/3)),'OddsRatio_working_3-way'!AM53-'OddsRatio_working_3-way'!R53/3)</f>
        <v>-0.59013105380748354</v>
      </c>
      <c r="AT53" s="11">
        <f>IF(('OddsRatio_working_3-way'!X53=0),IF(Q53&gt;0,-Q53^(1/3),(-Q53)^(1/3)),'OddsRatio_working_3-way'!AN53-'OddsRatio_working_3-way'!R53/3)</f>
        <v>-0.47668259980515321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3.59</v>
      </c>
      <c r="B54" s="4">
        <f>IF('True_Odds_Calculator_3-way'!B55="","",'True_Odds_Calculator_3-way'!B55)</f>
        <v>3.42</v>
      </c>
      <c r="C54" s="4">
        <f>IF('True_Odds_Calculator_3-way'!C55="","",'True_Odds_Calculator_3-way'!C55)</f>
        <v>2.11</v>
      </c>
      <c r="D54" s="9">
        <f t="shared" si="13"/>
        <v>0.26490046083886276</v>
      </c>
      <c r="E54" s="9">
        <f t="shared" si="14"/>
        <v>0.27832981212323382</v>
      </c>
      <c r="F54" s="9">
        <f t="shared" si="15"/>
        <v>0.45676972703790353</v>
      </c>
      <c r="G54" s="9">
        <f t="shared" si="16"/>
        <v>1.0714296796372063</v>
      </c>
      <c r="H54" s="9">
        <f t="shared" si="17"/>
        <v>3.7750028702603635</v>
      </c>
      <c r="I54" s="9">
        <f t="shared" si="18"/>
        <v>3.5928598247220394</v>
      </c>
      <c r="J54" s="9">
        <f t="shared" si="19"/>
        <v>2.1892869443972987</v>
      </c>
      <c r="K54" s="11">
        <f t="shared" si="20"/>
        <v>0.2785515320334262</v>
      </c>
      <c r="L54" s="11">
        <f t="shared" si="21"/>
        <v>0.29239766081871343</v>
      </c>
      <c r="M54" s="11">
        <f t="shared" si="22"/>
        <v>0.47393364928909953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-0.26855614792436611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0.23623726837456949</v>
      </c>
      <c r="Q54" s="11">
        <f>2*'OddsRatio_working_3-way'!K54*'OddsRatio_working_3-way'!L54*'OddsRatio_working_3-way'!M54</f>
        <v>7.7201721691035785E-2</v>
      </c>
      <c r="R54" s="11">
        <f t="shared" si="23"/>
        <v>0</v>
      </c>
      <c r="S54" s="11">
        <f t="shared" si="24"/>
        <v>-0.87965689931291902</v>
      </c>
      <c r="T54" s="11">
        <f t="shared" si="25"/>
        <v>-0.28746957493886244</v>
      </c>
      <c r="U54" s="11">
        <f>'OddsRatio_working_3-way'!S54-'OddsRatio_working_3-way'!R54^2/3</f>
        <v>-0.87965689931291902</v>
      </c>
      <c r="V54" s="11">
        <f>'OddsRatio_working_3-way'!S54*'OddsRatio_working_3-way'!R54/3-2*'OddsRatio_working_3-way'!R54^3/27-'OddsRatio_working_3-way'!T54</f>
        <v>0.28746957493886244</v>
      </c>
      <c r="W54" s="11">
        <f>'OddsRatio_working_3-way'!V54^2+4*'OddsRatio_working_3-way'!U54^3/27</f>
        <v>-1.820201670211706E-2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0.15877718130893945</v>
      </c>
      <c r="Y54" s="11">
        <f>IF('OddsRatio_working_3-way'!W54&gt;=0,IF('OddsRatio_working_3-way'!V54+SQRT('OddsRatio_working_3-way'!W54)&gt;0,0,PI()),ACOS('OddsRatio_working_3-way'!V54/(2*'OddsRatio_working_3-way'!X54)))</f>
        <v>0.43880271745711652</v>
      </c>
      <c r="Z54" s="11">
        <f>'OddsRatio_working_3-way'!X54^(1/3)*COS('OddsRatio_working_3-way'!Y54/3)</f>
        <v>0.53571483981860313</v>
      </c>
      <c r="AA54" s="11">
        <f>'OddsRatio_working_3-way'!X54^(1/3)*COS(('OddsRatio_working_3-way'!Y54+2*PI())/3)</f>
        <v>-0.33620529937037941</v>
      </c>
      <c r="AB54" s="11">
        <f>'OddsRatio_working_3-way'!X54^(1/3)*COS(('OddsRatio_working_3-way'!Y54+4*PI())/3)</f>
        <v>-0.19950954044822389</v>
      </c>
      <c r="AC54" s="11">
        <f>'OddsRatio_working_3-way'!X54^(1/3)*SIN('OddsRatio_working_3-way'!Y54/3)</f>
        <v>7.8921333210786662E-2</v>
      </c>
      <c r="AD54" s="11">
        <f>'OddsRatio_working_3-way'!X54^(1/3)*SIN(('OddsRatio_working_3-way'!Y54+2*PI())/3)</f>
        <v>0.42448199386182833</v>
      </c>
      <c r="AE54" s="11">
        <f>'OddsRatio_working_3-way'!X54^(1/3)*SIN(('OddsRatio_working_3-way'!Y54+4*PI())/3)</f>
        <v>-0.50340332707261504</v>
      </c>
      <c r="AF54" s="11">
        <f>-'OddsRatio_working_3-way'!U54/(3*'OddsRatio_working_3-way'!X54^(1/3))*COS(('OddsRatio_working_3-way'!Y54)/3)</f>
        <v>0.53571483981860302</v>
      </c>
      <c r="AG54" s="11">
        <f>-'OddsRatio_working_3-way'!U54/(3*'OddsRatio_working_3-way'!X54^(1/3))*COS(('OddsRatio_working_3-way'!Y54+2*PI())/3)</f>
        <v>-0.3362052993703793</v>
      </c>
      <c r="AH54" s="11">
        <f>-'OddsRatio_working_3-way'!U54/(3*'OddsRatio_working_3-way'!X54^(1/3))*COS(('OddsRatio_working_3-way'!Y54+4*PI())/3)</f>
        <v>-0.19950954044822386</v>
      </c>
      <c r="AI54" s="11">
        <f>'OddsRatio_working_3-way'!U54/(3*'OddsRatio_working_3-way'!X54^(1/3))*SIN(('OddsRatio_working_3-way'!Y54)/3)</f>
        <v>-7.8921333210786648E-2</v>
      </c>
      <c r="AJ54" s="11">
        <f>'OddsRatio_working_3-way'!U54/(3*'OddsRatio_working_3-way'!X54^(1/3))*SIN(('OddsRatio_working_3-way'!Y54+2*PI())/3)</f>
        <v>-0.42448199386182828</v>
      </c>
      <c r="AK54" s="11">
        <f>'OddsRatio_working_3-way'!U54/(3*'OddsRatio_working_3-way'!X54^(1/3))*SIN(('OddsRatio_working_3-way'!Y54+4*PI())/3)</f>
        <v>0.50340332707261493</v>
      </c>
      <c r="AL54" s="11">
        <f>'OddsRatio_working_3-way'!Z54+'OddsRatio_working_3-way'!AF54</f>
        <v>1.0714296796372063</v>
      </c>
      <c r="AM54" s="11">
        <f>'OddsRatio_working_3-way'!AA54+'OddsRatio_working_3-way'!AG54</f>
        <v>-0.6724105987407587</v>
      </c>
      <c r="AN54" s="11">
        <f>'OddsRatio_working_3-way'!AB54+'OddsRatio_working_3-way'!AH54</f>
        <v>-0.39901908089644778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1.0714296796372063</v>
      </c>
      <c r="AS54" s="11">
        <f>IF(('OddsRatio_working_3-way'!X54=0),IF(Q54&gt;0,-Q54^(1/3),(-Q54)^(1/3)),'OddsRatio_working_3-way'!AM54-'OddsRatio_working_3-way'!R54/3)</f>
        <v>-0.6724105987407587</v>
      </c>
      <c r="AT54" s="11">
        <f>IF(('OddsRatio_working_3-way'!X54=0),IF(Q54&gt;0,-Q54^(1/3),(-Q54)^(1/3)),'OddsRatio_working_3-way'!AN54-'OddsRatio_working_3-way'!R54/3)</f>
        <v>-0.39901908089644778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1.85</v>
      </c>
      <c r="B55" s="4">
        <f>IF('True_Odds_Calculator_3-way'!B56="","",'True_Odds_Calculator_3-way'!B56)</f>
        <v>3.47</v>
      </c>
      <c r="C55" s="4">
        <f>IF('True_Odds_Calculator_3-way'!C56="","",'True_Odds_Calculator_3-way'!C56)</f>
        <v>4.6100000000000003</v>
      </c>
      <c r="D55" s="9">
        <f t="shared" si="13"/>
        <v>0.52212596284475044</v>
      </c>
      <c r="E55" s="9">
        <f t="shared" si="14"/>
        <v>0.27325397607184743</v>
      </c>
      <c r="F55" s="9">
        <f t="shared" si="15"/>
        <v>0.20462006108340206</v>
      </c>
      <c r="G55" s="9">
        <f t="shared" si="16"/>
        <v>1.0767607619649773</v>
      </c>
      <c r="H55" s="9">
        <f t="shared" si="17"/>
        <v>1.9152466476702312</v>
      </c>
      <c r="I55" s="9">
        <f t="shared" si="18"/>
        <v>3.6595990820534929</v>
      </c>
      <c r="J55" s="9">
        <f t="shared" si="19"/>
        <v>4.8871063506935677</v>
      </c>
      <c r="K55" s="11">
        <f t="shared" si="20"/>
        <v>0.54054054054054046</v>
      </c>
      <c r="L55" s="11">
        <f t="shared" si="21"/>
        <v>0.28818443804034583</v>
      </c>
      <c r="M55" s="11">
        <f t="shared" si="22"/>
        <v>0.21691973969631234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-0.25610670714348349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0.23416991916744986</v>
      </c>
      <c r="Q55" s="11">
        <f>2*'OddsRatio_working_3-way'!K55*'OddsRatio_working_3-way'!L55*'OddsRatio_working_3-way'!M55</f>
        <v>6.7581506253232282E-2</v>
      </c>
      <c r="R55" s="11">
        <f t="shared" si="23"/>
        <v>0</v>
      </c>
      <c r="S55" s="11">
        <f t="shared" si="24"/>
        <v>-0.91434512504296284</v>
      </c>
      <c r="T55" s="11">
        <f t="shared" si="25"/>
        <v>-0.26388026696766603</v>
      </c>
      <c r="U55" s="11">
        <f>'OddsRatio_working_3-way'!S55-'OddsRatio_working_3-way'!R55^2/3</f>
        <v>-0.91434512504296284</v>
      </c>
      <c r="V55" s="11">
        <f>'OddsRatio_working_3-way'!S55*'OddsRatio_working_3-way'!R55/3-2*'OddsRatio_working_3-way'!R55^3/27-'OddsRatio_working_3-way'!T55</f>
        <v>0.26388026696766603</v>
      </c>
      <c r="W55" s="11">
        <f>'OddsRatio_working_3-way'!V55^2+4*'OddsRatio_working_3-way'!U55^3/27</f>
        <v>-4.3614200095510772E-2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0.16826095461398455</v>
      </c>
      <c r="Y55" s="11">
        <f>IF('OddsRatio_working_3-way'!W55&gt;=0,IF('OddsRatio_working_3-way'!V55+SQRT('OddsRatio_working_3-way'!W55)&gt;0,0,PI()),ACOS('OddsRatio_working_3-way'!V55/(2*'OddsRatio_working_3-way'!X55)))</f>
        <v>0.66948731694438568</v>
      </c>
      <c r="Z55" s="11">
        <f>'OddsRatio_working_3-way'!X55^(1/3)*COS('OddsRatio_working_3-way'!Y55/3)</f>
        <v>0.53838038098248864</v>
      </c>
      <c r="AA55" s="11">
        <f>'OddsRatio_working_3-way'!X55^(1/3)*COS(('OddsRatio_working_3-way'!Y55+2*PI())/3)</f>
        <v>-0.37500231309826665</v>
      </c>
      <c r="AB55" s="11">
        <f>'OddsRatio_working_3-way'!X55^(1/3)*COS(('OddsRatio_working_3-way'!Y55+4*PI())/3)</f>
        <v>-0.1633780678842221</v>
      </c>
      <c r="AC55" s="11">
        <f>'OddsRatio_working_3-way'!X55^(1/3)*SIN('OddsRatio_working_3-way'!Y55/3)</f>
        <v>0.12218131494138004</v>
      </c>
      <c r="AD55" s="11">
        <f>'OddsRatio_working_3-way'!X55^(1/3)*SIN(('OddsRatio_working_3-way'!Y55+2*PI())/3)</f>
        <v>0.40516042935928959</v>
      </c>
      <c r="AE55" s="11">
        <f>'OddsRatio_working_3-way'!X55^(1/3)*SIN(('OddsRatio_working_3-way'!Y55+4*PI())/3)</f>
        <v>-0.5273417443006696</v>
      </c>
      <c r="AF55" s="11">
        <f>-'OddsRatio_working_3-way'!U55/(3*'OddsRatio_working_3-way'!X55^(1/3))*COS(('OddsRatio_working_3-way'!Y55)/3)</f>
        <v>0.53838038098248864</v>
      </c>
      <c r="AG55" s="11">
        <f>-'OddsRatio_working_3-way'!U55/(3*'OddsRatio_working_3-way'!X55^(1/3))*COS(('OddsRatio_working_3-way'!Y55+2*PI())/3)</f>
        <v>-0.37500231309826665</v>
      </c>
      <c r="AH55" s="11">
        <f>-'OddsRatio_working_3-way'!U55/(3*'OddsRatio_working_3-way'!X55^(1/3))*COS(('OddsRatio_working_3-way'!Y55+4*PI())/3)</f>
        <v>-0.1633780678842221</v>
      </c>
      <c r="AI55" s="11">
        <f>'OddsRatio_working_3-way'!U55/(3*'OddsRatio_working_3-way'!X55^(1/3))*SIN(('OddsRatio_working_3-way'!Y55)/3)</f>
        <v>-0.12218131494138004</v>
      </c>
      <c r="AJ55" s="11">
        <f>'OddsRatio_working_3-way'!U55/(3*'OddsRatio_working_3-way'!X55^(1/3))*SIN(('OddsRatio_working_3-way'!Y55+2*PI())/3)</f>
        <v>-0.40516042935928959</v>
      </c>
      <c r="AK55" s="11">
        <f>'OddsRatio_working_3-way'!U55/(3*'OddsRatio_working_3-way'!X55^(1/3))*SIN(('OddsRatio_working_3-way'!Y55+4*PI())/3)</f>
        <v>0.5273417443006696</v>
      </c>
      <c r="AL55" s="11">
        <f>'OddsRatio_working_3-way'!Z55+'OddsRatio_working_3-way'!AF55</f>
        <v>1.0767607619649773</v>
      </c>
      <c r="AM55" s="11">
        <f>'OddsRatio_working_3-way'!AA55+'OddsRatio_working_3-way'!AG55</f>
        <v>-0.7500046261965333</v>
      </c>
      <c r="AN55" s="11">
        <f>'OddsRatio_working_3-way'!AB55+'OddsRatio_working_3-way'!AH55</f>
        <v>-0.3267561357684442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1.0767607619649773</v>
      </c>
      <c r="AS55" s="11">
        <f>IF(('OddsRatio_working_3-way'!X55=0),IF(Q55&gt;0,-Q55^(1/3),(-Q55)^(1/3)),'OddsRatio_working_3-way'!AM55-'OddsRatio_working_3-way'!R55/3)</f>
        <v>-0.7500046261965333</v>
      </c>
      <c r="AT55" s="11">
        <f>IF(('OddsRatio_working_3-way'!X55=0),IF(Q55&gt;0,-Q55^(1/3),(-Q55)^(1/3)),'OddsRatio_working_3-way'!AN55-'OddsRatio_working_3-way'!R55/3)</f>
        <v>-0.3267561357684442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2.06</v>
      </c>
      <c r="B56" s="4">
        <f>IF('True_Odds_Calculator_3-way'!B57="","",'True_Odds_Calculator_3-way'!B57)</f>
        <v>3.28</v>
      </c>
      <c r="C56" s="4">
        <f>IF('True_Odds_Calculator_3-way'!C57="","",'True_Odds_Calculator_3-way'!C57)</f>
        <v>3.91</v>
      </c>
      <c r="D56" s="9">
        <f t="shared" si="13"/>
        <v>0.46763157446842274</v>
      </c>
      <c r="E56" s="9">
        <f t="shared" si="14"/>
        <v>0.28996345106693783</v>
      </c>
      <c r="F56" s="9">
        <f t="shared" si="15"/>
        <v>0.24240497446463954</v>
      </c>
      <c r="G56" s="9">
        <f t="shared" si="16"/>
        <v>1.0739958358884274</v>
      </c>
      <c r="H56" s="9">
        <f t="shared" si="17"/>
        <v>2.1384355860417332</v>
      </c>
      <c r="I56" s="9">
        <f t="shared" si="18"/>
        <v>3.4487105058256144</v>
      </c>
      <c r="J56" s="9">
        <f t="shared" si="19"/>
        <v>4.1253278824353234</v>
      </c>
      <c r="K56" s="11">
        <f t="shared" si="20"/>
        <v>0.4854368932038835</v>
      </c>
      <c r="L56" s="11">
        <f t="shared" si="21"/>
        <v>0.3048780487804878</v>
      </c>
      <c r="M56" s="11">
        <f t="shared" si="22"/>
        <v>0.25575447570332482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-0.26620479859107937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0.23657137596876923</v>
      </c>
      <c r="Q56" s="11">
        <f>2*'OddsRatio_working_3-way'!K56*'OddsRatio_working_3-way'!L56*'OddsRatio_working_3-way'!M56</f>
        <v>7.5702840310006167E-2</v>
      </c>
      <c r="R56" s="11">
        <f t="shared" si="23"/>
        <v>0</v>
      </c>
      <c r="S56" s="11">
        <f t="shared" si="24"/>
        <v>-0.88868186156241902</v>
      </c>
      <c r="T56" s="11">
        <f t="shared" si="25"/>
        <v>-0.28437819569997413</v>
      </c>
      <c r="U56" s="11">
        <f>'OddsRatio_working_3-way'!S56-'OddsRatio_working_3-way'!R56^2/3</f>
        <v>-0.88868186156241902</v>
      </c>
      <c r="V56" s="11">
        <f>'OddsRatio_working_3-way'!S56*'OddsRatio_working_3-way'!R56/3-2*'OddsRatio_working_3-way'!R56^3/27-'OddsRatio_working_3-way'!T56</f>
        <v>0.28437819569997413</v>
      </c>
      <c r="W56" s="11">
        <f>'OddsRatio_working_3-way'!V56^2+4*'OddsRatio_working_3-way'!U56^3/27</f>
        <v>-2.3105537282426758E-2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0.16122693282451256</v>
      </c>
      <c r="Y56" s="11">
        <f>IF('OddsRatio_working_3-way'!W56&gt;=0,IF('OddsRatio_working_3-way'!V56+SQRT('OddsRatio_working_3-way'!W56)&gt;0,0,PI()),ACOS('OddsRatio_working_3-way'!V56/(2*'OddsRatio_working_3-way'!X56)))</f>
        <v>0.49087862295458984</v>
      </c>
      <c r="Z56" s="11">
        <f>'OddsRatio_working_3-way'!X56^(1/3)*COS('OddsRatio_working_3-way'!Y56/3)</f>
        <v>0.53699791794421381</v>
      </c>
      <c r="AA56" s="11">
        <f>'OddsRatio_working_3-way'!X56^(1/3)*COS(('OddsRatio_working_3-way'!Y56+2*PI())/3)</f>
        <v>-0.34528041821383637</v>
      </c>
      <c r="AB56" s="11">
        <f>'OddsRatio_working_3-way'!X56^(1/3)*COS(('OddsRatio_working_3-way'!Y56+4*PI())/3)</f>
        <v>-0.1917174997303773</v>
      </c>
      <c r="AC56" s="11">
        <f>'OddsRatio_working_3-way'!X56^(1/3)*SIN('OddsRatio_working_3-way'!Y56/3)</f>
        <v>8.8659592323969666E-2</v>
      </c>
      <c r="AD56" s="11">
        <f>'OddsRatio_working_3-way'!X56^(1/3)*SIN(('OddsRatio_working_3-way'!Y56+2*PI())/3)</f>
        <v>0.42072404255705581</v>
      </c>
      <c r="AE56" s="11">
        <f>'OddsRatio_working_3-way'!X56^(1/3)*SIN(('OddsRatio_working_3-way'!Y56+4*PI())/3)</f>
        <v>-0.50938363488102545</v>
      </c>
      <c r="AF56" s="11">
        <f>-'OddsRatio_working_3-way'!U56/(3*'OddsRatio_working_3-way'!X56^(1/3))*COS(('OddsRatio_working_3-way'!Y56)/3)</f>
        <v>0.5369979179442137</v>
      </c>
      <c r="AG56" s="11">
        <f>-'OddsRatio_working_3-way'!U56/(3*'OddsRatio_working_3-way'!X56^(1/3))*COS(('OddsRatio_working_3-way'!Y56+2*PI())/3)</f>
        <v>-0.34528041821383632</v>
      </c>
      <c r="AH56" s="11">
        <f>-'OddsRatio_working_3-way'!U56/(3*'OddsRatio_working_3-way'!X56^(1/3))*COS(('OddsRatio_working_3-way'!Y56+4*PI())/3)</f>
        <v>-0.19171749973037727</v>
      </c>
      <c r="AI56" s="11">
        <f>'OddsRatio_working_3-way'!U56/(3*'OddsRatio_working_3-way'!X56^(1/3))*SIN(('OddsRatio_working_3-way'!Y56)/3)</f>
        <v>-8.8659592323969652E-2</v>
      </c>
      <c r="AJ56" s="11">
        <f>'OddsRatio_working_3-way'!U56/(3*'OddsRatio_working_3-way'!X56^(1/3))*SIN(('OddsRatio_working_3-way'!Y56+2*PI())/3)</f>
        <v>-0.4207240425570557</v>
      </c>
      <c r="AK56" s="11">
        <f>'OddsRatio_working_3-way'!U56/(3*'OddsRatio_working_3-way'!X56^(1/3))*SIN(('OddsRatio_working_3-way'!Y56+4*PI())/3)</f>
        <v>0.50938363488102534</v>
      </c>
      <c r="AL56" s="11">
        <f>'OddsRatio_working_3-way'!Z56+'OddsRatio_working_3-way'!AF56</f>
        <v>1.0739958358884274</v>
      </c>
      <c r="AM56" s="11">
        <f>'OddsRatio_working_3-way'!AA56+'OddsRatio_working_3-way'!AG56</f>
        <v>-0.69056083642767274</v>
      </c>
      <c r="AN56" s="11">
        <f>'OddsRatio_working_3-way'!AB56+'OddsRatio_working_3-way'!AH56</f>
        <v>-0.38343499946075454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1.0739958358884274</v>
      </c>
      <c r="AS56" s="11">
        <f>IF(('OddsRatio_working_3-way'!X56=0),IF(Q56&gt;0,-Q56^(1/3),(-Q56)^(1/3)),'OddsRatio_working_3-way'!AM56-'OddsRatio_working_3-way'!R56/3)</f>
        <v>-0.69056083642767274</v>
      </c>
      <c r="AT56" s="11">
        <f>IF(('OddsRatio_working_3-way'!X56=0),IF(Q56&gt;0,-Q56^(1/3),(-Q56)^(1/3)),'OddsRatio_working_3-way'!AN56-'OddsRatio_working_3-way'!R56/3)</f>
        <v>-0.38343499946075454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2.25</v>
      </c>
      <c r="B57" s="4">
        <f>IF('True_Odds_Calculator_3-way'!B58="","",'True_Odds_Calculator_3-way'!B58)</f>
        <v>3.62</v>
      </c>
      <c r="C57" s="4">
        <f>IF('True_Odds_Calculator_3-way'!C58="","",'True_Odds_Calculator_3-way'!C58)</f>
        <v>3.09</v>
      </c>
      <c r="D57" s="9">
        <f t="shared" si="13"/>
        <v>0.42791072315262424</v>
      </c>
      <c r="E57" s="9">
        <f t="shared" si="14"/>
        <v>0.26300438428810574</v>
      </c>
      <c r="F57" s="9">
        <f t="shared" si="15"/>
        <v>0.30908489255927024</v>
      </c>
      <c r="G57" s="9">
        <f t="shared" si="16"/>
        <v>1.0695488491291243</v>
      </c>
      <c r="H57" s="9">
        <f t="shared" si="17"/>
        <v>2.3369360614114054</v>
      </c>
      <c r="I57" s="9">
        <f t="shared" si="18"/>
        <v>3.8022179847183049</v>
      </c>
      <c r="J57" s="9">
        <f t="shared" si="19"/>
        <v>3.2353570946798689</v>
      </c>
      <c r="K57" s="11">
        <f t="shared" si="20"/>
        <v>0.44444444444444442</v>
      </c>
      <c r="L57" s="11">
        <f t="shared" si="21"/>
        <v>0.27624309392265195</v>
      </c>
      <c r="M57" s="11">
        <f t="shared" si="22"/>
        <v>0.3236245954692557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-0.27196187229443702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0.23680817544466104</v>
      </c>
      <c r="Q57" s="11">
        <f>2*'OddsRatio_working_3-way'!K57*'OddsRatio_working_3-way'!L57*'OddsRatio_working_3-way'!M57</f>
        <v>7.9465830686127864E-2</v>
      </c>
      <c r="R57" s="11">
        <f t="shared" si="23"/>
        <v>0</v>
      </c>
      <c r="S57" s="11">
        <f t="shared" si="24"/>
        <v>-0.87074034844223624</v>
      </c>
      <c r="T57" s="11">
        <f t="shared" si="25"/>
        <v>-0.29219474779940813</v>
      </c>
      <c r="U57" s="11">
        <f>'OddsRatio_working_3-way'!S57-'OddsRatio_working_3-way'!R57^2/3</f>
        <v>-0.87074034844223624</v>
      </c>
      <c r="V57" s="11">
        <f>'OddsRatio_working_3-way'!S57*'OddsRatio_working_3-way'!R57/3-2*'OddsRatio_working_3-way'!R57^3/27-'OddsRatio_working_3-way'!T57</f>
        <v>0.29219474779940813</v>
      </c>
      <c r="W57" s="11">
        <f>'OddsRatio_working_3-way'!V57^2+4*'OddsRatio_working_3-way'!U57^3/27</f>
        <v>-1.2427494572642056E-2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0.1563691667290916</v>
      </c>
      <c r="Y57" s="11">
        <f>IF('OddsRatio_working_3-way'!W57&gt;=0,IF('OddsRatio_working_3-way'!V57+SQRT('OddsRatio_working_3-way'!W57)&gt;0,0,PI()),ACOS('OddsRatio_working_3-way'!V57/(2*'OddsRatio_working_3-way'!X57)))</f>
        <v>0.364476138381989</v>
      </c>
      <c r="Z57" s="11">
        <f>'OddsRatio_working_3-way'!X57^(1/3)*COS('OddsRatio_working_3-way'!Y57/3)</f>
        <v>0.53477442456456215</v>
      </c>
      <c r="AA57" s="11">
        <f>'OddsRatio_working_3-way'!X57^(1/3)*COS(('OddsRatio_working_3-way'!Y57+2*PI())/3)</f>
        <v>-0.32393209033759374</v>
      </c>
      <c r="AB57" s="11">
        <f>'OddsRatio_working_3-way'!X57^(1/3)*COS(('OddsRatio_working_3-way'!Y57+4*PI())/3)</f>
        <v>-0.21084233422696869</v>
      </c>
      <c r="AC57" s="11">
        <f>'OddsRatio_working_3-way'!X57^(1/3)*SIN('OddsRatio_working_3-way'!Y57/3)</f>
        <v>6.5292401133058689E-2</v>
      </c>
      <c r="AD57" s="11">
        <f>'OddsRatio_working_3-way'!X57^(1/3)*SIN(('OddsRatio_working_3-way'!Y57+2*PI())/3)</f>
        <v>0.43048203640058641</v>
      </c>
      <c r="AE57" s="11">
        <f>'OddsRatio_working_3-way'!X57^(1/3)*SIN(('OddsRatio_working_3-way'!Y57+4*PI())/3)</f>
        <v>-0.49577443753364492</v>
      </c>
      <c r="AF57" s="11">
        <f>-'OddsRatio_working_3-way'!U57/(3*'OddsRatio_working_3-way'!X57^(1/3))*COS(('OddsRatio_working_3-way'!Y57)/3)</f>
        <v>0.53477442456456215</v>
      </c>
      <c r="AG57" s="11">
        <f>-'OddsRatio_working_3-way'!U57/(3*'OddsRatio_working_3-way'!X57^(1/3))*COS(('OddsRatio_working_3-way'!Y57+2*PI())/3)</f>
        <v>-0.32393209033759374</v>
      </c>
      <c r="AH57" s="11">
        <f>-'OddsRatio_working_3-way'!U57/(3*'OddsRatio_working_3-way'!X57^(1/3))*COS(('OddsRatio_working_3-way'!Y57+4*PI())/3)</f>
        <v>-0.21084233422696869</v>
      </c>
      <c r="AI57" s="11">
        <f>'OddsRatio_working_3-way'!U57/(3*'OddsRatio_working_3-way'!X57^(1/3))*SIN(('OddsRatio_working_3-way'!Y57)/3)</f>
        <v>-6.5292401133058689E-2</v>
      </c>
      <c r="AJ57" s="11">
        <f>'OddsRatio_working_3-way'!U57/(3*'OddsRatio_working_3-way'!X57^(1/3))*SIN(('OddsRatio_working_3-way'!Y57+2*PI())/3)</f>
        <v>-0.43048203640058641</v>
      </c>
      <c r="AK57" s="11">
        <f>'OddsRatio_working_3-way'!U57/(3*'OddsRatio_working_3-way'!X57^(1/3))*SIN(('OddsRatio_working_3-way'!Y57+4*PI())/3)</f>
        <v>0.49577443753364492</v>
      </c>
      <c r="AL57" s="11">
        <f>'OddsRatio_working_3-way'!Z57+'OddsRatio_working_3-way'!AF57</f>
        <v>1.0695488491291243</v>
      </c>
      <c r="AM57" s="11">
        <f>'OddsRatio_working_3-way'!AA57+'OddsRatio_working_3-way'!AG57</f>
        <v>-0.64786418067518747</v>
      </c>
      <c r="AN57" s="11">
        <f>'OddsRatio_working_3-way'!AB57+'OddsRatio_working_3-way'!AH57</f>
        <v>-0.42168466845393737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1.0695488491291243</v>
      </c>
      <c r="AS57" s="11">
        <f>IF(('OddsRatio_working_3-way'!X57=0),IF(Q57&gt;0,-Q57^(1/3),(-Q57)^(1/3)),'OddsRatio_working_3-way'!AM57-'OddsRatio_working_3-way'!R57/3)</f>
        <v>-0.64786418067518747</v>
      </c>
      <c r="AT57" s="11">
        <f>IF(('OddsRatio_working_3-way'!X57=0),IF(Q57&gt;0,-Q57^(1/3),(-Q57)^(1/3)),'OddsRatio_working_3-way'!AN57-'OddsRatio_working_3-way'!R57/3)</f>
        <v>-0.42168466845393737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1.81</v>
      </c>
      <c r="B58" s="4">
        <f>IF('True_Odds_Calculator_3-way'!B59="","",'True_Odds_Calculator_3-way'!B59)</f>
        <v>3.71</v>
      </c>
      <c r="C58" s="4">
        <f>IF('True_Odds_Calculator_3-way'!C59="","",'True_Odds_Calculator_3-way'!C59)</f>
        <v>4.47</v>
      </c>
      <c r="D58" s="9">
        <f t="shared" si="13"/>
        <v>0.53393174044569003</v>
      </c>
      <c r="E58" s="9">
        <f t="shared" si="14"/>
        <v>0.25507350977541049</v>
      </c>
      <c r="F58" s="9">
        <f t="shared" si="15"/>
        <v>0.21099474977889965</v>
      </c>
      <c r="G58" s="9">
        <f t="shared" si="16"/>
        <v>1.0776525713749732</v>
      </c>
      <c r="H58" s="9">
        <f t="shared" si="17"/>
        <v>1.8728985828137279</v>
      </c>
      <c r="I58" s="9">
        <f t="shared" si="18"/>
        <v>3.9204384684261777</v>
      </c>
      <c r="J58" s="9">
        <f t="shared" si="19"/>
        <v>4.739454422671157</v>
      </c>
      <c r="K58" s="11">
        <f t="shared" si="20"/>
        <v>0.5524861878453039</v>
      </c>
      <c r="L58" s="11">
        <f t="shared" si="21"/>
        <v>0.26954177897574122</v>
      </c>
      <c r="M58" s="11">
        <f t="shared" si="22"/>
        <v>0.2237136465324385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-0.253760357179587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0.2328719437181494</v>
      </c>
      <c r="Q58" s="11">
        <f>2*'OddsRatio_working_3-way'!K58*'OddsRatio_working_3-way'!L58*'OddsRatio_working_3-way'!M58</f>
        <v>6.6630026814921139E-2</v>
      </c>
      <c r="R58" s="11">
        <f t="shared" si="23"/>
        <v>0</v>
      </c>
      <c r="S58" s="11">
        <f t="shared" si="24"/>
        <v>-0.91768448904469813</v>
      </c>
      <c r="T58" s="11">
        <f t="shared" si="25"/>
        <v>-0.26257066925456313</v>
      </c>
      <c r="U58" s="11">
        <f>'OddsRatio_working_3-way'!S58-'OddsRatio_working_3-way'!R58^2/3</f>
        <v>-0.91768448904469813</v>
      </c>
      <c r="V58" s="11">
        <f>'OddsRatio_working_3-way'!S58*'OddsRatio_working_3-way'!R58/3-2*'OddsRatio_working_3-way'!R58^3/27-'OddsRatio_working_3-way'!T58</f>
        <v>0.26257066925456313</v>
      </c>
      <c r="W58" s="11">
        <f>'OddsRatio_working_3-way'!V58^2+4*'OddsRatio_working_3-way'!U58^3/27</f>
        <v>-4.5548975522557628E-2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0.16918357771615039</v>
      </c>
      <c r="Y58" s="11">
        <f>IF('OddsRatio_working_3-way'!W58&gt;=0,IF('OddsRatio_working_3-way'!V58+SQRT('OddsRatio_working_3-way'!W58)&gt;0,0,PI()),ACOS('OddsRatio_working_3-way'!V58/(2*'OddsRatio_working_3-way'!X58)))</f>
        <v>0.68250782872643934</v>
      </c>
      <c r="Z58" s="11">
        <f>'OddsRatio_working_3-way'!X58^(1/3)*COS('OddsRatio_working_3-way'!Y58/3)</f>
        <v>0.53882628568748669</v>
      </c>
      <c r="AA58" s="11">
        <f>'OddsRatio_working_3-way'!X58^(1/3)*COS(('OddsRatio_working_3-way'!Y58+2*PI())/3)</f>
        <v>-0.37744460886334741</v>
      </c>
      <c r="AB58" s="11">
        <f>'OddsRatio_working_3-way'!X58^(1/3)*COS(('OddsRatio_working_3-way'!Y58+4*PI())/3)</f>
        <v>-0.16138167682413937</v>
      </c>
      <c r="AC58" s="11">
        <f>'OddsRatio_working_3-way'!X58^(1/3)*SIN('OddsRatio_working_3-way'!Y58/3)</f>
        <v>0.12474399197473651</v>
      </c>
      <c r="AD58" s="11">
        <f>'OddsRatio_working_3-way'!X58^(1/3)*SIN(('OddsRatio_working_3-way'!Y58+2*PI())/3)</f>
        <v>0.40426525564480659</v>
      </c>
      <c r="AE58" s="11">
        <f>'OddsRatio_working_3-way'!X58^(1/3)*SIN(('OddsRatio_working_3-way'!Y58+4*PI())/3)</f>
        <v>-0.52900924761954315</v>
      </c>
      <c r="AF58" s="11">
        <f>-'OddsRatio_working_3-way'!U58/(3*'OddsRatio_working_3-way'!X58^(1/3))*COS(('OddsRatio_working_3-way'!Y58)/3)</f>
        <v>0.53882628568748658</v>
      </c>
      <c r="AG58" s="11">
        <f>-'OddsRatio_working_3-way'!U58/(3*'OddsRatio_working_3-way'!X58^(1/3))*COS(('OddsRatio_working_3-way'!Y58+2*PI())/3)</f>
        <v>-0.37744460886334735</v>
      </c>
      <c r="AH58" s="11">
        <f>-'OddsRatio_working_3-way'!U58/(3*'OddsRatio_working_3-way'!X58^(1/3))*COS(('OddsRatio_working_3-way'!Y58+4*PI())/3)</f>
        <v>-0.16138167682413934</v>
      </c>
      <c r="AI58" s="11">
        <f>'OddsRatio_working_3-way'!U58/(3*'OddsRatio_working_3-way'!X58^(1/3))*SIN(('OddsRatio_working_3-way'!Y58)/3)</f>
        <v>-0.1247439919747365</v>
      </c>
      <c r="AJ58" s="11">
        <f>'OddsRatio_working_3-way'!U58/(3*'OddsRatio_working_3-way'!X58^(1/3))*SIN(('OddsRatio_working_3-way'!Y58+2*PI())/3)</f>
        <v>-0.40426525564480648</v>
      </c>
      <c r="AK58" s="11">
        <f>'OddsRatio_working_3-way'!U58/(3*'OddsRatio_working_3-way'!X58^(1/3))*SIN(('OddsRatio_working_3-way'!Y58+4*PI())/3)</f>
        <v>0.52900924761954304</v>
      </c>
      <c r="AL58" s="11">
        <f>'OddsRatio_working_3-way'!Z58+'OddsRatio_working_3-way'!AF58</f>
        <v>1.0776525713749732</v>
      </c>
      <c r="AM58" s="11">
        <f>'OddsRatio_working_3-way'!AA58+'OddsRatio_working_3-way'!AG58</f>
        <v>-0.75488921772669482</v>
      </c>
      <c r="AN58" s="11">
        <f>'OddsRatio_working_3-way'!AB58+'OddsRatio_working_3-way'!AH58</f>
        <v>-0.32276335364827868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1.0776525713749732</v>
      </c>
      <c r="AS58" s="11">
        <f>IF(('OddsRatio_working_3-way'!X58=0),IF(Q58&gt;0,-Q58^(1/3),(-Q58)^(1/3)),'OddsRatio_working_3-way'!AM58-'OddsRatio_working_3-way'!R58/3)</f>
        <v>-0.75488921772669482</v>
      </c>
      <c r="AT58" s="11">
        <f>IF(('OddsRatio_working_3-way'!X58=0),IF(Q58&gt;0,-Q58^(1/3),(-Q58)^(1/3)),'OddsRatio_working_3-way'!AN58-'OddsRatio_working_3-way'!R58/3)</f>
        <v>-0.32276335364827868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1.76</v>
      </c>
      <c r="B59" s="4">
        <f>IF('True_Odds_Calculator_3-way'!B60="","",'True_Odds_Calculator_3-way'!B60)</f>
        <v>3.53</v>
      </c>
      <c r="C59" s="4">
        <f>IF('True_Odds_Calculator_3-way'!C60="","",'True_Odds_Calculator_3-way'!C60)</f>
        <v>5.12</v>
      </c>
      <c r="D59" s="9">
        <f t="shared" si="13"/>
        <v>0.54894506449539782</v>
      </c>
      <c r="E59" s="9">
        <f t="shared" si="14"/>
        <v>0.26771497720226356</v>
      </c>
      <c r="F59" s="9">
        <f t="shared" si="15"/>
        <v>0.18333995830233843</v>
      </c>
      <c r="G59" s="9">
        <f t="shared" si="16"/>
        <v>1.0811525133864133</v>
      </c>
      <c r="H59" s="9">
        <f t="shared" si="17"/>
        <v>1.8216759101736739</v>
      </c>
      <c r="I59" s="9">
        <f t="shared" si="18"/>
        <v>3.7353158588676258</v>
      </c>
      <c r="J59" s="9">
        <f t="shared" si="19"/>
        <v>5.4543483551520229</v>
      </c>
      <c r="K59" s="11">
        <f t="shared" si="20"/>
        <v>0.56818181818181823</v>
      </c>
      <c r="L59" s="11">
        <f t="shared" si="21"/>
        <v>0.28328611898016998</v>
      </c>
      <c r="M59" s="11">
        <f t="shared" si="22"/>
        <v>0.1953125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-0.24904280276203961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0.23294901252253414</v>
      </c>
      <c r="Q59" s="11">
        <f>2*'OddsRatio_working_3-way'!K59*'OddsRatio_working_3-way'!L59*'OddsRatio_working_3-way'!M59</f>
        <v>6.2874227401493704E-2</v>
      </c>
      <c r="R59" s="11">
        <f t="shared" si="23"/>
        <v>0</v>
      </c>
      <c r="S59" s="11">
        <f t="shared" si="24"/>
        <v>-0.93537741279404452</v>
      </c>
      <c r="T59" s="11">
        <f t="shared" si="25"/>
        <v>-0.25246353921566661</v>
      </c>
      <c r="U59" s="11">
        <f>'OddsRatio_working_3-way'!S59-'OddsRatio_working_3-way'!R59^2/3</f>
        <v>-0.93537741279404452</v>
      </c>
      <c r="V59" s="11">
        <f>'OddsRatio_working_3-way'!S59*'OddsRatio_working_3-way'!R59/3-2*'OddsRatio_working_3-way'!R59^3/27-'OddsRatio_working_3-way'!T59</f>
        <v>0.25246353921566661</v>
      </c>
      <c r="W59" s="11">
        <f>'OddsRatio_working_3-way'!V59^2+4*'OddsRatio_working_3-way'!U59^3/27</f>
        <v>-5.7505214062810603E-2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0.17409986551984397</v>
      </c>
      <c r="Y59" s="11">
        <f>IF('OddsRatio_working_3-way'!W59&gt;=0,IF('OddsRatio_working_3-way'!V59+SQRT('OddsRatio_working_3-way'!W59)&gt;0,0,PI()),ACOS('OddsRatio_working_3-way'!V59/(2*'OddsRatio_working_3-way'!X59)))</f>
        <v>0.75968381219743608</v>
      </c>
      <c r="Z59" s="11">
        <f>'OddsRatio_working_3-way'!X59^(1/3)*COS('OddsRatio_working_3-way'!Y59/3)</f>
        <v>0.54057625669320664</v>
      </c>
      <c r="AA59" s="11">
        <f>'OddsRatio_working_3-way'!X59^(1/3)*COS(('OddsRatio_working_3-way'!Y59+2*PI())/3)</f>
        <v>-0.39143818498374028</v>
      </c>
      <c r="AB59" s="11">
        <f>'OddsRatio_working_3-way'!X59^(1/3)*COS(('OddsRatio_working_3-way'!Y59+4*PI())/3)</f>
        <v>-0.14913807170946641</v>
      </c>
      <c r="AC59" s="11">
        <f>'OddsRatio_working_3-way'!X59^(1/3)*SIN('OddsRatio_working_3-way'!Y59/3)</f>
        <v>0.13989203562357883</v>
      </c>
      <c r="AD59" s="11">
        <f>'OddsRatio_working_3-way'!X59^(1/3)*SIN(('OddsRatio_working_3-way'!Y59+2*PI())/3)</f>
        <v>0.39820675316722509</v>
      </c>
      <c r="AE59" s="11">
        <f>'OddsRatio_working_3-way'!X59^(1/3)*SIN(('OddsRatio_working_3-way'!Y59+4*PI())/3)</f>
        <v>-0.53809878879080397</v>
      </c>
      <c r="AF59" s="11">
        <f>-'OddsRatio_working_3-way'!U59/(3*'OddsRatio_working_3-way'!X59^(1/3))*COS(('OddsRatio_working_3-way'!Y59)/3)</f>
        <v>0.54057625669320652</v>
      </c>
      <c r="AG59" s="11">
        <f>-'OddsRatio_working_3-way'!U59/(3*'OddsRatio_working_3-way'!X59^(1/3))*COS(('OddsRatio_working_3-way'!Y59+2*PI())/3)</f>
        <v>-0.39143818498374022</v>
      </c>
      <c r="AH59" s="11">
        <f>-'OddsRatio_working_3-way'!U59/(3*'OddsRatio_working_3-way'!X59^(1/3))*COS(('OddsRatio_working_3-way'!Y59+4*PI())/3)</f>
        <v>-0.14913807170946639</v>
      </c>
      <c r="AI59" s="11">
        <f>'OddsRatio_working_3-way'!U59/(3*'OddsRatio_working_3-way'!X59^(1/3))*SIN(('OddsRatio_working_3-way'!Y59)/3)</f>
        <v>-0.1398920356235788</v>
      </c>
      <c r="AJ59" s="11">
        <f>'OddsRatio_working_3-way'!U59/(3*'OddsRatio_working_3-way'!X59^(1/3))*SIN(('OddsRatio_working_3-way'!Y59+2*PI())/3)</f>
        <v>-0.39820675316722504</v>
      </c>
      <c r="AK59" s="11">
        <f>'OddsRatio_working_3-way'!U59/(3*'OddsRatio_working_3-way'!X59^(1/3))*SIN(('OddsRatio_working_3-way'!Y59+4*PI())/3)</f>
        <v>0.53809878879080386</v>
      </c>
      <c r="AL59" s="11">
        <f>'OddsRatio_working_3-way'!Z59+'OddsRatio_working_3-way'!AF59</f>
        <v>1.0811525133864133</v>
      </c>
      <c r="AM59" s="11">
        <f>'OddsRatio_working_3-way'!AA59+'OddsRatio_working_3-way'!AG59</f>
        <v>-0.78287636996748056</v>
      </c>
      <c r="AN59" s="11">
        <f>'OddsRatio_working_3-way'!AB59+'OddsRatio_working_3-way'!AH59</f>
        <v>-0.29827614341893283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1.0811525133864133</v>
      </c>
      <c r="AS59" s="11">
        <f>IF(('OddsRatio_working_3-way'!X59=0),IF(Q59&gt;0,-Q59^(1/3),(-Q59)^(1/3)),'OddsRatio_working_3-way'!AM59-'OddsRatio_working_3-way'!R59/3)</f>
        <v>-0.78287636996748056</v>
      </c>
      <c r="AT59" s="11">
        <f>IF(('OddsRatio_working_3-way'!X59=0),IF(Q59&gt;0,-Q59^(1/3),(-Q59)^(1/3)),'OddsRatio_working_3-way'!AN59-'OddsRatio_working_3-way'!R59/3)</f>
        <v>-0.29827614341893283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3.26</v>
      </c>
      <c r="B60" s="4">
        <f>IF('True_Odds_Calculator_3-way'!B61="","",'True_Odds_Calculator_3-way'!B61)</f>
        <v>3.57</v>
      </c>
      <c r="C60" s="4">
        <f>IF('True_Odds_Calculator_3-way'!C61="","",'True_Odds_Calculator_3-way'!C61)</f>
        <v>2.19</v>
      </c>
      <c r="D60" s="9">
        <f t="shared" si="13"/>
        <v>0.29283405790757205</v>
      </c>
      <c r="E60" s="9">
        <f t="shared" si="14"/>
        <v>0.26694064501323617</v>
      </c>
      <c r="F60" s="9">
        <f t="shared" si="15"/>
        <v>0.44022529707919172</v>
      </c>
      <c r="G60" s="9">
        <f t="shared" si="16"/>
        <v>1.0685412972368702</v>
      </c>
      <c r="H60" s="9">
        <f t="shared" si="17"/>
        <v>3.4149033317553266</v>
      </c>
      <c r="I60" s="9">
        <f t="shared" si="18"/>
        <v>3.7461511338987563</v>
      </c>
      <c r="J60" s="9">
        <f t="shared" si="19"/>
        <v>2.271564143711875</v>
      </c>
      <c r="K60" s="11">
        <f t="shared" si="20"/>
        <v>0.30674846625766872</v>
      </c>
      <c r="L60" s="11">
        <f t="shared" si="21"/>
        <v>0.28011204481792717</v>
      </c>
      <c r="M60" s="11">
        <f t="shared" si="22"/>
        <v>0.45662100456621008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-0.27118058473634565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0.23619274866290191</v>
      </c>
      <c r="Q60" s="11">
        <f>2*'OddsRatio_working_3-way'!K60*'OddsRatio_working_3-way'!L60*'OddsRatio_working_3-way'!M60</f>
        <v>7.8469351715249797E-2</v>
      </c>
      <c r="R60" s="11">
        <f t="shared" si="23"/>
        <v>0</v>
      </c>
      <c r="S60" s="11">
        <f t="shared" si="24"/>
        <v>-0.87097956843975188</v>
      </c>
      <c r="T60" s="11">
        <f t="shared" si="25"/>
        <v>-0.28936198287034942</v>
      </c>
      <c r="U60" s="11">
        <f>'OddsRatio_working_3-way'!S60-'OddsRatio_working_3-way'!R60^2/3</f>
        <v>-0.87097956843975188</v>
      </c>
      <c r="V60" s="11">
        <f>'OddsRatio_working_3-way'!S60*'OddsRatio_working_3-way'!R60/3-2*'OddsRatio_working_3-way'!R60^3/27-'OddsRatio_working_3-way'!T60</f>
        <v>0.28936198287034942</v>
      </c>
      <c r="W60" s="11">
        <f>'OddsRatio_working_3-way'!V60^2+4*'OddsRatio_working_3-way'!U60^3/27</f>
        <v>-1.4155540859397422E-2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0.15643361051102303</v>
      </c>
      <c r="Y60" s="11">
        <f>IF('OddsRatio_working_3-way'!W60&gt;=0,IF('OddsRatio_working_3-way'!V60+SQRT('OddsRatio_working_3-way'!W60)&gt;0,0,PI()),ACOS('OddsRatio_working_3-way'!V60/(2*'OddsRatio_working_3-way'!X60)))</f>
        <v>0.39009872319435579</v>
      </c>
      <c r="Z60" s="11">
        <f>'OddsRatio_working_3-way'!X60^(1/3)*COS('OddsRatio_working_3-way'!Y60/3)</f>
        <v>0.5342706486184351</v>
      </c>
      <c r="AA60" s="11">
        <f>'OddsRatio_working_3-way'!X60^(1/3)*COS(('OddsRatio_working_3-way'!Y60+2*PI())/3)</f>
        <v>-0.32764191592174763</v>
      </c>
      <c r="AB60" s="11">
        <f>'OddsRatio_working_3-way'!X60^(1/3)*COS(('OddsRatio_working_3-way'!Y60+4*PI())/3)</f>
        <v>-0.2066287326966873</v>
      </c>
      <c r="AC60" s="11">
        <f>'OddsRatio_working_3-way'!X60^(1/3)*SIN('OddsRatio_working_3-way'!Y60/3)</f>
        <v>6.9866993910482011E-2</v>
      </c>
      <c r="AD60" s="11">
        <f>'OddsRatio_working_3-way'!X60^(1/3)*SIN(('OddsRatio_working_3-way'!Y60+2*PI())/3)</f>
        <v>0.42775845724471317</v>
      </c>
      <c r="AE60" s="11">
        <f>'OddsRatio_working_3-way'!X60^(1/3)*SIN(('OddsRatio_working_3-way'!Y60+4*PI())/3)</f>
        <v>-0.49762545115519524</v>
      </c>
      <c r="AF60" s="11">
        <f>-'OddsRatio_working_3-way'!U60/(3*'OddsRatio_working_3-way'!X60^(1/3))*COS(('OddsRatio_working_3-way'!Y60)/3)</f>
        <v>0.5342706486184351</v>
      </c>
      <c r="AG60" s="11">
        <f>-'OddsRatio_working_3-way'!U60/(3*'OddsRatio_working_3-way'!X60^(1/3))*COS(('OddsRatio_working_3-way'!Y60+2*PI())/3)</f>
        <v>-0.32764191592174763</v>
      </c>
      <c r="AH60" s="11">
        <f>-'OddsRatio_working_3-way'!U60/(3*'OddsRatio_working_3-way'!X60^(1/3))*COS(('OddsRatio_working_3-way'!Y60+4*PI())/3)</f>
        <v>-0.2066287326966873</v>
      </c>
      <c r="AI60" s="11">
        <f>'OddsRatio_working_3-way'!U60/(3*'OddsRatio_working_3-way'!X60^(1/3))*SIN(('OddsRatio_working_3-way'!Y60)/3)</f>
        <v>-6.9866993910482011E-2</v>
      </c>
      <c r="AJ60" s="11">
        <f>'OddsRatio_working_3-way'!U60/(3*'OddsRatio_working_3-way'!X60^(1/3))*SIN(('OddsRatio_working_3-way'!Y60+2*PI())/3)</f>
        <v>-0.42775845724471317</v>
      </c>
      <c r="AK60" s="11">
        <f>'OddsRatio_working_3-way'!U60/(3*'OddsRatio_working_3-way'!X60^(1/3))*SIN(('OddsRatio_working_3-way'!Y60+4*PI())/3)</f>
        <v>0.49762545115519524</v>
      </c>
      <c r="AL60" s="11">
        <f>'OddsRatio_working_3-way'!Z60+'OddsRatio_working_3-way'!AF60</f>
        <v>1.0685412972368702</v>
      </c>
      <c r="AM60" s="11">
        <f>'OddsRatio_working_3-way'!AA60+'OddsRatio_working_3-way'!AG60</f>
        <v>-0.65528383184349526</v>
      </c>
      <c r="AN60" s="11">
        <f>'OddsRatio_working_3-way'!AB60+'OddsRatio_working_3-way'!AH60</f>
        <v>-0.4132574653933746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1.0685412972368702</v>
      </c>
      <c r="AS60" s="11">
        <f>IF(('OddsRatio_working_3-way'!X60=0),IF(Q60&gt;0,-Q60^(1/3),(-Q60)^(1/3)),'OddsRatio_working_3-way'!AM60-'OddsRatio_working_3-way'!R60/3)</f>
        <v>-0.65528383184349526</v>
      </c>
      <c r="AT60" s="11">
        <f>IF(('OddsRatio_working_3-way'!X60=0),IF(Q60&gt;0,-Q60^(1/3),(-Q60)^(1/3)),'OddsRatio_working_3-way'!AN60-'OddsRatio_working_3-way'!R60/3)</f>
        <v>-0.4132574653933746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1.68</v>
      </c>
      <c r="B61" s="4">
        <f>IF('True_Odds_Calculator_3-way'!B62="","",'True_Odds_Calculator_3-way'!B62)</f>
        <v>3.82</v>
      </c>
      <c r="C61" s="4">
        <f>IF('True_Odds_Calculator_3-way'!C62="","",'True_Odds_Calculator_3-way'!C62)</f>
        <v>5.21</v>
      </c>
      <c r="D61" s="9">
        <f t="shared" si="13"/>
        <v>0.57486169366691198</v>
      </c>
      <c r="E61" s="9">
        <f t="shared" si="14"/>
        <v>0.24588435101401823</v>
      </c>
      <c r="F61" s="9">
        <f t="shared" si="15"/>
        <v>0.17925395531906968</v>
      </c>
      <c r="G61" s="9">
        <f t="shared" si="16"/>
        <v>1.0875718430258861</v>
      </c>
      <c r="H61" s="9">
        <f t="shared" si="17"/>
        <v>1.7395488532576027</v>
      </c>
      <c r="I61" s="9">
        <f t="shared" si="18"/>
        <v>4.0669525973329979</v>
      </c>
      <c r="J61" s="9">
        <f t="shared" si="19"/>
        <v>5.5786774591389809</v>
      </c>
      <c r="K61" s="11">
        <f t="shared" si="20"/>
        <v>0.59523809523809523</v>
      </c>
      <c r="L61" s="11">
        <f t="shared" si="21"/>
        <v>0.26178010471204188</v>
      </c>
      <c r="M61" s="11">
        <f t="shared" si="22"/>
        <v>0.19193857965451055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-0.24145141168887285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0.23059188000752254</v>
      </c>
      <c r="Q61" s="11">
        <f>2*'OddsRatio_working_3-way'!K61*'OddsRatio_working_3-way'!L61*'OddsRatio_working_3-way'!M61</f>
        <v>5.9816311285998049E-2</v>
      </c>
      <c r="R61" s="11">
        <f t="shared" si="23"/>
        <v>0</v>
      </c>
      <c r="S61" s="11">
        <f t="shared" si="24"/>
        <v>-0.95502394620353848</v>
      </c>
      <c r="T61" s="11">
        <f t="shared" si="25"/>
        <v>-0.24773643221881667</v>
      </c>
      <c r="U61" s="11">
        <f>'OddsRatio_working_3-way'!S61-'OddsRatio_working_3-way'!R61^2/3</f>
        <v>-0.95502394620353848</v>
      </c>
      <c r="V61" s="11">
        <f>'OddsRatio_working_3-way'!S61*'OddsRatio_working_3-way'!R61/3-2*'OddsRatio_working_3-way'!R61^3/27-'OddsRatio_working_3-way'!T61</f>
        <v>0.24773643221881667</v>
      </c>
      <c r="W61" s="11">
        <f>'OddsRatio_working_3-way'!V61^2+4*'OddsRatio_working_3-way'!U61^3/27</f>
        <v>-6.7671015003596929E-2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0.17961372083731889</v>
      </c>
      <c r="Y61" s="11">
        <f>IF('OddsRatio_working_3-way'!W61&gt;=0,IF('OddsRatio_working_3-way'!V61+SQRT('OddsRatio_working_3-way'!W61)&gt;0,0,PI()),ACOS('OddsRatio_working_3-way'!V61/(2*'OddsRatio_working_3-way'!X61)))</f>
        <v>0.80980906335964542</v>
      </c>
      <c r="Z61" s="11">
        <f>'OddsRatio_working_3-way'!X61^(1/3)*COS('OddsRatio_working_3-way'!Y61/3)</f>
        <v>0.54378592151294303</v>
      </c>
      <c r="AA61" s="11">
        <f>'OddsRatio_working_3-way'!X61^(1/3)*COS(('OddsRatio_working_3-way'!Y61+2*PI())/3)</f>
        <v>-0.40219507211359484</v>
      </c>
      <c r="AB61" s="11">
        <f>'OddsRatio_working_3-way'!X61^(1/3)*COS(('OddsRatio_working_3-way'!Y61+4*PI())/3)</f>
        <v>-0.14159084939934807</v>
      </c>
      <c r="AC61" s="11">
        <f>'OddsRatio_working_3-way'!X61^(1/3)*SIN('OddsRatio_working_3-way'!Y61/3)</f>
        <v>0.15045991813602361</v>
      </c>
      <c r="AD61" s="11">
        <f>'OddsRatio_working_3-way'!X61^(1/3)*SIN(('OddsRatio_working_3-way'!Y61+2*PI())/3)</f>
        <v>0.39570246318252783</v>
      </c>
      <c r="AE61" s="11">
        <f>'OddsRatio_working_3-way'!X61^(1/3)*SIN(('OddsRatio_working_3-way'!Y61+4*PI())/3)</f>
        <v>-0.54616238131855133</v>
      </c>
      <c r="AF61" s="11">
        <f>-'OddsRatio_working_3-way'!U61/(3*'OddsRatio_working_3-way'!X61^(1/3))*COS(('OddsRatio_working_3-way'!Y61)/3)</f>
        <v>0.54378592151294292</v>
      </c>
      <c r="AG61" s="11">
        <f>-'OddsRatio_working_3-way'!U61/(3*'OddsRatio_working_3-way'!X61^(1/3))*COS(('OddsRatio_working_3-way'!Y61+2*PI())/3)</f>
        <v>-0.40219507211359473</v>
      </c>
      <c r="AH61" s="11">
        <f>-'OddsRatio_working_3-way'!U61/(3*'OddsRatio_working_3-way'!X61^(1/3))*COS(('OddsRatio_working_3-way'!Y61+4*PI())/3)</f>
        <v>-0.14159084939934805</v>
      </c>
      <c r="AI61" s="11">
        <f>'OddsRatio_working_3-way'!U61/(3*'OddsRatio_working_3-way'!X61^(1/3))*SIN(('OddsRatio_working_3-way'!Y61)/3)</f>
        <v>-0.15045991813602358</v>
      </c>
      <c r="AJ61" s="11">
        <f>'OddsRatio_working_3-way'!U61/(3*'OddsRatio_working_3-way'!X61^(1/3))*SIN(('OddsRatio_working_3-way'!Y61+2*PI())/3)</f>
        <v>-0.39570246318252772</v>
      </c>
      <c r="AK61" s="11">
        <f>'OddsRatio_working_3-way'!U61/(3*'OddsRatio_working_3-way'!X61^(1/3))*SIN(('OddsRatio_working_3-way'!Y61+4*PI())/3)</f>
        <v>0.54616238131855122</v>
      </c>
      <c r="AL61" s="11">
        <f>'OddsRatio_working_3-way'!Z61+'OddsRatio_working_3-way'!AF61</f>
        <v>1.0875718430258861</v>
      </c>
      <c r="AM61" s="11">
        <f>'OddsRatio_working_3-way'!AA61+'OddsRatio_working_3-way'!AG61</f>
        <v>-0.80439014422718957</v>
      </c>
      <c r="AN61" s="11">
        <f>'OddsRatio_working_3-way'!AB61+'OddsRatio_working_3-way'!AH61</f>
        <v>-0.28318169879869615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1.0875718430258861</v>
      </c>
      <c r="AS61" s="11">
        <f>IF(('OddsRatio_working_3-way'!X61=0),IF(Q61&gt;0,-Q61^(1/3),(-Q61)^(1/3)),'OddsRatio_working_3-way'!AM61-'OddsRatio_working_3-way'!R61/3)</f>
        <v>-0.80439014422718957</v>
      </c>
      <c r="AT61" s="11">
        <f>IF(('OddsRatio_working_3-way'!X61=0),IF(Q61&gt;0,-Q61^(1/3),(-Q61)^(1/3)),'OddsRatio_working_3-way'!AN61-'OddsRatio_working_3-way'!R61/3)</f>
        <v>-0.28318169879869615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1.56</v>
      </c>
      <c r="B62" s="4">
        <f>IF('True_Odds_Calculator_3-way'!B63="","",'True_Odds_Calculator_3-way'!B63)</f>
        <v>4</v>
      </c>
      <c r="C62" s="4">
        <f>IF('True_Odds_Calculator_3-way'!C63="","",'True_Odds_Calculator_3-way'!C63)</f>
        <v>6.37</v>
      </c>
      <c r="D62" s="9">
        <f t="shared" si="13"/>
        <v>0.62049618104774984</v>
      </c>
      <c r="E62" s="9">
        <f t="shared" si="14"/>
        <v>0.23383604250767781</v>
      </c>
      <c r="F62" s="9">
        <f t="shared" si="15"/>
        <v>0.14566777644457232</v>
      </c>
      <c r="G62" s="9">
        <f t="shared" si="16"/>
        <v>1.0921669007564931</v>
      </c>
      <c r="H62" s="9">
        <f t="shared" si="17"/>
        <v>1.6116134644236364</v>
      </c>
      <c r="I62" s="9">
        <f t="shared" si="18"/>
        <v>4.2765007022694794</v>
      </c>
      <c r="J62" s="9">
        <f t="shared" si="19"/>
        <v>6.8649362570623671</v>
      </c>
      <c r="K62" s="11">
        <f t="shared" si="20"/>
        <v>0.64102564102564097</v>
      </c>
      <c r="L62" s="11">
        <f t="shared" si="21"/>
        <v>0.25</v>
      </c>
      <c r="M62" s="11">
        <f t="shared" si="22"/>
        <v>0.15698587127158556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-0.2269653423499578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0.22466087026526585</v>
      </c>
      <c r="Q62" s="11">
        <f>2*'OddsRatio_working_3-way'!K62*'OddsRatio_working_3-way'!L62*'OddsRatio_working_3-way'!M62</f>
        <v>5.0315984381918442E-2</v>
      </c>
      <c r="R62" s="11">
        <f t="shared" si="23"/>
        <v>0</v>
      </c>
      <c r="S62" s="11">
        <f t="shared" si="24"/>
        <v>-0.98984659040524925</v>
      </c>
      <c r="T62" s="11">
        <f t="shared" si="25"/>
        <v>-0.22169016582424395</v>
      </c>
      <c r="U62" s="11">
        <f>'OddsRatio_working_3-way'!S62-'OddsRatio_working_3-way'!R62^2/3</f>
        <v>-0.98984659040524925</v>
      </c>
      <c r="V62" s="11">
        <f>'OddsRatio_working_3-way'!S62*'OddsRatio_working_3-way'!R62/3-2*'OddsRatio_working_3-way'!R62^3/27-'OddsRatio_working_3-way'!T62</f>
        <v>0.22169016582424395</v>
      </c>
      <c r="W62" s="11">
        <f>'OddsRatio_working_3-way'!V62^2+4*'OddsRatio_working_3-way'!U62^3/27</f>
        <v>-9.4534655511992555E-2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0.18952650549143077</v>
      </c>
      <c r="Y62" s="11">
        <f>IF('OddsRatio_working_3-way'!W62&gt;=0,IF('OddsRatio_working_3-way'!V62+SQRT('OddsRatio_working_3-way'!W62)&gt;0,0,PI()),ACOS('OddsRatio_working_3-way'!V62/(2*'OddsRatio_working_3-way'!X62)))</f>
        <v>0.94609791338082061</v>
      </c>
      <c r="Z62" s="11">
        <f>'OddsRatio_working_3-way'!X62^(1/3)*COS('OddsRatio_working_3-way'!Y62/3)</f>
        <v>0.54608345037824657</v>
      </c>
      <c r="AA62" s="11">
        <f>'OddsRatio_working_3-way'!X62^(1/3)*COS(('OddsRatio_working_3-way'!Y62+2*PI())/3)</f>
        <v>-0.42733461717885235</v>
      </c>
      <c r="AB62" s="11">
        <f>'OddsRatio_working_3-way'!X62^(1/3)*COS(('OddsRatio_working_3-way'!Y62+4*PI())/3)</f>
        <v>-0.11874883319939425</v>
      </c>
      <c r="AC62" s="11">
        <f>'OddsRatio_working_3-way'!X62^(1/3)*SIN('OddsRatio_working_3-way'!Y62/3)</f>
        <v>0.17816208544863188</v>
      </c>
      <c r="AD62" s="11">
        <f>'OddsRatio_working_3-way'!X62^(1/3)*SIN(('OddsRatio_working_3-way'!Y62+2*PI())/3)</f>
        <v>0.38384109788950443</v>
      </c>
      <c r="AE62" s="11">
        <f>'OddsRatio_working_3-way'!X62^(1/3)*SIN(('OddsRatio_working_3-way'!Y62+4*PI())/3)</f>
        <v>-0.56200318333813637</v>
      </c>
      <c r="AF62" s="11">
        <f>-'OddsRatio_working_3-way'!U62/(3*'OddsRatio_working_3-way'!X62^(1/3))*COS(('OddsRatio_working_3-way'!Y62)/3)</f>
        <v>0.54608345037824657</v>
      </c>
      <c r="AG62" s="11">
        <f>-'OddsRatio_working_3-way'!U62/(3*'OddsRatio_working_3-way'!X62^(1/3))*COS(('OddsRatio_working_3-way'!Y62+2*PI())/3)</f>
        <v>-0.42733461717885235</v>
      </c>
      <c r="AH62" s="11">
        <f>-'OddsRatio_working_3-way'!U62/(3*'OddsRatio_working_3-way'!X62^(1/3))*COS(('OddsRatio_working_3-way'!Y62+4*PI())/3)</f>
        <v>-0.11874883319939425</v>
      </c>
      <c r="AI62" s="11">
        <f>'OddsRatio_working_3-way'!U62/(3*'OddsRatio_working_3-way'!X62^(1/3))*SIN(('OddsRatio_working_3-way'!Y62)/3)</f>
        <v>-0.17816208544863188</v>
      </c>
      <c r="AJ62" s="11">
        <f>'OddsRatio_working_3-way'!U62/(3*'OddsRatio_working_3-way'!X62^(1/3))*SIN(('OddsRatio_working_3-way'!Y62+2*PI())/3)</f>
        <v>-0.38384109788950443</v>
      </c>
      <c r="AK62" s="11">
        <f>'OddsRatio_working_3-way'!U62/(3*'OddsRatio_working_3-way'!X62^(1/3))*SIN(('OddsRatio_working_3-way'!Y62+4*PI())/3)</f>
        <v>0.56200318333813637</v>
      </c>
      <c r="AL62" s="11">
        <f>'OddsRatio_working_3-way'!Z62+'OddsRatio_working_3-way'!AF62</f>
        <v>1.0921669007564931</v>
      </c>
      <c r="AM62" s="11">
        <f>'OddsRatio_working_3-way'!AA62+'OddsRatio_working_3-way'!AG62</f>
        <v>-0.8546692343577047</v>
      </c>
      <c r="AN62" s="11">
        <f>'OddsRatio_working_3-way'!AB62+'OddsRatio_working_3-way'!AH62</f>
        <v>-0.2374976663987885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1.0921669007564931</v>
      </c>
      <c r="AS62" s="11">
        <f>IF(('OddsRatio_working_3-way'!X62=0),IF(Q62&gt;0,-Q62^(1/3),(-Q62)^(1/3)),'OddsRatio_working_3-way'!AM62-'OddsRatio_working_3-way'!R62/3)</f>
        <v>-0.8546692343577047</v>
      </c>
      <c r="AT62" s="11">
        <f>IF(('OddsRatio_working_3-way'!X62=0),IF(Q62&gt;0,-Q62^(1/3),(-Q62)^(1/3)),'OddsRatio_working_3-way'!AN62-'OddsRatio_working_3-way'!R62/3)</f>
        <v>-0.2374976663987885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2.21</v>
      </c>
      <c r="B63" s="4">
        <f>IF('True_Odds_Calculator_3-way'!B64="","",'True_Odds_Calculator_3-way'!B64)</f>
        <v>3.37</v>
      </c>
      <c r="C63" s="4">
        <f>IF('True_Odds_Calculator_3-way'!C64="","",'True_Odds_Calculator_3-way'!C64)</f>
        <v>3.37</v>
      </c>
      <c r="D63" s="9">
        <f t="shared" si="13"/>
        <v>0.43525321291601882</v>
      </c>
      <c r="E63" s="9">
        <f t="shared" si="14"/>
        <v>0.28237339354199054</v>
      </c>
      <c r="F63" s="9">
        <f t="shared" si="15"/>
        <v>0.28237339354199054</v>
      </c>
      <c r="G63" s="9">
        <f t="shared" si="16"/>
        <v>1.0723249548479332</v>
      </c>
      <c r="H63" s="9">
        <f t="shared" si="17"/>
        <v>2.2975131953659993</v>
      </c>
      <c r="I63" s="9">
        <f t="shared" si="18"/>
        <v>3.5414101429896023</v>
      </c>
      <c r="J63" s="9">
        <f t="shared" si="19"/>
        <v>3.5414101429896023</v>
      </c>
      <c r="K63" s="11">
        <f t="shared" si="20"/>
        <v>0.45248868778280543</v>
      </c>
      <c r="L63" s="11">
        <f t="shared" si="21"/>
        <v>0.29673590504451036</v>
      </c>
      <c r="M63" s="11">
        <f t="shared" si="22"/>
        <v>0.29673590504451036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-0.27078835682208702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0.23706360823003569</v>
      </c>
      <c r="Q63" s="11">
        <f>2*'OddsRatio_working_3-way'!K63*'OddsRatio_working_3-way'!L63*'OddsRatio_working_3-way'!M63</f>
        <v>7.9685246463877535E-2</v>
      </c>
      <c r="R63" s="11">
        <f t="shared" si="23"/>
        <v>0</v>
      </c>
      <c r="S63" s="11">
        <f t="shared" si="24"/>
        <v>-0.87545716888333902</v>
      </c>
      <c r="T63" s="11">
        <f t="shared" si="25"/>
        <v>-0.29427131727171058</v>
      </c>
      <c r="U63" s="11">
        <f>'OddsRatio_working_3-way'!S63-'OddsRatio_working_3-way'!R63^2/3</f>
        <v>-0.87545716888333902</v>
      </c>
      <c r="V63" s="11">
        <f>'OddsRatio_working_3-way'!S63*'OddsRatio_working_3-way'!R63/3-2*'OddsRatio_working_3-way'!R63^3/27-'OddsRatio_working_3-way'!T63</f>
        <v>0.29427131727171058</v>
      </c>
      <c r="W63" s="11">
        <f>'OddsRatio_working_3-way'!V63^2+4*'OddsRatio_working_3-way'!U63^3/27</f>
        <v>-1.2807722721300013E-2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0.15764146891770559</v>
      </c>
      <c r="Y63" s="11">
        <f>IF('OddsRatio_working_3-way'!W63&gt;=0,IF('OddsRatio_working_3-way'!V63+SQRT('OddsRatio_working_3-way'!W63)&gt;0,0,PI()),ACOS('OddsRatio_working_3-way'!V63/(2*'OddsRatio_working_3-way'!X63)))</f>
        <v>0.36714403470597223</v>
      </c>
      <c r="Z63" s="11">
        <f>'OddsRatio_working_3-way'!X63^(1/3)*COS('OddsRatio_working_3-way'!Y63/3)</f>
        <v>0.53616247742396661</v>
      </c>
      <c r="AA63" s="11">
        <f>'OddsRatio_working_3-way'!X63^(1/3)*COS(('OddsRatio_working_3-way'!Y63+2*PI())/3)</f>
        <v>-0.32519201328894543</v>
      </c>
      <c r="AB63" s="11">
        <f>'OddsRatio_working_3-way'!X63^(1/3)*COS(('OddsRatio_working_3-way'!Y63+4*PI())/3)</f>
        <v>-0.21097046413502105</v>
      </c>
      <c r="AC63" s="11">
        <f>'OddsRatio_working_3-way'!X63^(1/3)*SIN('OddsRatio_working_3-way'!Y63/3)</f>
        <v>6.5945842151274373E-2</v>
      </c>
      <c r="AD63" s="11">
        <f>'OddsRatio_working_3-way'!X63^(1/3)*SIN(('OddsRatio_working_3-way'!Y63+2*PI())/3)</f>
        <v>0.43135740492951846</v>
      </c>
      <c r="AE63" s="11">
        <f>'OddsRatio_working_3-way'!X63^(1/3)*SIN(('OddsRatio_working_3-way'!Y63+4*PI())/3)</f>
        <v>-0.49730324708079282</v>
      </c>
      <c r="AF63" s="11">
        <f>-'OddsRatio_working_3-way'!U63/(3*'OddsRatio_working_3-way'!X63^(1/3))*COS(('OddsRatio_working_3-way'!Y63)/3)</f>
        <v>0.53616247742396672</v>
      </c>
      <c r="AG63" s="11">
        <f>-'OddsRatio_working_3-way'!U63/(3*'OddsRatio_working_3-way'!X63^(1/3))*COS(('OddsRatio_working_3-way'!Y63+2*PI())/3)</f>
        <v>-0.32519201328894548</v>
      </c>
      <c r="AH63" s="11">
        <f>-'OddsRatio_working_3-way'!U63/(3*'OddsRatio_working_3-way'!X63^(1/3))*COS(('OddsRatio_working_3-way'!Y63+4*PI())/3)</f>
        <v>-0.21097046413502107</v>
      </c>
      <c r="AI63" s="11">
        <f>'OddsRatio_working_3-way'!U63/(3*'OddsRatio_working_3-way'!X63^(1/3))*SIN(('OddsRatio_working_3-way'!Y63)/3)</f>
        <v>-6.5945842151274386E-2</v>
      </c>
      <c r="AJ63" s="11">
        <f>'OddsRatio_working_3-way'!U63/(3*'OddsRatio_working_3-way'!X63^(1/3))*SIN(('OddsRatio_working_3-way'!Y63+2*PI())/3)</f>
        <v>-0.43135740492951857</v>
      </c>
      <c r="AK63" s="11">
        <f>'OddsRatio_working_3-way'!U63/(3*'OddsRatio_working_3-way'!X63^(1/3))*SIN(('OddsRatio_working_3-way'!Y63+4*PI())/3)</f>
        <v>0.49730324708079293</v>
      </c>
      <c r="AL63" s="11">
        <f>'OddsRatio_working_3-way'!Z63+'OddsRatio_working_3-way'!AF63</f>
        <v>1.0723249548479332</v>
      </c>
      <c r="AM63" s="11">
        <f>'OddsRatio_working_3-way'!AA63+'OddsRatio_working_3-way'!AG63</f>
        <v>-0.65038402657789085</v>
      </c>
      <c r="AN63" s="11">
        <f>'OddsRatio_working_3-way'!AB63+'OddsRatio_working_3-way'!AH63</f>
        <v>-0.42194092827004215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1.0723249548479332</v>
      </c>
      <c r="AS63" s="11">
        <f>IF(('OddsRatio_working_3-way'!X63=0),IF(Q63&gt;0,-Q63^(1/3),(-Q63)^(1/3)),'OddsRatio_working_3-way'!AM63-'OddsRatio_working_3-way'!R63/3)</f>
        <v>-0.65038402657789085</v>
      </c>
      <c r="AT63" s="11">
        <f>IF(('OddsRatio_working_3-way'!X63=0),IF(Q63&gt;0,-Q63^(1/3),(-Q63)^(1/3)),'OddsRatio_working_3-way'!AN63-'OddsRatio_working_3-way'!R63/3)</f>
        <v>-0.42194092827004215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2.71</v>
      </c>
      <c r="B64" s="4">
        <f>IF('True_Odds_Calculator_3-way'!B65="","",'True_Odds_Calculator_3-way'!B65)</f>
        <v>3.16</v>
      </c>
      <c r="C64" s="4">
        <f>IF('True_Odds_Calculator_3-way'!C65="","",'True_Odds_Calculator_3-way'!C65)</f>
        <v>2.8</v>
      </c>
      <c r="D64" s="9">
        <f t="shared" si="13"/>
        <v>0.3543701354659769</v>
      </c>
      <c r="E64" s="9">
        <f t="shared" si="14"/>
        <v>0.30290567496713072</v>
      </c>
      <c r="F64" s="9">
        <f t="shared" si="15"/>
        <v>0.34272418956689238</v>
      </c>
      <c r="G64" s="9">
        <f t="shared" si="16"/>
        <v>1.0654434064891793</v>
      </c>
      <c r="H64" s="9">
        <f t="shared" si="17"/>
        <v>2.8219082250964966</v>
      </c>
      <c r="I64" s="9">
        <f t="shared" si="18"/>
        <v>3.3013577580166276</v>
      </c>
      <c r="J64" s="9">
        <f t="shared" si="19"/>
        <v>2.9177981316805233</v>
      </c>
      <c r="K64" s="11">
        <f t="shared" si="20"/>
        <v>0.36900369003690037</v>
      </c>
      <c r="L64" s="11">
        <f t="shared" si="21"/>
        <v>0.31645569620253161</v>
      </c>
      <c r="M64" s="11">
        <f t="shared" si="22"/>
        <v>0.35714285714285715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-0.27727324289517752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0.23646597225465921</v>
      </c>
      <c r="Q64" s="11">
        <f>2*'OddsRatio_working_3-way'!K64*'OddsRatio_working_3-way'!L64*'OddsRatio_working_3-way'!M64</f>
        <v>8.3409514022807482E-2</v>
      </c>
      <c r="R64" s="11">
        <f t="shared" si="23"/>
        <v>0</v>
      </c>
      <c r="S64" s="11">
        <f t="shared" si="24"/>
        <v>-0.8528265107212476</v>
      </c>
      <c r="T64" s="11">
        <f t="shared" si="25"/>
        <v>-0.30082063870238013</v>
      </c>
      <c r="U64" s="11">
        <f>'OddsRatio_working_3-way'!S64-'OddsRatio_working_3-way'!R64^2/3</f>
        <v>-0.8528265107212476</v>
      </c>
      <c r="V64" s="11">
        <f>'OddsRatio_working_3-way'!S64*'OddsRatio_working_3-way'!R64/3-2*'OddsRatio_working_3-way'!R64^3/27-'OddsRatio_working_3-way'!T64</f>
        <v>0.30082063870238013</v>
      </c>
      <c r="W64" s="11">
        <f>'OddsRatio_working_3-way'!V64^2+4*'OddsRatio_working_3-way'!U64^3/27</f>
        <v>-1.399070284032064E-3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0.15156857107703758</v>
      </c>
      <c r="Y64" s="11">
        <f>IF('OddsRatio_working_3-way'!W64&gt;=0,IF('OddsRatio_working_3-way'!V64+SQRT('OddsRatio_working_3-way'!W64)&gt;0,0,PI()),ACOS('OddsRatio_working_3-way'!V64/(2*'OddsRatio_working_3-way'!X64)))</f>
        <v>0.12370545492738971</v>
      </c>
      <c r="Z64" s="11">
        <f>'OddsRatio_working_3-way'!X64^(1/3)*COS('OddsRatio_working_3-way'!Y64/3)</f>
        <v>0.53272170324458978</v>
      </c>
      <c r="AA64" s="11">
        <f>'OddsRatio_working_3-way'!X64^(1/3)*COS(('OddsRatio_working_3-way'!Y64+2*PI())/3)</f>
        <v>-0.28539550027808436</v>
      </c>
      <c r="AB64" s="11">
        <f>'OddsRatio_working_3-way'!X64^(1/3)*COS(('OddsRatio_working_3-way'!Y64+4*PI())/3)</f>
        <v>-0.24732620296650559</v>
      </c>
      <c r="AC64" s="11">
        <f>'OddsRatio_working_3-way'!X64^(1/3)*SIN('OddsRatio_working_3-way'!Y64/3)</f>
        <v>2.1979319050699993E-2</v>
      </c>
      <c r="AD64" s="11">
        <f>'OddsRatio_working_3-way'!X64^(1/3)*SIN(('OddsRatio_working_3-way'!Y64+2*PI())/3)</f>
        <v>0.45036086863177982</v>
      </c>
      <c r="AE64" s="11">
        <f>'OddsRatio_working_3-way'!X64^(1/3)*SIN(('OddsRatio_working_3-way'!Y64+4*PI())/3)</f>
        <v>-0.47234018768247971</v>
      </c>
      <c r="AF64" s="11">
        <f>-'OddsRatio_working_3-way'!U64/(3*'OddsRatio_working_3-way'!X64^(1/3))*COS(('OddsRatio_working_3-way'!Y64)/3)</f>
        <v>0.53272170324458967</v>
      </c>
      <c r="AG64" s="11">
        <f>-'OddsRatio_working_3-way'!U64/(3*'OddsRatio_working_3-way'!X64^(1/3))*COS(('OddsRatio_working_3-way'!Y64+2*PI())/3)</f>
        <v>-0.2853955002780843</v>
      </c>
      <c r="AH64" s="11">
        <f>-'OddsRatio_working_3-way'!U64/(3*'OddsRatio_working_3-way'!X64^(1/3))*COS(('OddsRatio_working_3-way'!Y64+4*PI())/3)</f>
        <v>-0.24732620296650554</v>
      </c>
      <c r="AI64" s="11">
        <f>'OddsRatio_working_3-way'!U64/(3*'OddsRatio_working_3-way'!X64^(1/3))*SIN(('OddsRatio_working_3-way'!Y64)/3)</f>
        <v>-2.197931905069999E-2</v>
      </c>
      <c r="AJ64" s="11">
        <f>'OddsRatio_working_3-way'!U64/(3*'OddsRatio_working_3-way'!X64^(1/3))*SIN(('OddsRatio_working_3-way'!Y64+2*PI())/3)</f>
        <v>-0.45036086863177971</v>
      </c>
      <c r="AK64" s="11">
        <f>'OddsRatio_working_3-way'!U64/(3*'OddsRatio_working_3-way'!X64^(1/3))*SIN(('OddsRatio_working_3-way'!Y64+4*PI())/3)</f>
        <v>0.4723401876824796</v>
      </c>
      <c r="AL64" s="11">
        <f>'OddsRatio_working_3-way'!Z64+'OddsRatio_working_3-way'!AF64</f>
        <v>1.0654434064891793</v>
      </c>
      <c r="AM64" s="11">
        <f>'OddsRatio_working_3-way'!AA64+'OddsRatio_working_3-way'!AG64</f>
        <v>-0.57079100055616872</v>
      </c>
      <c r="AN64" s="11">
        <f>'OddsRatio_working_3-way'!AB64+'OddsRatio_working_3-way'!AH64</f>
        <v>-0.49465240593301113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1.0654434064891793</v>
      </c>
      <c r="AS64" s="11">
        <f>IF(('OddsRatio_working_3-way'!X64=0),IF(Q64&gt;0,-Q64^(1/3),(-Q64)^(1/3)),'OddsRatio_working_3-way'!AM64-'OddsRatio_working_3-way'!R64/3)</f>
        <v>-0.57079100055616872</v>
      </c>
      <c r="AT64" s="11">
        <f>IF(('OddsRatio_working_3-way'!X64=0),IF(Q64&gt;0,-Q64^(1/3),(-Q64)^(1/3)),'OddsRatio_working_3-way'!AN64-'OddsRatio_working_3-way'!R64/3)</f>
        <v>-0.49465240593301113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2.2000000000000002</v>
      </c>
      <c r="B65" s="4">
        <f>IF('True_Odds_Calculator_3-way'!B66="","",'True_Odds_Calculator_3-way'!B66)</f>
        <v>3.34</v>
      </c>
      <c r="C65" s="4">
        <f>IF('True_Odds_Calculator_3-way'!C66="","",'True_Odds_Calculator_3-way'!C66)</f>
        <v>3.43</v>
      </c>
      <c r="D65" s="9">
        <f t="shared" si="13"/>
        <v>0.43744897298519586</v>
      </c>
      <c r="E65" s="9">
        <f t="shared" si="14"/>
        <v>0.2850901201155554</v>
      </c>
      <c r="F65" s="9">
        <f t="shared" si="15"/>
        <v>0.27746090689924874</v>
      </c>
      <c r="G65" s="9">
        <f t="shared" si="16"/>
        <v>1.0716507557744377</v>
      </c>
      <c r="H65" s="9">
        <f t="shared" si="17"/>
        <v>2.2859809069293253</v>
      </c>
      <c r="I65" s="9">
        <f t="shared" si="18"/>
        <v>3.5076627685121835</v>
      </c>
      <c r="J65" s="9">
        <f t="shared" si="19"/>
        <v>3.6041113365318842</v>
      </c>
      <c r="K65" s="11">
        <f t="shared" si="20"/>
        <v>0.45454545454545453</v>
      </c>
      <c r="L65" s="11">
        <f t="shared" si="21"/>
        <v>0.29940119760479045</v>
      </c>
      <c r="M65" s="11">
        <f t="shared" si="22"/>
        <v>0.29154518950437314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-0.27073232279146986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0.23687054727015622</v>
      </c>
      <c r="Q65" s="11">
        <f>2*'OddsRatio_working_3-way'!K65*'OddsRatio_working_3-way'!L65*'OddsRatio_working_3-way'!M65</f>
        <v>7.9353617175931729E-2</v>
      </c>
      <c r="R65" s="11">
        <f t="shared" si="23"/>
        <v>0</v>
      </c>
      <c r="S65" s="11">
        <f t="shared" si="24"/>
        <v>-0.8749252576413068</v>
      </c>
      <c r="T65" s="11">
        <f t="shared" si="25"/>
        <v>-0.29310728899206256</v>
      </c>
      <c r="U65" s="11">
        <f>'OddsRatio_working_3-way'!S65-'OddsRatio_working_3-way'!R65^2/3</f>
        <v>-0.8749252576413068</v>
      </c>
      <c r="V65" s="11">
        <f>'OddsRatio_working_3-way'!S65*'OddsRatio_working_3-way'!R65/3-2*'OddsRatio_working_3-way'!R65^3/27-'OddsRatio_working_3-way'!T65</f>
        <v>0.29310728899206256</v>
      </c>
      <c r="W65" s="11">
        <f>'OddsRatio_working_3-way'!V65^2+4*'OddsRatio_working_3-way'!U65^3/27</f>
        <v>-1.3310371333621576E-2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0.1574978207737317</v>
      </c>
      <c r="Y65" s="11">
        <f>IF('OddsRatio_working_3-way'!W65&gt;=0,IF('OddsRatio_working_3-way'!V65+SQRT('OddsRatio_working_3-way'!W65)&gt;0,0,PI()),ACOS('OddsRatio_working_3-way'!V65/(2*'OddsRatio_working_3-way'!X65)))</f>
        <v>0.37498748693116579</v>
      </c>
      <c r="Z65" s="11">
        <f>'OddsRatio_working_3-way'!X65^(1/3)*COS('OddsRatio_working_3-way'!Y65/3)</f>
        <v>0.53582537788721885</v>
      </c>
      <c r="AA65" s="11">
        <f>'OddsRatio_working_3-way'!X65^(1/3)*COS(('OddsRatio_working_3-way'!Y65+2*PI())/3)</f>
        <v>-0.32621953004601406</v>
      </c>
      <c r="AB65" s="11">
        <f>'OddsRatio_working_3-way'!X65^(1/3)*COS(('OddsRatio_working_3-way'!Y65+4*PI())/3)</f>
        <v>-0.2096058478412044</v>
      </c>
      <c r="AC65" s="11">
        <f>'OddsRatio_working_3-way'!X65^(1/3)*SIN('OddsRatio_working_3-way'!Y65/3)</f>
        <v>6.7326940812140315E-2</v>
      </c>
      <c r="AD65" s="11">
        <f>'OddsRatio_working_3-way'!X65^(1/3)*SIN(('OddsRatio_working_3-way'!Y65+2*PI())/3)</f>
        <v>0.43037491883665802</v>
      </c>
      <c r="AE65" s="11">
        <f>'OddsRatio_working_3-way'!X65^(1/3)*SIN(('OddsRatio_working_3-way'!Y65+4*PI())/3)</f>
        <v>-0.49770185964879826</v>
      </c>
      <c r="AF65" s="11">
        <f>-'OddsRatio_working_3-way'!U65/(3*'OddsRatio_working_3-way'!X65^(1/3))*COS(('OddsRatio_working_3-way'!Y65)/3)</f>
        <v>0.53582537788721885</v>
      </c>
      <c r="AG65" s="11">
        <f>-'OddsRatio_working_3-way'!U65/(3*'OddsRatio_working_3-way'!X65^(1/3))*COS(('OddsRatio_working_3-way'!Y65+2*PI())/3)</f>
        <v>-0.32621953004601406</v>
      </c>
      <c r="AH65" s="11">
        <f>-'OddsRatio_working_3-way'!U65/(3*'OddsRatio_working_3-way'!X65^(1/3))*COS(('OddsRatio_working_3-way'!Y65+4*PI())/3)</f>
        <v>-0.2096058478412044</v>
      </c>
      <c r="AI65" s="11">
        <f>'OddsRatio_working_3-way'!U65/(3*'OddsRatio_working_3-way'!X65^(1/3))*SIN(('OddsRatio_working_3-way'!Y65)/3)</f>
        <v>-6.7326940812140315E-2</v>
      </c>
      <c r="AJ65" s="11">
        <f>'OddsRatio_working_3-way'!U65/(3*'OddsRatio_working_3-way'!X65^(1/3))*SIN(('OddsRatio_working_3-way'!Y65+2*PI())/3)</f>
        <v>-0.43037491883665802</v>
      </c>
      <c r="AK65" s="11">
        <f>'OddsRatio_working_3-way'!U65/(3*'OddsRatio_working_3-way'!X65^(1/3))*SIN(('OddsRatio_working_3-way'!Y65+4*PI())/3)</f>
        <v>0.49770185964879826</v>
      </c>
      <c r="AL65" s="11">
        <f>'OddsRatio_working_3-way'!Z65+'OddsRatio_working_3-way'!AF65</f>
        <v>1.0716507557744377</v>
      </c>
      <c r="AM65" s="11">
        <f>'OddsRatio_working_3-way'!AA65+'OddsRatio_working_3-way'!AG65</f>
        <v>-0.65243906009202812</v>
      </c>
      <c r="AN65" s="11">
        <f>'OddsRatio_working_3-way'!AB65+'OddsRatio_working_3-way'!AH65</f>
        <v>-0.41921169568240879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1.0716507557744377</v>
      </c>
      <c r="AS65" s="11">
        <f>IF(('OddsRatio_working_3-way'!X65=0),IF(Q65&gt;0,-Q65^(1/3),(-Q65)^(1/3)),'OddsRatio_working_3-way'!AM65-'OddsRatio_working_3-way'!R65/3)</f>
        <v>-0.65243906009202812</v>
      </c>
      <c r="AT65" s="11">
        <f>IF(('OddsRatio_working_3-way'!X65=0),IF(Q65&gt;0,-Q65^(1/3),(-Q65)^(1/3)),'OddsRatio_working_3-way'!AN65-'OddsRatio_working_3-way'!R65/3)</f>
        <v>-0.41921169568240879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3.25</v>
      </c>
      <c r="B66" s="4">
        <f>IF('True_Odds_Calculator_3-way'!B67="","",'True_Odds_Calculator_3-way'!B67)</f>
        <v>3.28</v>
      </c>
      <c r="C66" s="4">
        <f>IF('True_Odds_Calculator_3-way'!C67="","",'True_Odds_Calculator_3-way'!C67)</f>
        <v>2.31</v>
      </c>
      <c r="D66" s="9">
        <f t="shared" si="13"/>
        <v>0.29328917711093672</v>
      </c>
      <c r="E66" s="9">
        <f t="shared" si="14"/>
        <v>0.29055136650672986</v>
      </c>
      <c r="F66" s="9">
        <f t="shared" si="15"/>
        <v>0.41615945638233348</v>
      </c>
      <c r="G66" s="9">
        <f t="shared" si="16"/>
        <v>1.0709351847067983</v>
      </c>
      <c r="H66" s="9">
        <f t="shared" si="17"/>
        <v>3.4096041655902964</v>
      </c>
      <c r="I66" s="9">
        <f t="shared" si="18"/>
        <v>3.4417322211315002</v>
      </c>
      <c r="J66" s="9">
        <f t="shared" si="19"/>
        <v>2.4029250919659058</v>
      </c>
      <c r="K66" s="11">
        <f t="shared" si="20"/>
        <v>0.30769230769230771</v>
      </c>
      <c r="L66" s="11">
        <f t="shared" si="21"/>
        <v>0.3048780487804878</v>
      </c>
      <c r="M66" s="11">
        <f t="shared" si="22"/>
        <v>0.4329004329004329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-0.27291001681245586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0.23716121277096891</v>
      </c>
      <c r="Q66" s="11">
        <f>2*'OddsRatio_working_3-way'!K66*'OddsRatio_working_3-way'!L66*'OddsRatio_working_3-way'!M66</f>
        <v>8.1219593414715366E-2</v>
      </c>
      <c r="R66" s="11">
        <f t="shared" si="23"/>
        <v>0</v>
      </c>
      <c r="S66" s="11">
        <f t="shared" si="24"/>
        <v>-0.8690088240108329</v>
      </c>
      <c r="T66" s="11">
        <f t="shared" si="25"/>
        <v>-0.29760576164754549</v>
      </c>
      <c r="U66" s="11">
        <f>'OddsRatio_working_3-way'!S66-'OddsRatio_working_3-way'!R66^2/3</f>
        <v>-0.8690088240108329</v>
      </c>
      <c r="V66" s="11">
        <f>'OddsRatio_working_3-way'!S66*'OddsRatio_working_3-way'!R66/3-2*'OddsRatio_working_3-way'!R66^3/27-'OddsRatio_working_3-way'!T66</f>
        <v>0.29760576164754549</v>
      </c>
      <c r="W66" s="11">
        <f>'OddsRatio_working_3-way'!V66^2+4*'OddsRatio_working_3-way'!U66^3/27</f>
        <v>-8.6537587600396954E-3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0.15590297313221399</v>
      </c>
      <c r="Y66" s="11">
        <f>IF('OddsRatio_working_3-way'!W66&gt;=0,IF('OddsRatio_working_3-way'!V66+SQRT('OddsRatio_working_3-way'!W66)&gt;0,0,PI()),ACOS('OddsRatio_working_3-way'!V66/(2*'OddsRatio_working_3-way'!X66)))</f>
        <v>0.30295766429388005</v>
      </c>
      <c r="Z66" s="11">
        <f>'OddsRatio_working_3-way'!X66^(1/3)*COS('OddsRatio_working_3-way'!Y66/3)</f>
        <v>0.53546759235339914</v>
      </c>
      <c r="AA66" s="11">
        <f>'OddsRatio_working_3-way'!X66^(1/3)*COS(('OddsRatio_working_3-way'!Y66+2*PI())/3)</f>
        <v>-0.31472367973846876</v>
      </c>
      <c r="AB66" s="11">
        <f>'OddsRatio_working_3-way'!X66^(1/3)*COS(('OddsRatio_working_3-way'!Y66+4*PI())/3)</f>
        <v>-0.22074391261493057</v>
      </c>
      <c r="AC66" s="11">
        <f>'OddsRatio_working_3-way'!X66^(1/3)*SIN('OddsRatio_working_3-way'!Y66/3)</f>
        <v>5.4259243847153235E-2</v>
      </c>
      <c r="AD66" s="11">
        <f>'OddsRatio_working_3-way'!X66^(1/3)*SIN(('OddsRatio_working_3-way'!Y66+2*PI())/3)</f>
        <v>0.43659891595775713</v>
      </c>
      <c r="AE66" s="11">
        <f>'OddsRatio_working_3-way'!X66^(1/3)*SIN(('OddsRatio_working_3-way'!Y66+4*PI())/3)</f>
        <v>-0.49085815980491027</v>
      </c>
      <c r="AF66" s="11">
        <f>-'OddsRatio_working_3-way'!U66/(3*'OddsRatio_working_3-way'!X66^(1/3))*COS(('OddsRatio_working_3-way'!Y66)/3)</f>
        <v>0.53546759235339925</v>
      </c>
      <c r="AG66" s="11">
        <f>-'OddsRatio_working_3-way'!U66/(3*'OddsRatio_working_3-way'!X66^(1/3))*COS(('OddsRatio_working_3-way'!Y66+2*PI())/3)</f>
        <v>-0.31472367973846882</v>
      </c>
      <c r="AH66" s="11">
        <f>-'OddsRatio_working_3-way'!U66/(3*'OddsRatio_working_3-way'!X66^(1/3))*COS(('OddsRatio_working_3-way'!Y66+4*PI())/3)</f>
        <v>-0.22074391261493062</v>
      </c>
      <c r="AI66" s="11">
        <f>'OddsRatio_working_3-way'!U66/(3*'OddsRatio_working_3-way'!X66^(1/3))*SIN(('OddsRatio_working_3-way'!Y66)/3)</f>
        <v>-5.4259243847153242E-2</v>
      </c>
      <c r="AJ66" s="11">
        <f>'OddsRatio_working_3-way'!U66/(3*'OddsRatio_working_3-way'!X66^(1/3))*SIN(('OddsRatio_working_3-way'!Y66+2*PI())/3)</f>
        <v>-0.43659891595775724</v>
      </c>
      <c r="AK66" s="11">
        <f>'OddsRatio_working_3-way'!U66/(3*'OddsRatio_working_3-way'!X66^(1/3))*SIN(('OddsRatio_working_3-way'!Y66+4*PI())/3)</f>
        <v>0.49085815980491038</v>
      </c>
      <c r="AL66" s="11">
        <f>'OddsRatio_working_3-way'!Z66+'OddsRatio_working_3-way'!AF66</f>
        <v>1.0709351847067983</v>
      </c>
      <c r="AM66" s="11">
        <f>'OddsRatio_working_3-way'!AA66+'OddsRatio_working_3-way'!AG66</f>
        <v>-0.62944735947693764</v>
      </c>
      <c r="AN66" s="11">
        <f>'OddsRatio_working_3-way'!AB66+'OddsRatio_working_3-way'!AH66</f>
        <v>-0.44148782522986119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1.0709351847067983</v>
      </c>
      <c r="AS66" s="11">
        <f>IF(('OddsRatio_working_3-way'!X66=0),IF(Q66&gt;0,-Q66^(1/3),(-Q66)^(1/3)),'OddsRatio_working_3-way'!AM66-'OddsRatio_working_3-way'!R66/3)</f>
        <v>-0.62944735947693764</v>
      </c>
      <c r="AT66" s="11">
        <f>IF(('OddsRatio_working_3-way'!X66=0),IF(Q66&gt;0,-Q66^(1/3),(-Q66)^(1/3)),'OddsRatio_working_3-way'!AN66-'OddsRatio_working_3-way'!R66/3)</f>
        <v>-0.44148782522986119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2.08</v>
      </c>
      <c r="B67" s="4">
        <f>IF('True_Odds_Calculator_3-way'!B68="","",'True_Odds_Calculator_3-way'!B68)</f>
        <v>3.66</v>
      </c>
      <c r="C67" s="4">
        <f>IF('True_Odds_Calculator_3-way'!C68="","",'True_Odds_Calculator_3-way'!C68)</f>
        <v>3.43</v>
      </c>
      <c r="D67" s="9">
        <f t="shared" si="13"/>
        <v>0.46325864274053818</v>
      </c>
      <c r="E67" s="9">
        <f t="shared" si="14"/>
        <v>0.25949481874266511</v>
      </c>
      <c r="F67" s="9">
        <f t="shared" si="15"/>
        <v>0.27724653851679676</v>
      </c>
      <c r="G67" s="9">
        <f t="shared" si="16"/>
        <v>1.0727975527087041</v>
      </c>
      <c r="H67" s="9">
        <f t="shared" si="17"/>
        <v>2.1586213569254009</v>
      </c>
      <c r="I67" s="9">
        <f t="shared" si="18"/>
        <v>3.853641490205153</v>
      </c>
      <c r="J67" s="9">
        <f t="shared" si="19"/>
        <v>3.6068980530821517</v>
      </c>
      <c r="K67" s="11">
        <f t="shared" si="20"/>
        <v>0.48076923076923073</v>
      </c>
      <c r="L67" s="11">
        <f t="shared" si="21"/>
        <v>0.27322404371584696</v>
      </c>
      <c r="M67" s="11">
        <f t="shared" si="22"/>
        <v>0.29154518950437314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-0.26734565200607352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0.23629069714717083</v>
      </c>
      <c r="Q67" s="11">
        <f>2*'OddsRatio_working_3-way'!K67*'OddsRatio_working_3-way'!L67*'OddsRatio_working_3-way'!M67</f>
        <v>7.6593418848353578E-2</v>
      </c>
      <c r="R67" s="11">
        <f t="shared" si="23"/>
        <v>0</v>
      </c>
      <c r="S67" s="11">
        <f t="shared" si="24"/>
        <v>-0.88383968609223096</v>
      </c>
      <c r="T67" s="11">
        <f t="shared" si="25"/>
        <v>-0.28649584638321907</v>
      </c>
      <c r="U67" s="11">
        <f>'OddsRatio_working_3-way'!S67-'OddsRatio_working_3-way'!R67^2/3</f>
        <v>-0.88383968609223096</v>
      </c>
      <c r="V67" s="11">
        <f>'OddsRatio_working_3-way'!S67*'OddsRatio_working_3-way'!R67/3-2*'OddsRatio_working_3-way'!R67^3/27-'OddsRatio_working_3-way'!T67</f>
        <v>0.28649584638321907</v>
      </c>
      <c r="W67" s="11">
        <f>'OddsRatio_working_3-way'!V67^2+4*'OddsRatio_working_3-way'!U67^3/27</f>
        <v>-2.0206254058260306E-2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0.15991100966873525</v>
      </c>
      <c r="Y67" s="11">
        <f>IF('OddsRatio_working_3-way'!W67&gt;=0,IF('OddsRatio_working_3-way'!V67+SQRT('OddsRatio_working_3-way'!W67)&gt;0,0,PI()),ACOS('OddsRatio_working_3-way'!V67/(2*'OddsRatio_working_3-way'!X67)))</f>
        <v>0.4605734834139994</v>
      </c>
      <c r="Z67" s="11">
        <f>'OddsRatio_working_3-way'!X67^(1/3)*COS('OddsRatio_working_3-way'!Y67/3)</f>
        <v>0.53639877635435207</v>
      </c>
      <c r="AA67" s="11">
        <f>'OddsRatio_working_3-way'!X67^(1/3)*COS(('OddsRatio_working_3-way'!Y67+2*PI())/3)</f>
        <v>-0.34008252992281063</v>
      </c>
      <c r="AB67" s="11">
        <f>'OddsRatio_working_3-way'!X67^(1/3)*COS(('OddsRatio_working_3-way'!Y67+4*PI())/3)</f>
        <v>-0.19631624643154164</v>
      </c>
      <c r="AC67" s="11">
        <f>'OddsRatio_working_3-way'!X67^(1/3)*SIN('OddsRatio_working_3-way'!Y67/3)</f>
        <v>8.3003502474076341E-2</v>
      </c>
      <c r="AD67" s="11">
        <f>'OddsRatio_working_3-way'!X67^(1/3)*SIN(('OddsRatio_working_3-way'!Y67+2*PI())/3)</f>
        <v>0.42303321564471846</v>
      </c>
      <c r="AE67" s="11">
        <f>'OddsRatio_working_3-way'!X67^(1/3)*SIN(('OddsRatio_working_3-way'!Y67+4*PI())/3)</f>
        <v>-0.50603671811879469</v>
      </c>
      <c r="AF67" s="11">
        <f>-'OddsRatio_working_3-way'!U67/(3*'OddsRatio_working_3-way'!X67^(1/3))*COS(('OddsRatio_working_3-way'!Y67)/3)</f>
        <v>0.53639877635435207</v>
      </c>
      <c r="AG67" s="11">
        <f>-'OddsRatio_working_3-way'!U67/(3*'OddsRatio_working_3-way'!X67^(1/3))*COS(('OddsRatio_working_3-way'!Y67+2*PI())/3)</f>
        <v>-0.34008252992281063</v>
      </c>
      <c r="AH67" s="11">
        <f>-'OddsRatio_working_3-way'!U67/(3*'OddsRatio_working_3-way'!X67^(1/3))*COS(('OddsRatio_working_3-way'!Y67+4*PI())/3)</f>
        <v>-0.19631624643154164</v>
      </c>
      <c r="AI67" s="11">
        <f>'OddsRatio_working_3-way'!U67/(3*'OddsRatio_working_3-way'!X67^(1/3))*SIN(('OddsRatio_working_3-way'!Y67)/3)</f>
        <v>-8.3003502474076341E-2</v>
      </c>
      <c r="AJ67" s="11">
        <f>'OddsRatio_working_3-way'!U67/(3*'OddsRatio_working_3-way'!X67^(1/3))*SIN(('OddsRatio_working_3-way'!Y67+2*PI())/3)</f>
        <v>-0.42303321564471846</v>
      </c>
      <c r="AK67" s="11">
        <f>'OddsRatio_working_3-way'!U67/(3*'OddsRatio_working_3-way'!X67^(1/3))*SIN(('OddsRatio_working_3-way'!Y67+4*PI())/3)</f>
        <v>0.50603671811879469</v>
      </c>
      <c r="AL67" s="11">
        <f>'OddsRatio_working_3-way'!Z67+'OddsRatio_working_3-way'!AF67</f>
        <v>1.0727975527087041</v>
      </c>
      <c r="AM67" s="11">
        <f>'OddsRatio_working_3-way'!AA67+'OddsRatio_working_3-way'!AG67</f>
        <v>-0.68016505984562126</v>
      </c>
      <c r="AN67" s="11">
        <f>'OddsRatio_working_3-way'!AB67+'OddsRatio_working_3-way'!AH67</f>
        <v>-0.39263249286308327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1.0727975527087041</v>
      </c>
      <c r="AS67" s="11">
        <f>IF(('OddsRatio_working_3-way'!X67=0),IF(Q67&gt;0,-Q67^(1/3),(-Q67)^(1/3)),'OddsRatio_working_3-way'!AM67-'OddsRatio_working_3-way'!R67/3)</f>
        <v>-0.68016505984562126</v>
      </c>
      <c r="AT67" s="11">
        <f>IF(('OddsRatio_working_3-way'!X67=0),IF(Q67&gt;0,-Q67^(1/3),(-Q67)^(1/3)),'OddsRatio_working_3-way'!AN67-'OddsRatio_working_3-way'!R67/3)</f>
        <v>-0.39263249286308327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3.62</v>
      </c>
      <c r="B68" s="4">
        <f>IF('True_Odds_Calculator_3-way'!B69="","",'True_Odds_Calculator_3-way'!B69)</f>
        <v>3.24</v>
      </c>
      <c r="C68" s="4">
        <f>IF('True_Odds_Calculator_3-way'!C69="","",'True_Odds_Calculator_3-way'!C69)</f>
        <v>2.17</v>
      </c>
      <c r="D68" s="9">
        <f t="shared" ref="D68:D131" si="26">(K68/(AR68+K68-(AR68*K68)))</f>
        <v>0.26250821807100111</v>
      </c>
      <c r="E68" s="9">
        <f t="shared" ref="E68:E131" si="27">(L68/(AR68+L68-(AR68*L68)))</f>
        <v>0.29395047051086848</v>
      </c>
      <c r="F68" s="9">
        <f t="shared" ref="F68:F131" si="28">(M68/(AR68+M68-(AR68*M68)))</f>
        <v>0.44354131141813041</v>
      </c>
      <c r="G68" s="9">
        <f t="shared" ref="G68:G131" si="29">AR68</f>
        <v>1.0722918124942882</v>
      </c>
      <c r="H68" s="9">
        <f t="shared" ref="H68:H131" si="30">IF(A68="","",1/D68)</f>
        <v>3.8094045487350345</v>
      </c>
      <c r="I68" s="9">
        <f t="shared" ref="I68:I131" si="31">IF(B68="","",1/E68)</f>
        <v>3.4019336599872059</v>
      </c>
      <c r="J68" s="9">
        <f t="shared" ref="J68:J131" si="32">IF(C68="","",1/F68)</f>
        <v>2.2545814206183175</v>
      </c>
      <c r="K68" s="11">
        <f t="shared" ref="K68:K131" si="33">1/A68</f>
        <v>0.27624309392265195</v>
      </c>
      <c r="L68" s="11">
        <f t="shared" ref="L68:L131" si="34">1/B68</f>
        <v>0.30864197530864196</v>
      </c>
      <c r="M68" s="11">
        <f t="shared" ref="M68:M131" si="35">1/C68</f>
        <v>0.46082949308755761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-0.26978752054496136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0.23692124030744599</v>
      </c>
      <c r="Q68" s="11">
        <f>2*'OddsRatio_working_3-way'!K68*'OddsRatio_working_3-way'!L68*'OddsRatio_working_3-way'!M68</f>
        <v>7.8580842556366826E-2</v>
      </c>
      <c r="R68" s="11">
        <f t="shared" ref="R68:R131" si="36">O68/N68</f>
        <v>0</v>
      </c>
      <c r="S68" s="11">
        <f t="shared" ref="S68:S131" si="37">P68/N68</f>
        <v>-0.87817716634510512</v>
      </c>
      <c r="T68" s="11">
        <f t="shared" ref="T68:T131" si="38">Q68/N68</f>
        <v>-0.29126937523884083</v>
      </c>
      <c r="U68" s="11">
        <f>'OddsRatio_working_3-way'!S68-'OddsRatio_working_3-way'!R68^2/3</f>
        <v>-0.87817716634510512</v>
      </c>
      <c r="V68" s="11">
        <f>'OddsRatio_working_3-way'!S68*'OddsRatio_working_3-way'!R68/3-2*'OddsRatio_working_3-way'!R68^3/27-'OddsRatio_working_3-way'!T68</f>
        <v>0.29126937523884083</v>
      </c>
      <c r="W68" s="11">
        <f>'OddsRatio_working_3-way'!V68^2+4*'OddsRatio_working_3-way'!U68^3/27</f>
        <v>-1.5494885682592524E-2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0.15837671438268411</v>
      </c>
      <c r="Y68" s="11">
        <f>IF('OddsRatio_working_3-way'!W68&gt;=0,IF('OddsRatio_working_3-way'!V68+SQRT('OddsRatio_working_3-way'!W68)&gt;0,0,PI()),ACOS('OddsRatio_working_3-way'!V68/(2*'OddsRatio_working_3-way'!X68)))</f>
        <v>0.40387246007271416</v>
      </c>
      <c r="Z68" s="11">
        <f>'OddsRatio_working_3-way'!X68^(1/3)*COS('OddsRatio_working_3-way'!Y68/3)</f>
        <v>0.53614590624714409</v>
      </c>
      <c r="AA68" s="11">
        <f>'OddsRatio_working_3-way'!X68^(1/3)*COS(('OddsRatio_working_3-way'!Y68+2*PI())/3)</f>
        <v>-0.33096148146616988</v>
      </c>
      <c r="AB68" s="11">
        <f>'OddsRatio_working_3-way'!X68^(1/3)*COS(('OddsRatio_working_3-way'!Y68+4*PI())/3)</f>
        <v>-0.20518442478097432</v>
      </c>
      <c r="AC68" s="11">
        <f>'OddsRatio_working_3-way'!X68^(1/3)*SIN('OddsRatio_working_3-way'!Y68/3)</f>
        <v>7.2617417535076542E-2</v>
      </c>
      <c r="AD68" s="11">
        <f>'OddsRatio_working_3-way'!X68^(1/3)*SIN(('OddsRatio_working_3-way'!Y68+2*PI())/3)</f>
        <v>0.42800726617751844</v>
      </c>
      <c r="AE68" s="11">
        <f>'OddsRatio_working_3-way'!X68^(1/3)*SIN(('OddsRatio_working_3-way'!Y68+4*PI())/3)</f>
        <v>-0.50062468371259494</v>
      </c>
      <c r="AF68" s="11">
        <f>-'OddsRatio_working_3-way'!U68/(3*'OddsRatio_working_3-way'!X68^(1/3))*COS(('OddsRatio_working_3-way'!Y68)/3)</f>
        <v>0.53614590624714409</v>
      </c>
      <c r="AG68" s="11">
        <f>-'OddsRatio_working_3-way'!U68/(3*'OddsRatio_working_3-way'!X68^(1/3))*COS(('OddsRatio_working_3-way'!Y68+2*PI())/3)</f>
        <v>-0.33096148146616988</v>
      </c>
      <c r="AH68" s="11">
        <f>-'OddsRatio_working_3-way'!U68/(3*'OddsRatio_working_3-way'!X68^(1/3))*COS(('OddsRatio_working_3-way'!Y68+4*PI())/3)</f>
        <v>-0.20518442478097432</v>
      </c>
      <c r="AI68" s="11">
        <f>'OddsRatio_working_3-way'!U68/(3*'OddsRatio_working_3-way'!X68^(1/3))*SIN(('OddsRatio_working_3-way'!Y68)/3)</f>
        <v>-7.2617417535076542E-2</v>
      </c>
      <c r="AJ68" s="11">
        <f>'OddsRatio_working_3-way'!U68/(3*'OddsRatio_working_3-way'!X68^(1/3))*SIN(('OddsRatio_working_3-way'!Y68+2*PI())/3)</f>
        <v>-0.42800726617751844</v>
      </c>
      <c r="AK68" s="11">
        <f>'OddsRatio_working_3-way'!U68/(3*'OddsRatio_working_3-way'!X68^(1/3))*SIN(('OddsRatio_working_3-way'!Y68+4*PI())/3)</f>
        <v>0.50062468371259494</v>
      </c>
      <c r="AL68" s="11">
        <f>'OddsRatio_working_3-way'!Z68+'OddsRatio_working_3-way'!AF68</f>
        <v>1.0722918124942882</v>
      </c>
      <c r="AM68" s="11">
        <f>'OddsRatio_working_3-way'!AA68+'OddsRatio_working_3-way'!AG68</f>
        <v>-0.66192296293233976</v>
      </c>
      <c r="AN68" s="11">
        <f>'OddsRatio_working_3-way'!AB68+'OddsRatio_working_3-way'!AH68</f>
        <v>-0.41036884956194863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1.0722918124942882</v>
      </c>
      <c r="AS68" s="11">
        <f>IF(('OddsRatio_working_3-way'!X68=0),IF(Q68&gt;0,-Q68^(1/3),(-Q68)^(1/3)),'OddsRatio_working_3-way'!AM68-'OddsRatio_working_3-way'!R68/3)</f>
        <v>-0.66192296293233976</v>
      </c>
      <c r="AT68" s="11">
        <f>IF(('OddsRatio_working_3-way'!X68=0),IF(Q68&gt;0,-Q68^(1/3),(-Q68)^(1/3)),'OddsRatio_working_3-way'!AN68-'OddsRatio_working_3-way'!R68/3)</f>
        <v>-0.41036884956194863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2.5</v>
      </c>
      <c r="B69" s="4">
        <f>IF('True_Odds_Calculator_3-way'!B70="","",'True_Odds_Calculator_3-way'!B70)</f>
        <v>3.1</v>
      </c>
      <c r="C69" s="4">
        <f>IF('True_Odds_Calculator_3-way'!C70="","",'True_Odds_Calculator_3-way'!C70)</f>
        <v>3.11</v>
      </c>
      <c r="D69" s="9">
        <f t="shared" si="26"/>
        <v>0.38429889613479223</v>
      </c>
      <c r="E69" s="9">
        <f t="shared" si="27"/>
        <v>0.3083566774569993</v>
      </c>
      <c r="F69" s="9">
        <f t="shared" si="28"/>
        <v>0.30734442640820858</v>
      </c>
      <c r="G69" s="9">
        <f t="shared" si="29"/>
        <v>1.068094149385312</v>
      </c>
      <c r="H69" s="9">
        <f t="shared" si="30"/>
        <v>2.6021412240779678</v>
      </c>
      <c r="I69" s="9">
        <f t="shared" si="31"/>
        <v>3.2429977137091548</v>
      </c>
      <c r="J69" s="9">
        <f t="shared" si="32"/>
        <v>3.2536786552030081</v>
      </c>
      <c r="K69" s="11">
        <f t="shared" si="33"/>
        <v>0.4</v>
      </c>
      <c r="L69" s="11">
        <f t="shared" si="34"/>
        <v>0.32258064516129031</v>
      </c>
      <c r="M69" s="11">
        <f t="shared" si="35"/>
        <v>0.32154340836012862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-0.27575977595685097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0.2369048853853335</v>
      </c>
      <c r="Q69" s="11">
        <f>2*'OddsRatio_working_3-way'!K69*'OddsRatio_working_3-way'!L69*'OddsRatio_working_3-way'!M69</f>
        <v>8.2978944092936421E-2</v>
      </c>
      <c r="R69" s="11">
        <f t="shared" si="36"/>
        <v>0</v>
      </c>
      <c r="S69" s="11">
        <f t="shared" si="37"/>
        <v>-0.85909877379071697</v>
      </c>
      <c r="T69" s="11">
        <f t="shared" si="38"/>
        <v>-0.3009102535168886</v>
      </c>
      <c r="U69" s="11">
        <f>'OddsRatio_working_3-way'!S69-'OddsRatio_working_3-way'!R69^2/3</f>
        <v>-0.85909877379071697</v>
      </c>
      <c r="V69" s="11">
        <f>'OddsRatio_working_3-way'!S69*'OddsRatio_working_3-way'!R69/3-2*'OddsRatio_working_3-way'!R69^3/27-'OddsRatio_working_3-way'!T69</f>
        <v>0.3009102535168886</v>
      </c>
      <c r="W69" s="11">
        <f>'OddsRatio_working_3-way'!V69^2+4*'OddsRatio_working_3-way'!U69^3/27</f>
        <v>-3.387605114069131E-3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0.15324374847417699</v>
      </c>
      <c r="Y69" s="11">
        <f>IF('OddsRatio_working_3-way'!W69&gt;=0,IF('OddsRatio_working_3-way'!V69+SQRT('OddsRatio_working_3-way'!W69)&gt;0,0,PI()),ACOS('OddsRatio_working_3-way'!V69/(2*'OddsRatio_working_3-way'!X69)))</f>
        <v>0.19106415031765112</v>
      </c>
      <c r="Z69" s="11">
        <f>'OddsRatio_working_3-way'!X69^(1/3)*COS('OddsRatio_working_3-way'!Y69/3)</f>
        <v>0.53404707469265611</v>
      </c>
      <c r="AA69" s="11">
        <f>'OddsRatio_working_3-way'!X69^(1/3)*COS(('OddsRatio_working_3-way'!Y69+2*PI())/3)</f>
        <v>-0.29651904474731633</v>
      </c>
      <c r="AB69" s="11">
        <f>'OddsRatio_working_3-way'!X69^(1/3)*COS(('OddsRatio_working_3-way'!Y69+4*PI())/3)</f>
        <v>-0.23752802994533986</v>
      </c>
      <c r="AC69" s="11">
        <f>'OddsRatio_working_3-way'!X69^(1/3)*SIN('OddsRatio_working_3-way'!Y69/3)</f>
        <v>3.4058478275690397E-2</v>
      </c>
      <c r="AD69" s="11">
        <f>'OddsRatio_working_3-way'!X69^(1/3)*SIN(('OddsRatio_working_3-way'!Y69+2*PI())/3)</f>
        <v>0.44546909436276061</v>
      </c>
      <c r="AE69" s="11">
        <f>'OddsRatio_working_3-way'!X69^(1/3)*SIN(('OddsRatio_working_3-way'!Y69+4*PI())/3)</f>
        <v>-0.47952757263845086</v>
      </c>
      <c r="AF69" s="11">
        <f>-'OddsRatio_working_3-way'!U69/(3*'OddsRatio_working_3-way'!X69^(1/3))*COS(('OddsRatio_working_3-way'!Y69)/3)</f>
        <v>0.534047074692656</v>
      </c>
      <c r="AG69" s="11">
        <f>-'OddsRatio_working_3-way'!U69/(3*'OddsRatio_working_3-way'!X69^(1/3))*COS(('OddsRatio_working_3-way'!Y69+2*PI())/3)</f>
        <v>-0.29651904474731627</v>
      </c>
      <c r="AH69" s="11">
        <f>-'OddsRatio_working_3-way'!U69/(3*'OddsRatio_working_3-way'!X69^(1/3))*COS(('OddsRatio_working_3-way'!Y69+4*PI())/3)</f>
        <v>-0.23752802994533981</v>
      </c>
      <c r="AI69" s="11">
        <f>'OddsRatio_working_3-way'!U69/(3*'OddsRatio_working_3-way'!X69^(1/3))*SIN(('OddsRatio_working_3-way'!Y69)/3)</f>
        <v>-3.405847827569039E-2</v>
      </c>
      <c r="AJ69" s="11">
        <f>'OddsRatio_working_3-way'!U69/(3*'OddsRatio_working_3-way'!X69^(1/3))*SIN(('OddsRatio_working_3-way'!Y69+2*PI())/3)</f>
        <v>-0.4454690943627605</v>
      </c>
      <c r="AK69" s="11">
        <f>'OddsRatio_working_3-way'!U69/(3*'OddsRatio_working_3-way'!X69^(1/3))*SIN(('OddsRatio_working_3-way'!Y69+4*PI())/3)</f>
        <v>0.47952757263845075</v>
      </c>
      <c r="AL69" s="11">
        <f>'OddsRatio_working_3-way'!Z69+'OddsRatio_working_3-way'!AF69</f>
        <v>1.068094149385312</v>
      </c>
      <c r="AM69" s="11">
        <f>'OddsRatio_working_3-way'!AA69+'OddsRatio_working_3-way'!AG69</f>
        <v>-0.59303808949463255</v>
      </c>
      <c r="AN69" s="11">
        <f>'OddsRatio_working_3-way'!AB69+'OddsRatio_working_3-way'!AH69</f>
        <v>-0.47505605989067967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1.068094149385312</v>
      </c>
      <c r="AS69" s="11">
        <f>IF(('OddsRatio_working_3-way'!X69=0),IF(Q69&gt;0,-Q69^(1/3),(-Q69)^(1/3)),'OddsRatio_working_3-way'!AM69-'OddsRatio_working_3-way'!R69/3)</f>
        <v>-0.59303808949463255</v>
      </c>
      <c r="AT69" s="11">
        <f>IF(('OddsRatio_working_3-way'!X69=0),IF(Q69&gt;0,-Q69^(1/3),(-Q69)^(1/3)),'OddsRatio_working_3-way'!AN69-'OddsRatio_working_3-way'!R69/3)</f>
        <v>-0.47505605989067967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2.64</v>
      </c>
      <c r="B70" s="4">
        <f>IF('True_Odds_Calculator_3-way'!B71="","",'True_Odds_Calculator_3-way'!B71)</f>
        <v>3.09</v>
      </c>
      <c r="C70" s="4">
        <f>IF('True_Odds_Calculator_3-way'!C71="","",'True_Odds_Calculator_3-way'!C71)</f>
        <v>2.93</v>
      </c>
      <c r="D70" s="9">
        <f t="shared" si="26"/>
        <v>0.36361119084049648</v>
      </c>
      <c r="E70" s="9">
        <f t="shared" si="27"/>
        <v>0.3095567395158057</v>
      </c>
      <c r="F70" s="9">
        <f t="shared" si="28"/>
        <v>0.32683206964369793</v>
      </c>
      <c r="G70" s="9">
        <f t="shared" si="29"/>
        <v>1.0671892575902473</v>
      </c>
      <c r="H70" s="9">
        <f t="shared" si="30"/>
        <v>2.7501903824480061</v>
      </c>
      <c r="I70" s="9">
        <f t="shared" si="31"/>
        <v>3.2304255483636171</v>
      </c>
      <c r="J70" s="9">
        <f t="shared" si="32"/>
        <v>3.0596752671491774</v>
      </c>
      <c r="K70" s="11">
        <f t="shared" si="33"/>
        <v>0.37878787878787878</v>
      </c>
      <c r="L70" s="11">
        <f t="shared" si="34"/>
        <v>0.3236245954692557</v>
      </c>
      <c r="M70" s="11">
        <f t="shared" si="35"/>
        <v>0.34129692832764502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-0.27676898211044476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0.23680256623694107</v>
      </c>
      <c r="Q70" s="11">
        <f>2*'OddsRatio_working_3-way'!K70*'OddsRatio_working_3-way'!L70*'OddsRatio_working_3-way'!M70</f>
        <v>8.3675818458283091E-2</v>
      </c>
      <c r="R70" s="11">
        <f t="shared" si="36"/>
        <v>0</v>
      </c>
      <c r="S70" s="11">
        <f t="shared" si="37"/>
        <v>-0.85559647772395575</v>
      </c>
      <c r="T70" s="11">
        <f t="shared" si="38"/>
        <v>-0.30233091085652158</v>
      </c>
      <c r="U70" s="11">
        <f>'OddsRatio_working_3-way'!S70-'OddsRatio_working_3-way'!R70^2/3</f>
        <v>-0.85559647772395575</v>
      </c>
      <c r="V70" s="11">
        <f>'OddsRatio_working_3-way'!S70*'OddsRatio_working_3-way'!R70/3-2*'OddsRatio_working_3-way'!R70^3/27-'OddsRatio_working_3-way'!T70</f>
        <v>0.30233091085652158</v>
      </c>
      <c r="W70" s="11">
        <f>'OddsRatio_working_3-way'!V70^2+4*'OddsRatio_working_3-way'!U70^3/27</f>
        <v>-1.3864511831755272E-3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0.15230760884022632</v>
      </c>
      <c r="Y70" s="11">
        <f>IF('OddsRatio_working_3-way'!W70&gt;=0,IF('OddsRatio_working_3-way'!V70+SQRT('OddsRatio_working_3-way'!W70)&gt;0,0,PI()),ACOS('OddsRatio_working_3-way'!V70/(2*'OddsRatio_working_3-way'!X70)))</f>
        <v>0.1225429102285589</v>
      </c>
      <c r="Z70" s="11">
        <f>'OddsRatio_working_3-way'!X70^(1/3)*COS('OddsRatio_working_3-way'!Y70/3)</f>
        <v>0.53359462879512365</v>
      </c>
      <c r="AA70" s="11">
        <f>'OddsRatio_working_3-way'!X70^(1/3)*COS(('OddsRatio_working_3-way'!Y70+2*PI())/3)</f>
        <v>-0.28568377837932701</v>
      </c>
      <c r="AB70" s="11">
        <f>'OddsRatio_working_3-way'!X70^(1/3)*COS(('OddsRatio_working_3-way'!Y70+4*PI())/3)</f>
        <v>-0.24791085041579658</v>
      </c>
      <c r="AC70" s="11">
        <f>'OddsRatio_working_3-way'!X70^(1/3)*SIN('OddsRatio_working_3-way'!Y70/3)</f>
        <v>2.1808210127824711E-2</v>
      </c>
      <c r="AD70" s="11">
        <f>'OddsRatio_working_3-way'!X70^(1/3)*SIN(('OddsRatio_working_3-way'!Y70+2*PI())/3)</f>
        <v>0.45120239879559237</v>
      </c>
      <c r="AE70" s="11">
        <f>'OddsRatio_working_3-way'!X70^(1/3)*SIN(('OddsRatio_working_3-way'!Y70+4*PI())/3)</f>
        <v>-0.47301060892341701</v>
      </c>
      <c r="AF70" s="11">
        <f>-'OddsRatio_working_3-way'!U70/(3*'OddsRatio_working_3-way'!X70^(1/3))*COS(('OddsRatio_working_3-way'!Y70)/3)</f>
        <v>0.53359462879512376</v>
      </c>
      <c r="AG70" s="11">
        <f>-'OddsRatio_working_3-way'!U70/(3*'OddsRatio_working_3-way'!X70^(1/3))*COS(('OddsRatio_working_3-way'!Y70+2*PI())/3)</f>
        <v>-0.28568377837932707</v>
      </c>
      <c r="AH70" s="11">
        <f>-'OddsRatio_working_3-way'!U70/(3*'OddsRatio_working_3-way'!X70^(1/3))*COS(('OddsRatio_working_3-way'!Y70+4*PI())/3)</f>
        <v>-0.24791085041579664</v>
      </c>
      <c r="AI70" s="11">
        <f>'OddsRatio_working_3-way'!U70/(3*'OddsRatio_working_3-way'!X70^(1/3))*SIN(('OddsRatio_working_3-way'!Y70)/3)</f>
        <v>-2.1808210127824714E-2</v>
      </c>
      <c r="AJ70" s="11">
        <f>'OddsRatio_working_3-way'!U70/(3*'OddsRatio_working_3-way'!X70^(1/3))*SIN(('OddsRatio_working_3-way'!Y70+2*PI())/3)</f>
        <v>-0.45120239879559249</v>
      </c>
      <c r="AK70" s="11">
        <f>'OddsRatio_working_3-way'!U70/(3*'OddsRatio_working_3-way'!X70^(1/3))*SIN(('OddsRatio_working_3-way'!Y70+4*PI())/3)</f>
        <v>0.47301060892341712</v>
      </c>
      <c r="AL70" s="11">
        <f>'OddsRatio_working_3-way'!Z70+'OddsRatio_working_3-way'!AF70</f>
        <v>1.0671892575902473</v>
      </c>
      <c r="AM70" s="11">
        <f>'OddsRatio_working_3-way'!AA70+'OddsRatio_working_3-way'!AG70</f>
        <v>-0.57136755675865403</v>
      </c>
      <c r="AN70" s="11">
        <f>'OddsRatio_working_3-way'!AB70+'OddsRatio_working_3-way'!AH70</f>
        <v>-0.49582170083159322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1.0671892575902473</v>
      </c>
      <c r="AS70" s="11">
        <f>IF(('OddsRatio_working_3-way'!X70=0),IF(Q70&gt;0,-Q70^(1/3),(-Q70)^(1/3)),'OddsRatio_working_3-way'!AM70-'OddsRatio_working_3-way'!R70/3)</f>
        <v>-0.57136755675865403</v>
      </c>
      <c r="AT70" s="11">
        <f>IF(('OddsRatio_working_3-way'!X70=0),IF(Q70&gt;0,-Q70^(1/3),(-Q70)^(1/3)),'OddsRatio_working_3-way'!AN70-'OddsRatio_working_3-way'!R70/3)</f>
        <v>-0.49582170083159322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2.08</v>
      </c>
      <c r="B71" s="4">
        <f>IF('True_Odds_Calculator_3-way'!B72="","",'True_Odds_Calculator_3-way'!B72)</f>
        <v>3.32</v>
      </c>
      <c r="C71" s="4">
        <f>IF('True_Odds_Calculator_3-way'!C72="","",'True_Odds_Calculator_3-way'!C72)</f>
        <v>3.64</v>
      </c>
      <c r="D71" s="9">
        <f t="shared" si="26"/>
        <v>0.45908163459920703</v>
      </c>
      <c r="E71" s="9">
        <f t="shared" si="27"/>
        <v>0.28319939729790761</v>
      </c>
      <c r="F71" s="9">
        <f t="shared" si="28"/>
        <v>0.25771896810288547</v>
      </c>
      <c r="G71" s="9">
        <f t="shared" si="29"/>
        <v>1.0909831728976171</v>
      </c>
      <c r="H71" s="9">
        <f t="shared" si="30"/>
        <v>2.1782618267294271</v>
      </c>
      <c r="I71" s="9">
        <f t="shared" si="31"/>
        <v>3.5310809611224707</v>
      </c>
      <c r="J71" s="9">
        <f t="shared" si="32"/>
        <v>3.8801955764497094</v>
      </c>
      <c r="K71" s="11">
        <f t="shared" si="33"/>
        <v>0.48076923076923073</v>
      </c>
      <c r="L71" s="11">
        <f t="shared" si="34"/>
        <v>0.30120481927710846</v>
      </c>
      <c r="M71" s="11">
        <f t="shared" si="35"/>
        <v>0.27472527472527469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-0.26315575064416585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0.2402891362576256</v>
      </c>
      <c r="Q71" s="11">
        <f>2*'OddsRatio_working_3-way'!K71*'OddsRatio_working_3-way'!L71*'OddsRatio_working_3-way'!M71</f>
        <v>7.9565939158154173E-2</v>
      </c>
      <c r="R71" s="11">
        <f t="shared" si="36"/>
        <v>0</v>
      </c>
      <c r="S71" s="11">
        <f t="shared" si="37"/>
        <v>-0.91310615735903089</v>
      </c>
      <c r="T71" s="11">
        <f t="shared" si="38"/>
        <v>-0.30235303223808968</v>
      </c>
      <c r="U71" s="11">
        <f>'OddsRatio_working_3-way'!S71-'OddsRatio_working_3-way'!R71^2/3</f>
        <v>-0.91310615735903089</v>
      </c>
      <c r="V71" s="11">
        <f>'OddsRatio_working_3-way'!S71*'OddsRatio_working_3-way'!R71/3-2*'OddsRatio_working_3-way'!R71^3/27-'OddsRatio_working_3-way'!T71</f>
        <v>0.30235303223808968</v>
      </c>
      <c r="W71" s="11">
        <f>'OddsRatio_working_3-way'!V71^2+4*'OddsRatio_working_3-way'!U71^3/27</f>
        <v>-2.1369902610339594E-2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0.16791907181281321</v>
      </c>
      <c r="Y71" s="11">
        <f>IF('OddsRatio_working_3-way'!W71&gt;=0,IF('OddsRatio_working_3-way'!V71+SQRT('OddsRatio_working_3-way'!W71)&gt;0,0,PI()),ACOS('OddsRatio_working_3-way'!V71/(2*'OddsRatio_working_3-way'!X71)))</f>
        <v>0.45035208792617576</v>
      </c>
      <c r="Z71" s="11">
        <f>'OddsRatio_working_3-way'!X71^(1/3)*COS('OddsRatio_working_3-way'!Y71/3)</f>
        <v>0.54549158644880857</v>
      </c>
      <c r="AA71" s="11">
        <f>'OddsRatio_working_3-way'!X71^(1/3)*COS(('OddsRatio_working_3-way'!Y71+2*PI())/3)</f>
        <v>-0.34420022748099277</v>
      </c>
      <c r="AB71" s="11">
        <f>'OddsRatio_working_3-way'!X71^(1/3)*COS(('OddsRatio_working_3-way'!Y71+4*PI())/3)</f>
        <v>-0.20129135896781603</v>
      </c>
      <c r="AC71" s="11">
        <f>'OddsRatio_working_3-way'!X71^(1/3)*SIN('OddsRatio_working_3-way'!Y71/3)</f>
        <v>8.2508473705667676E-2</v>
      </c>
      <c r="AD71" s="11">
        <f>'OddsRatio_working_3-way'!X71^(1/3)*SIN(('OddsRatio_working_3-way'!Y71+2*PI())/3)</f>
        <v>0.43115533456250987</v>
      </c>
      <c r="AE71" s="11">
        <f>'OddsRatio_working_3-way'!X71^(1/3)*SIN(('OddsRatio_working_3-way'!Y71+4*PI())/3)</f>
        <v>-0.51366380826817726</v>
      </c>
      <c r="AF71" s="11">
        <f>-'OddsRatio_working_3-way'!U71/(3*'OddsRatio_working_3-way'!X71^(1/3))*COS(('OddsRatio_working_3-way'!Y71)/3)</f>
        <v>0.54549158644880857</v>
      </c>
      <c r="AG71" s="11">
        <f>-'OddsRatio_working_3-way'!U71/(3*'OddsRatio_working_3-way'!X71^(1/3))*COS(('OddsRatio_working_3-way'!Y71+2*PI())/3)</f>
        <v>-0.34420022748099277</v>
      </c>
      <c r="AH71" s="11">
        <f>-'OddsRatio_working_3-way'!U71/(3*'OddsRatio_working_3-way'!X71^(1/3))*COS(('OddsRatio_working_3-way'!Y71+4*PI())/3)</f>
        <v>-0.20129135896781603</v>
      </c>
      <c r="AI71" s="11">
        <f>'OddsRatio_working_3-way'!U71/(3*'OddsRatio_working_3-way'!X71^(1/3))*SIN(('OddsRatio_working_3-way'!Y71)/3)</f>
        <v>-8.2508473705667676E-2</v>
      </c>
      <c r="AJ71" s="11">
        <f>'OddsRatio_working_3-way'!U71/(3*'OddsRatio_working_3-way'!X71^(1/3))*SIN(('OddsRatio_working_3-way'!Y71+2*PI())/3)</f>
        <v>-0.43115533456250987</v>
      </c>
      <c r="AK71" s="11">
        <f>'OddsRatio_working_3-way'!U71/(3*'OddsRatio_working_3-way'!X71^(1/3))*SIN(('OddsRatio_working_3-way'!Y71+4*PI())/3)</f>
        <v>0.51366380826817726</v>
      </c>
      <c r="AL71" s="11">
        <f>'OddsRatio_working_3-way'!Z71+'OddsRatio_working_3-way'!AF71</f>
        <v>1.0909831728976171</v>
      </c>
      <c r="AM71" s="11">
        <f>'OddsRatio_working_3-way'!AA71+'OddsRatio_working_3-way'!AG71</f>
        <v>-0.68840045496198554</v>
      </c>
      <c r="AN71" s="11">
        <f>'OddsRatio_working_3-way'!AB71+'OddsRatio_working_3-way'!AH71</f>
        <v>-0.40258271793563205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1.0909831728976171</v>
      </c>
      <c r="AS71" s="11">
        <f>IF(('OddsRatio_working_3-way'!X71=0),IF(Q71&gt;0,-Q71^(1/3),(-Q71)^(1/3)),'OddsRatio_working_3-way'!AM71-'OddsRatio_working_3-way'!R71/3)</f>
        <v>-0.68840045496198554</v>
      </c>
      <c r="AT71" s="11">
        <f>IF(('OddsRatio_working_3-way'!X71=0),IF(Q71&gt;0,-Q71^(1/3),(-Q71)^(1/3)),'OddsRatio_working_3-way'!AN71-'OddsRatio_working_3-way'!R71/3)</f>
        <v>-0.40258271793563205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1.88</v>
      </c>
      <c r="B72" s="4">
        <f>IF('True_Odds_Calculator_3-way'!B73="","",'True_Odds_Calculator_3-way'!B73)</f>
        <v>3.54</v>
      </c>
      <c r="C72" s="4">
        <f>IF('True_Odds_Calculator_3-way'!C73="","",'True_Odds_Calculator_3-way'!C73)</f>
        <v>4.09</v>
      </c>
      <c r="D72" s="9">
        <f t="shared" si="26"/>
        <v>0.50852179980346868</v>
      </c>
      <c r="E72" s="9">
        <f t="shared" si="27"/>
        <v>0.2638783959881586</v>
      </c>
      <c r="F72" s="9">
        <f t="shared" si="28"/>
        <v>0.22759980420837256</v>
      </c>
      <c r="G72" s="9">
        <f t="shared" si="29"/>
        <v>1.0982773107949972</v>
      </c>
      <c r="H72" s="9">
        <f t="shared" si="30"/>
        <v>1.9664840334995977</v>
      </c>
      <c r="I72" s="9">
        <f t="shared" si="31"/>
        <v>3.7896243694192928</v>
      </c>
      <c r="J72" s="9">
        <f t="shared" si="32"/>
        <v>4.3936768903565415</v>
      </c>
      <c r="K72" s="11">
        <f t="shared" si="33"/>
        <v>0.53191489361702127</v>
      </c>
      <c r="L72" s="11">
        <f t="shared" si="34"/>
        <v>0.2824858757062147</v>
      </c>
      <c r="M72" s="11">
        <f t="shared" si="35"/>
        <v>0.24449877750611249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-0.2537408841985721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0.23916441903545982</v>
      </c>
      <c r="Q72" s="11">
        <f>2*'OddsRatio_working_3-way'!K72*'OddsRatio_working_3-way'!L72*'OddsRatio_working_3-way'!M72</f>
        <v>7.3476011992460774E-2</v>
      </c>
      <c r="R72" s="11">
        <f t="shared" si="36"/>
        <v>0</v>
      </c>
      <c r="S72" s="11">
        <f t="shared" si="37"/>
        <v>-0.94255373859379687</v>
      </c>
      <c r="T72" s="11">
        <f t="shared" si="38"/>
        <v>-0.28957104104264114</v>
      </c>
      <c r="U72" s="11">
        <f>'OddsRatio_working_3-way'!S72-'OddsRatio_working_3-way'!R72^2/3</f>
        <v>-0.94255373859379687</v>
      </c>
      <c r="V72" s="11">
        <f>'OddsRatio_working_3-way'!S72*'OddsRatio_working_3-way'!R72/3-2*'OddsRatio_working_3-way'!R72^3/27-'OddsRatio_working_3-way'!T72</f>
        <v>0.28957104104264114</v>
      </c>
      <c r="W72" s="11">
        <f>'OddsRatio_working_3-way'!V72^2+4*'OddsRatio_working_3-way'!U72^3/27</f>
        <v>-4.0203702230476715E-2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0.17610727557443195</v>
      </c>
      <c r="Y72" s="11">
        <f>IF('OddsRatio_working_3-way'!W72&gt;=0,IF('OddsRatio_working_3-way'!V72+SQRT('OddsRatio_working_3-way'!W72)&gt;0,0,PI()),ACOS('OddsRatio_working_3-way'!V72/(2*'OddsRatio_working_3-way'!X72)))</f>
        <v>0.60562951650902941</v>
      </c>
      <c r="Z72" s="11">
        <f>'OddsRatio_working_3-way'!X72^(1/3)*COS('OddsRatio_working_3-way'!Y72/3)</f>
        <v>0.54913865539749862</v>
      </c>
      <c r="AA72" s="11">
        <f>'OddsRatio_working_3-way'!X72^(1/3)*COS(('OddsRatio_working_3-way'!Y72+2*PI())/3)</f>
        <v>-0.37190116991710936</v>
      </c>
      <c r="AB72" s="11">
        <f>'OddsRatio_working_3-way'!X72^(1/3)*COS(('OddsRatio_working_3-way'!Y72+4*PI())/3)</f>
        <v>-0.17723748548038912</v>
      </c>
      <c r="AC72" s="11">
        <f>'OddsRatio_working_3-way'!X72^(1/3)*SIN('OddsRatio_working_3-way'!Y72/3)</f>
        <v>0.11238913061098471</v>
      </c>
      <c r="AD72" s="11">
        <f>'OddsRatio_working_3-way'!X72^(1/3)*SIN(('OddsRatio_working_3-way'!Y72+2*PI())/3)</f>
        <v>0.41937346046877011</v>
      </c>
      <c r="AE72" s="11">
        <f>'OddsRatio_working_3-way'!X72^(1/3)*SIN(('OddsRatio_working_3-way'!Y72+4*PI())/3)</f>
        <v>-0.53176259107975488</v>
      </c>
      <c r="AF72" s="11">
        <f>-'OddsRatio_working_3-way'!U72/(3*'OddsRatio_working_3-way'!X72^(1/3))*COS(('OddsRatio_working_3-way'!Y72)/3)</f>
        <v>0.54913865539749851</v>
      </c>
      <c r="AG72" s="11">
        <f>-'OddsRatio_working_3-way'!U72/(3*'OddsRatio_working_3-way'!X72^(1/3))*COS(('OddsRatio_working_3-way'!Y72+2*PI())/3)</f>
        <v>-0.37190116991710931</v>
      </c>
      <c r="AH72" s="11">
        <f>-'OddsRatio_working_3-way'!U72/(3*'OddsRatio_working_3-way'!X72^(1/3))*COS(('OddsRatio_working_3-way'!Y72+4*PI())/3)</f>
        <v>-0.17723748548038909</v>
      </c>
      <c r="AI72" s="11">
        <f>'OddsRatio_working_3-way'!U72/(3*'OddsRatio_working_3-way'!X72^(1/3))*SIN(('OddsRatio_working_3-way'!Y72)/3)</f>
        <v>-0.1123891306109847</v>
      </c>
      <c r="AJ72" s="11">
        <f>'OddsRatio_working_3-way'!U72/(3*'OddsRatio_working_3-way'!X72^(1/3))*SIN(('OddsRatio_working_3-way'!Y72+2*PI())/3)</f>
        <v>-0.41937346046877</v>
      </c>
      <c r="AK72" s="11">
        <f>'OddsRatio_working_3-way'!U72/(3*'OddsRatio_working_3-way'!X72^(1/3))*SIN(('OddsRatio_working_3-way'!Y72+4*PI())/3)</f>
        <v>0.53176259107975477</v>
      </c>
      <c r="AL72" s="11">
        <f>'OddsRatio_working_3-way'!Z72+'OddsRatio_working_3-way'!AF72</f>
        <v>1.0982773107949972</v>
      </c>
      <c r="AM72" s="11">
        <f>'OddsRatio_working_3-way'!AA72+'OddsRatio_working_3-way'!AG72</f>
        <v>-0.74380233983421862</v>
      </c>
      <c r="AN72" s="11">
        <f>'OddsRatio_working_3-way'!AB72+'OddsRatio_working_3-way'!AH72</f>
        <v>-0.35447497096077818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1.0982773107949972</v>
      </c>
      <c r="AS72" s="11">
        <f>IF(('OddsRatio_working_3-way'!X72=0),IF(Q72&gt;0,-Q72^(1/3),(-Q72)^(1/3)),'OddsRatio_working_3-way'!AM72-'OddsRatio_working_3-way'!R72/3)</f>
        <v>-0.74380233983421862</v>
      </c>
      <c r="AT72" s="11">
        <f>IF(('OddsRatio_working_3-way'!X72=0),IF(Q72&gt;0,-Q72^(1/3),(-Q72)^(1/3)),'OddsRatio_working_3-way'!AN72-'OddsRatio_working_3-way'!R72/3)</f>
        <v>-0.35447497096077818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4.01</v>
      </c>
      <c r="B73" s="4">
        <f>IF('True_Odds_Calculator_3-way'!B74="","",'True_Odds_Calculator_3-way'!B74)</f>
        <v>3.57</v>
      </c>
      <c r="C73" s="4">
        <f>IF('True_Odds_Calculator_3-way'!C74="","",'True_Odds_Calculator_3-way'!C74)</f>
        <v>1.89</v>
      </c>
      <c r="D73" s="9">
        <f t="shared" si="26"/>
        <v>0.23237450561269496</v>
      </c>
      <c r="E73" s="9">
        <f t="shared" si="27"/>
        <v>0.2617452063084616</v>
      </c>
      <c r="F73" s="9">
        <f t="shared" si="28"/>
        <v>0.50588028807884333</v>
      </c>
      <c r="G73" s="9">
        <f t="shared" si="29"/>
        <v>1.0974744433318047</v>
      </c>
      <c r="H73" s="9">
        <f t="shared" si="30"/>
        <v>4.3033980744287321</v>
      </c>
      <c r="I73" s="9">
        <f t="shared" si="31"/>
        <v>3.820509319362738</v>
      </c>
      <c r="J73" s="9">
        <f t="shared" si="32"/>
        <v>1.976752254565306</v>
      </c>
      <c r="K73" s="11">
        <f t="shared" si="33"/>
        <v>0.24937655860349128</v>
      </c>
      <c r="L73" s="11">
        <f t="shared" si="34"/>
        <v>0.28011204481792717</v>
      </c>
      <c r="M73" s="11">
        <f t="shared" si="35"/>
        <v>0.52910052910052918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-0.2544574863287884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0.23912770058609945</v>
      </c>
      <c r="Q73" s="11">
        <f>2*'OddsRatio_working_3-way'!K73*'OddsRatio_working_3-way'!L73*'OddsRatio_working_3-way'!M73</f>
        <v>7.3918918264636618E-2</v>
      </c>
      <c r="R73" s="11">
        <f t="shared" si="36"/>
        <v>0</v>
      </c>
      <c r="S73" s="11">
        <f t="shared" si="37"/>
        <v>-0.9397550216978835</v>
      </c>
      <c r="T73" s="11">
        <f t="shared" si="38"/>
        <v>-0.29049614271959306</v>
      </c>
      <c r="U73" s="11">
        <f>'OddsRatio_working_3-way'!S73-'OddsRatio_working_3-way'!R73^2/3</f>
        <v>-0.9397550216978835</v>
      </c>
      <c r="V73" s="11">
        <f>'OddsRatio_working_3-way'!S73*'OddsRatio_working_3-way'!R73/3-2*'OddsRatio_working_3-way'!R73^3/27-'OddsRatio_working_3-way'!T73</f>
        <v>0.29049614271959306</v>
      </c>
      <c r="W73" s="11">
        <f>'OddsRatio_working_3-way'!V73^2+4*'OddsRatio_working_3-way'!U73^3/27</f>
        <v>-3.8565291915788419E-2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0.17532348733894054</v>
      </c>
      <c r="Y73" s="11">
        <f>IF('OddsRatio_working_3-way'!W73&gt;=0,IF('OddsRatio_working_3-way'!V73+SQRT('OddsRatio_working_3-way'!W73)&gt;0,0,PI()),ACOS('OddsRatio_working_3-way'!V73/(2*'OddsRatio_working_3-way'!X73)))</f>
        <v>0.59444835238616667</v>
      </c>
      <c r="Z73" s="11">
        <f>'OddsRatio_working_3-way'!X73^(1/3)*COS('OddsRatio_working_3-way'!Y73/3)</f>
        <v>0.54873722166590222</v>
      </c>
      <c r="AA73" s="11">
        <f>'OddsRatio_working_3-way'!X73^(1/3)*COS(('OddsRatio_working_3-way'!Y73+2*PI())/3)</f>
        <v>-0.36978533679470638</v>
      </c>
      <c r="AB73" s="11">
        <f>'OddsRatio_working_3-way'!X73^(1/3)*COS(('OddsRatio_working_3-way'!Y73+4*PI())/3)</f>
        <v>-0.17895188487119579</v>
      </c>
      <c r="AC73" s="11">
        <f>'OddsRatio_working_3-way'!X73^(1/3)*SIN('OddsRatio_working_3-way'!Y73/3)</f>
        <v>0.11017774483842435</v>
      </c>
      <c r="AD73" s="11">
        <f>'OddsRatio_working_3-way'!X73^(1/3)*SIN(('OddsRatio_working_3-way'!Y73+2*PI())/3)</f>
        <v>0.4201315015455519</v>
      </c>
      <c r="AE73" s="11">
        <f>'OddsRatio_working_3-way'!X73^(1/3)*SIN(('OddsRatio_working_3-way'!Y73+4*PI())/3)</f>
        <v>-0.53030924638397614</v>
      </c>
      <c r="AF73" s="11">
        <f>-'OddsRatio_working_3-way'!U73/(3*'OddsRatio_working_3-way'!X73^(1/3))*COS(('OddsRatio_working_3-way'!Y73)/3)</f>
        <v>0.54873722166590233</v>
      </c>
      <c r="AG73" s="11">
        <f>-'OddsRatio_working_3-way'!U73/(3*'OddsRatio_working_3-way'!X73^(1/3))*COS(('OddsRatio_working_3-way'!Y73+2*PI())/3)</f>
        <v>-0.36978533679470643</v>
      </c>
      <c r="AH73" s="11">
        <f>-'OddsRatio_working_3-way'!U73/(3*'OddsRatio_working_3-way'!X73^(1/3))*COS(('OddsRatio_working_3-way'!Y73+4*PI())/3)</f>
        <v>-0.17895188487119584</v>
      </c>
      <c r="AI73" s="11">
        <f>'OddsRatio_working_3-way'!U73/(3*'OddsRatio_working_3-way'!X73^(1/3))*SIN(('OddsRatio_working_3-way'!Y73)/3)</f>
        <v>-0.11017774483842438</v>
      </c>
      <c r="AJ73" s="11">
        <f>'OddsRatio_working_3-way'!U73/(3*'OddsRatio_working_3-way'!X73^(1/3))*SIN(('OddsRatio_working_3-way'!Y73+2*PI())/3)</f>
        <v>-0.42013150154555196</v>
      </c>
      <c r="AK73" s="11">
        <f>'OddsRatio_working_3-way'!U73/(3*'OddsRatio_working_3-way'!X73^(1/3))*SIN(('OddsRatio_working_3-way'!Y73+4*PI())/3)</f>
        <v>0.53030924638397625</v>
      </c>
      <c r="AL73" s="11">
        <f>'OddsRatio_working_3-way'!Z73+'OddsRatio_working_3-way'!AF73</f>
        <v>1.0974744433318047</v>
      </c>
      <c r="AM73" s="11">
        <f>'OddsRatio_working_3-way'!AA73+'OddsRatio_working_3-way'!AG73</f>
        <v>-0.73957067358941275</v>
      </c>
      <c r="AN73" s="11">
        <f>'OddsRatio_working_3-way'!AB73+'OddsRatio_working_3-way'!AH73</f>
        <v>-0.35790376974239163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1.0974744433318047</v>
      </c>
      <c r="AS73" s="11">
        <f>IF(('OddsRatio_working_3-way'!X73=0),IF(Q73&gt;0,-Q73^(1/3),(-Q73)^(1/3)),'OddsRatio_working_3-way'!AM73-'OddsRatio_working_3-way'!R73/3)</f>
        <v>-0.73957067358941275</v>
      </c>
      <c r="AT73" s="11">
        <f>IF(('OddsRatio_working_3-way'!X73=0),IF(Q73&gt;0,-Q73^(1/3),(-Q73)^(1/3)),'OddsRatio_working_3-way'!AN73-'OddsRatio_working_3-way'!R73/3)</f>
        <v>-0.35790376974239163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1.6</v>
      </c>
      <c r="B74" s="4">
        <f>IF('True_Odds_Calculator_3-way'!B75="","",'True_Odds_Calculator_3-way'!B75)</f>
        <v>4.24</v>
      </c>
      <c r="C74" s="4">
        <f>IF('True_Odds_Calculator_3-way'!C75="","",'True_Odds_Calculator_3-way'!C75)</f>
        <v>5.05</v>
      </c>
      <c r="D74" s="9">
        <f t="shared" si="26"/>
        <v>0.60033935353954293</v>
      </c>
      <c r="E74" s="9">
        <f t="shared" si="27"/>
        <v>0.21763199709024506</v>
      </c>
      <c r="F74" s="9">
        <f t="shared" si="28"/>
        <v>0.18202864937021193</v>
      </c>
      <c r="G74" s="9">
        <f t="shared" si="29"/>
        <v>1.1095409179938438</v>
      </c>
      <c r="H74" s="9">
        <f t="shared" si="30"/>
        <v>1.6657245507963061</v>
      </c>
      <c r="I74" s="9">
        <f t="shared" si="31"/>
        <v>4.5949125743000554</v>
      </c>
      <c r="J74" s="9">
        <f t="shared" si="32"/>
        <v>5.493640717875067</v>
      </c>
      <c r="K74" s="11">
        <f t="shared" si="33"/>
        <v>0.625</v>
      </c>
      <c r="L74" s="11">
        <f t="shared" si="34"/>
        <v>0.23584905660377356</v>
      </c>
      <c r="M74" s="11">
        <f t="shared" si="35"/>
        <v>0.19801980198019803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-0.22981272183822155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0.23030310106482343</v>
      </c>
      <c r="Q74" s="11">
        <f>2*'OddsRatio_working_3-way'!K74*'OddsRatio_working_3-way'!L74*'OddsRatio_working_3-way'!M74</f>
        <v>5.8378479357369693E-2</v>
      </c>
      <c r="R74" s="11">
        <f t="shared" si="36"/>
        <v>0</v>
      </c>
      <c r="S74" s="11">
        <f t="shared" si="37"/>
        <v>-1.0021338210638622</v>
      </c>
      <c r="T74" s="11">
        <f t="shared" si="38"/>
        <v>-0.25402631712645429</v>
      </c>
      <c r="U74" s="11">
        <f>'OddsRatio_working_3-way'!S74-'OddsRatio_working_3-way'!R74^2/3</f>
        <v>-1.0021338210638622</v>
      </c>
      <c r="V74" s="11">
        <f>'OddsRatio_working_3-way'!S74*'OddsRatio_working_3-way'!R74/3-2*'OddsRatio_working_3-way'!R74^3/27-'OddsRatio_working_3-way'!T74</f>
        <v>0.25402631712645429</v>
      </c>
      <c r="W74" s="11">
        <f>'OddsRatio_working_3-way'!V74^2+4*'OddsRatio_working_3-way'!U74^3/27</f>
        <v>-8.4569168352989596E-2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0.193066399294271</v>
      </c>
      <c r="Y74" s="11">
        <f>IF('OddsRatio_working_3-way'!W74&gt;=0,IF('OddsRatio_working_3-way'!V74+SQRT('OddsRatio_working_3-way'!W74)&gt;0,0,PI()),ACOS('OddsRatio_working_3-way'!V74/(2*'OddsRatio_working_3-way'!X74)))</f>
        <v>0.85280536742429291</v>
      </c>
      <c r="Z74" s="11">
        <f>'OddsRatio_working_3-way'!X74^(1/3)*COS('OddsRatio_working_3-way'!Y74/3)</f>
        <v>0.5547704589969219</v>
      </c>
      <c r="AA74" s="11">
        <f>'OddsRatio_working_3-way'!X74^(1/3)*COS(('OddsRatio_working_3-way'!Y74+2*PI())/3)</f>
        <v>-0.41776243076071734</v>
      </c>
      <c r="AB74" s="11">
        <f>'OddsRatio_working_3-way'!X74^(1/3)*COS(('OddsRatio_working_3-way'!Y74+4*PI())/3)</f>
        <v>-0.13700802823620462</v>
      </c>
      <c r="AC74" s="11">
        <f>'OddsRatio_working_3-way'!X74^(1/3)*SIN('OddsRatio_working_3-way'!Y74/3)</f>
        <v>0.16209362987370005</v>
      </c>
      <c r="AD74" s="11">
        <f>'OddsRatio_working_3-way'!X74^(1/3)*SIN(('OddsRatio_working_3-way'!Y74+2*PI())/3)</f>
        <v>0.39939849582363757</v>
      </c>
      <c r="AE74" s="11">
        <f>'OddsRatio_working_3-way'!X74^(1/3)*SIN(('OddsRatio_working_3-way'!Y74+4*PI())/3)</f>
        <v>-0.56149212569733753</v>
      </c>
      <c r="AF74" s="11">
        <f>-'OddsRatio_working_3-way'!U74/(3*'OddsRatio_working_3-way'!X74^(1/3))*COS(('OddsRatio_working_3-way'!Y74)/3)</f>
        <v>0.5547704589969219</v>
      </c>
      <c r="AG74" s="11">
        <f>-'OddsRatio_working_3-way'!U74/(3*'OddsRatio_working_3-way'!X74^(1/3))*COS(('OddsRatio_working_3-way'!Y74+2*PI())/3)</f>
        <v>-0.41776243076071734</v>
      </c>
      <c r="AH74" s="11">
        <f>-'OddsRatio_working_3-way'!U74/(3*'OddsRatio_working_3-way'!X74^(1/3))*COS(('OddsRatio_working_3-way'!Y74+4*PI())/3)</f>
        <v>-0.13700802823620462</v>
      </c>
      <c r="AI74" s="11">
        <f>'OddsRatio_working_3-way'!U74/(3*'OddsRatio_working_3-way'!X74^(1/3))*SIN(('OddsRatio_working_3-way'!Y74)/3)</f>
        <v>-0.16209362987370005</v>
      </c>
      <c r="AJ74" s="11">
        <f>'OddsRatio_working_3-way'!U74/(3*'OddsRatio_working_3-way'!X74^(1/3))*SIN(('OddsRatio_working_3-way'!Y74+2*PI())/3)</f>
        <v>-0.39939849582363757</v>
      </c>
      <c r="AK74" s="11">
        <f>'OddsRatio_working_3-way'!U74/(3*'OddsRatio_working_3-way'!X74^(1/3))*SIN(('OddsRatio_working_3-way'!Y74+4*PI())/3)</f>
        <v>0.56149212569733753</v>
      </c>
      <c r="AL74" s="11">
        <f>'OddsRatio_working_3-way'!Z74+'OddsRatio_working_3-way'!AF74</f>
        <v>1.1095409179938438</v>
      </c>
      <c r="AM74" s="11">
        <f>'OddsRatio_working_3-way'!AA74+'OddsRatio_working_3-way'!AG74</f>
        <v>-0.83552486152143468</v>
      </c>
      <c r="AN74" s="11">
        <f>'OddsRatio_working_3-way'!AB74+'OddsRatio_working_3-way'!AH74</f>
        <v>-0.27401605647240923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1.1095409179938438</v>
      </c>
      <c r="AS74" s="11">
        <f>IF(('OddsRatio_working_3-way'!X74=0),IF(Q74&gt;0,-Q74^(1/3),(-Q74)^(1/3)),'OddsRatio_working_3-way'!AM74-'OddsRatio_working_3-way'!R74/3)</f>
        <v>-0.83552486152143468</v>
      </c>
      <c r="AT74" s="11">
        <f>IF(('OddsRatio_working_3-way'!X74=0),IF(Q74&gt;0,-Q74^(1/3),(-Q74)^(1/3)),'OddsRatio_working_3-way'!AN74-'OddsRatio_working_3-way'!R74/3)</f>
        <v>-0.27401605647240923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1.37</v>
      </c>
      <c r="B75" s="4">
        <f>IF('True_Odds_Calculator_3-way'!B76="","",'True_Odds_Calculator_3-way'!B76)</f>
        <v>5.08</v>
      </c>
      <c r="C75" s="4">
        <f>IF('True_Odds_Calculator_3-way'!C76="","",'True_Odds_Calculator_3-way'!C76)</f>
        <v>7.34</v>
      </c>
      <c r="D75" s="9">
        <f t="shared" si="26"/>
        <v>0.7025048749312649</v>
      </c>
      <c r="E75" s="9">
        <f t="shared" si="27"/>
        <v>0.17637618528787394</v>
      </c>
      <c r="F75" s="9">
        <f t="shared" si="28"/>
        <v>0.12111893978086079</v>
      </c>
      <c r="G75" s="9">
        <f t="shared" si="29"/>
        <v>1.1445342335066617</v>
      </c>
      <c r="H75" s="9">
        <f t="shared" si="30"/>
        <v>1.4234776663974651</v>
      </c>
      <c r="I75" s="9">
        <f t="shared" si="31"/>
        <v>5.6696996727071811</v>
      </c>
      <c r="J75" s="9">
        <f t="shared" si="32"/>
        <v>8.2563470404322352</v>
      </c>
      <c r="K75" s="11">
        <f t="shared" si="33"/>
        <v>0.72992700729927007</v>
      </c>
      <c r="L75" s="11">
        <f t="shared" si="34"/>
        <v>0.19685039370078738</v>
      </c>
      <c r="M75" s="11">
        <f t="shared" si="35"/>
        <v>0.13623978201634879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-0.18735738046268735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0.21122295073803143</v>
      </c>
      <c r="Q75" s="11">
        <f>2*'OddsRatio_working_3-way'!K75*'OddsRatio_working_3-way'!L75*'OddsRatio_working_3-way'!M75</f>
        <v>3.9151612741062353E-2</v>
      </c>
      <c r="R75" s="11">
        <f t="shared" si="36"/>
        <v>0</v>
      </c>
      <c r="S75" s="11">
        <f t="shared" si="37"/>
        <v>-1.12737993142521</v>
      </c>
      <c r="T75" s="11">
        <f t="shared" si="38"/>
        <v>-0.20896754984711952</v>
      </c>
      <c r="U75" s="11">
        <f>'OddsRatio_working_3-way'!S75-'OddsRatio_working_3-way'!R75^2/3</f>
        <v>-1.12737993142521</v>
      </c>
      <c r="V75" s="11">
        <f>'OddsRatio_working_3-way'!S75*'OddsRatio_working_3-way'!R75/3-2*'OddsRatio_working_3-way'!R75^3/27-'OddsRatio_working_3-way'!T75</f>
        <v>0.20896754984711952</v>
      </c>
      <c r="W75" s="11">
        <f>'OddsRatio_working_3-way'!V75^2+4*'OddsRatio_working_3-way'!U75^3/27</f>
        <v>-0.16861160857141944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0.23036875084336406</v>
      </c>
      <c r="Y75" s="11">
        <f>IF('OddsRatio_working_3-way'!W75&gt;=0,IF('OddsRatio_working_3-way'!V75+SQRT('OddsRatio_working_3-way'!W75)&gt;0,0,PI()),ACOS('OddsRatio_working_3-way'!V75/(2*'OddsRatio_working_3-way'!X75)))</f>
        <v>1.1000516146660053</v>
      </c>
      <c r="Z75" s="11">
        <f>'OddsRatio_working_3-way'!X75^(1/3)*COS('OddsRatio_working_3-way'!Y75/3)</f>
        <v>0.57226711675333075</v>
      </c>
      <c r="AA75" s="11">
        <f>'OddsRatio_working_3-way'!X75^(1/3)*COS(('OddsRatio_working_3-way'!Y75+2*PI())/3)</f>
        <v>-0.47646942774559109</v>
      </c>
      <c r="AB75" s="11">
        <f>'OddsRatio_working_3-way'!X75^(1/3)*COS(('OddsRatio_working_3-way'!Y75+4*PI())/3)</f>
        <v>-9.5797689007739828E-2</v>
      </c>
      <c r="AC75" s="11">
        <f>'OddsRatio_working_3-way'!X75^(1/3)*SIN('OddsRatio_working_3-way'!Y75/3)</f>
        <v>0.21978093083318126</v>
      </c>
      <c r="AD75" s="11">
        <f>'OddsRatio_working_3-way'!X75^(1/3)*SIN(('OddsRatio_working_3-way'!Y75+2*PI())/3)</f>
        <v>0.38570739544226912</v>
      </c>
      <c r="AE75" s="11">
        <f>'OddsRatio_working_3-way'!X75^(1/3)*SIN(('OddsRatio_working_3-way'!Y75+4*PI())/3)</f>
        <v>-0.60548832627545046</v>
      </c>
      <c r="AF75" s="11">
        <f>-'OddsRatio_working_3-way'!U75/(3*'OddsRatio_working_3-way'!X75^(1/3))*COS(('OddsRatio_working_3-way'!Y75)/3)</f>
        <v>0.57226711675333086</v>
      </c>
      <c r="AG75" s="11">
        <f>-'OddsRatio_working_3-way'!U75/(3*'OddsRatio_working_3-way'!X75^(1/3))*COS(('OddsRatio_working_3-way'!Y75+2*PI())/3)</f>
        <v>-0.4764694277455912</v>
      </c>
      <c r="AH75" s="11">
        <f>-'OddsRatio_working_3-way'!U75/(3*'OddsRatio_working_3-way'!X75^(1/3))*COS(('OddsRatio_working_3-way'!Y75+4*PI())/3)</f>
        <v>-9.5797689007739842E-2</v>
      </c>
      <c r="AI75" s="11">
        <f>'OddsRatio_working_3-way'!U75/(3*'OddsRatio_working_3-way'!X75^(1/3))*SIN(('OddsRatio_working_3-way'!Y75)/3)</f>
        <v>-0.21978093083318129</v>
      </c>
      <c r="AJ75" s="11">
        <f>'OddsRatio_working_3-way'!U75/(3*'OddsRatio_working_3-way'!X75^(1/3))*SIN(('OddsRatio_working_3-way'!Y75+2*PI())/3)</f>
        <v>-0.38570739544226917</v>
      </c>
      <c r="AK75" s="11">
        <f>'OddsRatio_working_3-way'!U75/(3*'OddsRatio_working_3-way'!X75^(1/3))*SIN(('OddsRatio_working_3-way'!Y75+4*PI())/3)</f>
        <v>0.60548832627545046</v>
      </c>
      <c r="AL75" s="11">
        <f>'OddsRatio_working_3-way'!Z75+'OddsRatio_working_3-way'!AF75</f>
        <v>1.1445342335066617</v>
      </c>
      <c r="AM75" s="11">
        <f>'OddsRatio_working_3-way'!AA75+'OddsRatio_working_3-way'!AG75</f>
        <v>-0.95293885549118229</v>
      </c>
      <c r="AN75" s="11">
        <f>'OddsRatio_working_3-way'!AB75+'OddsRatio_working_3-way'!AH75</f>
        <v>-0.19159537801547966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1.1445342335066617</v>
      </c>
      <c r="AS75" s="11">
        <f>IF(('OddsRatio_working_3-way'!X75=0),IF(Q75&gt;0,-Q75^(1/3),(-Q75)^(1/3)),'OddsRatio_working_3-way'!AM75-'OddsRatio_working_3-way'!R75/3)</f>
        <v>-0.95293885549118229</v>
      </c>
      <c r="AT75" s="11">
        <f>IF(('OddsRatio_working_3-way'!X75=0),IF(Q75&gt;0,-Q75^(1/3),(-Q75)^(1/3)),'OddsRatio_working_3-way'!AN75-'OddsRatio_working_3-way'!R75/3)</f>
        <v>-0.19159537801547966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1.9</v>
      </c>
      <c r="B76" s="4">
        <f>IF('True_Odds_Calculator_3-way'!B77="","",'True_Odds_Calculator_3-way'!B77)</f>
        <v>3.45</v>
      </c>
      <c r="C76" s="4">
        <f>IF('True_Odds_Calculator_3-way'!C77="","",'True_Odds_Calculator_3-way'!C77)</f>
        <v>3.65</v>
      </c>
      <c r="D76" s="9">
        <f t="shared" si="26"/>
        <v>0.49123441499855763</v>
      </c>
      <c r="E76" s="9">
        <f t="shared" si="27"/>
        <v>0.26182308839810536</v>
      </c>
      <c r="F76" s="9">
        <f t="shared" si="28"/>
        <v>0.24694249660333698</v>
      </c>
      <c r="G76" s="9">
        <f t="shared" si="29"/>
        <v>1.1507644358502591</v>
      </c>
      <c r="H76" s="9">
        <f t="shared" si="30"/>
        <v>2.0356879922652329</v>
      </c>
      <c r="I76" s="9">
        <f t="shared" si="31"/>
        <v>3.8193728678331347</v>
      </c>
      <c r="J76" s="9">
        <f t="shared" si="32"/>
        <v>4.0495257550031862</v>
      </c>
      <c r="K76" s="11">
        <f t="shared" si="33"/>
        <v>0.52631578947368418</v>
      </c>
      <c r="L76" s="11">
        <f t="shared" si="34"/>
        <v>0.28985507246376813</v>
      </c>
      <c r="M76" s="11">
        <f t="shared" si="35"/>
        <v>0.27397260273972601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-0.24422431898686547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0.25077583774803303</v>
      </c>
      <c r="Q76" s="11">
        <f>2*'OddsRatio_working_3-way'!K76*'OddsRatio_working_3-way'!L76*'OddsRatio_working_3-way'!M76</f>
        <v>8.359194591601099E-2</v>
      </c>
      <c r="R76" s="11">
        <f t="shared" si="36"/>
        <v>0</v>
      </c>
      <c r="S76" s="11">
        <f t="shared" si="37"/>
        <v>-1.0268258246694912</v>
      </c>
      <c r="T76" s="11">
        <f t="shared" si="38"/>
        <v>-0.34227527488983034</v>
      </c>
      <c r="U76" s="11">
        <f>'OddsRatio_working_3-way'!S76-'OddsRatio_working_3-way'!R76^2/3</f>
        <v>-1.0268258246694912</v>
      </c>
      <c r="V76" s="11">
        <f>'OddsRatio_working_3-way'!S76*'OddsRatio_working_3-way'!R76/3-2*'OddsRatio_working_3-way'!R76^3/27-'OddsRatio_working_3-way'!T76</f>
        <v>0.34227527488983034</v>
      </c>
      <c r="W76" s="11">
        <f>'OddsRatio_working_3-way'!V76^2+4*'OddsRatio_working_3-way'!U76^3/27</f>
        <v>-4.3241066294889233E-2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0.2002457428360202</v>
      </c>
      <c r="Y76" s="11">
        <f>IF('OddsRatio_working_3-way'!W76&gt;=0,IF('OddsRatio_working_3-way'!V76+SQRT('OddsRatio_working_3-way'!W76)&gt;0,0,PI()),ACOS('OddsRatio_working_3-way'!V76/(2*'OddsRatio_working_3-way'!X76)))</f>
        <v>0.54594292505721076</v>
      </c>
      <c r="Z76" s="11">
        <f>'OddsRatio_working_3-way'!X76^(1/3)*COS('OddsRatio_working_3-way'!Y76/3)</f>
        <v>0.57538221792512956</v>
      </c>
      <c r="AA76" s="11">
        <f>'OddsRatio_working_3-way'!X76^(1/3)*COS(('OddsRatio_working_3-way'!Y76+2*PI())/3)</f>
        <v>-0.37938589419619601</v>
      </c>
      <c r="AB76" s="11">
        <f>'OddsRatio_working_3-way'!X76^(1/3)*COS(('OddsRatio_working_3-way'!Y76+4*PI())/3)</f>
        <v>-0.19599632372893327</v>
      </c>
      <c r="AC76" s="11">
        <f>'OddsRatio_working_3-way'!X76^(1/3)*SIN('OddsRatio_working_3-way'!Y76/3)</f>
        <v>0.10588001787584396</v>
      </c>
      <c r="AD76" s="11">
        <f>'OddsRatio_working_3-way'!X76^(1/3)*SIN(('OddsRatio_working_3-way'!Y76+2*PI())/3)</f>
        <v>0.44535560867107443</v>
      </c>
      <c r="AE76" s="11">
        <f>'OddsRatio_working_3-way'!X76^(1/3)*SIN(('OddsRatio_working_3-way'!Y76+4*PI())/3)</f>
        <v>-0.55123562654691838</v>
      </c>
      <c r="AF76" s="11">
        <f>-'OddsRatio_working_3-way'!U76/(3*'OddsRatio_working_3-way'!X76^(1/3))*COS(('OddsRatio_working_3-way'!Y76)/3)</f>
        <v>0.57538221792512956</v>
      </c>
      <c r="AG76" s="11">
        <f>-'OddsRatio_working_3-way'!U76/(3*'OddsRatio_working_3-way'!X76^(1/3))*COS(('OddsRatio_working_3-way'!Y76+2*PI())/3)</f>
        <v>-0.37938589419619601</v>
      </c>
      <c r="AH76" s="11">
        <f>-'OddsRatio_working_3-way'!U76/(3*'OddsRatio_working_3-way'!X76^(1/3))*COS(('OddsRatio_working_3-way'!Y76+4*PI())/3)</f>
        <v>-0.19599632372893327</v>
      </c>
      <c r="AI76" s="11">
        <f>'OddsRatio_working_3-way'!U76/(3*'OddsRatio_working_3-way'!X76^(1/3))*SIN(('OddsRatio_working_3-way'!Y76)/3)</f>
        <v>-0.10588001787584396</v>
      </c>
      <c r="AJ76" s="11">
        <f>'OddsRatio_working_3-way'!U76/(3*'OddsRatio_working_3-way'!X76^(1/3))*SIN(('OddsRatio_working_3-way'!Y76+2*PI())/3)</f>
        <v>-0.44535560867107443</v>
      </c>
      <c r="AK76" s="11">
        <f>'OddsRatio_working_3-way'!U76/(3*'OddsRatio_working_3-way'!X76^(1/3))*SIN(('OddsRatio_working_3-way'!Y76+4*PI())/3)</f>
        <v>0.55123562654691838</v>
      </c>
      <c r="AL76" s="11">
        <f>'OddsRatio_working_3-way'!Z76+'OddsRatio_working_3-way'!AF76</f>
        <v>1.1507644358502591</v>
      </c>
      <c r="AM76" s="11">
        <f>'OddsRatio_working_3-way'!AA76+'OddsRatio_working_3-way'!AG76</f>
        <v>-0.75877178839239201</v>
      </c>
      <c r="AN76" s="11">
        <f>'OddsRatio_working_3-way'!AB76+'OddsRatio_working_3-way'!AH76</f>
        <v>-0.39199264745786655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1.1507644358502591</v>
      </c>
      <c r="AS76" s="11">
        <f>IF(('OddsRatio_working_3-way'!X76=0),IF(Q76&gt;0,-Q76^(1/3),(-Q76)^(1/3)),'OddsRatio_working_3-way'!AM76-'OddsRatio_working_3-way'!R76/3)</f>
        <v>-0.75877178839239201</v>
      </c>
      <c r="AT76" s="11">
        <f>IF(('OddsRatio_working_3-way'!X76=0),IF(Q76&gt;0,-Q76^(1/3),(-Q76)^(1/3)),'OddsRatio_working_3-way'!AN76-'OddsRatio_working_3-way'!R76/3)</f>
        <v>-0.39199264745786655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5.28</v>
      </c>
      <c r="B77" s="4">
        <f>IF('True_Odds_Calculator_3-way'!B78="","",'True_Odds_Calculator_3-way'!B78)</f>
        <v>3.45</v>
      </c>
      <c r="C77" s="4">
        <f>IF('True_Odds_Calculator_3-way'!C78="","",'True_Odds_Calculator_3-way'!C78)</f>
        <v>1.72</v>
      </c>
      <c r="D77" s="9">
        <f t="shared" si="26"/>
        <v>0.17424508020405804</v>
      </c>
      <c r="E77" s="9">
        <f t="shared" si="27"/>
        <v>0.26934068705047431</v>
      </c>
      <c r="F77" s="9">
        <f t="shared" si="28"/>
        <v>0.55641423274546753</v>
      </c>
      <c r="G77" s="9">
        <f t="shared" si="29"/>
        <v>1.1072530268845666</v>
      </c>
      <c r="H77" s="9">
        <f t="shared" si="30"/>
        <v>5.7390429550659459</v>
      </c>
      <c r="I77" s="9">
        <f t="shared" si="31"/>
        <v>3.7127699158671876</v>
      </c>
      <c r="J77" s="9">
        <f t="shared" si="32"/>
        <v>1.7972221793568883</v>
      </c>
      <c r="K77" s="11">
        <f t="shared" si="33"/>
        <v>0.18939393939393939</v>
      </c>
      <c r="L77" s="11">
        <f t="shared" si="34"/>
        <v>0.28985507246376813</v>
      </c>
      <c r="M77" s="11">
        <f t="shared" si="35"/>
        <v>0.58139534883720934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-0.24096883904770661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0.23777971831561318</v>
      </c>
      <c r="Q77" s="11">
        <f>2*'OddsRatio_working_3-way'!K77*'OddsRatio_working_3-way'!L77*'OddsRatio_working_3-way'!M77</f>
        <v>6.3833481427010244E-2</v>
      </c>
      <c r="R77" s="11">
        <f t="shared" si="36"/>
        <v>0</v>
      </c>
      <c r="S77" s="11">
        <f t="shared" si="37"/>
        <v>-0.98676542267997547</v>
      </c>
      <c r="T77" s="11">
        <f t="shared" si="38"/>
        <v>-0.2649034691758323</v>
      </c>
      <c r="U77" s="11">
        <f>'OddsRatio_working_3-way'!S77-'OddsRatio_working_3-way'!R77^2/3</f>
        <v>-0.98676542267997547</v>
      </c>
      <c r="V77" s="11">
        <f>'OddsRatio_working_3-way'!S77*'OddsRatio_working_3-way'!R77/3-2*'OddsRatio_working_3-way'!R77^3/27-'OddsRatio_working_3-way'!T77</f>
        <v>0.2649034691758323</v>
      </c>
      <c r="W77" s="11">
        <f>'OddsRatio_working_3-way'!V77^2+4*'OddsRatio_working_3-way'!U77^3/27</f>
        <v>-7.2169768620209171E-2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0.18864226501608825</v>
      </c>
      <c r="Y77" s="11">
        <f>IF('OddsRatio_working_3-way'!W77&gt;=0,IF('OddsRatio_working_3-way'!V77+SQRT('OddsRatio_working_3-way'!W77)&gt;0,0,PI()),ACOS('OddsRatio_working_3-way'!V77/(2*'OddsRatio_working_3-way'!X77)))</f>
        <v>0.792409317448455</v>
      </c>
      <c r="Z77" s="11">
        <f>'OddsRatio_working_3-way'!X77^(1/3)*COS('OddsRatio_working_3-way'!Y77/3)</f>
        <v>0.55362651344228331</v>
      </c>
      <c r="AA77" s="11">
        <f>'OddsRatio_working_3-way'!X77^(1/3)*COS(('OddsRatio_working_3-way'!Y77+2*PI())/3)</f>
        <v>-0.40648445005373918</v>
      </c>
      <c r="AB77" s="11">
        <f>'OddsRatio_working_3-way'!X77^(1/3)*COS(('OddsRatio_working_3-way'!Y77+4*PI())/3)</f>
        <v>-0.14714206338854419</v>
      </c>
      <c r="AC77" s="11">
        <f>'OddsRatio_working_3-way'!X77^(1/3)*SIN('OddsRatio_working_3-way'!Y77/3)</f>
        <v>0.14973139675343033</v>
      </c>
      <c r="AD77" s="11">
        <f>'OddsRatio_working_3-way'!X77^(1/3)*SIN(('OddsRatio_working_3-way'!Y77+2*PI())/3)</f>
        <v>0.40458892647290912</v>
      </c>
      <c r="AE77" s="11">
        <f>'OddsRatio_working_3-way'!X77^(1/3)*SIN(('OddsRatio_working_3-way'!Y77+4*PI())/3)</f>
        <v>-0.55432032322633951</v>
      </c>
      <c r="AF77" s="11">
        <f>-'OddsRatio_working_3-way'!U77/(3*'OddsRatio_working_3-way'!X77^(1/3))*COS(('OddsRatio_working_3-way'!Y77)/3)</f>
        <v>0.55362651344228331</v>
      </c>
      <c r="AG77" s="11">
        <f>-'OddsRatio_working_3-way'!U77/(3*'OddsRatio_working_3-way'!X77^(1/3))*COS(('OddsRatio_working_3-way'!Y77+2*PI())/3)</f>
        <v>-0.40648445005373918</v>
      </c>
      <c r="AH77" s="11">
        <f>-'OddsRatio_working_3-way'!U77/(3*'OddsRatio_working_3-way'!X77^(1/3))*COS(('OddsRatio_working_3-way'!Y77+4*PI())/3)</f>
        <v>-0.14714206338854419</v>
      </c>
      <c r="AI77" s="11">
        <f>'OddsRatio_working_3-way'!U77/(3*'OddsRatio_working_3-way'!X77^(1/3))*SIN(('OddsRatio_working_3-way'!Y77)/3)</f>
        <v>-0.14973139675343033</v>
      </c>
      <c r="AJ77" s="11">
        <f>'OddsRatio_working_3-way'!U77/(3*'OddsRatio_working_3-way'!X77^(1/3))*SIN(('OddsRatio_working_3-way'!Y77+2*PI())/3)</f>
        <v>-0.40458892647290912</v>
      </c>
      <c r="AK77" s="11">
        <f>'OddsRatio_working_3-way'!U77/(3*'OddsRatio_working_3-way'!X77^(1/3))*SIN(('OddsRatio_working_3-way'!Y77+4*PI())/3)</f>
        <v>0.55432032322633951</v>
      </c>
      <c r="AL77" s="11">
        <f>'OddsRatio_working_3-way'!Z77+'OddsRatio_working_3-way'!AF77</f>
        <v>1.1072530268845666</v>
      </c>
      <c r="AM77" s="11">
        <f>'OddsRatio_working_3-way'!AA77+'OddsRatio_working_3-way'!AG77</f>
        <v>-0.81296890010747835</v>
      </c>
      <c r="AN77" s="11">
        <f>'OddsRatio_working_3-way'!AB77+'OddsRatio_working_3-way'!AH77</f>
        <v>-0.29428412677708837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1.1072530268845666</v>
      </c>
      <c r="AS77" s="11">
        <f>IF(('OddsRatio_working_3-way'!X77=0),IF(Q77&gt;0,-Q77^(1/3),(-Q77)^(1/3)),'OddsRatio_working_3-way'!AM77-'OddsRatio_working_3-way'!R77/3)</f>
        <v>-0.81296890010747835</v>
      </c>
      <c r="AT77" s="11">
        <f>IF(('OddsRatio_working_3-way'!X77=0),IF(Q77&gt;0,-Q77^(1/3),(-Q77)^(1/3)),'OddsRatio_working_3-way'!AN77-'OddsRatio_working_3-way'!R77/3)</f>
        <v>-0.29428412677708837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2.64</v>
      </c>
      <c r="B78" s="4">
        <f>IF('True_Odds_Calculator_3-way'!B79="","",'True_Odds_Calculator_3-way'!B79)</f>
        <v>3.45</v>
      </c>
      <c r="C78" s="4">
        <f>IF('True_Odds_Calculator_3-way'!C79="","",'True_Odds_Calculator_3-way'!C79)</f>
        <v>2.59</v>
      </c>
      <c r="D78" s="9">
        <f t="shared" si="26"/>
        <v>0.35975612701725734</v>
      </c>
      <c r="E78" s="9">
        <f t="shared" si="27"/>
        <v>0.27332563767147039</v>
      </c>
      <c r="F78" s="9">
        <f t="shared" si="28"/>
        <v>0.36691823531127199</v>
      </c>
      <c r="G78" s="9">
        <f t="shared" si="29"/>
        <v>1.0851590178992425</v>
      </c>
      <c r="H78" s="9">
        <f t="shared" si="30"/>
        <v>2.7796607893547578</v>
      </c>
      <c r="I78" s="9">
        <f t="shared" si="31"/>
        <v>3.658639593853144</v>
      </c>
      <c r="J78" s="9">
        <f t="shared" si="32"/>
        <v>2.7254028384597957</v>
      </c>
      <c r="K78" s="11">
        <f t="shared" si="33"/>
        <v>0.37878787878787878</v>
      </c>
      <c r="L78" s="11">
        <f t="shared" si="34"/>
        <v>0.28985507246376813</v>
      </c>
      <c r="M78" s="11">
        <f t="shared" si="35"/>
        <v>0.38610038610038611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-0.27082220560481407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0.24078284947850165</v>
      </c>
      <c r="Q78" s="11">
        <f>2*'OddsRatio_working_3-way'!K78*'OddsRatio_working_3-way'!L78*'OddsRatio_working_3-way'!M78</f>
        <v>8.4782693478345647E-2</v>
      </c>
      <c r="R78" s="11">
        <f t="shared" si="36"/>
        <v>0</v>
      </c>
      <c r="S78" s="11">
        <f t="shared" si="37"/>
        <v>-0.88908089696992543</v>
      </c>
      <c r="T78" s="11">
        <f t="shared" si="38"/>
        <v>-0.31305665386264975</v>
      </c>
      <c r="U78" s="11">
        <f>'OddsRatio_working_3-way'!S78-'OddsRatio_working_3-way'!R78^2/3</f>
        <v>-0.88908089696992543</v>
      </c>
      <c r="V78" s="11">
        <f>'OddsRatio_working_3-way'!S78*'OddsRatio_working_3-way'!R78/3-2*'OddsRatio_working_3-way'!R78^3/27-'OddsRatio_working_3-way'!T78</f>
        <v>0.31305665386264975</v>
      </c>
      <c r="W78" s="11">
        <f>'OddsRatio_working_3-way'!V78^2+4*'OddsRatio_working_3-way'!U78^3/27</f>
        <v>-6.1121522392448696E-3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0.16133553604748999</v>
      </c>
      <c r="Y78" s="11">
        <f>IF('OddsRatio_working_3-way'!W78&gt;=0,IF('OddsRatio_working_3-way'!V78+SQRT('OddsRatio_working_3-way'!W78)&gt;0,0,PI()),ACOS('OddsRatio_working_3-way'!V78/(2*'OddsRatio_working_3-way'!X78)))</f>
        <v>0.24472638339385711</v>
      </c>
      <c r="Z78" s="11">
        <f>'OddsRatio_working_3-way'!X78^(1/3)*COS('OddsRatio_working_3-way'!Y78/3)</f>
        <v>0.54257950894962137</v>
      </c>
      <c r="AA78" s="11">
        <f>'OddsRatio_working_3-way'!X78^(1/3)*COS(('OddsRatio_working_3-way'!Y78+2*PI())/3)</f>
        <v>-0.30970630811347361</v>
      </c>
      <c r="AB78" s="11">
        <f>'OddsRatio_working_3-way'!X78^(1/3)*COS(('OddsRatio_working_3-way'!Y78+4*PI())/3)</f>
        <v>-0.23287320083614785</v>
      </c>
      <c r="AC78" s="11">
        <f>'OddsRatio_working_3-way'!X78^(1/3)*SIN('OddsRatio_working_3-way'!Y78/3)</f>
        <v>4.4359615169239426E-2</v>
      </c>
      <c r="AD78" s="11">
        <f>'OddsRatio_working_3-way'!X78^(1/3)*SIN(('OddsRatio_working_3-way'!Y78+2*PI())/3)</f>
        <v>0.44770783073863851</v>
      </c>
      <c r="AE78" s="11">
        <f>'OddsRatio_working_3-way'!X78^(1/3)*SIN(('OddsRatio_working_3-way'!Y78+4*PI())/3)</f>
        <v>-0.49206744590787793</v>
      </c>
      <c r="AF78" s="11">
        <f>-'OddsRatio_working_3-way'!U78/(3*'OddsRatio_working_3-way'!X78^(1/3))*COS(('OddsRatio_working_3-way'!Y78)/3)</f>
        <v>0.54257950894962126</v>
      </c>
      <c r="AG78" s="11">
        <f>-'OddsRatio_working_3-way'!U78/(3*'OddsRatio_working_3-way'!X78^(1/3))*COS(('OddsRatio_working_3-way'!Y78+2*PI())/3)</f>
        <v>-0.30970630811347355</v>
      </c>
      <c r="AH78" s="11">
        <f>-'OddsRatio_working_3-way'!U78/(3*'OddsRatio_working_3-way'!X78^(1/3))*COS(('OddsRatio_working_3-way'!Y78+4*PI())/3)</f>
        <v>-0.23287320083614782</v>
      </c>
      <c r="AI78" s="11">
        <f>'OddsRatio_working_3-way'!U78/(3*'OddsRatio_working_3-way'!X78^(1/3))*SIN(('OddsRatio_working_3-way'!Y78)/3)</f>
        <v>-4.4359615169239412E-2</v>
      </c>
      <c r="AJ78" s="11">
        <f>'OddsRatio_working_3-way'!U78/(3*'OddsRatio_working_3-way'!X78^(1/3))*SIN(('OddsRatio_working_3-way'!Y78+2*PI())/3)</f>
        <v>-0.4477078307386384</v>
      </c>
      <c r="AK78" s="11">
        <f>'OddsRatio_working_3-way'!U78/(3*'OddsRatio_working_3-way'!X78^(1/3))*SIN(('OddsRatio_working_3-way'!Y78+4*PI())/3)</f>
        <v>0.49206744590787782</v>
      </c>
      <c r="AL78" s="11">
        <f>'OddsRatio_working_3-way'!Z78+'OddsRatio_working_3-way'!AF78</f>
        <v>1.0851590178992425</v>
      </c>
      <c r="AM78" s="11">
        <f>'OddsRatio_working_3-way'!AA78+'OddsRatio_working_3-way'!AG78</f>
        <v>-0.6194126162269471</v>
      </c>
      <c r="AN78" s="11">
        <f>'OddsRatio_working_3-way'!AB78+'OddsRatio_working_3-way'!AH78</f>
        <v>-0.46574640167229564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1.0851590178992425</v>
      </c>
      <c r="AS78" s="11">
        <f>IF(('OddsRatio_working_3-way'!X78=0),IF(Q78&gt;0,-Q78^(1/3),(-Q78)^(1/3)),'OddsRatio_working_3-way'!AM78-'OddsRatio_working_3-way'!R78/3)</f>
        <v>-0.6194126162269471</v>
      </c>
      <c r="AT78" s="11">
        <f>IF(('OddsRatio_working_3-way'!X78=0),IF(Q78&gt;0,-Q78^(1/3),(-Q78)^(1/3)),'OddsRatio_working_3-way'!AN78-'OddsRatio_working_3-way'!R78/3)</f>
        <v>-0.46574640167229564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3.15</v>
      </c>
      <c r="B79" s="4">
        <f>IF('True_Odds_Calculator_3-way'!B80="","",'True_Odds_Calculator_3-way'!B80)</f>
        <v>3.69</v>
      </c>
      <c r="C79" s="4">
        <f>IF('True_Odds_Calculator_3-way'!C80="","",'True_Odds_Calculator_3-way'!C80)</f>
        <v>2.14</v>
      </c>
      <c r="D79" s="9">
        <f t="shared" si="26"/>
        <v>0.29930969998697565</v>
      </c>
      <c r="E79" s="9">
        <f t="shared" si="27"/>
        <v>0.25451779288318704</v>
      </c>
      <c r="F79" s="9">
        <f t="shared" si="28"/>
        <v>0.44617250712983736</v>
      </c>
      <c r="G79" s="9">
        <f t="shared" si="29"/>
        <v>1.0888469873730067</v>
      </c>
      <c r="H79" s="9">
        <f t="shared" si="30"/>
        <v>3.3410210228519643</v>
      </c>
      <c r="I79" s="9">
        <f t="shared" si="31"/>
        <v>3.9289983960333883</v>
      </c>
      <c r="J79" s="9">
        <f t="shared" si="32"/>
        <v>2.2412855656052275</v>
      </c>
      <c r="K79" s="11">
        <f t="shared" si="33"/>
        <v>0.31746031746031744</v>
      </c>
      <c r="L79" s="11">
        <f t="shared" si="34"/>
        <v>0.2710027100271003</v>
      </c>
      <c r="M79" s="11">
        <f t="shared" si="35"/>
        <v>0.46728971962616822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-0.26506042986553602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0.24040887197182309</v>
      </c>
      <c r="Q79" s="11">
        <f>2*'OddsRatio_working_3-way'!K79*'OddsRatio_working_3-way'!L79*'OddsRatio_working_3-way'!M79</f>
        <v>8.0404305007298699E-2</v>
      </c>
      <c r="R79" s="11">
        <f t="shared" si="36"/>
        <v>0</v>
      </c>
      <c r="S79" s="11">
        <f t="shared" si="37"/>
        <v>-0.90699646150042634</v>
      </c>
      <c r="T79" s="11">
        <f t="shared" si="38"/>
        <v>-0.30334329816067773</v>
      </c>
      <c r="U79" s="11">
        <f>'OddsRatio_working_3-way'!S79-'OddsRatio_working_3-way'!R79^2/3</f>
        <v>-0.90699646150042634</v>
      </c>
      <c r="V79" s="11">
        <f>'OddsRatio_working_3-way'!S79*'OddsRatio_working_3-way'!R79/3-2*'OddsRatio_working_3-way'!R79^3/27-'OddsRatio_working_3-way'!T79</f>
        <v>0.30334329816067773</v>
      </c>
      <c r="W79" s="11">
        <f>'OddsRatio_working_3-way'!V79^2+4*'OddsRatio_working_3-way'!U79^3/27</f>
        <v>-1.8521200528359538E-2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0.16623654612280461</v>
      </c>
      <c r="Y79" s="11">
        <f>IF('OddsRatio_working_3-way'!W79&gt;=0,IF('OddsRatio_working_3-way'!V79+SQRT('OddsRatio_working_3-way'!W79)&gt;0,0,PI()),ACOS('OddsRatio_working_3-way'!V79/(2*'OddsRatio_working_3-way'!X79)))</f>
        <v>0.42172424016228405</v>
      </c>
      <c r="Z79" s="11">
        <f>'OddsRatio_working_3-way'!X79^(1/3)*COS('OddsRatio_working_3-way'!Y79/3)</f>
        <v>0.54442349368650333</v>
      </c>
      <c r="AA79" s="11">
        <f>'OddsRatio_working_3-way'!X79^(1/3)*COS(('OddsRatio_working_3-way'!Y79+2*PI())/3)</f>
        <v>-0.33893063484914587</v>
      </c>
      <c r="AB79" s="11">
        <f>'OddsRatio_working_3-way'!X79^(1/3)*COS(('OddsRatio_working_3-way'!Y79+4*PI())/3)</f>
        <v>-0.20549285883735752</v>
      </c>
      <c r="AC79" s="11">
        <f>'OddsRatio_working_3-way'!X79^(1/3)*SIN('OddsRatio_working_3-way'!Y79/3)</f>
        <v>7.7040335900471019E-2</v>
      </c>
      <c r="AD79" s="11">
        <f>'OddsRatio_working_3-way'!X79^(1/3)*SIN(('OddsRatio_working_3-way'!Y79+2*PI())/3)</f>
        <v>0.43296440799935326</v>
      </c>
      <c r="AE79" s="11">
        <f>'OddsRatio_working_3-way'!X79^(1/3)*SIN(('OddsRatio_working_3-way'!Y79+4*PI())/3)</f>
        <v>-0.51000474389982431</v>
      </c>
      <c r="AF79" s="11">
        <f>-'OddsRatio_working_3-way'!U79/(3*'OddsRatio_working_3-way'!X79^(1/3))*COS(('OddsRatio_working_3-way'!Y79)/3)</f>
        <v>0.54442349368650322</v>
      </c>
      <c r="AG79" s="11">
        <f>-'OddsRatio_working_3-way'!U79/(3*'OddsRatio_working_3-way'!X79^(1/3))*COS(('OddsRatio_working_3-way'!Y79+2*PI())/3)</f>
        <v>-0.33893063484914582</v>
      </c>
      <c r="AH79" s="11">
        <f>-'OddsRatio_working_3-way'!U79/(3*'OddsRatio_working_3-way'!X79^(1/3))*COS(('OddsRatio_working_3-way'!Y79+4*PI())/3)</f>
        <v>-0.20549285883735746</v>
      </c>
      <c r="AI79" s="11">
        <f>'OddsRatio_working_3-way'!U79/(3*'OddsRatio_working_3-way'!X79^(1/3))*SIN(('OddsRatio_working_3-way'!Y79)/3)</f>
        <v>-7.7040335900470991E-2</v>
      </c>
      <c r="AJ79" s="11">
        <f>'OddsRatio_working_3-way'!U79/(3*'OddsRatio_working_3-way'!X79^(1/3))*SIN(('OddsRatio_working_3-way'!Y79+2*PI())/3)</f>
        <v>-0.43296440799935315</v>
      </c>
      <c r="AK79" s="11">
        <f>'OddsRatio_working_3-way'!U79/(3*'OddsRatio_working_3-way'!X79^(1/3))*SIN(('OddsRatio_working_3-way'!Y79+4*PI())/3)</f>
        <v>0.5100047438998242</v>
      </c>
      <c r="AL79" s="11">
        <f>'OddsRatio_working_3-way'!Z79+'OddsRatio_working_3-way'!AF79</f>
        <v>1.0888469873730067</v>
      </c>
      <c r="AM79" s="11">
        <f>'OddsRatio_working_3-way'!AA79+'OddsRatio_working_3-way'!AG79</f>
        <v>-0.67786126969829175</v>
      </c>
      <c r="AN79" s="11">
        <f>'OddsRatio_working_3-way'!AB79+'OddsRatio_working_3-way'!AH79</f>
        <v>-0.41098571767471498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1.0888469873730067</v>
      </c>
      <c r="AS79" s="11">
        <f>IF(('OddsRatio_working_3-way'!X79=0),IF(Q79&gt;0,-Q79^(1/3),(-Q79)^(1/3)),'OddsRatio_working_3-way'!AM79-'OddsRatio_working_3-way'!R79/3)</f>
        <v>-0.67786126969829175</v>
      </c>
      <c r="AT79" s="11">
        <f>IF(('OddsRatio_working_3-way'!X79=0),IF(Q79&gt;0,-Q79^(1/3),(-Q79)^(1/3)),'OddsRatio_working_3-way'!AN79-'OddsRatio_working_3-way'!R79/3)</f>
        <v>-0.41098571767471498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2.95</v>
      </c>
      <c r="B80" s="4">
        <f>IF('True_Odds_Calculator_3-way'!B81="","",'True_Odds_Calculator_3-way'!B81)</f>
        <v>3.53</v>
      </c>
      <c r="C80" s="4">
        <f>IF('True_Odds_Calculator_3-way'!C81="","",'True_Odds_Calculator_3-way'!C81)</f>
        <v>2.5</v>
      </c>
      <c r="D80" s="9">
        <f t="shared" si="26"/>
        <v>0.33150437916394682</v>
      </c>
      <c r="E80" s="9">
        <f t="shared" si="27"/>
        <v>0.27652219961783597</v>
      </c>
      <c r="F80" s="9">
        <f t="shared" si="28"/>
        <v>0.39197342121821699</v>
      </c>
      <c r="G80" s="9">
        <f t="shared" si="29"/>
        <v>1.0341289245107368</v>
      </c>
      <c r="H80" s="9">
        <f t="shared" si="30"/>
        <v>3.0165514027959373</v>
      </c>
      <c r="I80" s="9">
        <f t="shared" si="31"/>
        <v>3.6163461790121638</v>
      </c>
      <c r="J80" s="9">
        <f t="shared" si="32"/>
        <v>2.551193386766105</v>
      </c>
      <c r="K80" s="11">
        <f t="shared" si="33"/>
        <v>0.33898305084745761</v>
      </c>
      <c r="L80" s="11">
        <f t="shared" si="34"/>
        <v>0.28328611898016998</v>
      </c>
      <c r="M80" s="11">
        <f t="shared" si="35"/>
        <v>0.4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-0.28425601382820365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0.22970182935612427</v>
      </c>
      <c r="Q80" s="11">
        <f>2*'OddsRatio_working_3-way'!K80*'OddsRatio_working_3-way'!L80*'OddsRatio_working_3-way'!M80</f>
        <v>7.6823354299707117E-2</v>
      </c>
      <c r="R80" s="11">
        <f t="shared" si="36"/>
        <v>0</v>
      </c>
      <c r="S80" s="11">
        <f t="shared" si="37"/>
        <v>-0.80808080808080851</v>
      </c>
      <c r="T80" s="11">
        <f t="shared" si="38"/>
        <v>-0.27026113982635735</v>
      </c>
      <c r="U80" s="11">
        <f>'OddsRatio_working_3-way'!S80-'OddsRatio_working_3-way'!R80^2/3</f>
        <v>-0.80808080808080851</v>
      </c>
      <c r="V80" s="11">
        <f>'OddsRatio_working_3-way'!S80*'OddsRatio_working_3-way'!R80/3-2*'OddsRatio_working_3-way'!R80^3/27-'OddsRatio_working_3-way'!T80</f>
        <v>0.27026113982635735</v>
      </c>
      <c r="W80" s="11">
        <f>'OddsRatio_working_3-way'!V80^2+4*'OddsRatio_working_3-way'!U80^3/27</f>
        <v>-5.1326048760134552E-3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0.13979779019735553</v>
      </c>
      <c r="Y80" s="11">
        <f>IF('OddsRatio_working_3-way'!W80&gt;=0,IF('OddsRatio_working_3-way'!V80+SQRT('OddsRatio_working_3-way'!W80)&gt;0,0,PI()),ACOS('OddsRatio_working_3-way'!V80/(2*'OddsRatio_working_3-way'!X80)))</f>
        <v>0.25912524171955553</v>
      </c>
      <c r="Z80" s="11">
        <f>'OddsRatio_working_3-way'!X80^(1/3)*COS('OddsRatio_working_3-way'!Y80/3)</f>
        <v>0.5170644622553684</v>
      </c>
      <c r="AA80" s="11">
        <f>'OddsRatio_working_3-way'!X80^(1/3)*COS(('OddsRatio_working_3-way'!Y80+2*PI())/3)</f>
        <v>-0.29730668695400364</v>
      </c>
      <c r="AB80" s="11">
        <f>'OddsRatio_working_3-way'!X80^(1/3)*COS(('OddsRatio_working_3-way'!Y80+4*PI())/3)</f>
        <v>-0.21975777530136459</v>
      </c>
      <c r="AC80" s="11">
        <f>'OddsRatio_working_3-way'!X80^(1/3)*SIN('OddsRatio_working_3-way'!Y80/3)</f>
        <v>4.4772885018013665E-2</v>
      </c>
      <c r="AD80" s="11">
        <f>'OddsRatio_working_3-way'!X80^(1/3)*SIN(('OddsRatio_working_3-way'!Y80+2*PI())/3)</f>
        <v>0.42540451719828221</v>
      </c>
      <c r="AE80" s="11">
        <f>'OddsRatio_working_3-way'!X80^(1/3)*SIN(('OddsRatio_working_3-way'!Y80+4*PI())/3)</f>
        <v>-0.47017740221629589</v>
      </c>
      <c r="AF80" s="11">
        <f>-'OddsRatio_working_3-way'!U80/(3*'OddsRatio_working_3-way'!X80^(1/3))*COS(('OddsRatio_working_3-way'!Y80)/3)</f>
        <v>0.5170644622553684</v>
      </c>
      <c r="AG80" s="11">
        <f>-'OddsRatio_working_3-way'!U80/(3*'OddsRatio_working_3-way'!X80^(1/3))*COS(('OddsRatio_working_3-way'!Y80+2*PI())/3)</f>
        <v>-0.29730668695400364</v>
      </c>
      <c r="AH80" s="11">
        <f>-'OddsRatio_working_3-way'!U80/(3*'OddsRatio_working_3-way'!X80^(1/3))*COS(('OddsRatio_working_3-way'!Y80+4*PI())/3)</f>
        <v>-0.21975777530136459</v>
      </c>
      <c r="AI80" s="11">
        <f>'OddsRatio_working_3-way'!U80/(3*'OddsRatio_working_3-way'!X80^(1/3))*SIN(('OddsRatio_working_3-way'!Y80)/3)</f>
        <v>-4.4772885018013665E-2</v>
      </c>
      <c r="AJ80" s="11">
        <f>'OddsRatio_working_3-way'!U80/(3*'OddsRatio_working_3-way'!X80^(1/3))*SIN(('OddsRatio_working_3-way'!Y80+2*PI())/3)</f>
        <v>-0.42540451719828221</v>
      </c>
      <c r="AK80" s="11">
        <f>'OddsRatio_working_3-way'!U80/(3*'OddsRatio_working_3-way'!X80^(1/3))*SIN(('OddsRatio_working_3-way'!Y80+4*PI())/3)</f>
        <v>0.47017740221629589</v>
      </c>
      <c r="AL80" s="11">
        <f>'OddsRatio_working_3-way'!Z80+'OddsRatio_working_3-way'!AF80</f>
        <v>1.0341289245107368</v>
      </c>
      <c r="AM80" s="11">
        <f>'OddsRatio_working_3-way'!AA80+'OddsRatio_working_3-way'!AG80</f>
        <v>-0.59461337390800728</v>
      </c>
      <c r="AN80" s="11">
        <f>'OddsRatio_working_3-way'!AB80+'OddsRatio_working_3-way'!AH80</f>
        <v>-0.43951555060272918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1.0341289245107368</v>
      </c>
      <c r="AS80" s="11">
        <f>IF(('OddsRatio_working_3-way'!X80=0),IF(Q80&gt;0,-Q80^(1/3),(-Q80)^(1/3)),'OddsRatio_working_3-way'!AM80-'OddsRatio_working_3-way'!R80/3)</f>
        <v>-0.59461337390800728</v>
      </c>
      <c r="AT80" s="11">
        <f>IF(('OddsRatio_working_3-way'!X80=0),IF(Q80&gt;0,-Q80^(1/3),(-Q80)^(1/3)),'OddsRatio_working_3-way'!AN80-'OddsRatio_working_3-way'!R80/3)</f>
        <v>-0.43951555060272918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6.5</v>
      </c>
      <c r="B81" s="4">
        <f>IF('True_Odds_Calculator_3-way'!B82="","",'True_Odds_Calculator_3-way'!B82)</f>
        <v>4.75</v>
      </c>
      <c r="C81" s="4">
        <f>IF('True_Odds_Calculator_3-way'!C82="","",'True_Odds_Calculator_3-way'!C82)</f>
        <v>1.51</v>
      </c>
      <c r="D81" s="9">
        <f t="shared" si="26"/>
        <v>0.14726253933450481</v>
      </c>
      <c r="E81" s="9">
        <f t="shared" si="27"/>
        <v>0.2020964787219352</v>
      </c>
      <c r="F81" s="9">
        <f t="shared" si="28"/>
        <v>0.65064098194356013</v>
      </c>
      <c r="G81" s="9">
        <f t="shared" si="29"/>
        <v>1.0528351294708784</v>
      </c>
      <c r="H81" s="9">
        <f t="shared" si="30"/>
        <v>6.7905932120898305</v>
      </c>
      <c r="I81" s="9">
        <f t="shared" si="31"/>
        <v>4.9481317355157941</v>
      </c>
      <c r="J81" s="9">
        <f t="shared" si="32"/>
        <v>1.536945916030148</v>
      </c>
      <c r="K81" s="11">
        <f t="shared" si="33"/>
        <v>0.15384615384615385</v>
      </c>
      <c r="L81" s="11">
        <f t="shared" si="34"/>
        <v>0.21052631578947367</v>
      </c>
      <c r="M81" s="11">
        <f t="shared" si="35"/>
        <v>0.66225165562913912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-0.2256213636485509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0.20934659624098451</v>
      </c>
      <c r="Q81" s="11">
        <f>2*'OddsRatio_working_3-way'!K81*'OddsRatio_working_3-way'!L81*'OddsRatio_working_3-way'!M81</f>
        <v>4.2898892672332899E-2</v>
      </c>
      <c r="R81" s="11">
        <f t="shared" si="36"/>
        <v>0</v>
      </c>
      <c r="S81" s="11">
        <f t="shared" si="37"/>
        <v>-0.92786690433749219</v>
      </c>
      <c r="T81" s="11">
        <f t="shared" si="38"/>
        <v>-0.19013666072489596</v>
      </c>
      <c r="U81" s="11">
        <f>'OddsRatio_working_3-way'!S81-'OddsRatio_working_3-way'!R81^2/3</f>
        <v>-0.92786690433749219</v>
      </c>
      <c r="V81" s="11">
        <f>'OddsRatio_working_3-way'!S81*'OddsRatio_working_3-way'!R81/3-2*'OddsRatio_working_3-way'!R81^3/27-'OddsRatio_working_3-way'!T81</f>
        <v>0.19013666072489596</v>
      </c>
      <c r="W81" s="11">
        <f>'OddsRatio_working_3-way'!V81^2+4*'OddsRatio_working_3-way'!U81^3/27</f>
        <v>-8.2193967544626184E-2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0.17200720718638535</v>
      </c>
      <c r="Y81" s="11">
        <f>IF('OddsRatio_working_3-way'!W81&gt;=0,IF('OddsRatio_working_3-way'!V81+SQRT('OddsRatio_working_3-way'!W81)&gt;0,0,PI()),ACOS('OddsRatio_working_3-way'!V81/(2*'OddsRatio_working_3-way'!X81)))</f>
        <v>0.98519610909131961</v>
      </c>
      <c r="Z81" s="11">
        <f>'OddsRatio_working_3-way'!X81^(1/3)*COS('OddsRatio_working_3-way'!Y81/3)</f>
        <v>0.52641756473543933</v>
      </c>
      <c r="AA81" s="11">
        <f>'OddsRatio_working_3-way'!X81^(1/3)*COS(('OddsRatio_working_3-way'!Y81+2*PI())/3)</f>
        <v>-0.41854756290200951</v>
      </c>
      <c r="AB81" s="11">
        <f>'OddsRatio_working_3-way'!X81^(1/3)*COS(('OddsRatio_working_3-way'!Y81+4*PI())/3)</f>
        <v>-0.10787000183342992</v>
      </c>
      <c r="AC81" s="11">
        <f>'OddsRatio_working_3-way'!X81^(1/3)*SIN('OddsRatio_working_3-way'!Y81/3)</f>
        <v>0.17936977351412095</v>
      </c>
      <c r="AD81" s="11">
        <f>'OddsRatio_working_3-way'!X81^(1/3)*SIN(('OddsRatio_working_3-way'!Y81+2*PI())/3)</f>
        <v>0.36620609730216924</v>
      </c>
      <c r="AE81" s="11">
        <f>'OddsRatio_working_3-way'!X81^(1/3)*SIN(('OddsRatio_working_3-way'!Y81+4*PI())/3)</f>
        <v>-0.54557587081629011</v>
      </c>
      <c r="AF81" s="11">
        <f>-'OddsRatio_working_3-way'!U81/(3*'OddsRatio_working_3-way'!X81^(1/3))*COS(('OddsRatio_working_3-way'!Y81)/3)</f>
        <v>0.52641756473543921</v>
      </c>
      <c r="AG81" s="11">
        <f>-'OddsRatio_working_3-way'!U81/(3*'OddsRatio_working_3-way'!X81^(1/3))*COS(('OddsRatio_working_3-way'!Y81+2*PI())/3)</f>
        <v>-0.4185475629020094</v>
      </c>
      <c r="AH81" s="11">
        <f>-'OddsRatio_working_3-way'!U81/(3*'OddsRatio_working_3-way'!X81^(1/3))*COS(('OddsRatio_working_3-way'!Y81+4*PI())/3)</f>
        <v>-0.1078700018334299</v>
      </c>
      <c r="AI81" s="11">
        <f>'OddsRatio_working_3-way'!U81/(3*'OddsRatio_working_3-way'!X81^(1/3))*SIN(('OddsRatio_working_3-way'!Y81)/3)</f>
        <v>-0.17936977351412089</v>
      </c>
      <c r="AJ81" s="11">
        <f>'OddsRatio_working_3-way'!U81/(3*'OddsRatio_working_3-way'!X81^(1/3))*SIN(('OddsRatio_working_3-way'!Y81+2*PI())/3)</f>
        <v>-0.36620609730216913</v>
      </c>
      <c r="AK81" s="11">
        <f>'OddsRatio_working_3-way'!U81/(3*'OddsRatio_working_3-way'!X81^(1/3))*SIN(('OddsRatio_working_3-way'!Y81+4*PI())/3)</f>
        <v>0.54557587081629</v>
      </c>
      <c r="AL81" s="11">
        <f>'OddsRatio_working_3-way'!Z81+'OddsRatio_working_3-way'!AF81</f>
        <v>1.0528351294708784</v>
      </c>
      <c r="AM81" s="11">
        <f>'OddsRatio_working_3-way'!AA81+'OddsRatio_working_3-way'!AG81</f>
        <v>-0.8370951258040189</v>
      </c>
      <c r="AN81" s="11">
        <f>'OddsRatio_working_3-way'!AB81+'OddsRatio_working_3-way'!AH81</f>
        <v>-0.2157400036668598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1.0528351294708784</v>
      </c>
      <c r="AS81" s="11">
        <f>IF(('OddsRatio_working_3-way'!X81=0),IF(Q81&gt;0,-Q81^(1/3),(-Q81)^(1/3)),'OddsRatio_working_3-way'!AM81-'OddsRatio_working_3-way'!R81/3)</f>
        <v>-0.8370951258040189</v>
      </c>
      <c r="AT81" s="11">
        <f>IF(('OddsRatio_working_3-way'!X81=0),IF(Q81&gt;0,-Q81^(1/3),(-Q81)^(1/3)),'OddsRatio_working_3-way'!AN81-'OddsRatio_working_3-way'!R81/3)</f>
        <v>-0.2157400036668598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2.25</v>
      </c>
      <c r="B82" s="4">
        <f>IF('True_Odds_Calculator_3-way'!B83="","",'True_Odds_Calculator_3-way'!B83)</f>
        <v>2.95</v>
      </c>
      <c r="C82" s="4">
        <f>IF('True_Odds_Calculator_3-way'!C83="","",'True_Odds_Calculator_3-way'!C83)</f>
        <v>3.83</v>
      </c>
      <c r="D82" s="9">
        <f t="shared" si="26"/>
        <v>0.42778676320490039</v>
      </c>
      <c r="E82" s="9">
        <f t="shared" si="27"/>
        <v>0.32397303437108699</v>
      </c>
      <c r="F82" s="9">
        <f t="shared" si="28"/>
        <v>0.24824020242401262</v>
      </c>
      <c r="G82" s="9">
        <f t="shared" si="29"/>
        <v>1.0700905890742058</v>
      </c>
      <c r="H82" s="9">
        <f t="shared" si="30"/>
        <v>2.3376132363427575</v>
      </c>
      <c r="I82" s="9">
        <f t="shared" si="31"/>
        <v>3.0866766486947013</v>
      </c>
      <c r="J82" s="9">
        <f t="shared" si="32"/>
        <v>4.0283563670800024</v>
      </c>
      <c r="K82" s="11">
        <f t="shared" si="33"/>
        <v>0.44444444444444442</v>
      </c>
      <c r="L82" s="11">
        <f t="shared" si="34"/>
        <v>0.33898305084745761</v>
      </c>
      <c r="M82" s="11">
        <f t="shared" si="35"/>
        <v>0.2610966057441253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-0.27134870410526479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0.23719962826923929</v>
      </c>
      <c r="Q82" s="11">
        <f>2*'OddsRatio_working_3-way'!K82*'OddsRatio_working_3-way'!L82*'OddsRatio_working_3-way'!M82</f>
        <v>7.8673176872052816E-2</v>
      </c>
      <c r="R82" s="11">
        <f t="shared" si="36"/>
        <v>0</v>
      </c>
      <c r="S82" s="11">
        <f t="shared" si="37"/>
        <v>-0.87415058439793403</v>
      </c>
      <c r="T82" s="11">
        <f t="shared" si="38"/>
        <v>-0.28993385883845235</v>
      </c>
      <c r="U82" s="11">
        <f>'OddsRatio_working_3-way'!S82-'OddsRatio_working_3-way'!R82^2/3</f>
        <v>-0.87415058439793403</v>
      </c>
      <c r="V82" s="11">
        <f>'OddsRatio_working_3-way'!S82*'OddsRatio_working_3-way'!R82/3-2*'OddsRatio_working_3-way'!R82^3/27-'OddsRatio_working_3-way'!T82</f>
        <v>0.28993385883845235</v>
      </c>
      <c r="W82" s="11">
        <f>'OddsRatio_working_3-way'!V82^2+4*'OddsRatio_working_3-way'!U82^3/27</f>
        <v>-1.4897285925957904E-2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0.15728869033318441</v>
      </c>
      <c r="Y82" s="11">
        <f>IF('OddsRatio_working_3-way'!W82&gt;=0,IF('OddsRatio_working_3-way'!V82+SQRT('OddsRatio_working_3-way'!W82)&gt;0,0,PI()),ACOS('OddsRatio_working_3-way'!V82/(2*'OddsRatio_working_3-way'!X82)))</f>
        <v>0.39845513192261883</v>
      </c>
      <c r="Z82" s="11">
        <f>'OddsRatio_working_3-way'!X82^(1/3)*COS('OddsRatio_working_3-way'!Y82/3)</f>
        <v>0.53504529453710292</v>
      </c>
      <c r="AA82" s="11">
        <f>'OddsRatio_working_3-way'!X82^(1/3)*COS(('OddsRatio_working_3-way'!Y82+2*PI())/3)</f>
        <v>-0.32943020492318792</v>
      </c>
      <c r="AB82" s="11">
        <f>'OddsRatio_working_3-way'!X82^(1/3)*COS(('OddsRatio_working_3-way'!Y82+4*PI())/3)</f>
        <v>-0.20561508961391489</v>
      </c>
      <c r="AC82" s="11">
        <f>'OddsRatio_working_3-way'!X82^(1/3)*SIN('OddsRatio_working_3-way'!Y82/3)</f>
        <v>7.148469015355334E-2</v>
      </c>
      <c r="AD82" s="11">
        <f>'OddsRatio_working_3-way'!X82^(1/3)*SIN(('OddsRatio_working_3-way'!Y82+2*PI())/3)</f>
        <v>0.42762047216768179</v>
      </c>
      <c r="AE82" s="11">
        <f>'OddsRatio_working_3-way'!X82^(1/3)*SIN(('OddsRatio_working_3-way'!Y82+4*PI())/3)</f>
        <v>-0.49910516232123509</v>
      </c>
      <c r="AF82" s="11">
        <f>-'OddsRatio_working_3-way'!U82/(3*'OddsRatio_working_3-way'!X82^(1/3))*COS(('OddsRatio_working_3-way'!Y82)/3)</f>
        <v>0.53504529453710292</v>
      </c>
      <c r="AG82" s="11">
        <f>-'OddsRatio_working_3-way'!U82/(3*'OddsRatio_working_3-way'!X82^(1/3))*COS(('OddsRatio_working_3-way'!Y82+2*PI())/3)</f>
        <v>-0.32943020492318792</v>
      </c>
      <c r="AH82" s="11">
        <f>-'OddsRatio_working_3-way'!U82/(3*'OddsRatio_working_3-way'!X82^(1/3))*COS(('OddsRatio_working_3-way'!Y82+4*PI())/3)</f>
        <v>-0.20561508961391489</v>
      </c>
      <c r="AI82" s="11">
        <f>'OddsRatio_working_3-way'!U82/(3*'OddsRatio_working_3-way'!X82^(1/3))*SIN(('OddsRatio_working_3-way'!Y82)/3)</f>
        <v>-7.148469015355334E-2</v>
      </c>
      <c r="AJ82" s="11">
        <f>'OddsRatio_working_3-way'!U82/(3*'OddsRatio_working_3-way'!X82^(1/3))*SIN(('OddsRatio_working_3-way'!Y82+2*PI())/3)</f>
        <v>-0.42762047216768179</v>
      </c>
      <c r="AK82" s="11">
        <f>'OddsRatio_working_3-way'!U82/(3*'OddsRatio_working_3-way'!X82^(1/3))*SIN(('OddsRatio_working_3-way'!Y82+4*PI())/3)</f>
        <v>0.49910516232123509</v>
      </c>
      <c r="AL82" s="11">
        <f>'OddsRatio_working_3-way'!Z82+'OddsRatio_working_3-way'!AF82</f>
        <v>1.0700905890742058</v>
      </c>
      <c r="AM82" s="11">
        <f>'OddsRatio_working_3-way'!AA82+'OddsRatio_working_3-way'!AG82</f>
        <v>-0.65886040984637584</v>
      </c>
      <c r="AN82" s="11">
        <f>'OddsRatio_working_3-way'!AB82+'OddsRatio_working_3-way'!AH82</f>
        <v>-0.41123017922782978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1.0700905890742058</v>
      </c>
      <c r="AS82" s="11">
        <f>IF(('OddsRatio_working_3-way'!X82=0),IF(Q82&gt;0,-Q82^(1/3),(-Q82)^(1/3)),'OddsRatio_working_3-way'!AM82-'OddsRatio_working_3-way'!R82/3)</f>
        <v>-0.65886040984637584</v>
      </c>
      <c r="AT82" s="11">
        <f>IF(('OddsRatio_working_3-way'!X82=0),IF(Q82&gt;0,-Q82^(1/3),(-Q82)^(1/3)),'OddsRatio_working_3-way'!AN82-'OddsRatio_working_3-way'!R82/3)</f>
        <v>-0.41123017922782978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2.38</v>
      </c>
      <c r="B83" s="4">
        <f>IF('True_Odds_Calculator_3-way'!B84="","",'True_Odds_Calculator_3-way'!B84)</f>
        <v>3.05</v>
      </c>
      <c r="C83" s="4">
        <f>IF('True_Odds_Calculator_3-way'!C84="","",'True_Odds_Calculator_3-way'!C84)</f>
        <v>3.38</v>
      </c>
      <c r="D83" s="9">
        <f t="shared" si="26"/>
        <v>0.40419052705038749</v>
      </c>
      <c r="E83" s="9">
        <f t="shared" si="27"/>
        <v>0.31350344346345926</v>
      </c>
      <c r="F83" s="9">
        <f t="shared" si="28"/>
        <v>0.28230602948615352</v>
      </c>
      <c r="G83" s="9">
        <f t="shared" si="29"/>
        <v>1.0681744523844343</v>
      </c>
      <c r="H83" s="9">
        <f t="shared" si="30"/>
        <v>2.4740807442905193</v>
      </c>
      <c r="I83" s="9">
        <f t="shared" si="31"/>
        <v>3.1897576273880901</v>
      </c>
      <c r="J83" s="9">
        <f t="shared" si="32"/>
        <v>3.5422551966749536</v>
      </c>
      <c r="K83" s="11">
        <f t="shared" si="33"/>
        <v>0.42016806722689076</v>
      </c>
      <c r="L83" s="11">
        <f t="shared" si="34"/>
        <v>0.32786885245901642</v>
      </c>
      <c r="M83" s="11">
        <f t="shared" si="35"/>
        <v>0.29585798816568049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-0.27442040935105261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0.23680051126086288</v>
      </c>
      <c r="Q83" s="11">
        <f>2*'OddsRatio_working_3-way'!K83*'OddsRatio_working_3-way'!L83*'OddsRatio_working_3-way'!M83</f>
        <v>8.1514805941777249E-2</v>
      </c>
      <c r="R83" s="11">
        <f t="shared" si="36"/>
        <v>0</v>
      </c>
      <c r="S83" s="11">
        <f t="shared" si="37"/>
        <v>-0.86291144241365647</v>
      </c>
      <c r="T83" s="11">
        <f t="shared" si="38"/>
        <v>-0.29704352578783361</v>
      </c>
      <c r="U83" s="11">
        <f>'OddsRatio_working_3-way'!S83-'OddsRatio_working_3-way'!R83^2/3</f>
        <v>-0.86291144241365647</v>
      </c>
      <c r="V83" s="11">
        <f>'OddsRatio_working_3-way'!S83*'OddsRatio_working_3-way'!R83/3-2*'OddsRatio_working_3-way'!R83^3/27-'OddsRatio_working_3-way'!T83</f>
        <v>0.29704352578783361</v>
      </c>
      <c r="W83" s="11">
        <f>'OddsRatio_working_3-way'!V83^2+4*'OddsRatio_working_3-way'!U83^3/27</f>
        <v>-6.955929338396033E-3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0.15426501997444478</v>
      </c>
      <c r="Y83" s="11">
        <f>IF('OddsRatio_working_3-way'!W83&gt;=0,IF('OddsRatio_working_3-way'!V83+SQRT('OddsRatio_working_3-way'!W83)&gt;0,0,PI()),ACOS('OddsRatio_working_3-way'!V83/(2*'OddsRatio_working_3-way'!X83)))</f>
        <v>0.27372664858167184</v>
      </c>
      <c r="Z83" s="11">
        <f>'OddsRatio_working_3-way'!X83^(1/3)*COS('OddsRatio_working_3-way'!Y83/3)</f>
        <v>0.53408722619221716</v>
      </c>
      <c r="AA83" s="11">
        <f>'OddsRatio_working_3-way'!X83^(1/3)*COS(('OddsRatio_working_3-way'!Y83+2*PI())/3)</f>
        <v>-0.3093636641020045</v>
      </c>
      <c r="AB83" s="11">
        <f>'OddsRatio_working_3-way'!X83^(1/3)*COS(('OddsRatio_working_3-way'!Y83+4*PI())/3)</f>
        <v>-0.22472356209021283</v>
      </c>
      <c r="AC83" s="11">
        <f>'OddsRatio_working_3-way'!X83^(1/3)*SIN('OddsRatio_working_3-way'!Y83/3)</f>
        <v>4.8866985680745517E-2</v>
      </c>
      <c r="AD83" s="11">
        <f>'OddsRatio_working_3-way'!X83^(1/3)*SIN(('OddsRatio_working_3-way'!Y83+2*PI())/3)</f>
        <v>0.43809961287885307</v>
      </c>
      <c r="AE83" s="11">
        <f>'OddsRatio_working_3-way'!X83^(1/3)*SIN(('OddsRatio_working_3-way'!Y83+4*PI())/3)</f>
        <v>-0.4869665985595984</v>
      </c>
      <c r="AF83" s="11">
        <f>-'OddsRatio_working_3-way'!U83/(3*'OddsRatio_working_3-way'!X83^(1/3))*COS(('OddsRatio_working_3-way'!Y83)/3)</f>
        <v>0.53408722619221727</v>
      </c>
      <c r="AG83" s="11">
        <f>-'OddsRatio_working_3-way'!U83/(3*'OddsRatio_working_3-way'!X83^(1/3))*COS(('OddsRatio_working_3-way'!Y83+2*PI())/3)</f>
        <v>-0.30936366410200455</v>
      </c>
      <c r="AH83" s="11">
        <f>-'OddsRatio_working_3-way'!U83/(3*'OddsRatio_working_3-way'!X83^(1/3))*COS(('OddsRatio_working_3-way'!Y83+4*PI())/3)</f>
        <v>-0.22472356209021285</v>
      </c>
      <c r="AI83" s="11">
        <f>'OddsRatio_working_3-way'!U83/(3*'OddsRatio_working_3-way'!X83^(1/3))*SIN(('OddsRatio_working_3-way'!Y83)/3)</f>
        <v>-4.8866985680745531E-2</v>
      </c>
      <c r="AJ83" s="11">
        <f>'OddsRatio_working_3-way'!U83/(3*'OddsRatio_working_3-way'!X83^(1/3))*SIN(('OddsRatio_working_3-way'!Y83+2*PI())/3)</f>
        <v>-0.43809961287885313</v>
      </c>
      <c r="AK83" s="11">
        <f>'OddsRatio_working_3-way'!U83/(3*'OddsRatio_working_3-way'!X83^(1/3))*SIN(('OddsRatio_working_3-way'!Y83+4*PI())/3)</f>
        <v>0.48696659855959851</v>
      </c>
      <c r="AL83" s="11">
        <f>'OddsRatio_working_3-way'!Z83+'OddsRatio_working_3-way'!AF83</f>
        <v>1.0681744523844343</v>
      </c>
      <c r="AM83" s="11">
        <f>'OddsRatio_working_3-way'!AA83+'OddsRatio_working_3-way'!AG83</f>
        <v>-0.61872732820400911</v>
      </c>
      <c r="AN83" s="11">
        <f>'OddsRatio_working_3-way'!AB83+'OddsRatio_working_3-way'!AH83</f>
        <v>-0.44944712418042565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1.0681744523844343</v>
      </c>
      <c r="AS83" s="11">
        <f>IF(('OddsRatio_working_3-way'!X83=0),IF(Q83&gt;0,-Q83^(1/3),(-Q83)^(1/3)),'OddsRatio_working_3-way'!AM83-'OddsRatio_working_3-way'!R83/3)</f>
        <v>-0.61872732820400911</v>
      </c>
      <c r="AT83" s="11">
        <f>IF(('OddsRatio_working_3-way'!X83=0),IF(Q83&gt;0,-Q83^(1/3),(-Q83)^(1/3)),'OddsRatio_working_3-way'!AN83-'OddsRatio_working_3-way'!R83/3)</f>
        <v>-0.44944712418042565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3.03</v>
      </c>
      <c r="B84" s="4">
        <f>IF('True_Odds_Calculator_3-way'!B85="","",'True_Odds_Calculator_3-way'!B85)</f>
        <v>2.96</v>
      </c>
      <c r="C84" s="4">
        <f>IF('True_Odds_Calculator_3-way'!C85="","",'True_Odds_Calculator_3-way'!C85)</f>
        <v>2.66</v>
      </c>
      <c r="D84" s="9">
        <f t="shared" si="26"/>
        <v>0.31579222082637076</v>
      </c>
      <c r="E84" s="9">
        <f t="shared" si="27"/>
        <v>0.32342285649451219</v>
      </c>
      <c r="F84" s="9">
        <f t="shared" si="28"/>
        <v>0.36078492267911699</v>
      </c>
      <c r="G84" s="9">
        <f t="shared" si="29"/>
        <v>1.0673099109237456</v>
      </c>
      <c r="H84" s="9">
        <f t="shared" si="30"/>
        <v>3.1666391191752035</v>
      </c>
      <c r="I84" s="9">
        <f t="shared" si="31"/>
        <v>3.0919274254105411</v>
      </c>
      <c r="J84" s="9">
        <f t="shared" si="32"/>
        <v>2.7717344521334182</v>
      </c>
      <c r="K84" s="11">
        <f t="shared" si="33"/>
        <v>0.33003300330033003</v>
      </c>
      <c r="L84" s="11">
        <f t="shared" si="34"/>
        <v>0.33783783783783783</v>
      </c>
      <c r="M84" s="11">
        <f t="shared" si="35"/>
        <v>0.37593984962406013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-0.27684980446835572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0.23682768601997364</v>
      </c>
      <c r="Q84" s="11">
        <f>2*'OddsRatio_working_3-way'!K84*'OddsRatio_working_3-way'!L84*'OddsRatio_working_3-way'!M84</f>
        <v>8.3832809210610149E-2</v>
      </c>
      <c r="R84" s="11">
        <f t="shared" si="36"/>
        <v>0</v>
      </c>
      <c r="S84" s="11">
        <f t="shared" si="37"/>
        <v>-0.85543743285194673</v>
      </c>
      <c r="T84" s="11">
        <f t="shared" si="38"/>
        <v>-0.302809710744052</v>
      </c>
      <c r="U84" s="11">
        <f>'OddsRatio_working_3-way'!S84-'OddsRatio_working_3-way'!R84^2/3</f>
        <v>-0.85543743285194673</v>
      </c>
      <c r="V84" s="11">
        <f>'OddsRatio_working_3-way'!S84*'OddsRatio_working_3-way'!R84/3-2*'OddsRatio_working_3-way'!R84^3/27-'OddsRatio_working_3-way'!T84</f>
        <v>0.302809710744052</v>
      </c>
      <c r="W84" s="11">
        <f>'OddsRatio_working_3-way'!V84^2+4*'OddsRatio_working_3-way'!U84^3/27</f>
        <v>-1.0449737371513029E-3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0.15226514264437521</v>
      </c>
      <c r="Y84" s="11">
        <f>IF('OddsRatio_working_3-way'!W84&gt;=0,IF('OddsRatio_working_3-way'!V84+SQRT('OddsRatio_working_3-way'!W84)&gt;0,0,PI()),ACOS('OddsRatio_working_3-way'!V84/(2*'OddsRatio_working_3-way'!X84)))</f>
        <v>0.10635090495640931</v>
      </c>
      <c r="Z84" s="11">
        <f>'OddsRatio_working_3-way'!X84^(1/3)*COS('OddsRatio_working_3-way'!Y84/3)</f>
        <v>0.53365495546187292</v>
      </c>
      <c r="AA84" s="11">
        <f>'OddsRatio_working_3-way'!X84^(1/3)*COS(('OddsRatio_working_3-way'!Y84+2*PI())/3)</f>
        <v>-0.28321801146924375</v>
      </c>
      <c r="AB84" s="11">
        <f>'OddsRatio_working_3-way'!X84^(1/3)*COS(('OddsRatio_working_3-way'!Y84+4*PI())/3)</f>
        <v>-0.25043694399262906</v>
      </c>
      <c r="AC84" s="11">
        <f>'OddsRatio_working_3-way'!X84^(1/3)*SIN('OddsRatio_working_3-way'!Y84/3)</f>
        <v>1.8926158131946764E-2</v>
      </c>
      <c r="AD84" s="11">
        <f>'OddsRatio_working_3-way'!X84^(1/3)*SIN(('OddsRatio_working_3-way'!Y84+2*PI())/3)</f>
        <v>0.45269566921946175</v>
      </c>
      <c r="AE84" s="11">
        <f>'OddsRatio_working_3-way'!X84^(1/3)*SIN(('OddsRatio_working_3-way'!Y84+4*PI())/3)</f>
        <v>-0.47162182735140851</v>
      </c>
      <c r="AF84" s="11">
        <f>-'OddsRatio_working_3-way'!U84/(3*'OddsRatio_working_3-way'!X84^(1/3))*COS(('OddsRatio_working_3-way'!Y84)/3)</f>
        <v>0.53365495546187269</v>
      </c>
      <c r="AG84" s="11">
        <f>-'OddsRatio_working_3-way'!U84/(3*'OddsRatio_working_3-way'!X84^(1/3))*COS(('OddsRatio_working_3-way'!Y84+2*PI())/3)</f>
        <v>-0.28321801146924364</v>
      </c>
      <c r="AH84" s="11">
        <f>-'OddsRatio_working_3-way'!U84/(3*'OddsRatio_working_3-way'!X84^(1/3))*COS(('OddsRatio_working_3-way'!Y84+4*PI())/3)</f>
        <v>-0.25043694399262895</v>
      </c>
      <c r="AI84" s="11">
        <f>'OddsRatio_working_3-way'!U84/(3*'OddsRatio_working_3-way'!X84^(1/3))*SIN(('OddsRatio_working_3-way'!Y84)/3)</f>
        <v>-1.8926158131946758E-2</v>
      </c>
      <c r="AJ84" s="11">
        <f>'OddsRatio_working_3-way'!U84/(3*'OddsRatio_working_3-way'!X84^(1/3))*SIN(('OddsRatio_working_3-way'!Y84+2*PI())/3)</f>
        <v>-0.45269566921946153</v>
      </c>
      <c r="AK84" s="11">
        <f>'OddsRatio_working_3-way'!U84/(3*'OddsRatio_working_3-way'!X84^(1/3))*SIN(('OddsRatio_working_3-way'!Y84+4*PI())/3)</f>
        <v>0.47162182735140834</v>
      </c>
      <c r="AL84" s="11">
        <f>'OddsRatio_working_3-way'!Z84+'OddsRatio_working_3-way'!AF84</f>
        <v>1.0673099109237456</v>
      </c>
      <c r="AM84" s="11">
        <f>'OddsRatio_working_3-way'!AA84+'OddsRatio_working_3-way'!AG84</f>
        <v>-0.56643602293848738</v>
      </c>
      <c r="AN84" s="11">
        <f>'OddsRatio_working_3-way'!AB84+'OddsRatio_working_3-way'!AH84</f>
        <v>-0.500873887985258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1.0673099109237456</v>
      </c>
      <c r="AS84" s="11">
        <f>IF(('OddsRatio_working_3-way'!X84=0),IF(Q84&gt;0,-Q84^(1/3),(-Q84)^(1/3)),'OddsRatio_working_3-way'!AM84-'OddsRatio_working_3-way'!R84/3)</f>
        <v>-0.56643602293848738</v>
      </c>
      <c r="AT84" s="11">
        <f>IF(('OddsRatio_working_3-way'!X84=0),IF(Q84&gt;0,-Q84^(1/3),(-Q84)^(1/3)),'OddsRatio_working_3-way'!AN84-'OddsRatio_working_3-way'!R84/3)</f>
        <v>-0.500873887985258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2.12</v>
      </c>
      <c r="B85" s="4">
        <f>IF('True_Odds_Calculator_3-way'!B86="","",'True_Odds_Calculator_3-way'!B86)</f>
        <v>3.15</v>
      </c>
      <c r="C85" s="4">
        <f>IF('True_Odds_Calculator_3-way'!C86="","",'True_Odds_Calculator_3-way'!C86)</f>
        <v>3.92</v>
      </c>
      <c r="D85" s="9">
        <f t="shared" si="26"/>
        <v>0.45475275999831355</v>
      </c>
      <c r="E85" s="9">
        <f t="shared" si="27"/>
        <v>0.30287921064969381</v>
      </c>
      <c r="F85" s="9">
        <f t="shared" si="28"/>
        <v>0.24236802935199281</v>
      </c>
      <c r="G85" s="9">
        <f t="shared" si="29"/>
        <v>1.0705331241100198</v>
      </c>
      <c r="H85" s="9">
        <f t="shared" si="30"/>
        <v>2.1989970990032219</v>
      </c>
      <c r="I85" s="9">
        <f t="shared" si="31"/>
        <v>3.3016462168365432</v>
      </c>
      <c r="J85" s="9">
        <f t="shared" si="32"/>
        <v>4.1259567224012574</v>
      </c>
      <c r="K85" s="11">
        <f t="shared" si="33"/>
        <v>0.47169811320754712</v>
      </c>
      <c r="L85" s="11">
        <f t="shared" si="34"/>
        <v>0.31746031746031744</v>
      </c>
      <c r="M85" s="11">
        <f t="shared" si="35"/>
        <v>0.25510204081632654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-0.26860052196979445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0.23646026245179116</v>
      </c>
      <c r="Q85" s="11">
        <f>2*'OddsRatio_working_3-way'!K85*'OddsRatio_working_3-way'!L85*'OddsRatio_working_3-way'!M85</f>
        <v>7.6400731002194217E-2</v>
      </c>
      <c r="R85" s="11">
        <f t="shared" si="36"/>
        <v>0</v>
      </c>
      <c r="S85" s="11">
        <f t="shared" si="37"/>
        <v>-0.88034178309743705</v>
      </c>
      <c r="T85" s="11">
        <f t="shared" si="38"/>
        <v>-0.28443999453875179</v>
      </c>
      <c r="U85" s="11">
        <f>'OddsRatio_working_3-way'!S85-'OddsRatio_working_3-way'!R85^2/3</f>
        <v>-0.88034178309743705</v>
      </c>
      <c r="V85" s="11">
        <f>'OddsRatio_working_3-way'!S85*'OddsRatio_working_3-way'!R85/3-2*'OddsRatio_working_3-way'!R85^3/27-'OddsRatio_working_3-way'!T85</f>
        <v>0.28443999453875179</v>
      </c>
      <c r="W85" s="11">
        <f>'OddsRatio_working_3-way'!V85^2+4*'OddsRatio_working_3-way'!U85^3/27</f>
        <v>-2.0170384162395097E-2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0.15896264864395052</v>
      </c>
      <c r="Y85" s="11">
        <f>IF('OddsRatio_working_3-way'!W85&gt;=0,IF('OddsRatio_working_3-way'!V85+SQRT('OddsRatio_working_3-way'!W85)&gt;0,0,PI()),ACOS('OddsRatio_working_3-way'!V85/(2*'OddsRatio_working_3-way'!X85)))</f>
        <v>0.46309192213160633</v>
      </c>
      <c r="Z85" s="11">
        <f>'OddsRatio_working_3-way'!X85^(1/3)*COS('OddsRatio_working_3-way'!Y85/3)</f>
        <v>0.53526656205500989</v>
      </c>
      <c r="AA85" s="11">
        <f>'OddsRatio_working_3-way'!X85^(1/3)*COS(('OddsRatio_working_3-way'!Y85+2*PI())/3)</f>
        <v>-0.33976320847594316</v>
      </c>
      <c r="AB85" s="11">
        <f>'OddsRatio_working_3-way'!X85^(1/3)*COS(('OddsRatio_working_3-way'!Y85+4*PI())/3)</f>
        <v>-0.19550335357906634</v>
      </c>
      <c r="AC85" s="11">
        <f>'OddsRatio_working_3-way'!X85^(1/3)*SIN('OddsRatio_working_3-way'!Y85/3)</f>
        <v>8.3288466057968163E-2</v>
      </c>
      <c r="AD85" s="11">
        <f>'OddsRatio_working_3-way'!X85^(1/3)*SIN(('OddsRatio_working_3-way'!Y85+2*PI())/3)</f>
        <v>0.42191020750701419</v>
      </c>
      <c r="AE85" s="11">
        <f>'OddsRatio_working_3-way'!X85^(1/3)*SIN(('OddsRatio_working_3-way'!Y85+4*PI())/3)</f>
        <v>-0.50519867356498227</v>
      </c>
      <c r="AF85" s="11">
        <f>-'OddsRatio_working_3-way'!U85/(3*'OddsRatio_working_3-way'!X85^(1/3))*COS(('OddsRatio_working_3-way'!Y85)/3)</f>
        <v>0.53526656205500989</v>
      </c>
      <c r="AG85" s="11">
        <f>-'OddsRatio_working_3-way'!U85/(3*'OddsRatio_working_3-way'!X85^(1/3))*COS(('OddsRatio_working_3-way'!Y85+2*PI())/3)</f>
        <v>-0.33976320847594316</v>
      </c>
      <c r="AH85" s="11">
        <f>-'OddsRatio_working_3-way'!U85/(3*'OddsRatio_working_3-way'!X85^(1/3))*COS(('OddsRatio_working_3-way'!Y85+4*PI())/3)</f>
        <v>-0.19550335357906634</v>
      </c>
      <c r="AI85" s="11">
        <f>'OddsRatio_working_3-way'!U85/(3*'OddsRatio_working_3-way'!X85^(1/3))*SIN(('OddsRatio_working_3-way'!Y85)/3)</f>
        <v>-8.3288466057968163E-2</v>
      </c>
      <c r="AJ85" s="11">
        <f>'OddsRatio_working_3-way'!U85/(3*'OddsRatio_working_3-way'!X85^(1/3))*SIN(('OddsRatio_working_3-way'!Y85+2*PI())/3)</f>
        <v>-0.42191020750701419</v>
      </c>
      <c r="AK85" s="11">
        <f>'OddsRatio_working_3-way'!U85/(3*'OddsRatio_working_3-way'!X85^(1/3))*SIN(('OddsRatio_working_3-way'!Y85+4*PI())/3)</f>
        <v>0.50519867356498227</v>
      </c>
      <c r="AL85" s="11">
        <f>'OddsRatio_working_3-way'!Z85+'OddsRatio_working_3-way'!AF85</f>
        <v>1.0705331241100198</v>
      </c>
      <c r="AM85" s="11">
        <f>'OddsRatio_working_3-way'!AA85+'OddsRatio_working_3-way'!AG85</f>
        <v>-0.67952641695188631</v>
      </c>
      <c r="AN85" s="11">
        <f>'OddsRatio_working_3-way'!AB85+'OddsRatio_working_3-way'!AH85</f>
        <v>-0.39100670715813268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1.0705331241100198</v>
      </c>
      <c r="AS85" s="11">
        <f>IF(('OddsRatio_working_3-way'!X85=0),IF(Q85&gt;0,-Q85^(1/3),(-Q85)^(1/3)),'OddsRatio_working_3-way'!AM85-'OddsRatio_working_3-way'!R85/3)</f>
        <v>-0.67952641695188631</v>
      </c>
      <c r="AT85" s="11">
        <f>IF(('OddsRatio_working_3-way'!X85=0),IF(Q85&gt;0,-Q85^(1/3),(-Q85)^(1/3)),'OddsRatio_working_3-way'!AN85-'OddsRatio_working_3-way'!R85/3)</f>
        <v>-0.39100670715813268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2.0299999999999998</v>
      </c>
      <c r="B86" s="4">
        <f>IF('True_Odds_Calculator_3-way'!B87="","",'True_Odds_Calculator_3-way'!B87)</f>
        <v>3.24</v>
      </c>
      <c r="C86" s="4">
        <f>IF('True_Odds_Calculator_3-way'!C87="","",'True_Odds_Calculator_3-way'!C87)</f>
        <v>4.08</v>
      </c>
      <c r="D86" s="9">
        <f t="shared" si="26"/>
        <v>0.47457409262875228</v>
      </c>
      <c r="E86" s="9">
        <f t="shared" si="27"/>
        <v>0.29344548199313508</v>
      </c>
      <c r="F86" s="9">
        <f t="shared" si="28"/>
        <v>0.23198042537811261</v>
      </c>
      <c r="G86" s="9">
        <f t="shared" si="29"/>
        <v>1.0749053690238335</v>
      </c>
      <c r="H86" s="9">
        <f t="shared" si="30"/>
        <v>2.1071525300945484</v>
      </c>
      <c r="I86" s="9">
        <f t="shared" si="31"/>
        <v>3.4077880266133871</v>
      </c>
      <c r="J86" s="9">
        <f t="shared" si="32"/>
        <v>4.3107085365934079</v>
      </c>
      <c r="K86" s="11">
        <f t="shared" si="33"/>
        <v>0.49261083743842371</v>
      </c>
      <c r="L86" s="11">
        <f t="shared" si="34"/>
        <v>0.30864197530864196</v>
      </c>
      <c r="M86" s="11">
        <f t="shared" si="35"/>
        <v>0.24509803921568626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-0.26481022379151742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0.23663147677121085</v>
      </c>
      <c r="Q86" s="11">
        <f>2*'OddsRatio_working_3-way'!K86*'OddsRatio_working_3-way'!L86*'OddsRatio_working_3-way'!M86</f>
        <v>7.452959898305854E-2</v>
      </c>
      <c r="R86" s="11">
        <f t="shared" si="36"/>
        <v>0</v>
      </c>
      <c r="S86" s="11">
        <f t="shared" si="37"/>
        <v>-0.89358890069708397</v>
      </c>
      <c r="T86" s="11">
        <f t="shared" si="38"/>
        <v>-0.28144532305419973</v>
      </c>
      <c r="U86" s="11">
        <f>'OddsRatio_working_3-way'!S86-'OddsRatio_working_3-way'!R86^2/3</f>
        <v>-0.89358890069708397</v>
      </c>
      <c r="V86" s="11">
        <f>'OddsRatio_working_3-way'!S86*'OddsRatio_working_3-way'!R86/3-2*'OddsRatio_working_3-way'!R86^3/27-'OddsRatio_working_3-way'!T86</f>
        <v>0.28144532305419973</v>
      </c>
      <c r="W86" s="11">
        <f>'OddsRatio_working_3-way'!V86^2+4*'OddsRatio_working_3-way'!U86^3/27</f>
        <v>-2.6496936221020714E-2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0.16256414587025605</v>
      </c>
      <c r="Y86" s="11">
        <f>IF('OddsRatio_working_3-way'!W86&gt;=0,IF('OddsRatio_working_3-way'!V86+SQRT('OddsRatio_working_3-way'!W86)&gt;0,0,PI()),ACOS('OddsRatio_working_3-way'!V86/(2*'OddsRatio_working_3-way'!X86)))</f>
        <v>0.5243612760886478</v>
      </c>
      <c r="Z86" s="11">
        <f>'OddsRatio_working_3-way'!X86^(1/3)*COS('OddsRatio_working_3-way'!Y86/3)</f>
        <v>0.53745268451191686</v>
      </c>
      <c r="AA86" s="11">
        <f>'OddsRatio_working_3-way'!X86^(1/3)*COS(('OddsRatio_working_3-way'!Y86+2*PI())/3)</f>
        <v>-0.35091931097878476</v>
      </c>
      <c r="AB86" s="11">
        <f>'OddsRatio_working_3-way'!X86^(1/3)*COS(('OddsRatio_working_3-way'!Y86+4*PI())/3)</f>
        <v>-0.18653337353313224</v>
      </c>
      <c r="AC86" s="11">
        <f>'OddsRatio_working_3-way'!X86^(1/3)*SIN('OddsRatio_working_3-way'!Y86/3)</f>
        <v>9.4908265235236502E-2</v>
      </c>
      <c r="AD86" s="11">
        <f>'OddsRatio_working_3-way'!X86^(1/3)*SIN(('OddsRatio_working_3-way'!Y86+2*PI())/3)</f>
        <v>0.41799354550184503</v>
      </c>
      <c r="AE86" s="11">
        <f>'OddsRatio_working_3-way'!X86^(1/3)*SIN(('OddsRatio_working_3-way'!Y86+4*PI())/3)</f>
        <v>-0.51290181073708152</v>
      </c>
      <c r="AF86" s="11">
        <f>-'OddsRatio_working_3-way'!U86/(3*'OddsRatio_working_3-way'!X86^(1/3))*COS(('OddsRatio_working_3-way'!Y86)/3)</f>
        <v>0.53745268451191675</v>
      </c>
      <c r="AG86" s="11">
        <f>-'OddsRatio_working_3-way'!U86/(3*'OddsRatio_working_3-way'!X86^(1/3))*COS(('OddsRatio_working_3-way'!Y86+2*PI())/3)</f>
        <v>-0.3509193109787847</v>
      </c>
      <c r="AH86" s="11">
        <f>-'OddsRatio_working_3-way'!U86/(3*'OddsRatio_working_3-way'!X86^(1/3))*COS(('OddsRatio_working_3-way'!Y86+4*PI())/3)</f>
        <v>-0.18653337353313221</v>
      </c>
      <c r="AI86" s="11">
        <f>'OddsRatio_working_3-way'!U86/(3*'OddsRatio_working_3-way'!X86^(1/3))*SIN(('OddsRatio_working_3-way'!Y86)/3)</f>
        <v>-9.4908265235236489E-2</v>
      </c>
      <c r="AJ86" s="11">
        <f>'OddsRatio_working_3-way'!U86/(3*'OddsRatio_working_3-way'!X86^(1/3))*SIN(('OddsRatio_working_3-way'!Y86+2*PI())/3)</f>
        <v>-0.41799354550184498</v>
      </c>
      <c r="AK86" s="11">
        <f>'OddsRatio_working_3-way'!U86/(3*'OddsRatio_working_3-way'!X86^(1/3))*SIN(('OddsRatio_working_3-way'!Y86+4*PI())/3)</f>
        <v>0.51290181073708141</v>
      </c>
      <c r="AL86" s="11">
        <f>'OddsRatio_working_3-way'!Z86+'OddsRatio_working_3-way'!AF86</f>
        <v>1.0749053690238335</v>
      </c>
      <c r="AM86" s="11">
        <f>'OddsRatio_working_3-way'!AA86+'OddsRatio_working_3-way'!AG86</f>
        <v>-0.70183862195756941</v>
      </c>
      <c r="AN86" s="11">
        <f>'OddsRatio_working_3-way'!AB86+'OddsRatio_working_3-way'!AH86</f>
        <v>-0.37306674706626441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1.0749053690238335</v>
      </c>
      <c r="AS86" s="11">
        <f>IF(('OddsRatio_working_3-way'!X86=0),IF(Q86&gt;0,-Q86^(1/3),(-Q86)^(1/3)),'OddsRatio_working_3-way'!AM86-'OddsRatio_working_3-way'!R86/3)</f>
        <v>-0.70183862195756941</v>
      </c>
      <c r="AT86" s="11">
        <f>IF(('OddsRatio_working_3-way'!X86=0),IF(Q86&gt;0,-Q86^(1/3),(-Q86)^(1/3)),'OddsRatio_working_3-way'!AN86-'OddsRatio_working_3-way'!R86/3)</f>
        <v>-0.37306674706626441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3.31</v>
      </c>
      <c r="B87" s="4">
        <f>IF('True_Odds_Calculator_3-way'!B88="","",'True_Odds_Calculator_3-way'!B88)</f>
        <v>2.98</v>
      </c>
      <c r="C87" s="4">
        <f>IF('True_Odds_Calculator_3-way'!C88="","",'True_Odds_Calculator_3-way'!C88)</f>
        <v>2.46</v>
      </c>
      <c r="D87" s="9">
        <f t="shared" si="26"/>
        <v>0.28835687286331962</v>
      </c>
      <c r="E87" s="9">
        <f t="shared" si="27"/>
        <v>0.32098975151264619</v>
      </c>
      <c r="F87" s="9">
        <f t="shared" si="28"/>
        <v>0.39065337562403374</v>
      </c>
      <c r="G87" s="9">
        <f t="shared" si="29"/>
        <v>1.0683657883684683</v>
      </c>
      <c r="H87" s="9">
        <f t="shared" si="30"/>
        <v>3.4679249711311626</v>
      </c>
      <c r="I87" s="9">
        <f t="shared" si="31"/>
        <v>3.1153642609695673</v>
      </c>
      <c r="J87" s="9">
        <f t="shared" si="32"/>
        <v>2.5598140510179634</v>
      </c>
      <c r="K87" s="11">
        <f t="shared" si="33"/>
        <v>0.30211480362537763</v>
      </c>
      <c r="L87" s="11">
        <f t="shared" si="34"/>
        <v>0.33557046979865773</v>
      </c>
      <c r="M87" s="11">
        <f t="shared" si="35"/>
        <v>0.4065040650406504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-0.27520141399025433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0.23696733246656865</v>
      </c>
      <c r="Q87" s="11">
        <f>2*'OddsRatio_working_3-way'!K87*'OddsRatio_working_3-way'!L87*'OddsRatio_working_3-way'!M87</f>
        <v>8.2423419988371702E-2</v>
      </c>
      <c r="R87" s="11">
        <f t="shared" si="36"/>
        <v>0</v>
      </c>
      <c r="S87" s="11">
        <f t="shared" si="37"/>
        <v>-0.8610687315544111</v>
      </c>
      <c r="T87" s="11">
        <f t="shared" si="38"/>
        <v>-0.29950216749718644</v>
      </c>
      <c r="U87" s="11">
        <f>'OddsRatio_working_3-way'!S87-'OddsRatio_working_3-way'!R87^2/3</f>
        <v>-0.8610687315544111</v>
      </c>
      <c r="V87" s="11">
        <f>'OddsRatio_working_3-way'!S87*'OddsRatio_working_3-way'!R87/3-2*'OddsRatio_working_3-way'!R87^3/27-'OddsRatio_working_3-way'!T87</f>
        <v>0.29950216749718644</v>
      </c>
      <c r="W87" s="11">
        <f>'OddsRatio_working_3-way'!V87^2+4*'OddsRatio_working_3-way'!U87^3/27</f>
        <v>-4.8807108698840224E-3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0.15377114424152921</v>
      </c>
      <c r="Y87" s="11">
        <f>IF('OddsRatio_working_3-way'!W87&gt;=0,IF('OddsRatio_working_3-way'!V87+SQRT('OddsRatio_working_3-way'!W87)&gt;0,0,PI()),ACOS('OddsRatio_working_3-way'!V87/(2*'OddsRatio_working_3-way'!X87)))</f>
        <v>0.22916304722096159</v>
      </c>
      <c r="Z87" s="11">
        <f>'OddsRatio_working_3-way'!X87^(1/3)*COS('OddsRatio_working_3-way'!Y87/3)</f>
        <v>0.53418289418423415</v>
      </c>
      <c r="AA87" s="11">
        <f>'OddsRatio_working_3-way'!X87^(1/3)*COS(('OddsRatio_working_3-way'!Y87+2*PI())/3)</f>
        <v>-0.30249850231165376</v>
      </c>
      <c r="AB87" s="11">
        <f>'OddsRatio_working_3-way'!X87^(1/3)*COS(('OddsRatio_working_3-way'!Y87+4*PI())/3)</f>
        <v>-0.23168439187258041</v>
      </c>
      <c r="AC87" s="11">
        <f>'OddsRatio_working_3-way'!X87^(1/3)*SIN('OddsRatio_working_3-way'!Y87/3)</f>
        <v>4.0884545724422995E-2</v>
      </c>
      <c r="AD87" s="11">
        <f>'OddsRatio_working_3-way'!X87^(1/3)*SIN(('OddsRatio_working_3-way'!Y87+2*PI())/3)</f>
        <v>0.44217368376842991</v>
      </c>
      <c r="AE87" s="11">
        <f>'OddsRatio_working_3-way'!X87^(1/3)*SIN(('OddsRatio_working_3-way'!Y87+4*PI())/3)</f>
        <v>-0.48305822949285282</v>
      </c>
      <c r="AF87" s="11">
        <f>-'OddsRatio_working_3-way'!U87/(3*'OddsRatio_working_3-way'!X87^(1/3))*COS(('OddsRatio_working_3-way'!Y87)/3)</f>
        <v>0.53418289418423415</v>
      </c>
      <c r="AG87" s="11">
        <f>-'OddsRatio_working_3-way'!U87/(3*'OddsRatio_working_3-way'!X87^(1/3))*COS(('OddsRatio_working_3-way'!Y87+2*PI())/3)</f>
        <v>-0.30249850231165376</v>
      </c>
      <c r="AH87" s="11">
        <f>-'OddsRatio_working_3-way'!U87/(3*'OddsRatio_working_3-way'!X87^(1/3))*COS(('OddsRatio_working_3-way'!Y87+4*PI())/3)</f>
        <v>-0.23168439187258041</v>
      </c>
      <c r="AI87" s="11">
        <f>'OddsRatio_working_3-way'!U87/(3*'OddsRatio_working_3-way'!X87^(1/3))*SIN(('OddsRatio_working_3-way'!Y87)/3)</f>
        <v>-4.0884545724422995E-2</v>
      </c>
      <c r="AJ87" s="11">
        <f>'OddsRatio_working_3-way'!U87/(3*'OddsRatio_working_3-way'!X87^(1/3))*SIN(('OddsRatio_working_3-way'!Y87+2*PI())/3)</f>
        <v>-0.44217368376842991</v>
      </c>
      <c r="AK87" s="11">
        <f>'OddsRatio_working_3-way'!U87/(3*'OddsRatio_working_3-way'!X87^(1/3))*SIN(('OddsRatio_working_3-way'!Y87+4*PI())/3)</f>
        <v>0.48305822949285282</v>
      </c>
      <c r="AL87" s="11">
        <f>'OddsRatio_working_3-way'!Z87+'OddsRatio_working_3-way'!AF87</f>
        <v>1.0683657883684683</v>
      </c>
      <c r="AM87" s="11">
        <f>'OddsRatio_working_3-way'!AA87+'OddsRatio_working_3-way'!AG87</f>
        <v>-0.60499700462330752</v>
      </c>
      <c r="AN87" s="11">
        <f>'OddsRatio_working_3-way'!AB87+'OddsRatio_working_3-way'!AH87</f>
        <v>-0.46336878374516083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1.0683657883684683</v>
      </c>
      <c r="AS87" s="11">
        <f>IF(('OddsRatio_working_3-way'!X87=0),IF(Q87&gt;0,-Q87^(1/3),(-Q87)^(1/3)),'OddsRatio_working_3-way'!AM87-'OddsRatio_working_3-way'!R87/3)</f>
        <v>-0.60499700462330752</v>
      </c>
      <c r="AT87" s="11">
        <f>IF(('OddsRatio_working_3-way'!X87=0),IF(Q87&gt;0,-Q87^(1/3),(-Q87)^(1/3)),'OddsRatio_working_3-way'!AN87-'OddsRatio_working_3-way'!R87/3)</f>
        <v>-0.46336878374516083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2.4500000000000002</v>
      </c>
      <c r="B88" s="4">
        <f>IF('True_Odds_Calculator_3-way'!B89="","",'True_Odds_Calculator_3-way'!B89)</f>
        <v>2.93</v>
      </c>
      <c r="C88" s="4">
        <f>IF('True_Odds_Calculator_3-way'!C89="","",'True_Odds_Calculator_3-way'!C89)</f>
        <v>3.41</v>
      </c>
      <c r="D88" s="9">
        <f t="shared" si="26"/>
        <v>0.39278945722231884</v>
      </c>
      <c r="E88" s="9">
        <f t="shared" si="27"/>
        <v>0.32704992714448111</v>
      </c>
      <c r="F88" s="9">
        <f t="shared" si="28"/>
        <v>0.28016061563320011</v>
      </c>
      <c r="G88" s="9">
        <f t="shared" si="29"/>
        <v>1.0661332270275092</v>
      </c>
      <c r="H88" s="9">
        <f t="shared" si="30"/>
        <v>2.5458931791898887</v>
      </c>
      <c r="I88" s="9">
        <f t="shared" si="31"/>
        <v>3.0576371281630927</v>
      </c>
      <c r="J88" s="9">
        <f t="shared" si="32"/>
        <v>3.5693810771362973</v>
      </c>
      <c r="K88" s="11">
        <f t="shared" si="33"/>
        <v>0.4081632653061224</v>
      </c>
      <c r="L88" s="11">
        <f t="shared" si="34"/>
        <v>0.34129692832764502</v>
      </c>
      <c r="M88" s="11">
        <f t="shared" si="35"/>
        <v>0.29325513196480935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-0.27552072343755396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0.23653231372518574</v>
      </c>
      <c r="Q88" s="11">
        <f>2*'OddsRatio_working_3-way'!K88*'OddsRatio_working_3-way'!L88*'OddsRatio_working_3-way'!M88</f>
        <v>8.1703735310944978E-2</v>
      </c>
      <c r="R88" s="11">
        <f t="shared" si="36"/>
        <v>0</v>
      </c>
      <c r="S88" s="11">
        <f t="shared" si="37"/>
        <v>-0.85849191586779194</v>
      </c>
      <c r="T88" s="11">
        <f t="shared" si="38"/>
        <v>-0.29654297612013536</v>
      </c>
      <c r="U88" s="11">
        <f>'OddsRatio_working_3-way'!S88-'OddsRatio_working_3-way'!R88^2/3</f>
        <v>-0.85849191586779194</v>
      </c>
      <c r="V88" s="11">
        <f>'OddsRatio_working_3-way'!S88*'OddsRatio_working_3-way'!R88/3-2*'OddsRatio_working_3-way'!R88^3/27-'OddsRatio_working_3-way'!T88</f>
        <v>0.29654297612013536</v>
      </c>
      <c r="W88" s="11">
        <f>'OddsRatio_working_3-way'!V88^2+4*'OddsRatio_working_3-way'!U88^3/27</f>
        <v>-5.7979266082407999E-3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0.1530814026053034</v>
      </c>
      <c r="Y88" s="11">
        <f>IF('OddsRatio_working_3-way'!W88&gt;=0,IF('OddsRatio_working_3-way'!V88+SQRT('OddsRatio_working_3-way'!W88)&gt;0,0,PI()),ACOS('OddsRatio_working_3-way'!V88/(2*'OddsRatio_working_3-way'!X88)))</f>
        <v>0.25134266763862012</v>
      </c>
      <c r="Z88" s="11">
        <f>'OddsRatio_working_3-way'!X88^(1/3)*COS('OddsRatio_working_3-way'!Y88/3)</f>
        <v>0.53306661351375462</v>
      </c>
      <c r="AA88" s="11">
        <f>'OddsRatio_working_3-way'!X88^(1/3)*COS(('OddsRatio_working_3-way'!Y88+2*PI())/3)</f>
        <v>-0.30530143973592355</v>
      </c>
      <c r="AB88" s="11">
        <f>'OddsRatio_working_3-way'!X88^(1/3)*COS(('OddsRatio_working_3-way'!Y88+4*PI())/3)</f>
        <v>-0.22776517377783095</v>
      </c>
      <c r="AC88" s="11">
        <f>'OddsRatio_working_3-way'!X88^(1/3)*SIN('OddsRatio_working_3-way'!Y88/3)</f>
        <v>4.4765584022863167E-2</v>
      </c>
      <c r="AD88" s="11">
        <f>'OddsRatio_working_3-way'!X88^(1/3)*SIN(('OddsRatio_working_3-way'!Y88+2*PI())/3)</f>
        <v>0.43926643720082104</v>
      </c>
      <c r="AE88" s="11">
        <f>'OddsRatio_working_3-way'!X88^(1/3)*SIN(('OddsRatio_working_3-way'!Y88+4*PI())/3)</f>
        <v>-0.48403202122368422</v>
      </c>
      <c r="AF88" s="11">
        <f>-'OddsRatio_working_3-way'!U88/(3*'OddsRatio_working_3-way'!X88^(1/3))*COS(('OddsRatio_working_3-way'!Y88)/3)</f>
        <v>0.53306661351375462</v>
      </c>
      <c r="AG88" s="11">
        <f>-'OddsRatio_working_3-way'!U88/(3*'OddsRatio_working_3-way'!X88^(1/3))*COS(('OddsRatio_working_3-way'!Y88+2*PI())/3)</f>
        <v>-0.30530143973592355</v>
      </c>
      <c r="AH88" s="11">
        <f>-'OddsRatio_working_3-way'!U88/(3*'OddsRatio_working_3-way'!X88^(1/3))*COS(('OddsRatio_working_3-way'!Y88+4*PI())/3)</f>
        <v>-0.22776517377783095</v>
      </c>
      <c r="AI88" s="11">
        <f>'OddsRatio_working_3-way'!U88/(3*'OddsRatio_working_3-way'!X88^(1/3))*SIN(('OddsRatio_working_3-way'!Y88)/3)</f>
        <v>-4.4765584022863167E-2</v>
      </c>
      <c r="AJ88" s="11">
        <f>'OddsRatio_working_3-way'!U88/(3*'OddsRatio_working_3-way'!X88^(1/3))*SIN(('OddsRatio_working_3-way'!Y88+2*PI())/3)</f>
        <v>-0.43926643720082104</v>
      </c>
      <c r="AK88" s="11">
        <f>'OddsRatio_working_3-way'!U88/(3*'OddsRatio_working_3-way'!X88^(1/3))*SIN(('OddsRatio_working_3-way'!Y88+4*PI())/3)</f>
        <v>0.48403202122368422</v>
      </c>
      <c r="AL88" s="11">
        <f>'OddsRatio_working_3-way'!Z88+'OddsRatio_working_3-way'!AF88</f>
        <v>1.0661332270275092</v>
      </c>
      <c r="AM88" s="11">
        <f>'OddsRatio_working_3-way'!AA88+'OddsRatio_working_3-way'!AG88</f>
        <v>-0.6106028794718471</v>
      </c>
      <c r="AN88" s="11">
        <f>'OddsRatio_working_3-way'!AB88+'OddsRatio_working_3-way'!AH88</f>
        <v>-0.45553034755566191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1.0661332270275092</v>
      </c>
      <c r="AS88" s="11">
        <f>IF(('OddsRatio_working_3-way'!X88=0),IF(Q88&gt;0,-Q88^(1/3),(-Q88)^(1/3)),'OddsRatio_working_3-way'!AM88-'OddsRatio_working_3-way'!R88/3)</f>
        <v>-0.6106028794718471</v>
      </c>
      <c r="AT88" s="11">
        <f>IF(('OddsRatio_working_3-way'!X88=0),IF(Q88&gt;0,-Q88^(1/3),(-Q88)^(1/3)),'OddsRatio_working_3-way'!AN88-'OddsRatio_working_3-way'!R88/3)</f>
        <v>-0.45553034755566191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2.75</v>
      </c>
      <c r="B89" s="4">
        <f>IF('True_Odds_Calculator_3-way'!B90="","",'True_Odds_Calculator_3-way'!B90)</f>
        <v>3.03</v>
      </c>
      <c r="C89" s="4">
        <f>IF('True_Odds_Calculator_3-way'!C90="","",'True_Odds_Calculator_3-way'!C90)</f>
        <v>2.86</v>
      </c>
      <c r="D89" s="9">
        <f t="shared" si="26"/>
        <v>0.34887801402736168</v>
      </c>
      <c r="E89" s="9">
        <f t="shared" si="27"/>
        <v>0.31596131645015318</v>
      </c>
      <c r="F89" s="9">
        <f t="shared" si="28"/>
        <v>0.33516066952248524</v>
      </c>
      <c r="G89" s="9">
        <f t="shared" si="29"/>
        <v>1.0664750752705743</v>
      </c>
      <c r="H89" s="9">
        <f t="shared" si="30"/>
        <v>2.866331381723505</v>
      </c>
      <c r="I89" s="9">
        <f t="shared" si="31"/>
        <v>3.1649444027992661</v>
      </c>
      <c r="J89" s="9">
        <f t="shared" si="32"/>
        <v>2.9836436400032671</v>
      </c>
      <c r="K89" s="11">
        <f t="shared" si="33"/>
        <v>0.36363636363636365</v>
      </c>
      <c r="L89" s="11">
        <f t="shared" si="34"/>
        <v>0.33003300330033003</v>
      </c>
      <c r="M89" s="11">
        <f t="shared" si="35"/>
        <v>0.34965034965034969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-0.27727178312236822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0.2366670233456912</v>
      </c>
      <c r="Q89" s="11">
        <f>2*'OddsRatio_working_3-way'!K89*'OddsRatio_working_3-way'!L89*'OddsRatio_working_3-way'!M89</f>
        <v>8.3924476363720302E-2</v>
      </c>
      <c r="R89" s="11">
        <f t="shared" si="36"/>
        <v>0</v>
      </c>
      <c r="S89" s="11">
        <f t="shared" si="37"/>
        <v>-0.85355610542325921</v>
      </c>
      <c r="T89" s="11">
        <f t="shared" si="38"/>
        <v>-0.30267947000824802</v>
      </c>
      <c r="U89" s="11">
        <f>'OddsRatio_working_3-way'!S89-'OddsRatio_working_3-way'!R89^2/3</f>
        <v>-0.85355610542325921</v>
      </c>
      <c r="V89" s="11">
        <f>'OddsRatio_working_3-way'!S89*'OddsRatio_working_3-way'!R89/3-2*'OddsRatio_working_3-way'!R89^3/27-'OddsRatio_working_3-way'!T89</f>
        <v>0.30267947000824802</v>
      </c>
      <c r="W89" s="11">
        <f>'OddsRatio_working_3-way'!V89^2+4*'OddsRatio_working_3-way'!U89^3/27</f>
        <v>-5.1330887756456667E-4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0.15176311347132287</v>
      </c>
      <c r="Y89" s="11">
        <f>IF('OddsRatio_working_3-way'!W89&gt;=0,IF('OddsRatio_working_3-way'!V89+SQRT('OddsRatio_working_3-way'!W89)&gt;0,0,PI()),ACOS('OddsRatio_working_3-way'!V89/(2*'OddsRatio_working_3-way'!X89)))</f>
        <v>7.4713190495226511E-2</v>
      </c>
      <c r="Z89" s="11">
        <f>'OddsRatio_working_3-way'!X89^(1/3)*COS('OddsRatio_working_3-way'!Y89/3)</f>
        <v>0.53323753763528714</v>
      </c>
      <c r="AA89" s="11">
        <f>'OddsRatio_working_3-way'!X89^(1/3)*COS(('OddsRatio_working_3-way'!Y89+2*PI())/3)</f>
        <v>-0.27812192917932671</v>
      </c>
      <c r="AB89" s="11">
        <f>'OddsRatio_working_3-way'!X89^(1/3)*COS(('OddsRatio_working_3-way'!Y89+4*PI())/3)</f>
        <v>-0.25511560845596076</v>
      </c>
      <c r="AC89" s="11">
        <f>'OddsRatio_working_3-way'!X89^(1/3)*SIN('OddsRatio_working_3-way'!Y89/3)</f>
        <v>1.3282705462698396E-2</v>
      </c>
      <c r="AD89" s="11">
        <f>'OddsRatio_working_3-way'!X89^(1/3)*SIN(('OddsRatio_working_3-way'!Y89+2*PI())/3)</f>
        <v>0.45515590111227017</v>
      </c>
      <c r="AE89" s="11">
        <f>'OddsRatio_working_3-way'!X89^(1/3)*SIN(('OddsRatio_working_3-way'!Y89+4*PI())/3)</f>
        <v>-0.46843860657496839</v>
      </c>
      <c r="AF89" s="11">
        <f>-'OddsRatio_working_3-way'!U89/(3*'OddsRatio_working_3-way'!X89^(1/3))*COS(('OddsRatio_working_3-way'!Y89)/3)</f>
        <v>0.53323753763528714</v>
      </c>
      <c r="AG89" s="11">
        <f>-'OddsRatio_working_3-way'!U89/(3*'OddsRatio_working_3-way'!X89^(1/3))*COS(('OddsRatio_working_3-way'!Y89+2*PI())/3)</f>
        <v>-0.27812192917932671</v>
      </c>
      <c r="AH89" s="11">
        <f>-'OddsRatio_working_3-way'!U89/(3*'OddsRatio_working_3-way'!X89^(1/3))*COS(('OddsRatio_working_3-way'!Y89+4*PI())/3)</f>
        <v>-0.25511560845596076</v>
      </c>
      <c r="AI89" s="11">
        <f>'OddsRatio_working_3-way'!U89/(3*'OddsRatio_working_3-way'!X89^(1/3))*SIN(('OddsRatio_working_3-way'!Y89)/3)</f>
        <v>-1.3282705462698396E-2</v>
      </c>
      <c r="AJ89" s="11">
        <f>'OddsRatio_working_3-way'!U89/(3*'OddsRatio_working_3-way'!X89^(1/3))*SIN(('OddsRatio_working_3-way'!Y89+2*PI())/3)</f>
        <v>-0.45515590111227017</v>
      </c>
      <c r="AK89" s="11">
        <f>'OddsRatio_working_3-way'!U89/(3*'OddsRatio_working_3-way'!X89^(1/3))*SIN(('OddsRatio_working_3-way'!Y89+4*PI())/3)</f>
        <v>0.46843860657496839</v>
      </c>
      <c r="AL89" s="11">
        <f>'OddsRatio_working_3-way'!Z89+'OddsRatio_working_3-way'!AF89</f>
        <v>1.0664750752705743</v>
      </c>
      <c r="AM89" s="11">
        <f>'OddsRatio_working_3-way'!AA89+'OddsRatio_working_3-way'!AG89</f>
        <v>-0.55624385835865342</v>
      </c>
      <c r="AN89" s="11">
        <f>'OddsRatio_working_3-way'!AB89+'OddsRatio_working_3-way'!AH89</f>
        <v>-0.51023121691192153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1.0664750752705743</v>
      </c>
      <c r="AS89" s="11">
        <f>IF(('OddsRatio_working_3-way'!X89=0),IF(Q89&gt;0,-Q89^(1/3),(-Q89)^(1/3)),'OddsRatio_working_3-way'!AM89-'OddsRatio_working_3-way'!R89/3)</f>
        <v>-0.55624385835865342</v>
      </c>
      <c r="AT89" s="11">
        <f>IF(('OddsRatio_working_3-way'!X89=0),IF(Q89&gt;0,-Q89^(1/3),(-Q89)^(1/3)),'OddsRatio_working_3-way'!AN89-'OddsRatio_working_3-way'!R89/3)</f>
        <v>-0.51023121691192153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2.72</v>
      </c>
      <c r="B90" s="4">
        <f>IF('True_Odds_Calculator_3-way'!B91="","",'True_Odds_Calculator_3-way'!B91)</f>
        <v>2.89</v>
      </c>
      <c r="C90" s="4">
        <f>IF('True_Odds_Calculator_3-way'!C91="","",'True_Odds_Calculator_3-way'!C91)</f>
        <v>3.03</v>
      </c>
      <c r="D90" s="9">
        <f t="shared" si="26"/>
        <v>0.35268513078332531</v>
      </c>
      <c r="E90" s="9">
        <f t="shared" si="27"/>
        <v>0.33147759369831153</v>
      </c>
      <c r="F90" s="9">
        <f t="shared" si="28"/>
        <v>0.31583727551836305</v>
      </c>
      <c r="G90" s="9">
        <f t="shared" si="29"/>
        <v>1.0670873857365759</v>
      </c>
      <c r="H90" s="9">
        <f t="shared" si="30"/>
        <v>2.835390303466911</v>
      </c>
      <c r="I90" s="9">
        <f t="shared" si="31"/>
        <v>3.0167951590421289</v>
      </c>
      <c r="J90" s="9">
        <f t="shared" si="32"/>
        <v>3.1661873930452491</v>
      </c>
      <c r="K90" s="11">
        <f t="shared" si="33"/>
        <v>0.36764705882352938</v>
      </c>
      <c r="L90" s="11">
        <f t="shared" si="34"/>
        <v>0.34602076124567471</v>
      </c>
      <c r="M90" s="11">
        <f t="shared" si="35"/>
        <v>0.33003300330033003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-0.27706196734063793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0.23679347377033649</v>
      </c>
      <c r="Q90" s="11">
        <f>2*'OddsRatio_working_3-way'!K90*'OddsRatio_working_3-way'!L90*'OddsRatio_working_3-way'!M90</f>
        <v>8.3969316939835628E-2</v>
      </c>
      <c r="R90" s="11">
        <f t="shared" si="36"/>
        <v>0</v>
      </c>
      <c r="S90" s="11">
        <f t="shared" si="37"/>
        <v>-0.85465889108918103</v>
      </c>
      <c r="T90" s="11">
        <f t="shared" si="38"/>
        <v>-0.30307052875502871</v>
      </c>
      <c r="U90" s="11">
        <f>'OddsRatio_working_3-way'!S90-'OddsRatio_working_3-way'!R90^2/3</f>
        <v>-0.85465889108918103</v>
      </c>
      <c r="V90" s="11">
        <f>'OddsRatio_working_3-way'!S90*'OddsRatio_working_3-way'!R90/3-2*'OddsRatio_working_3-way'!R90^3/27-'OddsRatio_working_3-way'!T90</f>
        <v>0.30307052875502871</v>
      </c>
      <c r="W90" s="11">
        <f>'OddsRatio_working_3-way'!V90^2+4*'OddsRatio_working_3-way'!U90^3/27</f>
        <v>-6.3397252415209326E-4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0.15205732301011088</v>
      </c>
      <c r="Y90" s="11">
        <f>IF('OddsRatio_working_3-way'!W90&gt;=0,IF('OddsRatio_working_3-way'!V90+SQRT('OddsRatio_working_3-way'!W90)&gt;0,0,PI()),ACOS('OddsRatio_working_3-way'!V90/(2*'OddsRatio_working_3-way'!X90)))</f>
        <v>8.2888694969531329E-2</v>
      </c>
      <c r="Z90" s="11">
        <f>'OddsRatio_working_3-way'!X90^(1/3)*COS('OddsRatio_working_3-way'!Y90/3)</f>
        <v>0.53354369286828796</v>
      </c>
      <c r="AA90" s="11">
        <f>'OddsRatio_working_3-way'!X90^(1/3)*COS(('OddsRatio_working_3-way'!Y90+2*PI())/3)</f>
        <v>-0.27954167895644905</v>
      </c>
      <c r="AB90" s="11">
        <f>'OddsRatio_working_3-way'!X90^(1/3)*COS(('OddsRatio_working_3-way'!Y90+4*PI())/3)</f>
        <v>-0.25400201391183891</v>
      </c>
      <c r="AC90" s="11">
        <f>'OddsRatio_working_3-way'!X90^(1/3)*SIN('OddsRatio_working_3-way'!Y90/3)</f>
        <v>1.4745332488518529E-2</v>
      </c>
      <c r="AD90" s="11">
        <f>'OddsRatio_working_3-way'!X90^(1/3)*SIN(('OddsRatio_working_3-way'!Y90+2*PI())/3)</f>
        <v>0.45468972580864042</v>
      </c>
      <c r="AE90" s="11">
        <f>'OddsRatio_working_3-way'!X90^(1/3)*SIN(('OddsRatio_working_3-way'!Y90+4*PI())/3)</f>
        <v>-0.46943505829715892</v>
      </c>
      <c r="AF90" s="11">
        <f>-'OddsRatio_working_3-way'!U90/(3*'OddsRatio_working_3-way'!X90^(1/3))*COS(('OddsRatio_working_3-way'!Y90)/3)</f>
        <v>0.53354369286828796</v>
      </c>
      <c r="AG90" s="11">
        <f>-'OddsRatio_working_3-way'!U90/(3*'OddsRatio_working_3-way'!X90^(1/3))*COS(('OddsRatio_working_3-way'!Y90+2*PI())/3)</f>
        <v>-0.27954167895644905</v>
      </c>
      <c r="AH90" s="11">
        <f>-'OddsRatio_working_3-way'!U90/(3*'OddsRatio_working_3-way'!X90^(1/3))*COS(('OddsRatio_working_3-way'!Y90+4*PI())/3)</f>
        <v>-0.25400201391183891</v>
      </c>
      <c r="AI90" s="11">
        <f>'OddsRatio_working_3-way'!U90/(3*'OddsRatio_working_3-way'!X90^(1/3))*SIN(('OddsRatio_working_3-way'!Y90)/3)</f>
        <v>-1.4745332488518529E-2</v>
      </c>
      <c r="AJ90" s="11">
        <f>'OddsRatio_working_3-way'!U90/(3*'OddsRatio_working_3-way'!X90^(1/3))*SIN(('OddsRatio_working_3-way'!Y90+2*PI())/3)</f>
        <v>-0.45468972580864042</v>
      </c>
      <c r="AK90" s="11">
        <f>'OddsRatio_working_3-way'!U90/(3*'OddsRatio_working_3-way'!X90^(1/3))*SIN(('OddsRatio_working_3-way'!Y90+4*PI())/3)</f>
        <v>0.46943505829715892</v>
      </c>
      <c r="AL90" s="11">
        <f>'OddsRatio_working_3-way'!Z90+'OddsRatio_working_3-way'!AF90</f>
        <v>1.0670873857365759</v>
      </c>
      <c r="AM90" s="11">
        <f>'OddsRatio_working_3-way'!AA90+'OddsRatio_working_3-way'!AG90</f>
        <v>-0.55908335791289809</v>
      </c>
      <c r="AN90" s="11">
        <f>'OddsRatio_working_3-way'!AB90+'OddsRatio_working_3-way'!AH90</f>
        <v>-0.50800402782367782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1.0670873857365759</v>
      </c>
      <c r="AS90" s="11">
        <f>IF(('OddsRatio_working_3-way'!X90=0),IF(Q90&gt;0,-Q90^(1/3),(-Q90)^(1/3)),'OddsRatio_working_3-way'!AM90-'OddsRatio_working_3-way'!R90/3)</f>
        <v>-0.55908335791289809</v>
      </c>
      <c r="AT90" s="11">
        <f>IF(('OddsRatio_working_3-way'!X90=0),IF(Q90&gt;0,-Q90^(1/3),(-Q90)^(1/3)),'OddsRatio_working_3-way'!AN90-'OddsRatio_working_3-way'!R90/3)</f>
        <v>-0.50800402782367782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2.89</v>
      </c>
      <c r="B91" s="4">
        <f>IF('True_Odds_Calculator_3-way'!B92="","",'True_Odds_Calculator_3-way'!B92)</f>
        <v>2.89</v>
      </c>
      <c r="C91" s="4">
        <f>IF('True_Odds_Calculator_3-way'!C92="","",'True_Odds_Calculator_3-way'!C92)</f>
        <v>2.76</v>
      </c>
      <c r="D91" s="9">
        <f t="shared" si="26"/>
        <v>0.32803452116666082</v>
      </c>
      <c r="E91" s="9">
        <f t="shared" si="27"/>
        <v>0.32803452116666082</v>
      </c>
      <c r="F91" s="9">
        <f t="shared" si="28"/>
        <v>0.34393095766667819</v>
      </c>
      <c r="G91" s="9">
        <f t="shared" si="29"/>
        <v>1.0838410821017714</v>
      </c>
      <c r="H91" s="9">
        <f t="shared" si="30"/>
        <v>3.0484596451723482</v>
      </c>
      <c r="I91" s="9">
        <f t="shared" si="31"/>
        <v>3.0484596451723482</v>
      </c>
      <c r="J91" s="9">
        <f t="shared" si="32"/>
        <v>2.9075603044991176</v>
      </c>
      <c r="K91" s="11">
        <f t="shared" si="33"/>
        <v>0.34602076124567471</v>
      </c>
      <c r="L91" s="11">
        <f t="shared" si="34"/>
        <v>0.34602076124567471</v>
      </c>
      <c r="M91" s="11">
        <f t="shared" si="35"/>
        <v>0.3623188405797102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-0.27272911837324942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0.24032834578268869</v>
      </c>
      <c r="Q91" s="11">
        <f>2*'OddsRatio_working_3-way'!K91*'OddsRatio_working_3-way'!L91*'OddsRatio_working_3-way'!M91</f>
        <v>8.6761135661620456E-2</v>
      </c>
      <c r="R91" s="11">
        <f t="shared" si="36"/>
        <v>0</v>
      </c>
      <c r="S91" s="11">
        <f t="shared" si="37"/>
        <v>-0.88119797114506149</v>
      </c>
      <c r="T91" s="11">
        <f t="shared" si="38"/>
        <v>-0.31812201124370443</v>
      </c>
      <c r="U91" s="11">
        <f>'OddsRatio_working_3-way'!S91-'OddsRatio_working_3-way'!R91^2/3</f>
        <v>-0.88119797114506149</v>
      </c>
      <c r="V91" s="11">
        <f>'OddsRatio_working_3-way'!S91*'OddsRatio_working_3-way'!R91/3-2*'OddsRatio_working_3-way'!R91^3/27-'OddsRatio_working_3-way'!T91</f>
        <v>0.31812201124370443</v>
      </c>
      <c r="W91" s="11">
        <f>'OddsRatio_working_3-way'!V91^2+4*'OddsRatio_working_3-way'!U91^3/27</f>
        <v>-1.7007737551950897E-4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0.15919460686001513</v>
      </c>
      <c r="Y91" s="11">
        <f>IF('OddsRatio_working_3-way'!W91&gt;=0,IF('OddsRatio_working_3-way'!V91+SQRT('OddsRatio_working_3-way'!W91)&gt;0,0,PI()),ACOS('OddsRatio_working_3-way'!V91/(2*'OddsRatio_working_3-way'!X91)))</f>
        <v>4.0971931830176223E-2</v>
      </c>
      <c r="Z91" s="11">
        <f>'OddsRatio_working_3-way'!X91^(1/3)*COS('OddsRatio_working_3-way'!Y91/3)</f>
        <v>0.54192054105088572</v>
      </c>
      <c r="AA91" s="11">
        <f>'OddsRatio_working_3-way'!X91^(1/3)*COS(('OddsRatio_working_3-way'!Y91+2*PI())/3)</f>
        <v>-0.27737027650062274</v>
      </c>
      <c r="AB91" s="11">
        <f>'OddsRatio_working_3-way'!X91^(1/3)*COS(('OddsRatio_working_3-way'!Y91+4*PI())/3)</f>
        <v>-0.26455026455026304</v>
      </c>
      <c r="AC91" s="11">
        <f>'OddsRatio_working_3-way'!X91^(1/3)*SIN('OddsRatio_working_3-way'!Y91/3)</f>
        <v>7.4016373505545246E-3</v>
      </c>
      <c r="AD91" s="11">
        <f>'OddsRatio_working_3-way'!X91^(1/3)*SIN(('OddsRatio_working_3-way'!Y91+2*PI())/3)</f>
        <v>0.46561613670739749</v>
      </c>
      <c r="AE91" s="11">
        <f>'OddsRatio_working_3-way'!X91^(1/3)*SIN(('OddsRatio_working_3-way'!Y91+4*PI())/3)</f>
        <v>-0.47301777405795187</v>
      </c>
      <c r="AF91" s="11">
        <f>-'OddsRatio_working_3-way'!U91/(3*'OddsRatio_working_3-way'!X91^(1/3))*COS(('OddsRatio_working_3-way'!Y91)/3)</f>
        <v>0.54192054105088572</v>
      </c>
      <c r="AG91" s="11">
        <f>-'OddsRatio_working_3-way'!U91/(3*'OddsRatio_working_3-way'!X91^(1/3))*COS(('OddsRatio_working_3-way'!Y91+2*PI())/3)</f>
        <v>-0.27737027650062274</v>
      </c>
      <c r="AH91" s="11">
        <f>-'OddsRatio_working_3-way'!U91/(3*'OddsRatio_working_3-way'!X91^(1/3))*COS(('OddsRatio_working_3-way'!Y91+4*PI())/3)</f>
        <v>-0.26455026455026304</v>
      </c>
      <c r="AI91" s="11">
        <f>'OddsRatio_working_3-way'!U91/(3*'OddsRatio_working_3-way'!X91^(1/3))*SIN(('OddsRatio_working_3-way'!Y91)/3)</f>
        <v>-7.4016373505545246E-3</v>
      </c>
      <c r="AJ91" s="11">
        <f>'OddsRatio_working_3-way'!U91/(3*'OddsRatio_working_3-way'!X91^(1/3))*SIN(('OddsRatio_working_3-way'!Y91+2*PI())/3)</f>
        <v>-0.46561613670739749</v>
      </c>
      <c r="AK91" s="11">
        <f>'OddsRatio_working_3-way'!U91/(3*'OddsRatio_working_3-way'!X91^(1/3))*SIN(('OddsRatio_working_3-way'!Y91+4*PI())/3)</f>
        <v>0.47301777405795187</v>
      </c>
      <c r="AL91" s="11">
        <f>'OddsRatio_working_3-way'!Z91+'OddsRatio_working_3-way'!AF91</f>
        <v>1.0838410821017714</v>
      </c>
      <c r="AM91" s="11">
        <f>'OddsRatio_working_3-way'!AA91+'OddsRatio_working_3-way'!AG91</f>
        <v>-0.55474055300124547</v>
      </c>
      <c r="AN91" s="11">
        <f>'OddsRatio_working_3-way'!AB91+'OddsRatio_working_3-way'!AH91</f>
        <v>-0.52910052910052607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1.0838410821017714</v>
      </c>
      <c r="AS91" s="11">
        <f>IF(('OddsRatio_working_3-way'!X91=0),IF(Q91&gt;0,-Q91^(1/3),(-Q91)^(1/3)),'OddsRatio_working_3-way'!AM91-'OddsRatio_working_3-way'!R91/3)</f>
        <v>-0.55474055300124547</v>
      </c>
      <c r="AT91" s="11">
        <f>IF(('OddsRatio_working_3-way'!X91=0),IF(Q91&gt;0,-Q91^(1/3),(-Q91)^(1/3)),'OddsRatio_working_3-way'!AN91-'OddsRatio_working_3-way'!R91/3)</f>
        <v>-0.52910052910052607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2.96</v>
      </c>
      <c r="B92" s="4">
        <f>IF('True_Odds_Calculator_3-way'!B93="","",'True_Odds_Calculator_3-way'!B93)</f>
        <v>3.08</v>
      </c>
      <c r="C92" s="4">
        <f>IF('True_Odds_Calculator_3-way'!C93="","",'True_Odds_Calculator_3-way'!C93)</f>
        <v>2.54</v>
      </c>
      <c r="D92" s="9">
        <f t="shared" si="26"/>
        <v>0.31941339607214075</v>
      </c>
      <c r="E92" s="9">
        <f t="shared" si="27"/>
        <v>0.30663630065359987</v>
      </c>
      <c r="F92" s="9">
        <f t="shared" si="28"/>
        <v>0.37395030327425965</v>
      </c>
      <c r="G92" s="9">
        <f t="shared" si="29"/>
        <v>1.0871117727012127</v>
      </c>
      <c r="H92" s="9">
        <f t="shared" si="30"/>
        <v>3.1307390744943775</v>
      </c>
      <c r="I92" s="9">
        <f t="shared" si="31"/>
        <v>3.2611924872185223</v>
      </c>
      <c r="J92" s="9">
        <f t="shared" si="32"/>
        <v>2.6741521299598681</v>
      </c>
      <c r="K92" s="11">
        <f t="shared" si="33"/>
        <v>0.33783783783783783</v>
      </c>
      <c r="L92" s="11">
        <f t="shared" si="34"/>
        <v>0.32467532467532467</v>
      </c>
      <c r="M92" s="11">
        <f t="shared" si="35"/>
        <v>0.39370078740157477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-0.27112151521600369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0.24096726852632361</v>
      </c>
      <c r="Q92" s="11">
        <f>2*'OddsRatio_working_3-way'!K92*'OddsRatio_working_3-way'!L92*'OddsRatio_working_3-way'!M92</f>
        <v>8.6368196604417066E-2</v>
      </c>
      <c r="R92" s="11">
        <f t="shared" si="36"/>
        <v>0</v>
      </c>
      <c r="S92" s="11">
        <f t="shared" si="37"/>
        <v>-0.88877958775917854</v>
      </c>
      <c r="T92" s="11">
        <f t="shared" si="38"/>
        <v>-0.3185589920283794</v>
      </c>
      <c r="U92" s="11">
        <f>'OddsRatio_working_3-way'!S92-'OddsRatio_working_3-way'!R92^2/3</f>
        <v>-0.88877958775917854</v>
      </c>
      <c r="V92" s="11">
        <f>'OddsRatio_working_3-way'!S92*'OddsRatio_working_3-way'!R92/3-2*'OddsRatio_working_3-way'!R92^3/27-'OddsRatio_working_3-way'!T92</f>
        <v>0.3185589920283794</v>
      </c>
      <c r="W92" s="11">
        <f>'OddsRatio_working_3-way'!V92^2+4*'OddsRatio_working_3-way'!U92^3/27</f>
        <v>-2.5309699739468755E-3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0.16125352815991653</v>
      </c>
      <c r="Y92" s="11">
        <f>IF('OddsRatio_working_3-way'!W92&gt;=0,IF('OddsRatio_working_3-way'!V92+SQRT('OddsRatio_working_3-way'!W92)&gt;0,0,PI()),ACOS('OddsRatio_working_3-way'!V92/(2*'OddsRatio_working_3-way'!X92)))</f>
        <v>0.15663237684383913</v>
      </c>
      <c r="Z92" s="11">
        <f>'OddsRatio_working_3-way'!X92^(1/3)*COS('OddsRatio_working_3-way'!Y92/3)</f>
        <v>0.54355588635060637</v>
      </c>
      <c r="AA92" s="11">
        <f>'OddsRatio_working_3-way'!X92^(1/3)*COS(('OddsRatio_working_3-way'!Y92+2*PI())/3)</f>
        <v>-0.29637765353944445</v>
      </c>
      <c r="AB92" s="11">
        <f>'OddsRatio_working_3-way'!X92^(1/3)*COS(('OddsRatio_working_3-way'!Y92+4*PI())/3)</f>
        <v>-0.24717823281116177</v>
      </c>
      <c r="AC92" s="11">
        <f>'OddsRatio_working_3-way'!X92^(1/3)*SIN('OddsRatio_working_3-way'!Y92/3)</f>
        <v>2.8405298801447685E-2</v>
      </c>
      <c r="AD92" s="11">
        <f>'OddsRatio_working_3-way'!X92^(1/3)*SIN(('OddsRatio_working_3-way'!Y92+2*PI())/3)</f>
        <v>0.45653055655546854</v>
      </c>
      <c r="AE92" s="11">
        <f>'OddsRatio_working_3-way'!X92^(1/3)*SIN(('OddsRatio_working_3-way'!Y92+4*PI())/3)</f>
        <v>-0.48493585535691619</v>
      </c>
      <c r="AF92" s="11">
        <f>-'OddsRatio_working_3-way'!U92/(3*'OddsRatio_working_3-way'!X92^(1/3))*COS(('OddsRatio_working_3-way'!Y92)/3)</f>
        <v>0.54355588635060637</v>
      </c>
      <c r="AG92" s="11">
        <f>-'OddsRatio_working_3-way'!U92/(3*'OddsRatio_working_3-way'!X92^(1/3))*COS(('OddsRatio_working_3-way'!Y92+2*PI())/3)</f>
        <v>-0.29637765353944445</v>
      </c>
      <c r="AH92" s="11">
        <f>-'OddsRatio_working_3-way'!U92/(3*'OddsRatio_working_3-way'!X92^(1/3))*COS(('OddsRatio_working_3-way'!Y92+4*PI())/3)</f>
        <v>-0.24717823281116177</v>
      </c>
      <c r="AI92" s="11">
        <f>'OddsRatio_working_3-way'!U92/(3*'OddsRatio_working_3-way'!X92^(1/3))*SIN(('OddsRatio_working_3-way'!Y92)/3)</f>
        <v>-2.8405298801447685E-2</v>
      </c>
      <c r="AJ92" s="11">
        <f>'OddsRatio_working_3-way'!U92/(3*'OddsRatio_working_3-way'!X92^(1/3))*SIN(('OddsRatio_working_3-way'!Y92+2*PI())/3)</f>
        <v>-0.45653055655546854</v>
      </c>
      <c r="AK92" s="11">
        <f>'OddsRatio_working_3-way'!U92/(3*'OddsRatio_working_3-way'!X92^(1/3))*SIN(('OddsRatio_working_3-way'!Y92+4*PI())/3)</f>
        <v>0.48493585535691619</v>
      </c>
      <c r="AL92" s="11">
        <f>'OddsRatio_working_3-way'!Z92+'OddsRatio_working_3-way'!AF92</f>
        <v>1.0871117727012127</v>
      </c>
      <c r="AM92" s="11">
        <f>'OddsRatio_working_3-way'!AA92+'OddsRatio_working_3-way'!AG92</f>
        <v>-0.5927553070788889</v>
      </c>
      <c r="AN92" s="11">
        <f>'OddsRatio_working_3-way'!AB92+'OddsRatio_working_3-way'!AH92</f>
        <v>-0.49435646562232355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1.0871117727012127</v>
      </c>
      <c r="AS92" s="11">
        <f>IF(('OddsRatio_working_3-way'!X92=0),IF(Q92&gt;0,-Q92^(1/3),(-Q92)^(1/3)),'OddsRatio_working_3-way'!AM92-'OddsRatio_working_3-way'!R92/3)</f>
        <v>-0.5927553070788889</v>
      </c>
      <c r="AT92" s="11">
        <f>IF(('OddsRatio_working_3-way'!X92=0),IF(Q92&gt;0,-Q92^(1/3),(-Q92)^(1/3)),'OddsRatio_working_3-way'!AN92-'OddsRatio_working_3-way'!R92/3)</f>
        <v>-0.49435646562232355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4.18</v>
      </c>
      <c r="B93" s="4">
        <f>IF('True_Odds_Calculator_3-way'!B94="","",'True_Odds_Calculator_3-way'!B94)</f>
        <v>3.37</v>
      </c>
      <c r="C93" s="4">
        <f>IF('True_Odds_Calculator_3-way'!C94="","",'True_Odds_Calculator_3-way'!C94)</f>
        <v>1.92</v>
      </c>
      <c r="D93" s="9">
        <f t="shared" si="26"/>
        <v>0.22327107130347479</v>
      </c>
      <c r="E93" s="9">
        <f t="shared" si="27"/>
        <v>0.27833942687952978</v>
      </c>
      <c r="F93" s="9">
        <f t="shared" si="28"/>
        <v>0.49838950181699571</v>
      </c>
      <c r="G93" s="9">
        <f t="shared" si="29"/>
        <v>1.0939813145844193</v>
      </c>
      <c r="H93" s="9">
        <f t="shared" si="30"/>
        <v>4.4788605803784529</v>
      </c>
      <c r="I93" s="9">
        <f t="shared" si="31"/>
        <v>3.5927357155650741</v>
      </c>
      <c r="J93" s="9">
        <f t="shared" si="32"/>
        <v>2.0064628094176657</v>
      </c>
      <c r="K93" s="11">
        <f t="shared" si="33"/>
        <v>0.23923444976076558</v>
      </c>
      <c r="L93" s="11">
        <f t="shared" si="34"/>
        <v>0.29673590504451036</v>
      </c>
      <c r="M93" s="11">
        <f t="shared" si="35"/>
        <v>0.52083333333333337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-0.25636331691110725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0.23921966029181396</v>
      </c>
      <c r="Q93" s="11">
        <f>2*'OddsRatio_working_3-way'!K93*'OddsRatio_working_3-way'!L93*'OddsRatio_working_3-way'!M93</f>
        <v>7.3947344757902309E-2</v>
      </c>
      <c r="R93" s="11">
        <f t="shared" si="36"/>
        <v>0</v>
      </c>
      <c r="S93" s="11">
        <f t="shared" si="37"/>
        <v>-0.93312749723378807</v>
      </c>
      <c r="T93" s="11">
        <f t="shared" si="38"/>
        <v>-0.28844744891307206</v>
      </c>
      <c r="U93" s="11">
        <f>'OddsRatio_working_3-way'!S93-'OddsRatio_working_3-way'!R93^2/3</f>
        <v>-0.93312749723378807</v>
      </c>
      <c r="V93" s="11">
        <f>'OddsRatio_working_3-way'!S93*'OddsRatio_working_3-way'!R93/3-2*'OddsRatio_working_3-way'!R93^3/27-'OddsRatio_working_3-way'!T93</f>
        <v>0.28844744891307206</v>
      </c>
      <c r="W93" s="11">
        <f>'OddsRatio_working_3-way'!V93^2+4*'OddsRatio_working_3-way'!U93^3/27</f>
        <v>-3.7168326596277099E-2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0.17347208520446195</v>
      </c>
      <c r="Y93" s="11">
        <f>IF('OddsRatio_working_3-way'!W93&gt;=0,IF('OddsRatio_working_3-way'!V93+SQRT('OddsRatio_working_3-way'!W93)&gt;0,0,PI()),ACOS('OddsRatio_working_3-way'!V93/(2*'OddsRatio_working_3-way'!X93)))</f>
        <v>0.58918394319916878</v>
      </c>
      <c r="Z93" s="11">
        <f>'OddsRatio_working_3-way'!X93^(1/3)*COS('OddsRatio_working_3-way'!Y93/3)</f>
        <v>0.54699065729220964</v>
      </c>
      <c r="AA93" s="11">
        <f>'OddsRatio_working_3-way'!X93^(1/3)*COS(('OddsRatio_working_3-way'!Y93+2*PI())/3)</f>
        <v>-0.36774388266538072</v>
      </c>
      <c r="AB93" s="11">
        <f>'OddsRatio_working_3-way'!X93^(1/3)*COS(('OddsRatio_working_3-way'!Y93+4*PI())/3)</f>
        <v>-0.17924677462682909</v>
      </c>
      <c r="AC93" s="11">
        <f>'OddsRatio_working_3-way'!X93^(1/3)*SIN('OddsRatio_working_3-way'!Y93/3)</f>
        <v>0.10882885606752393</v>
      </c>
      <c r="AD93" s="11">
        <f>'OddsRatio_working_3-way'!X93^(1/3)*SIN(('OddsRatio_working_3-way'!Y93+2*PI())/3)</f>
        <v>0.4192933768140395</v>
      </c>
      <c r="AE93" s="11">
        <f>'OddsRatio_working_3-way'!X93^(1/3)*SIN(('OddsRatio_working_3-way'!Y93+4*PI())/3)</f>
        <v>-0.52812223288156324</v>
      </c>
      <c r="AF93" s="11">
        <f>-'OddsRatio_working_3-way'!U93/(3*'OddsRatio_working_3-way'!X93^(1/3))*COS(('OddsRatio_working_3-way'!Y93)/3)</f>
        <v>0.54699065729220964</v>
      </c>
      <c r="AG93" s="11">
        <f>-'OddsRatio_working_3-way'!U93/(3*'OddsRatio_working_3-way'!X93^(1/3))*COS(('OddsRatio_working_3-way'!Y93+2*PI())/3)</f>
        <v>-0.36774388266538072</v>
      </c>
      <c r="AH93" s="11">
        <f>-'OddsRatio_working_3-way'!U93/(3*'OddsRatio_working_3-way'!X93^(1/3))*COS(('OddsRatio_working_3-way'!Y93+4*PI())/3)</f>
        <v>-0.17924677462682909</v>
      </c>
      <c r="AI93" s="11">
        <f>'OddsRatio_working_3-way'!U93/(3*'OddsRatio_working_3-way'!X93^(1/3))*SIN(('OddsRatio_working_3-way'!Y93)/3)</f>
        <v>-0.10882885606752393</v>
      </c>
      <c r="AJ93" s="11">
        <f>'OddsRatio_working_3-way'!U93/(3*'OddsRatio_working_3-way'!X93^(1/3))*SIN(('OddsRatio_working_3-way'!Y93+2*PI())/3)</f>
        <v>-0.4192933768140395</v>
      </c>
      <c r="AK93" s="11">
        <f>'OddsRatio_working_3-way'!U93/(3*'OddsRatio_working_3-way'!X93^(1/3))*SIN(('OddsRatio_working_3-way'!Y93+4*PI())/3)</f>
        <v>0.52812223288156324</v>
      </c>
      <c r="AL93" s="11">
        <f>'OddsRatio_working_3-way'!Z93+'OddsRatio_working_3-way'!AF93</f>
        <v>1.0939813145844193</v>
      </c>
      <c r="AM93" s="11">
        <f>'OddsRatio_working_3-way'!AA93+'OddsRatio_working_3-way'!AG93</f>
        <v>-0.73548776533076143</v>
      </c>
      <c r="AN93" s="11">
        <f>'OddsRatio_working_3-way'!AB93+'OddsRatio_working_3-way'!AH93</f>
        <v>-0.35849354925365817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1.0939813145844193</v>
      </c>
      <c r="AS93" s="11">
        <f>IF(('OddsRatio_working_3-way'!X93=0),IF(Q93&gt;0,-Q93^(1/3),(-Q93)^(1/3)),'OddsRatio_working_3-way'!AM93-'OddsRatio_working_3-way'!R93/3)</f>
        <v>-0.73548776533076143</v>
      </c>
      <c r="AT93" s="11">
        <f>IF(('OddsRatio_working_3-way'!X93=0),IF(Q93&gt;0,-Q93^(1/3),(-Q93)^(1/3)),'OddsRatio_working_3-way'!AN93-'OddsRatio_working_3-way'!R93/3)</f>
        <v>-0.35849354925365817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2.2000000000000002</v>
      </c>
      <c r="B94" s="4">
        <f>IF('True_Odds_Calculator_3-way'!B95="","",'True_Odds_Calculator_3-way'!B95)</f>
        <v>3.61</v>
      </c>
      <c r="C94" s="4">
        <f>IF('True_Odds_Calculator_3-way'!C95="","",'True_Odds_Calculator_3-way'!C95)</f>
        <v>3.44</v>
      </c>
      <c r="D94" s="9">
        <f t="shared" si="26"/>
        <v>0.44608460365657526</v>
      </c>
      <c r="E94" s="9">
        <f t="shared" si="27"/>
        <v>0.27021500683867006</v>
      </c>
      <c r="F94" s="9">
        <f t="shared" si="28"/>
        <v>0.28370038950475474</v>
      </c>
      <c r="G94" s="9">
        <f t="shared" si="29"/>
        <v>1.0347726862478472</v>
      </c>
      <c r="H94" s="9">
        <f t="shared" si="30"/>
        <v>2.2417272234974166</v>
      </c>
      <c r="I94" s="9">
        <f t="shared" si="31"/>
        <v>3.7007567111068811</v>
      </c>
      <c r="J94" s="9">
        <f t="shared" si="32"/>
        <v>3.5248453544447469</v>
      </c>
      <c r="K94" s="11">
        <f t="shared" si="33"/>
        <v>0.45454545454545453</v>
      </c>
      <c r="L94" s="11">
        <f t="shared" si="34"/>
        <v>0.2770083102493075</v>
      </c>
      <c r="M94" s="11">
        <f t="shared" si="35"/>
        <v>0.29069767441860467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-0.27971982922701211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0.22876611245483242</v>
      </c>
      <c r="Q94" s="11">
        <f>2*'OddsRatio_working_3-way'!K94*'OddsRatio_working_3-way'!L94*'OddsRatio_working_3-way'!M94</f>
        <v>7.3205155985546375E-2</v>
      </c>
      <c r="R94" s="11">
        <f t="shared" si="36"/>
        <v>0</v>
      </c>
      <c r="S94" s="11">
        <f t="shared" si="37"/>
        <v>-0.81784016916860336</v>
      </c>
      <c r="T94" s="11">
        <f t="shared" si="38"/>
        <v>-0.26170885413395306</v>
      </c>
      <c r="U94" s="11">
        <f>'OddsRatio_working_3-way'!S94-'OddsRatio_working_3-way'!R94^2/3</f>
        <v>-0.81784016916860336</v>
      </c>
      <c r="V94" s="11">
        <f>'OddsRatio_working_3-way'!S94*'OddsRatio_working_3-way'!R94/3-2*'OddsRatio_working_3-way'!R94^3/27-'OddsRatio_working_3-way'!T94</f>
        <v>0.26170885413395306</v>
      </c>
      <c r="W94" s="11">
        <f>'OddsRatio_working_3-way'!V94^2+4*'OddsRatio_working_3-way'!U94^3/27</f>
        <v>-1.2548868964168861E-2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0.14233797217913741</v>
      </c>
      <c r="Y94" s="11">
        <f>IF('OddsRatio_working_3-way'!W94&gt;=0,IF('OddsRatio_working_3-way'!V94+SQRT('OddsRatio_working_3-way'!W94)&gt;0,0,PI()),ACOS('OddsRatio_working_3-way'!V94/(2*'OddsRatio_working_3-way'!X94)))</f>
        <v>0.40444233529295492</v>
      </c>
      <c r="Z94" s="11">
        <f>'OddsRatio_working_3-way'!X94^(1/3)*COS('OddsRatio_working_3-way'!Y94/3)</f>
        <v>0.51738634312392373</v>
      </c>
      <c r="AA94" s="11">
        <f>'OddsRatio_working_3-way'!X94^(1/3)*COS(('OddsRatio_working_3-way'!Y94+2*PI())/3)</f>
        <v>-0.31946792992257556</v>
      </c>
      <c r="AB94" s="11">
        <f>'OddsRatio_working_3-way'!X94^(1/3)*COS(('OddsRatio_working_3-way'!Y94+4*PI())/3)</f>
        <v>-0.19791841320134781</v>
      </c>
      <c r="AC94" s="11">
        <f>'OddsRatio_working_3-way'!X94^(1/3)*SIN('OddsRatio_working_3-way'!Y94/3)</f>
        <v>7.0176646198869735E-2</v>
      </c>
      <c r="AD94" s="11">
        <f>'OddsRatio_working_3-way'!X94^(1/3)*SIN(('OddsRatio_working_3-way'!Y94+2*PI())/3)</f>
        <v>0.41298139361701536</v>
      </c>
      <c r="AE94" s="11">
        <f>'OddsRatio_working_3-way'!X94^(1/3)*SIN(('OddsRatio_working_3-way'!Y94+4*PI())/3)</f>
        <v>-0.48315803981588507</v>
      </c>
      <c r="AF94" s="11">
        <f>-'OddsRatio_working_3-way'!U94/(3*'OddsRatio_working_3-way'!X94^(1/3))*COS(('OddsRatio_working_3-way'!Y94)/3)</f>
        <v>0.51738634312392362</v>
      </c>
      <c r="AG94" s="11">
        <f>-'OddsRatio_working_3-way'!U94/(3*'OddsRatio_working_3-way'!X94^(1/3))*COS(('OddsRatio_working_3-way'!Y94+2*PI())/3)</f>
        <v>-0.3194679299225755</v>
      </c>
      <c r="AH94" s="11">
        <f>-'OddsRatio_working_3-way'!U94/(3*'OddsRatio_working_3-way'!X94^(1/3))*COS(('OddsRatio_working_3-way'!Y94+4*PI())/3)</f>
        <v>-0.19791841320134776</v>
      </c>
      <c r="AI94" s="11">
        <f>'OddsRatio_working_3-way'!U94/(3*'OddsRatio_working_3-way'!X94^(1/3))*SIN(('OddsRatio_working_3-way'!Y94)/3)</f>
        <v>-7.0176646198869722E-2</v>
      </c>
      <c r="AJ94" s="11">
        <f>'OddsRatio_working_3-way'!U94/(3*'OddsRatio_working_3-way'!X94^(1/3))*SIN(('OddsRatio_working_3-way'!Y94+2*PI())/3)</f>
        <v>-0.4129813936170153</v>
      </c>
      <c r="AK94" s="11">
        <f>'OddsRatio_working_3-way'!U94/(3*'OddsRatio_working_3-way'!X94^(1/3))*SIN(('OddsRatio_working_3-way'!Y94+4*PI())/3)</f>
        <v>0.48315803981588501</v>
      </c>
      <c r="AL94" s="11">
        <f>'OddsRatio_working_3-way'!Z94+'OddsRatio_working_3-way'!AF94</f>
        <v>1.0347726862478472</v>
      </c>
      <c r="AM94" s="11">
        <f>'OddsRatio_working_3-way'!AA94+'OddsRatio_working_3-way'!AG94</f>
        <v>-0.63893585984515111</v>
      </c>
      <c r="AN94" s="11">
        <f>'OddsRatio_working_3-way'!AB94+'OddsRatio_working_3-way'!AH94</f>
        <v>-0.39583682640269557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1.0347726862478472</v>
      </c>
      <c r="AS94" s="11">
        <f>IF(('OddsRatio_working_3-way'!X94=0),IF(Q94&gt;0,-Q94^(1/3),(-Q94)^(1/3)),'OddsRatio_working_3-way'!AM94-'OddsRatio_working_3-way'!R94/3)</f>
        <v>-0.63893585984515111</v>
      </c>
      <c r="AT94" s="11">
        <f>IF(('OddsRatio_working_3-way'!X94=0),IF(Q94&gt;0,-Q94^(1/3),(-Q94)^(1/3)),'OddsRatio_working_3-way'!AN94-'OddsRatio_working_3-way'!R94/3)</f>
        <v>-0.39583682640269557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2.09</v>
      </c>
      <c r="B95" s="4">
        <f>IF('True_Odds_Calculator_3-way'!B96="","",'True_Odds_Calculator_3-way'!B96)</f>
        <v>3.55</v>
      </c>
      <c r="C95" s="4">
        <f>IF('True_Odds_Calculator_3-way'!C96="","",'True_Odds_Calculator_3-way'!C96)</f>
        <v>3.81</v>
      </c>
      <c r="D95" s="9">
        <f t="shared" si="26"/>
        <v>0.46968263788978615</v>
      </c>
      <c r="E95" s="9">
        <f t="shared" si="27"/>
        <v>0.27461467590515454</v>
      </c>
      <c r="F95" s="9">
        <f t="shared" si="28"/>
        <v>0.25570268620505926</v>
      </c>
      <c r="G95" s="9">
        <f t="shared" si="29"/>
        <v>1.0358690118827383</v>
      </c>
      <c r="H95" s="9">
        <f t="shared" si="30"/>
        <v>2.1290972229521841</v>
      </c>
      <c r="I95" s="9">
        <f t="shared" si="31"/>
        <v>3.6414659803009819</v>
      </c>
      <c r="J95" s="9">
        <f t="shared" si="32"/>
        <v>3.9107919233904953</v>
      </c>
      <c r="K95" s="11">
        <f t="shared" si="33"/>
        <v>0.47846889952153115</v>
      </c>
      <c r="L95" s="11">
        <f t="shared" si="34"/>
        <v>0.28169014084507044</v>
      </c>
      <c r="M95" s="11">
        <f t="shared" si="35"/>
        <v>0.26246719160104987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-0.27629522756855329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0.22817081822586049</v>
      </c>
      <c r="Q95" s="11">
        <f>2*'OddsRatio_working_3-way'!K95*'OddsRatio_working_3-way'!L95*'OddsRatio_working_3-way'!M95</f>
        <v>7.0750641310344337E-2</v>
      </c>
      <c r="R95" s="11">
        <f t="shared" si="36"/>
        <v>0</v>
      </c>
      <c r="S95" s="11">
        <f t="shared" si="37"/>
        <v>-0.82582250961699166</v>
      </c>
      <c r="T95" s="11">
        <f t="shared" si="38"/>
        <v>-0.25606899523007493</v>
      </c>
      <c r="U95" s="11">
        <f>'OddsRatio_working_3-way'!S95-'OddsRatio_working_3-way'!R95^2/3</f>
        <v>-0.82582250961699166</v>
      </c>
      <c r="V95" s="11">
        <f>'OddsRatio_working_3-way'!S95*'OddsRatio_working_3-way'!R95/3-2*'OddsRatio_working_3-way'!R95^3/27-'OddsRatio_working_3-way'!T95</f>
        <v>0.25606899523007493</v>
      </c>
      <c r="W95" s="11">
        <f>'OddsRatio_working_3-way'!V95^2+4*'OddsRatio_working_3-way'!U95^3/27</f>
        <v>-1.786522698152862E-2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0.14442693420867586</v>
      </c>
      <c r="Y95" s="11">
        <f>IF('OddsRatio_working_3-way'!W95&gt;=0,IF('OddsRatio_working_3-way'!V95+SQRT('OddsRatio_working_3-way'!W95)&gt;0,0,PI()),ACOS('OddsRatio_working_3-way'!V95/(2*'OddsRatio_working_3-way'!X95)))</f>
        <v>0.48107036712115847</v>
      </c>
      <c r="Z95" s="11">
        <f>'OddsRatio_working_3-way'!X95^(1/3)*COS('OddsRatio_working_3-way'!Y95/3)</f>
        <v>0.51793450594136914</v>
      </c>
      <c r="AA95" s="11">
        <f>'OddsRatio_working_3-way'!X95^(1/3)*COS(('OddsRatio_working_3-way'!Y95+2*PI())/3)</f>
        <v>-0.33151732582178722</v>
      </c>
      <c r="AB95" s="11">
        <f>'OddsRatio_working_3-way'!X95^(1/3)*COS(('OddsRatio_working_3-way'!Y95+4*PI())/3)</f>
        <v>-0.18641718011958167</v>
      </c>
      <c r="AC95" s="11">
        <f>'OddsRatio_working_3-way'!X95^(1/3)*SIN('OddsRatio_working_3-way'!Y95/3)</f>
        <v>8.3773608180622267E-2</v>
      </c>
      <c r="AD95" s="11">
        <f>'OddsRatio_working_3-way'!X95^(1/3)*SIN(('OddsRatio_working_3-way'!Y95+2*PI())/3)</f>
        <v>0.40665763555145695</v>
      </c>
      <c r="AE95" s="11">
        <f>'OddsRatio_working_3-way'!X95^(1/3)*SIN(('OddsRatio_working_3-way'!Y95+4*PI())/3)</f>
        <v>-0.49043124373207914</v>
      </c>
      <c r="AF95" s="11">
        <f>-'OddsRatio_working_3-way'!U95/(3*'OddsRatio_working_3-way'!X95^(1/3))*COS(('OddsRatio_working_3-way'!Y95)/3)</f>
        <v>0.51793450594136914</v>
      </c>
      <c r="AG95" s="11">
        <f>-'OddsRatio_working_3-way'!U95/(3*'OddsRatio_working_3-way'!X95^(1/3))*COS(('OddsRatio_working_3-way'!Y95+2*PI())/3)</f>
        <v>-0.33151732582178722</v>
      </c>
      <c r="AH95" s="11">
        <f>-'OddsRatio_working_3-way'!U95/(3*'OddsRatio_working_3-way'!X95^(1/3))*COS(('OddsRatio_working_3-way'!Y95+4*PI())/3)</f>
        <v>-0.18641718011958167</v>
      </c>
      <c r="AI95" s="11">
        <f>'OddsRatio_working_3-way'!U95/(3*'OddsRatio_working_3-way'!X95^(1/3))*SIN(('OddsRatio_working_3-way'!Y95)/3)</f>
        <v>-8.3773608180622267E-2</v>
      </c>
      <c r="AJ95" s="11">
        <f>'OddsRatio_working_3-way'!U95/(3*'OddsRatio_working_3-way'!X95^(1/3))*SIN(('OddsRatio_working_3-way'!Y95+2*PI())/3)</f>
        <v>-0.40665763555145695</v>
      </c>
      <c r="AK95" s="11">
        <f>'OddsRatio_working_3-way'!U95/(3*'OddsRatio_working_3-way'!X95^(1/3))*SIN(('OddsRatio_working_3-way'!Y95+4*PI())/3)</f>
        <v>0.49043124373207914</v>
      </c>
      <c r="AL95" s="11">
        <f>'OddsRatio_working_3-way'!Z95+'OddsRatio_working_3-way'!AF95</f>
        <v>1.0358690118827383</v>
      </c>
      <c r="AM95" s="11">
        <f>'OddsRatio_working_3-way'!AA95+'OddsRatio_working_3-way'!AG95</f>
        <v>-0.66303465164357445</v>
      </c>
      <c r="AN95" s="11">
        <f>'OddsRatio_working_3-way'!AB95+'OddsRatio_working_3-way'!AH95</f>
        <v>-0.37283436023916333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1.0358690118827383</v>
      </c>
      <c r="AS95" s="11">
        <f>IF(('OddsRatio_working_3-way'!X95=0),IF(Q95&gt;0,-Q95^(1/3),(-Q95)^(1/3)),'OddsRatio_working_3-way'!AM95-'OddsRatio_working_3-way'!R95/3)</f>
        <v>-0.66303465164357445</v>
      </c>
      <c r="AT95" s="11">
        <f>IF(('OddsRatio_working_3-way'!X95=0),IF(Q95&gt;0,-Q95^(1/3),(-Q95)^(1/3)),'OddsRatio_working_3-way'!AN95-'OddsRatio_working_3-way'!R95/3)</f>
        <v>-0.37283436023916333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9.9700000000000006</v>
      </c>
      <c r="B96" s="4">
        <f>IF('True_Odds_Calculator_3-way'!B97="","",'True_Odds_Calculator_3-way'!B97)</f>
        <v>5.3</v>
      </c>
      <c r="C96" s="4">
        <f>IF('True_Odds_Calculator_3-way'!C97="","",'True_Odds_Calculator_3-way'!C97)</f>
        <v>1.36</v>
      </c>
      <c r="D96" s="9">
        <f t="shared" si="26"/>
        <v>9.5385775117078103E-2</v>
      </c>
      <c r="E96" s="9">
        <f t="shared" si="27"/>
        <v>0.18030115579429168</v>
      </c>
      <c r="F96" s="9">
        <f t="shared" si="28"/>
        <v>0.72431306908863025</v>
      </c>
      <c r="G96" s="9">
        <f t="shared" si="29"/>
        <v>1.0572735229987322</v>
      </c>
      <c r="H96" s="9">
        <f t="shared" si="30"/>
        <v>10.483743501298628</v>
      </c>
      <c r="I96" s="9">
        <f t="shared" si="31"/>
        <v>5.546276148894548</v>
      </c>
      <c r="J96" s="9">
        <f t="shared" si="32"/>
        <v>1.3806184682795437</v>
      </c>
      <c r="K96" s="11">
        <f t="shared" si="33"/>
        <v>0.10030090270812436</v>
      </c>
      <c r="L96" s="11">
        <f t="shared" si="34"/>
        <v>0.18867924528301888</v>
      </c>
      <c r="M96" s="11">
        <f t="shared" si="35"/>
        <v>0.73529411764705876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-0.19322061634403775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0.18966444282904205</v>
      </c>
      <c r="Q96" s="11">
        <f>2*'OddsRatio_working_3-way'!K96*'OddsRatio_working_3-way'!L96*'OddsRatio_working_3-way'!M96</f>
        <v>2.7830439153197661E-2</v>
      </c>
      <c r="R96" s="11">
        <f t="shared" si="36"/>
        <v>0</v>
      </c>
      <c r="S96" s="11">
        <f t="shared" si="37"/>
        <v>-0.98159526875401437</v>
      </c>
      <c r="T96" s="11">
        <f t="shared" si="38"/>
        <v>-0.14403452219427945</v>
      </c>
      <c r="U96" s="11">
        <f>'OddsRatio_working_3-way'!S96-'OddsRatio_working_3-way'!R96^2/3</f>
        <v>-0.98159526875401437</v>
      </c>
      <c r="V96" s="11">
        <f>'OddsRatio_working_3-way'!S96*'OddsRatio_working_3-way'!R96/3-2*'OddsRatio_working_3-way'!R96^3/27-'OddsRatio_working_3-way'!T96</f>
        <v>0.14403452219427945</v>
      </c>
      <c r="W96" s="11">
        <f>'OddsRatio_working_3-way'!V96^2+4*'OddsRatio_working_3-way'!U96^3/27</f>
        <v>-0.11937194891227842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0.18716162300002423</v>
      </c>
      <c r="Y96" s="11">
        <f>IF('OddsRatio_working_3-way'!W96&gt;=0,IF('OddsRatio_working_3-way'!V96+SQRT('OddsRatio_working_3-way'!W96)&gt;0,0,PI()),ACOS('OddsRatio_working_3-way'!V96/(2*'OddsRatio_working_3-way'!X96)))</f>
        <v>1.1758198524384302</v>
      </c>
      <c r="Z96" s="11">
        <f>'OddsRatio_working_3-way'!X96^(1/3)*COS('OddsRatio_working_3-way'!Y96/3)</f>
        <v>0.52863676149936611</v>
      </c>
      <c r="AA96" s="11">
        <f>'OddsRatio_working_3-way'!X96^(1/3)*COS(('OddsRatio_working_3-way'!Y96+2*PI())/3)</f>
        <v>-0.45354363800172209</v>
      </c>
      <c r="AB96" s="11">
        <f>'OddsRatio_working_3-way'!X96^(1/3)*COS(('OddsRatio_working_3-way'!Y96+4*PI())/3)</f>
        <v>-7.5093123497643938E-2</v>
      </c>
      <c r="AC96" s="11">
        <f>'OddsRatio_working_3-way'!X96^(1/3)*SIN('OddsRatio_working_3-way'!Y96/3)</f>
        <v>0.21849850642388191</v>
      </c>
      <c r="AD96" s="11">
        <f>'OddsRatio_working_3-way'!X96^(1/3)*SIN(('OddsRatio_working_3-way'!Y96+2*PI())/3)</f>
        <v>0.34856361162084559</v>
      </c>
      <c r="AE96" s="11">
        <f>'OddsRatio_working_3-way'!X96^(1/3)*SIN(('OddsRatio_working_3-way'!Y96+4*PI())/3)</f>
        <v>-0.56706211804472739</v>
      </c>
      <c r="AF96" s="11">
        <f>-'OddsRatio_working_3-way'!U96/(3*'OddsRatio_working_3-way'!X96^(1/3))*COS(('OddsRatio_working_3-way'!Y96)/3)</f>
        <v>0.528636761499366</v>
      </c>
      <c r="AG96" s="11">
        <f>-'OddsRatio_working_3-way'!U96/(3*'OddsRatio_working_3-way'!X96^(1/3))*COS(('OddsRatio_working_3-way'!Y96+2*PI())/3)</f>
        <v>-0.45354363800172198</v>
      </c>
      <c r="AH96" s="11">
        <f>-'OddsRatio_working_3-way'!U96/(3*'OddsRatio_working_3-way'!X96^(1/3))*COS(('OddsRatio_working_3-way'!Y96+4*PI())/3)</f>
        <v>-7.5093123497643924E-2</v>
      </c>
      <c r="AI96" s="11">
        <f>'OddsRatio_working_3-way'!U96/(3*'OddsRatio_working_3-way'!X96^(1/3))*SIN(('OddsRatio_working_3-way'!Y96)/3)</f>
        <v>-0.21849850642388188</v>
      </c>
      <c r="AJ96" s="11">
        <f>'OddsRatio_working_3-way'!U96/(3*'OddsRatio_working_3-way'!X96^(1/3))*SIN(('OddsRatio_working_3-way'!Y96+2*PI())/3)</f>
        <v>-0.34856361162084554</v>
      </c>
      <c r="AK96" s="11">
        <f>'OddsRatio_working_3-way'!U96/(3*'OddsRatio_working_3-way'!X96^(1/3))*SIN(('OddsRatio_working_3-way'!Y96+4*PI())/3)</f>
        <v>0.56706211804472728</v>
      </c>
      <c r="AL96" s="11">
        <f>'OddsRatio_working_3-way'!Z96+'OddsRatio_working_3-way'!AF96</f>
        <v>1.0572735229987322</v>
      </c>
      <c r="AM96" s="11">
        <f>'OddsRatio_working_3-way'!AA96+'OddsRatio_working_3-way'!AG96</f>
        <v>-0.90708727600344408</v>
      </c>
      <c r="AN96" s="11">
        <f>'OddsRatio_working_3-way'!AB96+'OddsRatio_working_3-way'!AH96</f>
        <v>-0.15018624699528788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1.0572735229987322</v>
      </c>
      <c r="AS96" s="11">
        <f>IF(('OddsRatio_working_3-way'!X96=0),IF(Q96&gt;0,-Q96^(1/3),(-Q96)^(1/3)),'OddsRatio_working_3-way'!AM96-'OddsRatio_working_3-way'!R96/3)</f>
        <v>-0.90708727600344408</v>
      </c>
      <c r="AT96" s="11">
        <f>IF(('OddsRatio_working_3-way'!X96=0),IF(Q96&gt;0,-Q96^(1/3),(-Q96)^(1/3)),'OddsRatio_working_3-way'!AN96-'OddsRatio_working_3-way'!R96/3)</f>
        <v>-0.15018624699528788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2.29</v>
      </c>
      <c r="B97" s="4">
        <f>IF('True_Odds_Calculator_3-way'!B98="","",'True_Odds_Calculator_3-way'!B98)</f>
        <v>3.02</v>
      </c>
      <c r="C97" s="4">
        <f>IF('True_Odds_Calculator_3-way'!C98="","",'True_Odds_Calculator_3-way'!C98)</f>
        <v>3.83</v>
      </c>
      <c r="D97" s="9">
        <f t="shared" si="26"/>
        <v>0.42587403196279022</v>
      </c>
      <c r="E97" s="9">
        <f t="shared" si="27"/>
        <v>0.32144032407526291</v>
      </c>
      <c r="F97" s="9">
        <f t="shared" si="28"/>
        <v>0.25268564396194682</v>
      </c>
      <c r="G97" s="9">
        <f t="shared" si="29"/>
        <v>1.0450481986424833</v>
      </c>
      <c r="H97" s="9">
        <f t="shared" si="30"/>
        <v>2.348112176248804</v>
      </c>
      <c r="I97" s="9">
        <f t="shared" si="31"/>
        <v>3.1109973612578155</v>
      </c>
      <c r="J97" s="9">
        <f t="shared" si="32"/>
        <v>3.9574864021582283</v>
      </c>
      <c r="K97" s="11">
        <f t="shared" si="33"/>
        <v>0.4366812227074236</v>
      </c>
      <c r="L97" s="11">
        <f t="shared" si="34"/>
        <v>0.33112582781456956</v>
      </c>
      <c r="M97" s="11">
        <f t="shared" si="35"/>
        <v>0.2610966057441253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-0.27841095242082747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0.23180733382528845</v>
      </c>
      <c r="Q97" s="11">
        <f>2*'OddsRatio_working_3-way'!K97*'OddsRatio_working_3-way'!L97*'OddsRatio_working_3-way'!M97</f>
        <v>7.5507274861657467E-2</v>
      </c>
      <c r="R97" s="11">
        <f t="shared" si="36"/>
        <v>0</v>
      </c>
      <c r="S97" s="11">
        <f t="shared" si="37"/>
        <v>-0.83260852997946688</v>
      </c>
      <c r="T97" s="11">
        <f t="shared" si="38"/>
        <v>-0.27120799022132469</v>
      </c>
      <c r="U97" s="11">
        <f>'OddsRatio_working_3-way'!S97-'OddsRatio_working_3-way'!R97^2/3</f>
        <v>-0.83260852997946688</v>
      </c>
      <c r="V97" s="11">
        <f>'OddsRatio_working_3-way'!S97*'OddsRatio_working_3-way'!R97/3-2*'OddsRatio_working_3-way'!R97^3/27-'OddsRatio_working_3-way'!T97</f>
        <v>0.27120799022132469</v>
      </c>
      <c r="W97" s="11">
        <f>'OddsRatio_working_3-way'!V97^2+4*'OddsRatio_working_3-way'!U97^3/27</f>
        <v>-1.1956597845364403E-2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0.1462107826096066</v>
      </c>
      <c r="Y97" s="11">
        <f>IF('OddsRatio_working_3-way'!W97&gt;=0,IF('OddsRatio_working_3-way'!V97+SQRT('OddsRatio_working_3-way'!W97)&gt;0,0,PI()),ACOS('OddsRatio_working_3-way'!V97/(2*'OddsRatio_working_3-way'!X97)))</f>
        <v>0.38324662354858829</v>
      </c>
      <c r="Z97" s="11">
        <f>'OddsRatio_working_3-way'!X97^(1/3)*COS('OddsRatio_working_3-way'!Y97/3)</f>
        <v>0.52252409932124166</v>
      </c>
      <c r="AA97" s="11">
        <f>'OddsRatio_working_3-way'!X97^(1/3)*COS(('OddsRatio_working_3-way'!Y97+2*PI())/3)</f>
        <v>-0.3193874031327556</v>
      </c>
      <c r="AB97" s="11">
        <f>'OddsRatio_working_3-way'!X97^(1/3)*COS(('OddsRatio_working_3-way'!Y97+4*PI())/3)</f>
        <v>-0.20313669618848593</v>
      </c>
      <c r="AC97" s="11">
        <f>'OddsRatio_working_3-way'!X97^(1/3)*SIN('OddsRatio_working_3-way'!Y97/3)</f>
        <v>6.7117376947758337E-2</v>
      </c>
      <c r="AD97" s="11">
        <f>'OddsRatio_working_3-way'!X97^(1/3)*SIN(('OddsRatio_working_3-way'!Y97+2*PI())/3)</f>
        <v>0.41896045562789924</v>
      </c>
      <c r="AE97" s="11">
        <f>'OddsRatio_working_3-way'!X97^(1/3)*SIN(('OddsRatio_working_3-way'!Y97+4*PI())/3)</f>
        <v>-0.48607783257565768</v>
      </c>
      <c r="AF97" s="11">
        <f>-'OddsRatio_working_3-way'!U97/(3*'OddsRatio_working_3-way'!X97^(1/3))*COS(('OddsRatio_working_3-way'!Y97)/3)</f>
        <v>0.52252409932124155</v>
      </c>
      <c r="AG97" s="11">
        <f>-'OddsRatio_working_3-way'!U97/(3*'OddsRatio_working_3-way'!X97^(1/3))*COS(('OddsRatio_working_3-way'!Y97+2*PI())/3)</f>
        <v>-0.31938740313275554</v>
      </c>
      <c r="AH97" s="11">
        <f>-'OddsRatio_working_3-way'!U97/(3*'OddsRatio_working_3-way'!X97^(1/3))*COS(('OddsRatio_working_3-way'!Y97+4*PI())/3)</f>
        <v>-0.2031366961884859</v>
      </c>
      <c r="AI97" s="11">
        <f>'OddsRatio_working_3-way'!U97/(3*'OddsRatio_working_3-way'!X97^(1/3))*SIN(('OddsRatio_working_3-way'!Y97)/3)</f>
        <v>-6.7117376947758323E-2</v>
      </c>
      <c r="AJ97" s="11">
        <f>'OddsRatio_working_3-way'!U97/(3*'OddsRatio_working_3-way'!X97^(1/3))*SIN(('OddsRatio_working_3-way'!Y97+2*PI())/3)</f>
        <v>-0.41896045562789919</v>
      </c>
      <c r="AK97" s="11">
        <f>'OddsRatio_working_3-way'!U97/(3*'OddsRatio_working_3-way'!X97^(1/3))*SIN(('OddsRatio_working_3-way'!Y97+4*PI())/3)</f>
        <v>0.48607783257565756</v>
      </c>
      <c r="AL97" s="11">
        <f>'OddsRatio_working_3-way'!Z97+'OddsRatio_working_3-way'!AF97</f>
        <v>1.0450481986424833</v>
      </c>
      <c r="AM97" s="11">
        <f>'OddsRatio_working_3-way'!AA97+'OddsRatio_working_3-way'!AG97</f>
        <v>-0.6387748062655112</v>
      </c>
      <c r="AN97" s="11">
        <f>'OddsRatio_working_3-way'!AB97+'OddsRatio_working_3-way'!AH97</f>
        <v>-0.4062733923769718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1.0450481986424833</v>
      </c>
      <c r="AS97" s="11">
        <f>IF(('OddsRatio_working_3-way'!X97=0),IF(Q97&gt;0,-Q97^(1/3),(-Q97)^(1/3)),'OddsRatio_working_3-way'!AM97-'OddsRatio_working_3-way'!R97/3)</f>
        <v>-0.6387748062655112</v>
      </c>
      <c r="AT97" s="11">
        <f>IF(('OddsRatio_working_3-way'!X97=0),IF(Q97&gt;0,-Q97^(1/3),(-Q97)^(1/3)),'OddsRatio_working_3-way'!AN97-'OddsRatio_working_3-way'!R97/3)</f>
        <v>-0.4062733923769718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2.04</v>
      </c>
      <c r="B98" s="4">
        <f>IF('True_Odds_Calculator_3-way'!B99="","",'True_Odds_Calculator_3-way'!B99)</f>
        <v>3.22</v>
      </c>
      <c r="C98" s="4">
        <f>IF('True_Odds_Calculator_3-way'!C99="","",'True_Odds_Calculator_3-way'!C99)</f>
        <v>4.3899999999999997</v>
      </c>
      <c r="D98" s="9">
        <f t="shared" si="26"/>
        <v>0.47898247004635491</v>
      </c>
      <c r="E98" s="9">
        <f t="shared" si="27"/>
        <v>0.30102825872607364</v>
      </c>
      <c r="F98" s="9">
        <f t="shared" si="28"/>
        <v>0.21998927122757117</v>
      </c>
      <c r="G98" s="9">
        <f t="shared" si="29"/>
        <v>1.0459221903000193</v>
      </c>
      <c r="H98" s="9">
        <f t="shared" si="30"/>
        <v>2.0877590779120205</v>
      </c>
      <c r="I98" s="9">
        <f t="shared" si="31"/>
        <v>3.3219472624660429</v>
      </c>
      <c r="J98" s="9">
        <f t="shared" si="32"/>
        <v>4.5456762251170657</v>
      </c>
      <c r="K98" s="11">
        <f t="shared" si="33"/>
        <v>0.49019607843137253</v>
      </c>
      <c r="L98" s="11">
        <f t="shared" si="34"/>
        <v>0.3105590062111801</v>
      </c>
      <c r="M98" s="11">
        <f t="shared" si="35"/>
        <v>0.22779043280182235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-0.27141600425452939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0.23060625656620967</v>
      </c>
      <c r="Q98" s="11">
        <f>2*'OddsRatio_working_3-way'!K98*'OddsRatio_working_3-way'!L98*'OddsRatio_working_3-way'!M98</f>
        <v>6.9355265132694646E-2</v>
      </c>
      <c r="R98" s="11">
        <f t="shared" si="36"/>
        <v>0</v>
      </c>
      <c r="S98" s="11">
        <f t="shared" si="37"/>
        <v>-0.8496413363669999</v>
      </c>
      <c r="T98" s="11">
        <f t="shared" si="38"/>
        <v>-0.25553122898255637</v>
      </c>
      <c r="U98" s="11">
        <f>'OddsRatio_working_3-way'!S98-'OddsRatio_working_3-way'!R98^2/3</f>
        <v>-0.8496413363669999</v>
      </c>
      <c r="V98" s="11">
        <f>'OddsRatio_working_3-way'!S98*'OddsRatio_working_3-way'!R98/3-2*'OddsRatio_working_3-way'!R98^3/27-'OddsRatio_working_3-way'!T98</f>
        <v>0.25553122898255637</v>
      </c>
      <c r="W98" s="11">
        <f>'OddsRatio_working_3-way'!V98^2+4*'OddsRatio_working_3-way'!U98^3/27</f>
        <v>-2.5570150208785558E-2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0.15072023685799563</v>
      </c>
      <c r="Y98" s="11">
        <f>IF('OddsRatio_working_3-way'!W98&gt;=0,IF('OddsRatio_working_3-way'!V98+SQRT('OddsRatio_working_3-way'!W98)&gt;0,0,PI()),ACOS('OddsRatio_working_3-way'!V98/(2*'OddsRatio_working_3-way'!X98)))</f>
        <v>0.55916102919996469</v>
      </c>
      <c r="Z98" s="11">
        <f>'OddsRatio_working_3-way'!X98^(1/3)*COS('OddsRatio_working_3-way'!Y98/3)</f>
        <v>0.52296109515000966</v>
      </c>
      <c r="AA98" s="11">
        <f>'OddsRatio_working_3-way'!X98^(1/3)*COS(('OddsRatio_working_3-way'!Y98+2*PI())/3)</f>
        <v>-0.34688607322397558</v>
      </c>
      <c r="AB98" s="11">
        <f>'OddsRatio_working_3-way'!X98^(1/3)*COS(('OddsRatio_working_3-way'!Y98+4*PI())/3)</f>
        <v>-0.17607502192603416</v>
      </c>
      <c r="AC98" s="11">
        <f>'OddsRatio_working_3-way'!X98^(1/3)*SIN('OddsRatio_working_3-way'!Y98/3)</f>
        <v>9.861780644742961E-2</v>
      </c>
      <c r="AD98" s="11">
        <f>'OddsRatio_working_3-way'!X98^(1/3)*SIN(('OddsRatio_working_3-way'!Y98+2*PI())/3)</f>
        <v>0.40358869036712458</v>
      </c>
      <c r="AE98" s="11">
        <f>'OddsRatio_working_3-way'!X98^(1/3)*SIN(('OddsRatio_working_3-way'!Y98+4*PI())/3)</f>
        <v>-0.50220649681455398</v>
      </c>
      <c r="AF98" s="11">
        <f>-'OddsRatio_working_3-way'!U98/(3*'OddsRatio_working_3-way'!X98^(1/3))*COS(('OddsRatio_working_3-way'!Y98)/3)</f>
        <v>0.52296109515000955</v>
      </c>
      <c r="AG98" s="11">
        <f>-'OddsRatio_working_3-way'!U98/(3*'OddsRatio_working_3-way'!X98^(1/3))*COS(('OddsRatio_working_3-way'!Y98+2*PI())/3)</f>
        <v>-0.34688607322397547</v>
      </c>
      <c r="AH98" s="11">
        <f>-'OddsRatio_working_3-way'!U98/(3*'OddsRatio_working_3-way'!X98^(1/3))*COS(('OddsRatio_working_3-way'!Y98+4*PI())/3)</f>
        <v>-0.17607502192603414</v>
      </c>
      <c r="AI98" s="11">
        <f>'OddsRatio_working_3-way'!U98/(3*'OddsRatio_working_3-way'!X98^(1/3))*SIN(('OddsRatio_working_3-way'!Y98)/3)</f>
        <v>-9.8617806447429596E-2</v>
      </c>
      <c r="AJ98" s="11">
        <f>'OddsRatio_working_3-way'!U98/(3*'OddsRatio_working_3-way'!X98^(1/3))*SIN(('OddsRatio_working_3-way'!Y98+2*PI())/3)</f>
        <v>-0.40358869036712447</v>
      </c>
      <c r="AK98" s="11">
        <f>'OddsRatio_working_3-way'!U98/(3*'OddsRatio_working_3-way'!X98^(1/3))*SIN(('OddsRatio_working_3-way'!Y98+4*PI())/3)</f>
        <v>0.50220649681455398</v>
      </c>
      <c r="AL98" s="11">
        <f>'OddsRatio_working_3-way'!Z98+'OddsRatio_working_3-way'!AF98</f>
        <v>1.0459221903000193</v>
      </c>
      <c r="AM98" s="11">
        <f>'OddsRatio_working_3-way'!AA98+'OddsRatio_working_3-way'!AG98</f>
        <v>-0.69377214644795104</v>
      </c>
      <c r="AN98" s="11">
        <f>'OddsRatio_working_3-way'!AB98+'OddsRatio_working_3-way'!AH98</f>
        <v>-0.35215004385206827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1.0459221903000193</v>
      </c>
      <c r="AS98" s="11">
        <f>IF(('OddsRatio_working_3-way'!X98=0),IF(Q98&gt;0,-Q98^(1/3),(-Q98)^(1/3)),'OddsRatio_working_3-way'!AM98-'OddsRatio_working_3-way'!R98/3)</f>
        <v>-0.69377214644795104</v>
      </c>
      <c r="AT98" s="11">
        <f>IF(('OddsRatio_working_3-way'!X98=0),IF(Q98&gt;0,-Q98^(1/3),(-Q98)^(1/3)),'OddsRatio_working_3-way'!AN98-'OddsRatio_working_3-way'!R98/3)</f>
        <v>-0.35215004385206827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2.0699999999999998</v>
      </c>
      <c r="B99" s="4">
        <f>IF('True_Odds_Calculator_3-way'!B100="","",'True_Odds_Calculator_3-way'!B100)</f>
        <v>3.3</v>
      </c>
      <c r="C99" s="4">
        <f>IF('True_Odds_Calculator_3-way'!C100="","",'True_Odds_Calculator_3-way'!C100)</f>
        <v>4.13</v>
      </c>
      <c r="D99" s="9">
        <f t="shared" si="26"/>
        <v>0.47208238713728501</v>
      </c>
      <c r="E99" s="9">
        <f t="shared" si="27"/>
        <v>0.29379212185822323</v>
      </c>
      <c r="F99" s="9">
        <f t="shared" si="28"/>
        <v>0.23412549100449168</v>
      </c>
      <c r="G99" s="9">
        <f t="shared" si="29"/>
        <v>1.0451161916726828</v>
      </c>
      <c r="H99" s="9">
        <f t="shared" si="30"/>
        <v>2.1182743250897702</v>
      </c>
      <c r="I99" s="9">
        <f t="shared" si="31"/>
        <v>3.40376724084717</v>
      </c>
      <c r="J99" s="9">
        <f t="shared" si="32"/>
        <v>4.2712136799354967</v>
      </c>
      <c r="K99" s="11">
        <f t="shared" si="33"/>
        <v>0.48309178743961356</v>
      </c>
      <c r="L99" s="11">
        <f t="shared" si="34"/>
        <v>0.30303030303030304</v>
      </c>
      <c r="M99" s="11">
        <f t="shared" si="35"/>
        <v>0.24213075060532688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-0.27303706964723895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0.23039816702307492</v>
      </c>
      <c r="Q99" s="11">
        <f>2*'OddsRatio_working_3-way'!K99*'OddsRatio_working_3-way'!L99*'OddsRatio_working_3-way'!M99</f>
        <v>7.0891743699407678E-2</v>
      </c>
      <c r="R99" s="11">
        <f t="shared" si="36"/>
        <v>0</v>
      </c>
      <c r="S99" s="11">
        <f t="shared" si="37"/>
        <v>-0.84383474859566487</v>
      </c>
      <c r="T99" s="11">
        <f t="shared" si="38"/>
        <v>-0.25964146110635844</v>
      </c>
      <c r="U99" s="11">
        <f>'OddsRatio_working_3-way'!S99-'OddsRatio_working_3-way'!R99^2/3</f>
        <v>-0.84383474859566487</v>
      </c>
      <c r="V99" s="11">
        <f>'OddsRatio_working_3-way'!S99*'OddsRatio_working_3-way'!R99/3-2*'OddsRatio_working_3-way'!R99^3/27-'OddsRatio_working_3-way'!T99</f>
        <v>0.25964146110635844</v>
      </c>
      <c r="W99" s="11">
        <f>'OddsRatio_working_3-way'!V99^2+4*'OddsRatio_working_3-way'!U99^3/27</f>
        <v>-2.1602387165864295E-2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0.14917780958583363</v>
      </c>
      <c r="Y99" s="11">
        <f>IF('OddsRatio_working_3-way'!W99&gt;=0,IF('OddsRatio_working_3-way'!V99+SQRT('OddsRatio_working_3-way'!W99)&gt;0,0,PI()),ACOS('OddsRatio_working_3-way'!V99/(2*'OddsRatio_working_3-way'!X99)))</f>
        <v>0.51510385477464316</v>
      </c>
      <c r="Z99" s="11">
        <f>'OddsRatio_working_3-way'!X99^(1/3)*COS('OddsRatio_working_3-way'!Y99/3)</f>
        <v>0.5225580958363415</v>
      </c>
      <c r="AA99" s="11">
        <f>'OddsRatio_working_3-way'!X99^(1/3)*COS(('OddsRatio_working_3-way'!Y99+2*PI())/3)</f>
        <v>-0.33975493278631991</v>
      </c>
      <c r="AB99" s="11">
        <f>'OddsRatio_working_3-way'!X99^(1/3)*COS(('OddsRatio_working_3-way'!Y99+4*PI())/3)</f>
        <v>-0.18280316305002151</v>
      </c>
      <c r="AC99" s="11">
        <f>'OddsRatio_working_3-way'!X99^(1/3)*SIN('OddsRatio_working_3-way'!Y99/3)</f>
        <v>9.0616146507040043E-2</v>
      </c>
      <c r="AD99" s="11">
        <f>'OddsRatio_working_3-way'!X99^(1/3)*SIN(('OddsRatio_working_3-way'!Y99+2*PI())/3)</f>
        <v>0.40724051269397504</v>
      </c>
      <c r="AE99" s="11">
        <f>'OddsRatio_working_3-way'!X99^(1/3)*SIN(('OddsRatio_working_3-way'!Y99+4*PI())/3)</f>
        <v>-0.49785665920101502</v>
      </c>
      <c r="AF99" s="11">
        <f>-'OddsRatio_working_3-way'!U99/(3*'OddsRatio_working_3-way'!X99^(1/3))*COS(('OddsRatio_working_3-way'!Y99)/3)</f>
        <v>0.52255809583634127</v>
      </c>
      <c r="AG99" s="11">
        <f>-'OddsRatio_working_3-way'!U99/(3*'OddsRatio_working_3-way'!X99^(1/3))*COS(('OddsRatio_working_3-way'!Y99+2*PI())/3)</f>
        <v>-0.33975493278631974</v>
      </c>
      <c r="AH99" s="11">
        <f>-'OddsRatio_working_3-way'!U99/(3*'OddsRatio_working_3-way'!X99^(1/3))*COS(('OddsRatio_working_3-way'!Y99+4*PI())/3)</f>
        <v>-0.18280316305002142</v>
      </c>
      <c r="AI99" s="11">
        <f>'OddsRatio_working_3-way'!U99/(3*'OddsRatio_working_3-way'!X99^(1/3))*SIN(('OddsRatio_working_3-way'!Y99)/3)</f>
        <v>-9.0616146507040002E-2</v>
      </c>
      <c r="AJ99" s="11">
        <f>'OddsRatio_working_3-way'!U99/(3*'OddsRatio_working_3-way'!X99^(1/3))*SIN(('OddsRatio_working_3-way'!Y99+2*PI())/3)</f>
        <v>-0.40724051269397488</v>
      </c>
      <c r="AK99" s="11">
        <f>'OddsRatio_working_3-way'!U99/(3*'OddsRatio_working_3-way'!X99^(1/3))*SIN(('OddsRatio_working_3-way'!Y99+4*PI())/3)</f>
        <v>0.4978566592010148</v>
      </c>
      <c r="AL99" s="11">
        <f>'OddsRatio_working_3-way'!Z99+'OddsRatio_working_3-way'!AF99</f>
        <v>1.0451161916726828</v>
      </c>
      <c r="AM99" s="11">
        <f>'OddsRatio_working_3-way'!AA99+'OddsRatio_working_3-way'!AG99</f>
        <v>-0.6795098655726397</v>
      </c>
      <c r="AN99" s="11">
        <f>'OddsRatio_working_3-way'!AB99+'OddsRatio_working_3-way'!AH99</f>
        <v>-0.36560632610004296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1.0451161916726828</v>
      </c>
      <c r="AS99" s="11">
        <f>IF(('OddsRatio_working_3-way'!X99=0),IF(Q99&gt;0,-Q99^(1/3),(-Q99)^(1/3)),'OddsRatio_working_3-way'!AM99-'OddsRatio_working_3-way'!R99/3)</f>
        <v>-0.6795098655726397</v>
      </c>
      <c r="AT99" s="11">
        <f>IF(('OddsRatio_working_3-way'!X99=0),IF(Q99&gt;0,-Q99^(1/3),(-Q99)^(1/3)),'OddsRatio_working_3-way'!AN99-'OddsRatio_working_3-way'!R99/3)</f>
        <v>-0.36560632610004296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2.0099999999999998</v>
      </c>
      <c r="B100" s="4">
        <f>IF('True_Odds_Calculator_3-way'!B101="","",'True_Odds_Calculator_3-way'!B101)</f>
        <v>3.24</v>
      </c>
      <c r="C100" s="4">
        <f>IF('True_Odds_Calculator_3-way'!C101="","",'True_Odds_Calculator_3-way'!C101)</f>
        <v>4.47</v>
      </c>
      <c r="D100" s="9">
        <f t="shared" si="26"/>
        <v>0.48571540859829171</v>
      </c>
      <c r="E100" s="9">
        <f t="shared" si="27"/>
        <v>0.29866157821007183</v>
      </c>
      <c r="F100" s="9">
        <f t="shared" si="28"/>
        <v>0.21562301319163629</v>
      </c>
      <c r="G100" s="9">
        <f t="shared" si="29"/>
        <v>1.0483354156369613</v>
      </c>
      <c r="H100" s="9">
        <f t="shared" si="30"/>
        <v>2.0588187697933309</v>
      </c>
      <c r="I100" s="9">
        <f t="shared" si="31"/>
        <v>3.3482713310267935</v>
      </c>
      <c r="J100" s="9">
        <f t="shared" si="32"/>
        <v>4.6377238922602562</v>
      </c>
      <c r="K100" s="11">
        <f t="shared" si="33"/>
        <v>0.49751243781094534</v>
      </c>
      <c r="L100" s="11">
        <f t="shared" si="34"/>
        <v>0.30864197530864196</v>
      </c>
      <c r="M100" s="11">
        <f t="shared" si="35"/>
        <v>0.2237136465324385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-0.26968095419277238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0.23084511158681698</v>
      </c>
      <c r="Q100" s="11">
        <f>2*'OddsRatio_working_3-way'!K100*'OddsRatio_working_3-way'!L100*'OddsRatio_working_3-way'!M100</f>
        <v>6.8703902257981245E-2</v>
      </c>
      <c r="R100" s="11">
        <f t="shared" si="36"/>
        <v>0</v>
      </c>
      <c r="S100" s="11">
        <f t="shared" si="37"/>
        <v>-0.85599338031785921</v>
      </c>
      <c r="T100" s="11">
        <f t="shared" si="38"/>
        <v>-0.25475993461841051</v>
      </c>
      <c r="U100" s="11">
        <f>'OddsRatio_working_3-way'!S100-'OddsRatio_working_3-way'!R100^2/3</f>
        <v>-0.85599338031785921</v>
      </c>
      <c r="V100" s="11">
        <f>'OddsRatio_working_3-way'!S100*'OddsRatio_working_3-way'!R100/3-2*'OddsRatio_working_3-way'!R100^3/27-'OddsRatio_working_3-way'!T100</f>
        <v>0.25475993461841051</v>
      </c>
      <c r="W100" s="11">
        <f>'OddsRatio_working_3-way'!V100^2+4*'OddsRatio_working_3-way'!U100^3/27</f>
        <v>-2.8017000109414394E-2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0.15241360208015489</v>
      </c>
      <c r="Y100" s="11">
        <f>IF('OddsRatio_working_3-way'!W100&gt;=0,IF('OddsRatio_working_3-way'!V100+SQRT('OddsRatio_working_3-way'!W100)&gt;0,0,PI()),ACOS('OddsRatio_working_3-way'!V100/(2*'OddsRatio_working_3-way'!X100)))</f>
        <v>0.58129553456191674</v>
      </c>
      <c r="Z100" s="11">
        <f>'OddsRatio_working_3-way'!X100^(1/3)*COS('OddsRatio_working_3-way'!Y100/3)</f>
        <v>0.52416770781848065</v>
      </c>
      <c r="AA100" s="11">
        <f>'OddsRatio_working_3-way'!X100^(1/3)*COS(('OddsRatio_working_3-way'!Y100+2*PI())/3)</f>
        <v>-0.35115969597489088</v>
      </c>
      <c r="AB100" s="11">
        <f>'OddsRatio_working_3-way'!X100^(1/3)*COS(('OddsRatio_working_3-way'!Y100+4*PI())/3)</f>
        <v>-0.17300801184358985</v>
      </c>
      <c r="AC100" s="11">
        <f>'OddsRatio_working_3-way'!X100^(1/3)*SIN('OddsRatio_working_3-way'!Y100/3)</f>
        <v>0.10285592278979193</v>
      </c>
      <c r="AD100" s="11">
        <f>'OddsRatio_working_3-way'!X100^(1/3)*SIN(('OddsRatio_working_3-way'!Y100+2*PI())/3)</f>
        <v>0.40251458941936741</v>
      </c>
      <c r="AE100" s="11">
        <f>'OddsRatio_working_3-way'!X100^(1/3)*SIN(('OddsRatio_working_3-way'!Y100+4*PI())/3)</f>
        <v>-0.50537051220915929</v>
      </c>
      <c r="AF100" s="11">
        <f>-'OddsRatio_working_3-way'!U100/(3*'OddsRatio_working_3-way'!X100^(1/3))*COS(('OddsRatio_working_3-way'!Y100)/3)</f>
        <v>0.52416770781848065</v>
      </c>
      <c r="AG100" s="11">
        <f>-'OddsRatio_working_3-way'!U100/(3*'OddsRatio_working_3-way'!X100^(1/3))*COS(('OddsRatio_working_3-way'!Y100+2*PI())/3)</f>
        <v>-0.35115969597489088</v>
      </c>
      <c r="AH100" s="11">
        <f>-'OddsRatio_working_3-way'!U100/(3*'OddsRatio_working_3-way'!X100^(1/3))*COS(('OddsRatio_working_3-way'!Y100+4*PI())/3)</f>
        <v>-0.17300801184358985</v>
      </c>
      <c r="AI100" s="11">
        <f>'OddsRatio_working_3-way'!U100/(3*'OddsRatio_working_3-way'!X100^(1/3))*SIN(('OddsRatio_working_3-way'!Y100)/3)</f>
        <v>-0.10285592278979193</v>
      </c>
      <c r="AJ100" s="11">
        <f>'OddsRatio_working_3-way'!U100/(3*'OddsRatio_working_3-way'!X100^(1/3))*SIN(('OddsRatio_working_3-way'!Y100+2*PI())/3)</f>
        <v>-0.40251458941936741</v>
      </c>
      <c r="AK100" s="11">
        <f>'OddsRatio_working_3-way'!U100/(3*'OddsRatio_working_3-way'!X100^(1/3))*SIN(('OddsRatio_working_3-way'!Y100+4*PI())/3)</f>
        <v>0.50537051220915929</v>
      </c>
      <c r="AL100" s="11">
        <f>'OddsRatio_working_3-way'!Z100+'OddsRatio_working_3-way'!AF100</f>
        <v>1.0483354156369613</v>
      </c>
      <c r="AM100" s="11">
        <f>'OddsRatio_working_3-way'!AA100+'OddsRatio_working_3-way'!AG100</f>
        <v>-0.70231939194978177</v>
      </c>
      <c r="AN100" s="11">
        <f>'OddsRatio_working_3-way'!AB100+'OddsRatio_working_3-way'!AH100</f>
        <v>-0.34601602368717971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1.0483354156369613</v>
      </c>
      <c r="AS100" s="11">
        <f>IF(('OddsRatio_working_3-way'!X100=0),IF(Q100&gt;0,-Q100^(1/3),(-Q100)^(1/3)),'OddsRatio_working_3-way'!AM100-'OddsRatio_working_3-way'!R100/3)</f>
        <v>-0.70231939194978177</v>
      </c>
      <c r="AT100" s="11">
        <f>IF(('OddsRatio_working_3-way'!X100=0),IF(Q100&gt;0,-Q100^(1/3),(-Q100)^(1/3)),'OddsRatio_working_3-way'!AN100-'OddsRatio_working_3-way'!R100/3)</f>
        <v>-0.34601602368717971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2.62</v>
      </c>
      <c r="B101" s="4">
        <f>IF('True_Odds_Calculator_3-way'!B102="","",'True_Odds_Calculator_3-way'!B102)</f>
        <v>3.01</v>
      </c>
      <c r="C101" s="4">
        <f>IF('True_Odds_Calculator_3-way'!C102="","",'True_Odds_Calculator_3-way'!C102)</f>
        <v>3.19</v>
      </c>
      <c r="D101" s="9">
        <f t="shared" si="26"/>
        <v>0.37206233496676538</v>
      </c>
      <c r="E101" s="9">
        <f t="shared" si="27"/>
        <v>0.32320359046572367</v>
      </c>
      <c r="F101" s="9">
        <f t="shared" si="28"/>
        <v>0.30473407456751089</v>
      </c>
      <c r="G101" s="9">
        <f t="shared" si="29"/>
        <v>1.0418034995338394</v>
      </c>
      <c r="H101" s="9">
        <f t="shared" si="30"/>
        <v>2.6877216692448198</v>
      </c>
      <c r="I101" s="9">
        <f t="shared" si="31"/>
        <v>3.0940250340630167</v>
      </c>
      <c r="J101" s="9">
        <f t="shared" si="32"/>
        <v>3.2815496639791086</v>
      </c>
      <c r="K101" s="11">
        <f t="shared" si="33"/>
        <v>0.38167938931297707</v>
      </c>
      <c r="L101" s="11">
        <f t="shared" si="34"/>
        <v>0.33222591362126247</v>
      </c>
      <c r="M101" s="11">
        <f t="shared" si="35"/>
        <v>0.31347962382445144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-0.28346322042337513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0.23134734227616688</v>
      </c>
      <c r="Q101" s="11">
        <f>2*'OddsRatio_working_3-way'!K101*'OddsRatio_working_3-way'!L101*'OddsRatio_working_3-way'!M101</f>
        <v>7.9500804905899281E-2</v>
      </c>
      <c r="R101" s="11">
        <f t="shared" si="36"/>
        <v>0</v>
      </c>
      <c r="S101" s="11">
        <f t="shared" si="37"/>
        <v>-0.81614588986405712</v>
      </c>
      <c r="T101" s="11">
        <f t="shared" si="38"/>
        <v>-0.28046250510792348</v>
      </c>
      <c r="U101" s="11">
        <f>'OddsRatio_working_3-way'!S101-'OddsRatio_working_3-way'!R101^2/3</f>
        <v>-0.81614588986405712</v>
      </c>
      <c r="V101" s="11">
        <f>'OddsRatio_working_3-way'!S101*'OddsRatio_working_3-way'!R101/3-2*'OddsRatio_working_3-way'!R101^3/27-'OddsRatio_working_3-way'!T101</f>
        <v>0.28046250510792348</v>
      </c>
      <c r="W101" s="11">
        <f>'OddsRatio_working_3-way'!V101^2+4*'OddsRatio_working_3-way'!U101^3/27</f>
        <v>-1.8785570108014321E-3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0.14189588945967871</v>
      </c>
      <c r="Y101" s="11">
        <f>IF('OddsRatio_working_3-way'!W101&gt;=0,IF('OddsRatio_working_3-way'!V101+SQRT('OddsRatio_working_3-way'!W101)&gt;0,0,PI()),ACOS('OddsRatio_working_3-way'!V101/(2*'OddsRatio_working_3-way'!X101)))</f>
        <v>0.15332583533321564</v>
      </c>
      <c r="Z101" s="11">
        <f>'OddsRatio_working_3-way'!X101^(1/3)*COS('OddsRatio_working_3-way'!Y101/3)</f>
        <v>0.52090174976691972</v>
      </c>
      <c r="AA101" s="11">
        <f>'OddsRatio_working_3-way'!X101^(1/3)*COS(('OddsRatio_working_3-way'!Y101+2*PI())/3)</f>
        <v>-0.28352678837210227</v>
      </c>
      <c r="AB101" s="11">
        <f>'OddsRatio_working_3-way'!X101^(1/3)*COS(('OddsRatio_working_3-way'!Y101+4*PI())/3)</f>
        <v>-0.23737496139481756</v>
      </c>
      <c r="AC101" s="11">
        <f>'OddsRatio_working_3-way'!X101^(1/3)*SIN('OddsRatio_working_3-way'!Y101/3)</f>
        <v>2.6645769728928362E-2</v>
      </c>
      <c r="AD101" s="11">
        <f>'OddsRatio_working_3-way'!X101^(1/3)*SIN(('OddsRatio_working_3-way'!Y101+2*PI())/3)</f>
        <v>0.43779126330945306</v>
      </c>
      <c r="AE101" s="11">
        <f>'OddsRatio_working_3-way'!X101^(1/3)*SIN(('OddsRatio_working_3-way'!Y101+4*PI())/3)</f>
        <v>-0.46443703303838135</v>
      </c>
      <c r="AF101" s="11">
        <f>-'OddsRatio_working_3-way'!U101/(3*'OddsRatio_working_3-way'!X101^(1/3))*COS(('OddsRatio_working_3-way'!Y101)/3)</f>
        <v>0.52090174976691972</v>
      </c>
      <c r="AG101" s="11">
        <f>-'OddsRatio_working_3-way'!U101/(3*'OddsRatio_working_3-way'!X101^(1/3))*COS(('OddsRatio_working_3-way'!Y101+2*PI())/3)</f>
        <v>-0.28352678837210227</v>
      </c>
      <c r="AH101" s="11">
        <f>-'OddsRatio_working_3-way'!U101/(3*'OddsRatio_working_3-way'!X101^(1/3))*COS(('OddsRatio_working_3-way'!Y101+4*PI())/3)</f>
        <v>-0.23737496139481756</v>
      </c>
      <c r="AI101" s="11">
        <f>'OddsRatio_working_3-way'!U101/(3*'OddsRatio_working_3-way'!X101^(1/3))*SIN(('OddsRatio_working_3-way'!Y101)/3)</f>
        <v>-2.6645769728928362E-2</v>
      </c>
      <c r="AJ101" s="11">
        <f>'OddsRatio_working_3-way'!U101/(3*'OddsRatio_working_3-way'!X101^(1/3))*SIN(('OddsRatio_working_3-way'!Y101+2*PI())/3)</f>
        <v>-0.43779126330945306</v>
      </c>
      <c r="AK101" s="11">
        <f>'OddsRatio_working_3-way'!U101/(3*'OddsRatio_working_3-way'!X101^(1/3))*SIN(('OddsRatio_working_3-way'!Y101+4*PI())/3)</f>
        <v>0.46443703303838135</v>
      </c>
      <c r="AL101" s="11">
        <f>'OddsRatio_working_3-way'!Z101+'OddsRatio_working_3-way'!AF101</f>
        <v>1.0418034995338394</v>
      </c>
      <c r="AM101" s="11">
        <f>'OddsRatio_working_3-way'!AA101+'OddsRatio_working_3-way'!AG101</f>
        <v>-0.56705357674420453</v>
      </c>
      <c r="AN101" s="11">
        <f>'OddsRatio_working_3-way'!AB101+'OddsRatio_working_3-way'!AH101</f>
        <v>-0.47474992278963513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1.0418034995338394</v>
      </c>
      <c r="AS101" s="11">
        <f>IF(('OddsRatio_working_3-way'!X101=0),IF(Q101&gt;0,-Q101^(1/3),(-Q101)^(1/3)),'OddsRatio_working_3-way'!AM101-'OddsRatio_working_3-way'!R101/3)</f>
        <v>-0.56705357674420453</v>
      </c>
      <c r="AT101" s="11">
        <f>IF(('OddsRatio_working_3-way'!X101=0),IF(Q101&gt;0,-Q101^(1/3),(-Q101)^(1/3)),'OddsRatio_working_3-way'!AN101-'OddsRatio_working_3-way'!R101/3)</f>
        <v>-0.47474992278963513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2.82</v>
      </c>
      <c r="B102" s="4">
        <f>IF('True_Odds_Calculator_3-way'!B103="","",'True_Odds_Calculator_3-way'!B103)</f>
        <v>2.97</v>
      </c>
      <c r="C102" s="4">
        <f>IF('True_Odds_Calculator_3-way'!C103="","",'True_Odds_Calculator_3-way'!C103)</f>
        <v>2.98</v>
      </c>
      <c r="D102" s="9">
        <f t="shared" si="26"/>
        <v>0.34549359705098825</v>
      </c>
      <c r="E102" s="9">
        <f t="shared" si="27"/>
        <v>0.32781056566249067</v>
      </c>
      <c r="F102" s="9">
        <f t="shared" si="28"/>
        <v>0.32669583728652096</v>
      </c>
      <c r="G102" s="9">
        <f t="shared" si="29"/>
        <v>1.0408844209815102</v>
      </c>
      <c r="H102" s="9">
        <f t="shared" si="30"/>
        <v>2.8944096461863493</v>
      </c>
      <c r="I102" s="9">
        <f t="shared" si="31"/>
        <v>3.0505423093335757</v>
      </c>
      <c r="J102" s="9">
        <f t="shared" si="32"/>
        <v>3.0609511535433902</v>
      </c>
      <c r="K102" s="11">
        <f t="shared" si="33"/>
        <v>0.3546099290780142</v>
      </c>
      <c r="L102" s="11">
        <f t="shared" si="34"/>
        <v>0.33670033670033667</v>
      </c>
      <c r="M102" s="11">
        <f t="shared" si="35"/>
        <v>0.33557046979865773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-0.28443365541751942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0.23118198662013212</v>
      </c>
      <c r="Q102" s="11">
        <f>2*'OddsRatio_working_3-way'!K102*'OddsRatio_working_3-way'!L102*'OddsRatio_working_3-way'!M102</f>
        <v>8.0132404374395894E-2</v>
      </c>
      <c r="R102" s="11">
        <f t="shared" si="36"/>
        <v>0</v>
      </c>
      <c r="S102" s="11">
        <f t="shared" si="37"/>
        <v>-0.81278000059725941</v>
      </c>
      <c r="T102" s="11">
        <f t="shared" si="38"/>
        <v>-0.28172617005104317</v>
      </c>
      <c r="U102" s="11">
        <f>'OddsRatio_working_3-way'!S102-'OddsRatio_working_3-way'!R102^2/3</f>
        <v>-0.81278000059725941</v>
      </c>
      <c r="V102" s="11">
        <f>'OddsRatio_working_3-way'!S102*'OddsRatio_working_3-way'!R102/3-2*'OddsRatio_working_3-way'!R102^3/27-'OddsRatio_working_3-way'!T102</f>
        <v>0.28172617005104317</v>
      </c>
      <c r="W102" s="11">
        <f>'OddsRatio_working_3-way'!V102^2+4*'OddsRatio_working_3-way'!U102^3/27</f>
        <v>-1.7579869068491683E-4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0.14101900012260246</v>
      </c>
      <c r="Y102" s="11">
        <f>IF('OddsRatio_working_3-way'!W102&gt;=0,IF('OddsRatio_working_3-way'!V102+SQRT('OddsRatio_working_3-way'!W102)&gt;0,0,PI()),ACOS('OddsRatio_working_3-way'!V102/(2*'OddsRatio_working_3-way'!X102)))</f>
        <v>4.702840929907337E-2</v>
      </c>
      <c r="Z102" s="11">
        <f>'OddsRatio_working_3-way'!X102^(1/3)*COS('OddsRatio_working_3-way'!Y102/3)</f>
        <v>0.52044221049075512</v>
      </c>
      <c r="AA102" s="11">
        <f>'OddsRatio_working_3-way'!X102^(1/3)*COS(('OddsRatio_working_3-way'!Y102+2*PI())/3)</f>
        <v>-0.26728717232242138</v>
      </c>
      <c r="AB102" s="11">
        <f>'OddsRatio_working_3-way'!X102^(1/3)*COS(('OddsRatio_working_3-way'!Y102+4*PI())/3)</f>
        <v>-0.25315503816833385</v>
      </c>
      <c r="AC102" s="11">
        <f>'OddsRatio_working_3-way'!X102^(1/3)*SIN('OddsRatio_working_3-way'!Y102/3)</f>
        <v>8.1591914580863047E-3</v>
      </c>
      <c r="AD102" s="11">
        <f>'OddsRatio_working_3-way'!X102^(1/3)*SIN(('OddsRatio_working_3-way'!Y102+2*PI())/3)</f>
        <v>0.44663657975767879</v>
      </c>
      <c r="AE102" s="11">
        <f>'OddsRatio_working_3-way'!X102^(1/3)*SIN(('OddsRatio_working_3-way'!Y102+4*PI())/3)</f>
        <v>-0.45479577121576514</v>
      </c>
      <c r="AF102" s="11">
        <f>-'OddsRatio_working_3-way'!U102/(3*'OddsRatio_working_3-way'!X102^(1/3))*COS(('OddsRatio_working_3-way'!Y102)/3)</f>
        <v>0.52044221049075501</v>
      </c>
      <c r="AG102" s="11">
        <f>-'OddsRatio_working_3-way'!U102/(3*'OddsRatio_working_3-way'!X102^(1/3))*COS(('OddsRatio_working_3-way'!Y102+2*PI())/3)</f>
        <v>-0.26728717232242133</v>
      </c>
      <c r="AH102" s="11">
        <f>-'OddsRatio_working_3-way'!U102/(3*'OddsRatio_working_3-way'!X102^(1/3))*COS(('OddsRatio_working_3-way'!Y102+4*PI())/3)</f>
        <v>-0.25315503816833379</v>
      </c>
      <c r="AI102" s="11">
        <f>'OddsRatio_working_3-way'!U102/(3*'OddsRatio_working_3-way'!X102^(1/3))*SIN(('OddsRatio_working_3-way'!Y102)/3)</f>
        <v>-8.1591914580863029E-3</v>
      </c>
      <c r="AJ102" s="11">
        <f>'OddsRatio_working_3-way'!U102/(3*'OddsRatio_working_3-way'!X102^(1/3))*SIN(('OddsRatio_working_3-way'!Y102+2*PI())/3)</f>
        <v>-0.44663657975767868</v>
      </c>
      <c r="AK102" s="11">
        <f>'OddsRatio_working_3-way'!U102/(3*'OddsRatio_working_3-way'!X102^(1/3))*SIN(('OddsRatio_working_3-way'!Y102+4*PI())/3)</f>
        <v>0.45479577121576509</v>
      </c>
      <c r="AL102" s="11">
        <f>'OddsRatio_working_3-way'!Z102+'OddsRatio_working_3-way'!AF102</f>
        <v>1.0408844209815102</v>
      </c>
      <c r="AM102" s="11">
        <f>'OddsRatio_working_3-way'!AA102+'OddsRatio_working_3-way'!AG102</f>
        <v>-0.53457434464484277</v>
      </c>
      <c r="AN102" s="11">
        <f>'OddsRatio_working_3-way'!AB102+'OddsRatio_working_3-way'!AH102</f>
        <v>-0.50631007633666769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1.0408844209815102</v>
      </c>
      <c r="AS102" s="11">
        <f>IF(('OddsRatio_working_3-way'!X102=0),IF(Q102&gt;0,-Q102^(1/3),(-Q102)^(1/3)),'OddsRatio_working_3-way'!AM102-'OddsRatio_working_3-way'!R102/3)</f>
        <v>-0.53457434464484277</v>
      </c>
      <c r="AT102" s="11">
        <f>IF(('OddsRatio_working_3-way'!X102=0),IF(Q102&gt;0,-Q102^(1/3),(-Q102)^(1/3)),'OddsRatio_working_3-way'!AN102-'OddsRatio_working_3-way'!R102/3)</f>
        <v>-0.50631007633666769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2.06</v>
      </c>
      <c r="B103" s="4">
        <f>IF('True_Odds_Calculator_3-way'!B104="","",'True_Odds_Calculator_3-way'!B104)</f>
        <v>3.62</v>
      </c>
      <c r="C103" s="4">
        <f>IF('True_Odds_Calculator_3-way'!C104="","",'True_Odds_Calculator_3-way'!C104)</f>
        <v>3.74</v>
      </c>
      <c r="D103" s="9">
        <f t="shared" si="26"/>
        <v>0.4741272089855596</v>
      </c>
      <c r="E103" s="9">
        <f t="shared" si="27"/>
        <v>0.26727564199569004</v>
      </c>
      <c r="F103" s="9">
        <f t="shared" si="28"/>
        <v>0.25859714901875058</v>
      </c>
      <c r="G103" s="9">
        <f t="shared" si="29"/>
        <v>1.0463571742251696</v>
      </c>
      <c r="H103" s="9">
        <f t="shared" si="30"/>
        <v>2.1091386046786798</v>
      </c>
      <c r="I103" s="9">
        <f t="shared" si="31"/>
        <v>3.7414557964699435</v>
      </c>
      <c r="J103" s="9">
        <f t="shared" si="32"/>
        <v>3.8670186573769656</v>
      </c>
      <c r="K103" s="11">
        <f t="shared" si="33"/>
        <v>0.4854368932038835</v>
      </c>
      <c r="L103" s="11">
        <f t="shared" si="34"/>
        <v>0.27624309392265195</v>
      </c>
      <c r="M103" s="11">
        <f t="shared" si="35"/>
        <v>0.26737967914438499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-0.27284143580435216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0.23019062652295119</v>
      </c>
      <c r="Q103" s="11">
        <f>2*'OddsRatio_working_3-way'!K103*'OddsRatio_working_3-way'!L103*'OddsRatio_working_3-way'!M103</f>
        <v>7.171047555232124E-2</v>
      </c>
      <c r="R103" s="11">
        <f t="shared" si="36"/>
        <v>0</v>
      </c>
      <c r="S103" s="11">
        <f t="shared" si="37"/>
        <v>-0.84367913489509416</v>
      </c>
      <c r="T103" s="11">
        <f t="shared" si="38"/>
        <v>-0.2628283909330511</v>
      </c>
      <c r="U103" s="11">
        <f>'OddsRatio_working_3-way'!S103-'OddsRatio_working_3-way'!R103^2/3</f>
        <v>-0.84367913489509416</v>
      </c>
      <c r="V103" s="11">
        <f>'OddsRatio_working_3-way'!S103*'OddsRatio_working_3-way'!R103/3-2*'OddsRatio_working_3-way'!R103^3/27-'OddsRatio_working_3-way'!T103</f>
        <v>0.2628283909330511</v>
      </c>
      <c r="W103" s="11">
        <f>'OddsRatio_working_3-way'!V103^2+4*'OddsRatio_working_3-way'!U103^3/27</f>
        <v>-1.9888074453090085E-2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0.14913654610251206</v>
      </c>
      <c r="Y103" s="11">
        <f>IF('OddsRatio_working_3-way'!W103&gt;=0,IF('OddsRatio_working_3-way'!V103+SQRT('OddsRatio_working_3-way'!W103)&gt;0,0,PI()),ACOS('OddsRatio_working_3-way'!V103/(2*'OddsRatio_working_3-way'!X103)))</f>
        <v>0.49247163346928335</v>
      </c>
      <c r="Z103" s="11">
        <f>'OddsRatio_working_3-way'!X103^(1/3)*COS('OddsRatio_working_3-way'!Y103/3)</f>
        <v>0.5231785871125848</v>
      </c>
      <c r="AA103" s="11">
        <f>'OddsRatio_working_3-way'!X103^(1/3)*COS(('OddsRatio_working_3-way'!Y103+2*PI())/3)</f>
        <v>-0.33664199646520254</v>
      </c>
      <c r="AB103" s="11">
        <f>'OddsRatio_working_3-way'!X103^(1/3)*COS(('OddsRatio_working_3-way'!Y103+4*PI())/3)</f>
        <v>-0.18653659064738246</v>
      </c>
      <c r="AC103" s="11">
        <f>'OddsRatio_working_3-way'!X103^(1/3)*SIN('OddsRatio_working_3-way'!Y103/3)</f>
        <v>8.6663396455736619E-2</v>
      </c>
      <c r="AD103" s="11">
        <f>'OddsRatio_working_3-way'!X103^(1/3)*SIN(('OddsRatio_working_3-way'!Y103+2*PI())/3)</f>
        <v>0.40975424892768014</v>
      </c>
      <c r="AE103" s="11">
        <f>'OddsRatio_working_3-way'!X103^(1/3)*SIN(('OddsRatio_working_3-way'!Y103+4*PI())/3)</f>
        <v>-0.49641764538341659</v>
      </c>
      <c r="AF103" s="11">
        <f>-'OddsRatio_working_3-way'!U103/(3*'OddsRatio_working_3-way'!X103^(1/3))*COS(('OddsRatio_working_3-way'!Y103)/3)</f>
        <v>0.5231785871125848</v>
      </c>
      <c r="AG103" s="11">
        <f>-'OddsRatio_working_3-way'!U103/(3*'OddsRatio_working_3-way'!X103^(1/3))*COS(('OddsRatio_working_3-way'!Y103+2*PI())/3)</f>
        <v>-0.33664199646520254</v>
      </c>
      <c r="AH103" s="11">
        <f>-'OddsRatio_working_3-way'!U103/(3*'OddsRatio_working_3-way'!X103^(1/3))*COS(('OddsRatio_working_3-way'!Y103+4*PI())/3)</f>
        <v>-0.18653659064738246</v>
      </c>
      <c r="AI103" s="11">
        <f>'OddsRatio_working_3-way'!U103/(3*'OddsRatio_working_3-way'!X103^(1/3))*SIN(('OddsRatio_working_3-way'!Y103)/3)</f>
        <v>-8.6663396455736619E-2</v>
      </c>
      <c r="AJ103" s="11">
        <f>'OddsRatio_working_3-way'!U103/(3*'OddsRatio_working_3-way'!X103^(1/3))*SIN(('OddsRatio_working_3-way'!Y103+2*PI())/3)</f>
        <v>-0.40975424892768014</v>
      </c>
      <c r="AK103" s="11">
        <f>'OddsRatio_working_3-way'!U103/(3*'OddsRatio_working_3-way'!X103^(1/3))*SIN(('OddsRatio_working_3-way'!Y103+4*PI())/3)</f>
        <v>0.49641764538341659</v>
      </c>
      <c r="AL103" s="11">
        <f>'OddsRatio_working_3-way'!Z103+'OddsRatio_working_3-way'!AF103</f>
        <v>1.0463571742251696</v>
      </c>
      <c r="AM103" s="11">
        <f>'OddsRatio_working_3-way'!AA103+'OddsRatio_working_3-way'!AG103</f>
        <v>-0.67328399293040508</v>
      </c>
      <c r="AN103" s="11">
        <f>'OddsRatio_working_3-way'!AB103+'OddsRatio_working_3-way'!AH103</f>
        <v>-0.37307318129476491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1.0463571742251696</v>
      </c>
      <c r="AS103" s="11">
        <f>IF(('OddsRatio_working_3-way'!X103=0),IF(Q103&gt;0,-Q103^(1/3),(-Q103)^(1/3)),'OddsRatio_working_3-way'!AM103-'OddsRatio_working_3-way'!R103/3)</f>
        <v>-0.67328399293040508</v>
      </c>
      <c r="AT103" s="11">
        <f>IF(('OddsRatio_working_3-way'!X103=0),IF(Q103&gt;0,-Q103^(1/3),(-Q103)^(1/3)),'OddsRatio_working_3-way'!AN103-'OddsRatio_working_3-way'!R103/3)</f>
        <v>-0.37307318129476491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28.13</v>
      </c>
      <c r="B104" s="4">
        <f>IF('True_Odds_Calculator_3-way'!B105="","",'True_Odds_Calculator_3-way'!B105)</f>
        <v>10.15</v>
      </c>
      <c r="C104" s="4">
        <f>IF('True_Odds_Calculator_3-way'!C105="","",'True_Odds_Calculator_3-way'!C105)</f>
        <v>1.1100000000000001</v>
      </c>
      <c r="D104" s="9">
        <f t="shared" si="26"/>
        <v>3.0266742252990239E-2</v>
      </c>
      <c r="E104" s="9">
        <f t="shared" si="27"/>
        <v>8.4703952256173803E-2</v>
      </c>
      <c r="F104" s="9">
        <f t="shared" si="28"/>
        <v>0.8850293054908358</v>
      </c>
      <c r="G104" s="9">
        <f t="shared" si="29"/>
        <v>1.1809644329481617</v>
      </c>
      <c r="H104" s="9">
        <f t="shared" si="30"/>
        <v>33.039565065883622</v>
      </c>
      <c r="I104" s="9">
        <f t="shared" si="31"/>
        <v>11.80582456147568</v>
      </c>
      <c r="J104" s="9">
        <f t="shared" si="32"/>
        <v>1.1299060876242981</v>
      </c>
      <c r="K104" s="11">
        <f t="shared" si="33"/>
        <v>3.5549235691432639E-2</v>
      </c>
      <c r="L104" s="11">
        <f t="shared" si="34"/>
        <v>9.852216748768472E-2</v>
      </c>
      <c r="M104" s="11">
        <f t="shared" si="35"/>
        <v>0.9009009009009008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-8.6159827300099745E-2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0.11482152281642333</v>
      </c>
      <c r="Q104" s="11">
        <f>2*'OddsRatio_working_3-way'!K104*'OddsRatio_working_3-way'!L104*'OddsRatio_working_3-way'!M104</f>
        <v>6.3106085636946046E-3</v>
      </c>
      <c r="R104" s="11">
        <f t="shared" si="36"/>
        <v>0</v>
      </c>
      <c r="S104" s="11">
        <f t="shared" si="37"/>
        <v>-1.3326572999791795</v>
      </c>
      <c r="T104" s="11">
        <f t="shared" si="38"/>
        <v>-7.3243050287396513E-2</v>
      </c>
      <c r="U104" s="11">
        <f>'OddsRatio_working_3-way'!S104-'OddsRatio_working_3-way'!R104^2/3</f>
        <v>-1.3326572999791795</v>
      </c>
      <c r="V104" s="11">
        <f>'OddsRatio_working_3-way'!S104*'OddsRatio_working_3-way'!R104/3-2*'OddsRatio_working_3-way'!R104^3/27-'OddsRatio_working_3-way'!T104</f>
        <v>7.3243050287396513E-2</v>
      </c>
      <c r="W104" s="11">
        <f>'OddsRatio_working_3-way'!V104^2+4*'OddsRatio_working_3-way'!U104^3/27</f>
        <v>-0.34526755735106296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0.29607098041114444</v>
      </c>
      <c r="Y104" s="11">
        <f>IF('OddsRatio_working_3-way'!W104&gt;=0,IF('OddsRatio_working_3-way'!V104+SQRT('OddsRatio_working_3-way'!W104)&gt;0,0,PI()),ACOS('OddsRatio_working_3-way'!V104/(2*'OddsRatio_working_3-way'!X104)))</f>
        <v>1.4467870212665463</v>
      </c>
      <c r="Z104" s="11">
        <f>'OddsRatio_working_3-way'!X104^(1/3)*COS('OddsRatio_working_3-way'!Y104/3)</f>
        <v>0.59048221647408083</v>
      </c>
      <c r="AA104" s="11">
        <f>'OddsRatio_working_3-way'!X104^(1/3)*COS(('OddsRatio_working_3-way'!Y104+2*PI())/3)</f>
        <v>-0.56293942540711051</v>
      </c>
      <c r="AB104" s="11">
        <f>'OddsRatio_working_3-way'!X104^(1/3)*COS(('OddsRatio_working_3-way'!Y104+4*PI())/3)</f>
        <v>-2.7542791066970412E-2</v>
      </c>
      <c r="AC104" s="11">
        <f>'OddsRatio_working_3-way'!X104^(1/3)*SIN('OddsRatio_working_3-way'!Y104/3)</f>
        <v>0.30911139095949958</v>
      </c>
      <c r="AD104" s="11">
        <f>'OddsRatio_working_3-way'!X104^(1/3)*SIN(('OddsRatio_working_3-way'!Y104+2*PI())/3)</f>
        <v>0.35681690446974634</v>
      </c>
      <c r="AE104" s="11">
        <f>'OddsRatio_working_3-way'!X104^(1/3)*SIN(('OddsRatio_working_3-way'!Y104+4*PI())/3)</f>
        <v>-0.66592829542924592</v>
      </c>
      <c r="AF104" s="11">
        <f>-'OddsRatio_working_3-way'!U104/(3*'OddsRatio_working_3-way'!X104^(1/3))*COS(('OddsRatio_working_3-way'!Y104)/3)</f>
        <v>0.59048221647408083</v>
      </c>
      <c r="AG104" s="11">
        <f>-'OddsRatio_working_3-way'!U104/(3*'OddsRatio_working_3-way'!X104^(1/3))*COS(('OddsRatio_working_3-way'!Y104+2*PI())/3)</f>
        <v>-0.56293942540711051</v>
      </c>
      <c r="AH104" s="11">
        <f>-'OddsRatio_working_3-way'!U104/(3*'OddsRatio_working_3-way'!X104^(1/3))*COS(('OddsRatio_working_3-way'!Y104+4*PI())/3)</f>
        <v>-2.7542791066970412E-2</v>
      </c>
      <c r="AI104" s="11">
        <f>'OddsRatio_working_3-way'!U104/(3*'OddsRatio_working_3-way'!X104^(1/3))*SIN(('OddsRatio_working_3-way'!Y104)/3)</f>
        <v>-0.30911139095949958</v>
      </c>
      <c r="AJ104" s="11">
        <f>'OddsRatio_working_3-way'!U104/(3*'OddsRatio_working_3-way'!X104^(1/3))*SIN(('OddsRatio_working_3-way'!Y104+2*PI())/3)</f>
        <v>-0.35681690446974634</v>
      </c>
      <c r="AK104" s="11">
        <f>'OddsRatio_working_3-way'!U104/(3*'OddsRatio_working_3-way'!X104^(1/3))*SIN(('OddsRatio_working_3-way'!Y104+4*PI())/3)</f>
        <v>0.66592829542924592</v>
      </c>
      <c r="AL104" s="11">
        <f>'OddsRatio_working_3-way'!Z104+'OddsRatio_working_3-way'!AF104</f>
        <v>1.1809644329481617</v>
      </c>
      <c r="AM104" s="11">
        <f>'OddsRatio_working_3-way'!AA104+'OddsRatio_working_3-way'!AG104</f>
        <v>-1.125878850814221</v>
      </c>
      <c r="AN104" s="11">
        <f>'OddsRatio_working_3-way'!AB104+'OddsRatio_working_3-way'!AH104</f>
        <v>-5.5085582133940825E-2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1.1809644329481617</v>
      </c>
      <c r="AS104" s="11">
        <f>IF(('OddsRatio_working_3-way'!X104=0),IF(Q104&gt;0,-Q104^(1/3),(-Q104)^(1/3)),'OddsRatio_working_3-way'!AM104-'OddsRatio_working_3-way'!R104/3)</f>
        <v>-1.125878850814221</v>
      </c>
      <c r="AT104" s="11">
        <f>IF(('OddsRatio_working_3-way'!X104=0),IF(Q104&gt;0,-Q104^(1/3),(-Q104)^(1/3)),'OddsRatio_working_3-way'!AN104-'OddsRatio_working_3-way'!R104/3)</f>
        <v>-5.5085582133940825E-2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1.39</v>
      </c>
      <c r="B105" s="4">
        <f>IF('True_Odds_Calculator_3-way'!B106="","",'True_Odds_Calculator_3-way'!B106)</f>
        <v>4.9400000000000004</v>
      </c>
      <c r="C105" s="4">
        <f>IF('True_Odds_Calculator_3-way'!C106="","",'True_Odds_Calculator_3-way'!C106)</f>
        <v>9.0500000000000007</v>
      </c>
      <c r="D105" s="9">
        <f t="shared" si="26"/>
        <v>0.70496836992348477</v>
      </c>
      <c r="E105" s="9">
        <f t="shared" si="27"/>
        <v>0.19127930849478425</v>
      </c>
      <c r="F105" s="9">
        <f t="shared" si="28"/>
        <v>0.10375232158173103</v>
      </c>
      <c r="G105" s="9">
        <f t="shared" si="29"/>
        <v>1.0730855332596831</v>
      </c>
      <c r="H105" s="9">
        <f t="shared" si="30"/>
        <v>1.4185033579712762</v>
      </c>
      <c r="I105" s="9">
        <f t="shared" si="31"/>
        <v>5.2279570010431513</v>
      </c>
      <c r="J105" s="9">
        <f t="shared" si="32"/>
        <v>9.6383385427404491</v>
      </c>
      <c r="K105" s="11">
        <f t="shared" si="33"/>
        <v>0.71942446043165476</v>
      </c>
      <c r="L105" s="11">
        <f t="shared" si="34"/>
        <v>0.20242914979757085</v>
      </c>
      <c r="M105" s="11">
        <f t="shared" si="35"/>
        <v>0.11049723756906077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-0.1990519244970409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0.1992187984016795</v>
      </c>
      <c r="Q105" s="11">
        <f>2*'OddsRatio_working_3-way'!K105*'OddsRatio_working_3-way'!L105*'OddsRatio_working_3-way'!M105</f>
        <v>3.2183973893647737E-2</v>
      </c>
      <c r="R105" s="11">
        <f t="shared" si="36"/>
        <v>0</v>
      </c>
      <c r="S105" s="11">
        <f t="shared" si="37"/>
        <v>-1.0008383435882886</v>
      </c>
      <c r="T105" s="11">
        <f t="shared" si="38"/>
        <v>-0.16168632368146826</v>
      </c>
      <c r="U105" s="11">
        <f>'OddsRatio_working_3-way'!S105-'OddsRatio_working_3-way'!R105^2/3</f>
        <v>-1.0008383435882886</v>
      </c>
      <c r="V105" s="11">
        <f>'OddsRatio_working_3-way'!S105*'OddsRatio_working_3-way'!R105/3-2*'OddsRatio_working_3-way'!R105^3/27-'OddsRatio_working_3-way'!T105</f>
        <v>0.16168632368146826</v>
      </c>
      <c r="W105" s="11">
        <f>'OddsRatio_working_3-way'!V105^2+4*'OddsRatio_working_3-way'!U105^3/27</f>
        <v>-0.12237859048459171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0.19269214939263887</v>
      </c>
      <c r="Y105" s="11">
        <f>IF('OddsRatio_working_3-way'!W105&gt;=0,IF('OddsRatio_working_3-way'!V105+SQRT('OddsRatio_working_3-way'!W105)&gt;0,0,PI()),ACOS('OddsRatio_working_3-way'!V105/(2*'OddsRatio_working_3-way'!X105)))</f>
        <v>1.1378515464573629</v>
      </c>
      <c r="Z105" s="11">
        <f>'OddsRatio_working_3-way'!X105^(1/3)*COS('OddsRatio_working_3-way'!Y105/3)</f>
        <v>0.53654276662984157</v>
      </c>
      <c r="AA105" s="11">
        <f>'OddsRatio_working_3-way'!X105^(1/3)*COS(('OddsRatio_working_3-way'!Y105+2*PI())/3)</f>
        <v>-0.45347662238760106</v>
      </c>
      <c r="AB105" s="11">
        <f>'OddsRatio_working_3-way'!X105^(1/3)*COS(('OddsRatio_working_3-way'!Y105+4*PI())/3)</f>
        <v>-8.3066144242240722E-2</v>
      </c>
      <c r="AC105" s="11">
        <f>'OddsRatio_working_3-way'!X105^(1/3)*SIN('OddsRatio_working_3-way'!Y105/3)</f>
        <v>0.21385658926788206</v>
      </c>
      <c r="AD105" s="11">
        <f>'OddsRatio_working_3-way'!X105^(1/3)*SIN(('OddsRatio_working_3-way'!Y105+2*PI())/3)</f>
        <v>0.35773137148428752</v>
      </c>
      <c r="AE105" s="11">
        <f>'OddsRatio_working_3-way'!X105^(1/3)*SIN(('OddsRatio_working_3-way'!Y105+4*PI())/3)</f>
        <v>-0.57158796075216933</v>
      </c>
      <c r="AF105" s="11">
        <f>-'OddsRatio_working_3-way'!U105/(3*'OddsRatio_working_3-way'!X105^(1/3))*COS(('OddsRatio_working_3-way'!Y105)/3)</f>
        <v>0.53654276662984157</v>
      </c>
      <c r="AG105" s="11">
        <f>-'OddsRatio_working_3-way'!U105/(3*'OddsRatio_working_3-way'!X105^(1/3))*COS(('OddsRatio_working_3-way'!Y105+2*PI())/3)</f>
        <v>-0.45347662238760106</v>
      </c>
      <c r="AH105" s="11">
        <f>-'OddsRatio_working_3-way'!U105/(3*'OddsRatio_working_3-way'!X105^(1/3))*COS(('OddsRatio_working_3-way'!Y105+4*PI())/3)</f>
        <v>-8.3066144242240722E-2</v>
      </c>
      <c r="AI105" s="11">
        <f>'OddsRatio_working_3-way'!U105/(3*'OddsRatio_working_3-way'!X105^(1/3))*SIN(('OddsRatio_working_3-way'!Y105)/3)</f>
        <v>-0.21385658926788206</v>
      </c>
      <c r="AJ105" s="11">
        <f>'OddsRatio_working_3-way'!U105/(3*'OddsRatio_working_3-way'!X105^(1/3))*SIN(('OddsRatio_working_3-way'!Y105+2*PI())/3)</f>
        <v>-0.35773137148428752</v>
      </c>
      <c r="AK105" s="11">
        <f>'OddsRatio_working_3-way'!U105/(3*'OddsRatio_working_3-way'!X105^(1/3))*SIN(('OddsRatio_working_3-way'!Y105+4*PI())/3)</f>
        <v>0.57158796075216933</v>
      </c>
      <c r="AL105" s="11">
        <f>'OddsRatio_working_3-way'!Z105+'OddsRatio_working_3-way'!AF105</f>
        <v>1.0730855332596831</v>
      </c>
      <c r="AM105" s="11">
        <f>'OddsRatio_working_3-way'!AA105+'OddsRatio_working_3-way'!AG105</f>
        <v>-0.90695324477520212</v>
      </c>
      <c r="AN105" s="11">
        <f>'OddsRatio_working_3-way'!AB105+'OddsRatio_working_3-way'!AH105</f>
        <v>-0.16613228848448144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1.0730855332596831</v>
      </c>
      <c r="AS105" s="11">
        <f>IF(('OddsRatio_working_3-way'!X105=0),IF(Q105&gt;0,-Q105^(1/3),(-Q105)^(1/3)),'OddsRatio_working_3-way'!AM105-'OddsRatio_working_3-way'!R105/3)</f>
        <v>-0.90695324477520212</v>
      </c>
      <c r="AT105" s="11">
        <f>IF(('OddsRatio_working_3-way'!X105=0),IF(Q105&gt;0,-Q105^(1/3),(-Q105)^(1/3)),'OddsRatio_working_3-way'!AN105-'OddsRatio_working_3-way'!R105/3)</f>
        <v>-0.16613228848448144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1.57</v>
      </c>
      <c r="B106" s="4">
        <f>IF('True_Odds_Calculator_3-way'!B107="","",'True_Odds_Calculator_3-way'!B107)</f>
        <v>4.12</v>
      </c>
      <c r="C106" s="4">
        <f>IF('True_Odds_Calculator_3-way'!C107="","",'True_Odds_Calculator_3-way'!C107)</f>
        <v>6.63</v>
      </c>
      <c r="D106" s="9">
        <f t="shared" si="26"/>
        <v>0.62377947369065079</v>
      </c>
      <c r="E106" s="9">
        <f t="shared" si="27"/>
        <v>0.23248532425484345</v>
      </c>
      <c r="F106" s="9">
        <f t="shared" si="28"/>
        <v>0.1437352020545061</v>
      </c>
      <c r="G106" s="9">
        <f t="shared" si="29"/>
        <v>1.058123966734378</v>
      </c>
      <c r="H106" s="9">
        <f t="shared" si="30"/>
        <v>1.6031306610385951</v>
      </c>
      <c r="I106" s="9">
        <f t="shared" si="31"/>
        <v>4.3013467762112585</v>
      </c>
      <c r="J106" s="9">
        <f t="shared" si="32"/>
        <v>6.9572379327145493</v>
      </c>
      <c r="K106" s="11">
        <f t="shared" si="33"/>
        <v>0.63694267515923564</v>
      </c>
      <c r="L106" s="11">
        <f t="shared" si="34"/>
        <v>0.24271844660194175</v>
      </c>
      <c r="M106" s="11">
        <f t="shared" si="35"/>
        <v>0.15082956259426847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-0.233468045557225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0.21732291190689845</v>
      </c>
      <c r="Q106" s="11">
        <f>2*'OddsRatio_working_3-way'!K106*'OddsRatio_working_3-way'!L106*'OddsRatio_working_3-way'!M106</f>
        <v>4.6635818005772205E-2</v>
      </c>
      <c r="R106" s="11">
        <f t="shared" si="36"/>
        <v>0</v>
      </c>
      <c r="S106" s="11">
        <f t="shared" si="37"/>
        <v>-0.93084649502336614</v>
      </c>
      <c r="T106" s="11">
        <f t="shared" si="38"/>
        <v>-0.19975246674321162</v>
      </c>
      <c r="U106" s="11">
        <f>'OddsRatio_working_3-way'!S106-'OddsRatio_working_3-way'!R106^2/3</f>
        <v>-0.93084649502336614</v>
      </c>
      <c r="V106" s="11">
        <f>'OddsRatio_working_3-way'!S106*'OddsRatio_working_3-way'!R106/3-2*'OddsRatio_working_3-way'!R106^3/27-'OddsRatio_working_3-way'!T106</f>
        <v>0.19975246674321162</v>
      </c>
      <c r="W106" s="11">
        <f>'OddsRatio_working_3-way'!V106^2+4*'OddsRatio_working_3-way'!U106^3/27</f>
        <v>-7.9588640982425546E-2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0.1728364031045134</v>
      </c>
      <c r="Y106" s="11">
        <f>IF('OddsRatio_working_3-way'!W106&gt;=0,IF('OddsRatio_working_3-way'!V106+SQRT('OddsRatio_working_3-way'!W106)&gt;0,0,PI()),ACOS('OddsRatio_working_3-way'!V106/(2*'OddsRatio_working_3-way'!X106)))</f>
        <v>0.95468517535827691</v>
      </c>
      <c r="Z106" s="11">
        <f>'OddsRatio_working_3-way'!X106^(1/3)*COS('OddsRatio_working_3-way'!Y106/3)</f>
        <v>0.52906198336718901</v>
      </c>
      <c r="AA106" s="11">
        <f>'OddsRatio_working_3-way'!X106^(1/3)*COS(('OddsRatio_working_3-way'!Y106+2*PI())/3)</f>
        <v>-0.4154670280451066</v>
      </c>
      <c r="AB106" s="11">
        <f>'OddsRatio_working_3-way'!X106^(1/3)*COS(('OddsRatio_working_3-way'!Y106+4*PI())/3)</f>
        <v>-0.11359495532208225</v>
      </c>
      <c r="AC106" s="11">
        <f>'OddsRatio_working_3-way'!X106^(1/3)*SIN('OddsRatio_working_3-way'!Y106/3)</f>
        <v>0.17428592244746841</v>
      </c>
      <c r="AD106" s="11">
        <f>'OddsRatio_working_3-way'!X106^(1/3)*SIN(('OddsRatio_working_3-way'!Y106+2*PI())/3)</f>
        <v>0.37103815654883171</v>
      </c>
      <c r="AE106" s="11">
        <f>'OddsRatio_working_3-way'!X106^(1/3)*SIN(('OddsRatio_working_3-way'!Y106+4*PI())/3)</f>
        <v>-0.54532407899630009</v>
      </c>
      <c r="AF106" s="11">
        <f>-'OddsRatio_working_3-way'!U106/(3*'OddsRatio_working_3-way'!X106^(1/3))*COS(('OddsRatio_working_3-way'!Y106)/3)</f>
        <v>0.52906198336718901</v>
      </c>
      <c r="AG106" s="11">
        <f>-'OddsRatio_working_3-way'!U106/(3*'OddsRatio_working_3-way'!X106^(1/3))*COS(('OddsRatio_working_3-way'!Y106+2*PI())/3)</f>
        <v>-0.4154670280451066</v>
      </c>
      <c r="AH106" s="11">
        <f>-'OddsRatio_working_3-way'!U106/(3*'OddsRatio_working_3-way'!X106^(1/3))*COS(('OddsRatio_working_3-way'!Y106+4*PI())/3)</f>
        <v>-0.11359495532208225</v>
      </c>
      <c r="AI106" s="11">
        <f>'OddsRatio_working_3-way'!U106/(3*'OddsRatio_working_3-way'!X106^(1/3))*SIN(('OddsRatio_working_3-way'!Y106)/3)</f>
        <v>-0.17428592244746841</v>
      </c>
      <c r="AJ106" s="11">
        <f>'OddsRatio_working_3-way'!U106/(3*'OddsRatio_working_3-way'!X106^(1/3))*SIN(('OddsRatio_working_3-way'!Y106+2*PI())/3)</f>
        <v>-0.37103815654883171</v>
      </c>
      <c r="AK106" s="11">
        <f>'OddsRatio_working_3-way'!U106/(3*'OddsRatio_working_3-way'!X106^(1/3))*SIN(('OddsRatio_working_3-way'!Y106+4*PI())/3)</f>
        <v>0.54532407899630009</v>
      </c>
      <c r="AL106" s="11">
        <f>'OddsRatio_working_3-way'!Z106+'OddsRatio_working_3-way'!AF106</f>
        <v>1.058123966734378</v>
      </c>
      <c r="AM106" s="11">
        <f>'OddsRatio_working_3-way'!AA106+'OddsRatio_working_3-way'!AG106</f>
        <v>-0.8309340560902132</v>
      </c>
      <c r="AN106" s="11">
        <f>'OddsRatio_working_3-way'!AB106+'OddsRatio_working_3-way'!AH106</f>
        <v>-0.22718991064416449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1.058123966734378</v>
      </c>
      <c r="AS106" s="11">
        <f>IF(('OddsRatio_working_3-way'!X106=0),IF(Q106&gt;0,-Q106^(1/3),(-Q106)^(1/3)),'OddsRatio_working_3-way'!AM106-'OddsRatio_working_3-way'!R106/3)</f>
        <v>-0.8309340560902132</v>
      </c>
      <c r="AT106" s="11">
        <f>IF(('OddsRatio_working_3-way'!X106=0),IF(Q106&gt;0,-Q106^(1/3),(-Q106)^(1/3)),'OddsRatio_working_3-way'!AN106-'OddsRatio_working_3-way'!R106/3)</f>
        <v>-0.22718991064416449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2.4900000000000002</v>
      </c>
      <c r="B107" s="4">
        <f>IF('True_Odds_Calculator_3-way'!B108="","",'True_Odds_Calculator_3-way'!B108)</f>
        <v>3.2</v>
      </c>
      <c r="C107" s="4">
        <f>IF('True_Odds_Calculator_3-way'!C108="","",'True_Odds_Calculator_3-way'!C108)</f>
        <v>3.19</v>
      </c>
      <c r="D107" s="9">
        <f t="shared" si="26"/>
        <v>0.39169407527041683</v>
      </c>
      <c r="E107" s="9">
        <f t="shared" si="27"/>
        <v>0.30367085719332254</v>
      </c>
      <c r="F107" s="9">
        <f t="shared" si="28"/>
        <v>0.30463506753626057</v>
      </c>
      <c r="G107" s="9">
        <f t="shared" si="29"/>
        <v>1.0422904906176418</v>
      </c>
      <c r="H107" s="9">
        <f t="shared" si="30"/>
        <v>2.5530128310202862</v>
      </c>
      <c r="I107" s="9">
        <f t="shared" si="31"/>
        <v>3.2930390793588113</v>
      </c>
      <c r="J107" s="9">
        <f t="shared" si="32"/>
        <v>3.2826161744526359</v>
      </c>
      <c r="K107" s="11">
        <f t="shared" si="33"/>
        <v>0.40160642570281119</v>
      </c>
      <c r="L107" s="11">
        <f t="shared" si="34"/>
        <v>0.3125</v>
      </c>
      <c r="M107" s="11">
        <f t="shared" si="35"/>
        <v>0.31347962382445144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-0.28243144993768177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0.23133285493069458</v>
      </c>
      <c r="Q107" s="11">
        <f>2*'OddsRatio_working_3-way'!K107*'OddsRatio_working_3-way'!L107*'OddsRatio_working_3-way'!M107</f>
        <v>7.8684644534249851E-2</v>
      </c>
      <c r="R107" s="11">
        <f t="shared" si="36"/>
        <v>0</v>
      </c>
      <c r="S107" s="11">
        <f t="shared" si="37"/>
        <v>-0.8190761155733115</v>
      </c>
      <c r="T107" s="11">
        <f t="shared" si="38"/>
        <v>-0.27859731822221478</v>
      </c>
      <c r="U107" s="11">
        <f>'OddsRatio_working_3-way'!S107-'OddsRatio_working_3-way'!R107^2/3</f>
        <v>-0.8190761155733115</v>
      </c>
      <c r="V107" s="11">
        <f>'OddsRatio_working_3-way'!S107*'OddsRatio_working_3-way'!R107/3-2*'OddsRatio_working_3-way'!R107^3/27-'OddsRatio_working_3-way'!T107</f>
        <v>0.27859731822221478</v>
      </c>
      <c r="W107" s="11">
        <f>'OddsRatio_working_3-way'!V107^2+4*'OddsRatio_working_3-way'!U107^3/27</f>
        <v>-3.7918956585719504E-3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0.14266075264344952</v>
      </c>
      <c r="Y107" s="11">
        <f>IF('OddsRatio_working_3-way'!W107&gt;=0,IF('OddsRatio_working_3-way'!V107+SQRT('OddsRatio_working_3-way'!W107)&gt;0,0,PI()),ACOS('OddsRatio_working_3-way'!V107/(2*'OddsRatio_working_3-way'!X107)))</f>
        <v>0.21753255826092888</v>
      </c>
      <c r="Z107" s="11">
        <f>'OddsRatio_working_3-way'!X107^(1/3)*COS('OddsRatio_working_3-way'!Y107/3)</f>
        <v>0.52114524530882089</v>
      </c>
      <c r="AA107" s="11">
        <f>'OddsRatio_working_3-way'!X107^(1/3)*COS(('OddsRatio_working_3-way'!Y107+2*PI())/3)</f>
        <v>-0.29335606149682875</v>
      </c>
      <c r="AB107" s="11">
        <f>'OddsRatio_working_3-way'!X107^(1/3)*COS(('OddsRatio_working_3-way'!Y107+4*PI())/3)</f>
        <v>-0.22778918381199229</v>
      </c>
      <c r="AC107" s="11">
        <f>'OddsRatio_working_3-way'!X107^(1/3)*SIN('OddsRatio_working_3-way'!Y107/3)</f>
        <v>3.7855054481263674E-2</v>
      </c>
      <c r="AD107" s="11">
        <f>'OddsRatio_working_3-way'!X107^(1/3)*SIN(('OddsRatio_working_3-way'!Y107+2*PI())/3)</f>
        <v>0.43239749425828011</v>
      </c>
      <c r="AE107" s="11">
        <f>'OddsRatio_working_3-way'!X107^(1/3)*SIN(('OddsRatio_working_3-way'!Y107+4*PI())/3)</f>
        <v>-0.47025254873954375</v>
      </c>
      <c r="AF107" s="11">
        <f>-'OddsRatio_working_3-way'!U107/(3*'OddsRatio_working_3-way'!X107^(1/3))*COS(('OddsRatio_working_3-way'!Y107)/3)</f>
        <v>0.52114524530882089</v>
      </c>
      <c r="AG107" s="11">
        <f>-'OddsRatio_working_3-way'!U107/(3*'OddsRatio_working_3-way'!X107^(1/3))*COS(('OddsRatio_working_3-way'!Y107+2*PI())/3)</f>
        <v>-0.29335606149682875</v>
      </c>
      <c r="AH107" s="11">
        <f>-'OddsRatio_working_3-way'!U107/(3*'OddsRatio_working_3-way'!X107^(1/3))*COS(('OddsRatio_working_3-way'!Y107+4*PI())/3)</f>
        <v>-0.22778918381199229</v>
      </c>
      <c r="AI107" s="11">
        <f>'OddsRatio_working_3-way'!U107/(3*'OddsRatio_working_3-way'!X107^(1/3))*SIN(('OddsRatio_working_3-way'!Y107)/3)</f>
        <v>-3.7855054481263674E-2</v>
      </c>
      <c r="AJ107" s="11">
        <f>'OddsRatio_working_3-way'!U107/(3*'OddsRatio_working_3-way'!X107^(1/3))*SIN(('OddsRatio_working_3-way'!Y107+2*PI())/3)</f>
        <v>-0.43239749425828011</v>
      </c>
      <c r="AK107" s="11">
        <f>'OddsRatio_working_3-way'!U107/(3*'OddsRatio_working_3-way'!X107^(1/3))*SIN(('OddsRatio_working_3-way'!Y107+4*PI())/3)</f>
        <v>0.47025254873954375</v>
      </c>
      <c r="AL107" s="11">
        <f>'OddsRatio_working_3-way'!Z107+'OddsRatio_working_3-way'!AF107</f>
        <v>1.0422904906176418</v>
      </c>
      <c r="AM107" s="11">
        <f>'OddsRatio_working_3-way'!AA107+'OddsRatio_working_3-way'!AG107</f>
        <v>-0.58671212299365749</v>
      </c>
      <c r="AN107" s="11">
        <f>'OddsRatio_working_3-way'!AB107+'OddsRatio_working_3-way'!AH107</f>
        <v>-0.45557836762398457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1.0422904906176418</v>
      </c>
      <c r="AS107" s="11">
        <f>IF(('OddsRatio_working_3-way'!X107=0),IF(Q107&gt;0,-Q107^(1/3),(-Q107)^(1/3)),'OddsRatio_working_3-way'!AM107-'OddsRatio_working_3-way'!R107/3)</f>
        <v>-0.58671212299365749</v>
      </c>
      <c r="AT107" s="11">
        <f>IF(('OddsRatio_working_3-way'!X107=0),IF(Q107&gt;0,-Q107^(1/3),(-Q107)^(1/3)),'OddsRatio_working_3-way'!AN107-'OddsRatio_working_3-way'!R107/3)</f>
        <v>-0.45557836762398457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1.73</v>
      </c>
      <c r="B108" s="4">
        <f>IF('True_Odds_Calculator_3-way'!B109="","",'True_Odds_Calculator_3-way'!B109)</f>
        <v>3.75</v>
      </c>
      <c r="C108" s="4">
        <f>IF('True_Odds_Calculator_3-way'!C109="","",'True_Odds_Calculator_3-way'!C109)</f>
        <v>5.38</v>
      </c>
      <c r="D108" s="9">
        <f t="shared" si="26"/>
        <v>0.56527835207118438</v>
      </c>
      <c r="E108" s="9">
        <f t="shared" si="27"/>
        <v>0.25660314388353367</v>
      </c>
      <c r="F108" s="9">
        <f t="shared" si="28"/>
        <v>0.17811850404528204</v>
      </c>
      <c r="G108" s="9">
        <f t="shared" si="29"/>
        <v>1.0534794134073109</v>
      </c>
      <c r="H108" s="9">
        <f t="shared" si="30"/>
        <v>1.7690399717873364</v>
      </c>
      <c r="I108" s="9">
        <f t="shared" si="31"/>
        <v>3.8970683868701048</v>
      </c>
      <c r="J108" s="9">
        <f t="shared" si="32"/>
        <v>5.6142398307240207</v>
      </c>
      <c r="K108" s="11">
        <f t="shared" si="33"/>
        <v>0.5780346820809249</v>
      </c>
      <c r="L108" s="11">
        <f t="shared" si="34"/>
        <v>0.26666666666666666</v>
      </c>
      <c r="M108" s="11">
        <f t="shared" si="35"/>
        <v>0.18587360594795541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-0.25192427530781958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0.22519715495197373</v>
      </c>
      <c r="Q108" s="11">
        <f>2*'OddsRatio_working_3-way'!K108*'OddsRatio_working_3-way'!L108*'OddsRatio_working_3-way'!M108</f>
        <v>5.7302075051392808E-2</v>
      </c>
      <c r="R108" s="11">
        <f t="shared" si="36"/>
        <v>0</v>
      </c>
      <c r="S108" s="11">
        <f t="shared" si="37"/>
        <v>-0.89390811852812246</v>
      </c>
      <c r="T108" s="11">
        <f t="shared" si="38"/>
        <v>-0.22745753652115075</v>
      </c>
      <c r="U108" s="11">
        <f>'OddsRatio_working_3-way'!S108-'OddsRatio_working_3-way'!R108^2/3</f>
        <v>-0.89390811852812246</v>
      </c>
      <c r="V108" s="11">
        <f>'OddsRatio_working_3-way'!S108*'OddsRatio_working_3-way'!R108/3-2*'OddsRatio_working_3-way'!R108^3/27-'OddsRatio_working_3-way'!T108</f>
        <v>0.22745753652115075</v>
      </c>
      <c r="W108" s="11">
        <f>'OddsRatio_working_3-way'!V108^2+4*'OddsRatio_working_3-way'!U108^3/27</f>
        <v>-5.4084802665069404E-2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0.16265126312554418</v>
      </c>
      <c r="Y108" s="11">
        <f>IF('OddsRatio_working_3-way'!W108&gt;=0,IF('OddsRatio_working_3-way'!V108+SQRT('OddsRatio_working_3-way'!W108)&gt;0,0,PI()),ACOS('OddsRatio_working_3-way'!V108/(2*'OddsRatio_working_3-way'!X108)))</f>
        <v>0.79649259710744613</v>
      </c>
      <c r="Z108" s="11">
        <f>'OddsRatio_working_3-way'!X108^(1/3)*COS('OddsRatio_working_3-way'!Y108/3)</f>
        <v>0.52673970670365544</v>
      </c>
      <c r="AA108" s="11">
        <f>'OddsRatio_working_3-way'!X108^(1/3)*COS(('OddsRatio_working_3-way'!Y108+2*PI())/3)</f>
        <v>-0.38741013176307976</v>
      </c>
      <c r="AB108" s="11">
        <f>'OddsRatio_working_3-way'!X108^(1/3)*COS(('OddsRatio_working_3-way'!Y108+4*PI())/3)</f>
        <v>-0.13932957494057535</v>
      </c>
      <c r="AC108" s="11">
        <f>'OddsRatio_working_3-way'!X108^(1/3)*SIN('OddsRatio_working_3-way'!Y108/3)</f>
        <v>0.14322937626218513</v>
      </c>
      <c r="AD108" s="11">
        <f>'OddsRatio_working_3-way'!X108^(1/3)*SIN(('OddsRatio_working_3-way'!Y108+2*PI())/3)</f>
        <v>0.38455527905623743</v>
      </c>
      <c r="AE108" s="11">
        <f>'OddsRatio_working_3-way'!X108^(1/3)*SIN(('OddsRatio_working_3-way'!Y108+4*PI())/3)</f>
        <v>-0.52778465531842256</v>
      </c>
      <c r="AF108" s="11">
        <f>-'OddsRatio_working_3-way'!U108/(3*'OddsRatio_working_3-way'!X108^(1/3))*COS(('OddsRatio_working_3-way'!Y108)/3)</f>
        <v>0.52673970670365544</v>
      </c>
      <c r="AG108" s="11">
        <f>-'OddsRatio_working_3-way'!U108/(3*'OddsRatio_working_3-way'!X108^(1/3))*COS(('OddsRatio_working_3-way'!Y108+2*PI())/3)</f>
        <v>-0.38741013176307976</v>
      </c>
      <c r="AH108" s="11">
        <f>-'OddsRatio_working_3-way'!U108/(3*'OddsRatio_working_3-way'!X108^(1/3))*COS(('OddsRatio_working_3-way'!Y108+4*PI())/3)</f>
        <v>-0.13932957494057535</v>
      </c>
      <c r="AI108" s="11">
        <f>'OddsRatio_working_3-way'!U108/(3*'OddsRatio_working_3-way'!X108^(1/3))*SIN(('OddsRatio_working_3-way'!Y108)/3)</f>
        <v>-0.14322937626218513</v>
      </c>
      <c r="AJ108" s="11">
        <f>'OddsRatio_working_3-way'!U108/(3*'OddsRatio_working_3-way'!X108^(1/3))*SIN(('OddsRatio_working_3-way'!Y108+2*PI())/3)</f>
        <v>-0.38455527905623743</v>
      </c>
      <c r="AK108" s="11">
        <f>'OddsRatio_working_3-way'!U108/(3*'OddsRatio_working_3-way'!X108^(1/3))*SIN(('OddsRatio_working_3-way'!Y108+4*PI())/3)</f>
        <v>0.52778465531842256</v>
      </c>
      <c r="AL108" s="11">
        <f>'OddsRatio_working_3-way'!Z108+'OddsRatio_working_3-way'!AF108</f>
        <v>1.0534794134073109</v>
      </c>
      <c r="AM108" s="11">
        <f>'OddsRatio_working_3-way'!AA108+'OddsRatio_working_3-way'!AG108</f>
        <v>-0.77482026352615951</v>
      </c>
      <c r="AN108" s="11">
        <f>'OddsRatio_working_3-way'!AB108+'OddsRatio_working_3-way'!AH108</f>
        <v>-0.2786591498811507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1.0534794134073109</v>
      </c>
      <c r="AS108" s="11">
        <f>IF(('OddsRatio_working_3-way'!X108=0),IF(Q108&gt;0,-Q108^(1/3),(-Q108)^(1/3)),'OddsRatio_working_3-way'!AM108-'OddsRatio_working_3-way'!R108/3)</f>
        <v>-0.77482026352615951</v>
      </c>
      <c r="AT108" s="11">
        <f>IF(('OddsRatio_working_3-way'!X108=0),IF(Q108&gt;0,-Q108^(1/3),(-Q108)^(1/3)),'OddsRatio_working_3-way'!AN108-'OddsRatio_working_3-way'!R108/3)</f>
        <v>-0.2786591498811507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1.85</v>
      </c>
      <c r="B109" s="4">
        <f>IF('True_Odds_Calculator_3-way'!B110="","",'True_Odds_Calculator_3-way'!B110)</f>
        <v>3.72</v>
      </c>
      <c r="C109" s="4">
        <f>IF('True_Odds_Calculator_3-way'!C110="","",'True_Odds_Calculator_3-way'!C110)</f>
        <v>4.5199999999999996</v>
      </c>
      <c r="D109" s="9">
        <f t="shared" si="26"/>
        <v>0.52812123372694975</v>
      </c>
      <c r="E109" s="9">
        <f t="shared" si="27"/>
        <v>0.25912006707621654</v>
      </c>
      <c r="F109" s="9">
        <f t="shared" si="28"/>
        <v>0.21275869919683371</v>
      </c>
      <c r="G109" s="9">
        <f t="shared" si="29"/>
        <v>1.0511819148328843</v>
      </c>
      <c r="H109" s="9">
        <f t="shared" si="30"/>
        <v>1.8935046276079517</v>
      </c>
      <c r="I109" s="9">
        <f t="shared" si="31"/>
        <v>3.8592148083454454</v>
      </c>
      <c r="J109" s="9">
        <f t="shared" si="32"/>
        <v>4.7001603402117533</v>
      </c>
      <c r="K109" s="11">
        <f t="shared" si="33"/>
        <v>0.54054054054054046</v>
      </c>
      <c r="L109" s="11">
        <f t="shared" si="34"/>
        <v>0.26881720430107525</v>
      </c>
      <c r="M109" s="11">
        <f t="shared" si="35"/>
        <v>0.22123893805309736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-0.2616238848040161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0.22792561330956987</v>
      </c>
      <c r="Q109" s="11">
        <f>2*'OddsRatio_working_3-way'!K109*'OddsRatio_working_3-way'!L109*'OddsRatio_working_3-way'!M109</f>
        <v>6.4294954389159345E-2</v>
      </c>
      <c r="R109" s="11">
        <f t="shared" si="36"/>
        <v>0</v>
      </c>
      <c r="S109" s="11">
        <f t="shared" si="37"/>
        <v>-0.87119573765335001</v>
      </c>
      <c r="T109" s="11">
        <f t="shared" si="38"/>
        <v>-0.24575338156653032</v>
      </c>
      <c r="U109" s="11">
        <f>'OddsRatio_working_3-way'!S109-'OddsRatio_working_3-way'!R109^2/3</f>
        <v>-0.87119573765335001</v>
      </c>
      <c r="V109" s="11">
        <f>'OddsRatio_working_3-way'!S109*'OddsRatio_working_3-way'!R109/3-2*'OddsRatio_working_3-way'!R109^3/27-'OddsRatio_working_3-way'!T109</f>
        <v>0.24575338156653032</v>
      </c>
      <c r="W109" s="11">
        <f>'OddsRatio_working_3-way'!V109^2+4*'OddsRatio_working_3-way'!U109^3/27</f>
        <v>-3.7564074700051187E-2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0.15649185222515247</v>
      </c>
      <c r="Y109" s="11">
        <f>IF('OddsRatio_working_3-way'!W109&gt;=0,IF('OddsRatio_working_3-way'!V109+SQRT('OddsRatio_working_3-way'!W109)&gt;0,0,PI()),ACOS('OddsRatio_working_3-way'!V109/(2*'OddsRatio_working_3-way'!X109)))</f>
        <v>0.66778463344957828</v>
      </c>
      <c r="Z109" s="11">
        <f>'OddsRatio_working_3-way'!X109^(1/3)*COS('OddsRatio_working_3-way'!Y109/3)</f>
        <v>0.52559095741644213</v>
      </c>
      <c r="AA109" s="11">
        <f>'OddsRatio_working_3-way'!X109^(1/3)*COS(('OddsRatio_working_3-way'!Y109+2*PI())/3)</f>
        <v>-0.36582238550876633</v>
      </c>
      <c r="AB109" s="11">
        <f>'OddsRatio_working_3-way'!X109^(1/3)*COS(('OddsRatio_working_3-way'!Y109+4*PI())/3)</f>
        <v>-0.15976857190767596</v>
      </c>
      <c r="AC109" s="11">
        <f>'OddsRatio_working_3-way'!X109^(1/3)*SIN('OddsRatio_working_3-way'!Y109/3)</f>
        <v>0.11896522475013871</v>
      </c>
      <c r="AD109" s="11">
        <f>'OddsRatio_working_3-way'!X109^(1/3)*SIN(('OddsRatio_working_3-way'!Y109+2*PI())/3)</f>
        <v>0.39569250874695472</v>
      </c>
      <c r="AE109" s="11">
        <f>'OddsRatio_working_3-way'!X109^(1/3)*SIN(('OddsRatio_working_3-way'!Y109+4*PI())/3)</f>
        <v>-0.51465773349709332</v>
      </c>
      <c r="AF109" s="11">
        <f>-'OddsRatio_working_3-way'!U109/(3*'OddsRatio_working_3-way'!X109^(1/3))*COS(('OddsRatio_working_3-way'!Y109)/3)</f>
        <v>0.52559095741644213</v>
      </c>
      <c r="AG109" s="11">
        <f>-'OddsRatio_working_3-way'!U109/(3*'OddsRatio_working_3-way'!X109^(1/3))*COS(('OddsRatio_working_3-way'!Y109+2*PI())/3)</f>
        <v>-0.36582238550876633</v>
      </c>
      <c r="AH109" s="11">
        <f>-'OddsRatio_working_3-way'!U109/(3*'OddsRatio_working_3-way'!X109^(1/3))*COS(('OddsRatio_working_3-way'!Y109+4*PI())/3)</f>
        <v>-0.15976857190767596</v>
      </c>
      <c r="AI109" s="11">
        <f>'OddsRatio_working_3-way'!U109/(3*'OddsRatio_working_3-way'!X109^(1/3))*SIN(('OddsRatio_working_3-way'!Y109)/3)</f>
        <v>-0.11896522475013871</v>
      </c>
      <c r="AJ109" s="11">
        <f>'OddsRatio_working_3-way'!U109/(3*'OddsRatio_working_3-way'!X109^(1/3))*SIN(('OddsRatio_working_3-way'!Y109+2*PI())/3)</f>
        <v>-0.39569250874695472</v>
      </c>
      <c r="AK109" s="11">
        <f>'OddsRatio_working_3-way'!U109/(3*'OddsRatio_working_3-way'!X109^(1/3))*SIN(('OddsRatio_working_3-way'!Y109+4*PI())/3)</f>
        <v>0.51465773349709332</v>
      </c>
      <c r="AL109" s="11">
        <f>'OddsRatio_working_3-way'!Z109+'OddsRatio_working_3-way'!AF109</f>
        <v>1.0511819148328843</v>
      </c>
      <c r="AM109" s="11">
        <f>'OddsRatio_working_3-way'!AA109+'OddsRatio_working_3-way'!AG109</f>
        <v>-0.73164477101753267</v>
      </c>
      <c r="AN109" s="11">
        <f>'OddsRatio_working_3-way'!AB109+'OddsRatio_working_3-way'!AH109</f>
        <v>-0.31953714381535192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1.0511819148328843</v>
      </c>
      <c r="AS109" s="11">
        <f>IF(('OddsRatio_working_3-way'!X109=0),IF(Q109&gt;0,-Q109^(1/3),(-Q109)^(1/3)),'OddsRatio_working_3-way'!AM109-'OddsRatio_working_3-way'!R109/3)</f>
        <v>-0.73164477101753267</v>
      </c>
      <c r="AT109" s="11">
        <f>IF(('OddsRatio_working_3-way'!X109=0),IF(Q109&gt;0,-Q109^(1/3),(-Q109)^(1/3)),'OddsRatio_working_3-way'!AN109-'OddsRatio_working_3-way'!R109/3)</f>
        <v>-0.31953714381535192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2.33</v>
      </c>
      <c r="B110" s="4">
        <f>IF('True_Odds_Calculator_3-way'!B111="","",'True_Odds_Calculator_3-way'!B111)</f>
        <v>3.32</v>
      </c>
      <c r="C110" s="4">
        <f>IF('True_Odds_Calculator_3-way'!C111="","",'True_Odds_Calculator_3-way'!C111)</f>
        <v>3.37</v>
      </c>
      <c r="D110" s="9">
        <f t="shared" si="26"/>
        <v>0.4191452051353361</v>
      </c>
      <c r="E110" s="9">
        <f t="shared" si="27"/>
        <v>0.29262445661487002</v>
      </c>
      <c r="F110" s="9">
        <f t="shared" si="28"/>
        <v>0.28823033824979383</v>
      </c>
      <c r="G110" s="9">
        <f t="shared" si="29"/>
        <v>1.0419609317221159</v>
      </c>
      <c r="H110" s="9">
        <f t="shared" si="30"/>
        <v>2.385808039190414</v>
      </c>
      <c r="I110" s="9">
        <f t="shared" si="31"/>
        <v>3.4173493615953081</v>
      </c>
      <c r="J110" s="9">
        <f t="shared" si="32"/>
        <v>3.4694474081814159</v>
      </c>
      <c r="K110" s="11">
        <f t="shared" si="33"/>
        <v>0.42918454935622319</v>
      </c>
      <c r="L110" s="11">
        <f t="shared" si="34"/>
        <v>0.30120481927710846</v>
      </c>
      <c r="M110" s="11">
        <f t="shared" si="35"/>
        <v>0.29673590504451036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-0.28052015246324247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0.23092586849991634</v>
      </c>
      <c r="Q110" s="11">
        <f>2*'OddsRatio_working_3-way'!K110*'OddsRatio_working_3-way'!L110*'OddsRatio_working_3-way'!M110</f>
        <v>7.671955764116821E-2</v>
      </c>
      <c r="R110" s="11">
        <f t="shared" si="36"/>
        <v>0</v>
      </c>
      <c r="S110" s="11">
        <f t="shared" si="37"/>
        <v>-0.82320598528184297</v>
      </c>
      <c r="T110" s="11">
        <f t="shared" si="38"/>
        <v>-0.27349036055875181</v>
      </c>
      <c r="U110" s="11">
        <f>'OddsRatio_working_3-way'!S110-'OddsRatio_working_3-way'!R110^2/3</f>
        <v>-0.82320598528184297</v>
      </c>
      <c r="V110" s="11">
        <f>'OddsRatio_working_3-way'!S110*'OddsRatio_working_3-way'!R110/3-2*'OddsRatio_working_3-way'!R110^3/27-'OddsRatio_working_3-way'!T110</f>
        <v>0.27349036055875181</v>
      </c>
      <c r="W110" s="11">
        <f>'OddsRatio_working_3-way'!V110^2+4*'OddsRatio_working_3-way'!U110^3/27</f>
        <v>-7.8490124863548894E-3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0.14374107781433859</v>
      </c>
      <c r="Y110" s="11">
        <f>IF('OddsRatio_working_3-way'!W110&gt;=0,IF('OddsRatio_working_3-way'!V110+SQRT('OddsRatio_working_3-way'!W110)&gt;0,0,PI()),ACOS('OddsRatio_working_3-way'!V110/(2*'OddsRatio_working_3-way'!X110)))</f>
        <v>0.31327347998725319</v>
      </c>
      <c r="Z110" s="11">
        <f>'OddsRatio_working_3-way'!X110^(1/3)*COS('OddsRatio_working_3-way'!Y110/3)</f>
        <v>0.52098046586105795</v>
      </c>
      <c r="AA110" s="11">
        <f>'OddsRatio_working_3-way'!X110^(1/3)*COS(('OddsRatio_working_3-way'!Y110+2*PI())/3)</f>
        <v>-0.3077767211048163</v>
      </c>
      <c r="AB110" s="11">
        <f>'OddsRatio_working_3-way'!X110^(1/3)*COS(('OddsRatio_working_3-way'!Y110+4*PI())/3)</f>
        <v>-0.21320374475624196</v>
      </c>
      <c r="AC110" s="11">
        <f>'OddsRatio_working_3-way'!X110^(1/3)*SIN('OddsRatio_working_3-way'!Y110/3)</f>
        <v>5.4601733352913726E-2</v>
      </c>
      <c r="AD110" s="11">
        <f>'OddsRatio_working_3-way'!X110^(1/3)*SIN(('OddsRatio_working_3-way'!Y110+2*PI())/3)</f>
        <v>0.42388145163467084</v>
      </c>
      <c r="AE110" s="11">
        <f>'OddsRatio_working_3-way'!X110^(1/3)*SIN(('OddsRatio_working_3-way'!Y110+4*PI())/3)</f>
        <v>-0.47848318498758435</v>
      </c>
      <c r="AF110" s="11">
        <f>-'OddsRatio_working_3-way'!U110/(3*'OddsRatio_working_3-way'!X110^(1/3))*COS(('OddsRatio_working_3-way'!Y110)/3)</f>
        <v>0.52098046586105795</v>
      </c>
      <c r="AG110" s="11">
        <f>-'OddsRatio_working_3-way'!U110/(3*'OddsRatio_working_3-way'!X110^(1/3))*COS(('OddsRatio_working_3-way'!Y110+2*PI())/3)</f>
        <v>-0.3077767211048163</v>
      </c>
      <c r="AH110" s="11">
        <f>-'OddsRatio_working_3-way'!U110/(3*'OddsRatio_working_3-way'!X110^(1/3))*COS(('OddsRatio_working_3-way'!Y110+4*PI())/3)</f>
        <v>-0.21320374475624196</v>
      </c>
      <c r="AI110" s="11">
        <f>'OddsRatio_working_3-way'!U110/(3*'OddsRatio_working_3-way'!X110^(1/3))*SIN(('OddsRatio_working_3-way'!Y110)/3)</f>
        <v>-5.4601733352913726E-2</v>
      </c>
      <c r="AJ110" s="11">
        <f>'OddsRatio_working_3-way'!U110/(3*'OddsRatio_working_3-way'!X110^(1/3))*SIN(('OddsRatio_working_3-way'!Y110+2*PI())/3)</f>
        <v>-0.42388145163467084</v>
      </c>
      <c r="AK110" s="11">
        <f>'OddsRatio_working_3-way'!U110/(3*'OddsRatio_working_3-way'!X110^(1/3))*SIN(('OddsRatio_working_3-way'!Y110+4*PI())/3)</f>
        <v>0.47848318498758435</v>
      </c>
      <c r="AL110" s="11">
        <f>'OddsRatio_working_3-way'!Z110+'OddsRatio_working_3-way'!AF110</f>
        <v>1.0419609317221159</v>
      </c>
      <c r="AM110" s="11">
        <f>'OddsRatio_working_3-way'!AA110+'OddsRatio_working_3-way'!AG110</f>
        <v>-0.6155534422096326</v>
      </c>
      <c r="AN110" s="11">
        <f>'OddsRatio_working_3-way'!AB110+'OddsRatio_working_3-way'!AH110</f>
        <v>-0.42640748951248392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1.0419609317221159</v>
      </c>
      <c r="AS110" s="11">
        <f>IF(('OddsRatio_working_3-way'!X110=0),IF(Q110&gt;0,-Q110^(1/3),(-Q110)^(1/3)),'OddsRatio_working_3-way'!AM110-'OddsRatio_working_3-way'!R110/3)</f>
        <v>-0.6155534422096326</v>
      </c>
      <c r="AT110" s="11">
        <f>IF(('OddsRatio_working_3-way'!X110=0),IF(Q110&gt;0,-Q110^(1/3),(-Q110)^(1/3)),'OddsRatio_working_3-way'!AN110-'OddsRatio_working_3-way'!R110/3)</f>
        <v>-0.42640748951248392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3.21</v>
      </c>
      <c r="B111" s="4">
        <f>IF('True_Odds_Calculator_3-way'!B112="","",'True_Odds_Calculator_3-way'!B112)</f>
        <v>3.29</v>
      </c>
      <c r="C111" s="4">
        <f>IF('True_Odds_Calculator_3-way'!C112="","",'True_Odds_Calculator_3-way'!C112)</f>
        <v>2.4300000000000002</v>
      </c>
      <c r="D111" s="9">
        <f t="shared" si="26"/>
        <v>0.30287196680874257</v>
      </c>
      <c r="E111" s="9">
        <f t="shared" si="27"/>
        <v>0.2954169995025181</v>
      </c>
      <c r="F111" s="9">
        <f t="shared" si="28"/>
        <v>0.40171103368873945</v>
      </c>
      <c r="G111" s="9">
        <f t="shared" si="29"/>
        <v>1.0415046076367824</v>
      </c>
      <c r="H111" s="9">
        <f t="shared" si="30"/>
        <v>3.30172518287729</v>
      </c>
      <c r="I111" s="9">
        <f t="shared" si="31"/>
        <v>3.3850455514882314</v>
      </c>
      <c r="J111" s="9">
        <f t="shared" si="32"/>
        <v>2.4893515889205995</v>
      </c>
      <c r="K111" s="11">
        <f t="shared" si="33"/>
        <v>0.3115264797507788</v>
      </c>
      <c r="L111" s="11">
        <f t="shared" si="34"/>
        <v>0.303951367781155</v>
      </c>
      <c r="M111" s="11">
        <f t="shared" si="35"/>
        <v>0.41152263374485593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-0.28200485781331697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0.23107208837381238</v>
      </c>
      <c r="Q111" s="11">
        <f>2*'OddsRatio_working_3-way'!K111*'OddsRatio_working_3-way'!L111*'OddsRatio_working_3-way'!M111</f>
        <v>7.7933250716294228E-2</v>
      </c>
      <c r="R111" s="11">
        <f t="shared" si="36"/>
        <v>0</v>
      </c>
      <c r="S111" s="11">
        <f t="shared" si="37"/>
        <v>-0.81939045364523</v>
      </c>
      <c r="T111" s="11">
        <f t="shared" si="38"/>
        <v>-0.27635428453464755</v>
      </c>
      <c r="U111" s="11">
        <f>'OddsRatio_working_3-way'!S111-'OddsRatio_working_3-way'!R111^2/3</f>
        <v>-0.81939045364523</v>
      </c>
      <c r="V111" s="11">
        <f>'OddsRatio_working_3-way'!S111*'OddsRatio_working_3-way'!R111/3-2*'OddsRatio_working_3-way'!R111^3/27-'OddsRatio_working_3-way'!T111</f>
        <v>0.27635428453464755</v>
      </c>
      <c r="W111" s="11">
        <f>'OddsRatio_working_3-way'!V111^2+4*'OddsRatio_working_3-way'!U111^3/27</f>
        <v>-5.1304334003370172E-3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0.14274288421931403</v>
      </c>
      <c r="Y111" s="11">
        <f>IF('OddsRatio_working_3-way'!W111&gt;=0,IF('OddsRatio_working_3-way'!V111+SQRT('OddsRatio_working_3-way'!W111)&gt;0,0,PI()),ACOS('OddsRatio_working_3-way'!V111/(2*'OddsRatio_working_3-way'!X111)))</f>
        <v>0.25360505019480839</v>
      </c>
      <c r="Z111" s="11">
        <f>'OddsRatio_working_3-way'!X111^(1/3)*COS('OddsRatio_working_3-way'!Y111/3)</f>
        <v>0.52075230381839133</v>
      </c>
      <c r="AA111" s="11">
        <f>'OddsRatio_working_3-way'!X111^(1/3)*COS(('OddsRatio_working_3-way'!Y111+2*PI())/3)</f>
        <v>-0.29859122697370299</v>
      </c>
      <c r="AB111" s="11">
        <f>'OddsRatio_working_3-way'!X111^(1/3)*COS(('OddsRatio_working_3-way'!Y111+4*PI())/3)</f>
        <v>-0.22216107684468822</v>
      </c>
      <c r="AC111" s="11">
        <f>'OddsRatio_working_3-way'!X111^(1/3)*SIN('OddsRatio_working_3-way'!Y111/3)</f>
        <v>4.4126967751190148E-2</v>
      </c>
      <c r="AD111" s="11">
        <f>'OddsRatio_working_3-way'!X111^(1/3)*SIN(('OddsRatio_working_3-way'!Y111+2*PI())/3)</f>
        <v>0.42892124031040396</v>
      </c>
      <c r="AE111" s="11">
        <f>'OddsRatio_working_3-way'!X111^(1/3)*SIN(('OddsRatio_working_3-way'!Y111+4*PI())/3)</f>
        <v>-0.47304820806159414</v>
      </c>
      <c r="AF111" s="11">
        <f>-'OddsRatio_working_3-way'!U111/(3*'OddsRatio_working_3-way'!X111^(1/3))*COS(('OddsRatio_working_3-way'!Y111)/3)</f>
        <v>0.52075230381839122</v>
      </c>
      <c r="AG111" s="11">
        <f>-'OddsRatio_working_3-way'!U111/(3*'OddsRatio_working_3-way'!X111^(1/3))*COS(('OddsRatio_working_3-way'!Y111+2*PI())/3)</f>
        <v>-0.29859122697370294</v>
      </c>
      <c r="AH111" s="11">
        <f>-'OddsRatio_working_3-way'!U111/(3*'OddsRatio_working_3-way'!X111^(1/3))*COS(('OddsRatio_working_3-way'!Y111+4*PI())/3)</f>
        <v>-0.22216107684468817</v>
      </c>
      <c r="AI111" s="11">
        <f>'OddsRatio_working_3-way'!U111/(3*'OddsRatio_working_3-way'!X111^(1/3))*SIN(('OddsRatio_working_3-way'!Y111)/3)</f>
        <v>-4.4126967751190141E-2</v>
      </c>
      <c r="AJ111" s="11">
        <f>'OddsRatio_working_3-way'!U111/(3*'OddsRatio_working_3-way'!X111^(1/3))*SIN(('OddsRatio_working_3-way'!Y111+2*PI())/3)</f>
        <v>-0.42892124031040385</v>
      </c>
      <c r="AK111" s="11">
        <f>'OddsRatio_working_3-way'!U111/(3*'OddsRatio_working_3-way'!X111^(1/3))*SIN(('OddsRatio_working_3-way'!Y111+4*PI())/3)</f>
        <v>0.47304820806159403</v>
      </c>
      <c r="AL111" s="11">
        <f>'OddsRatio_working_3-way'!Z111+'OddsRatio_working_3-way'!AF111</f>
        <v>1.0415046076367824</v>
      </c>
      <c r="AM111" s="11">
        <f>'OddsRatio_working_3-way'!AA111+'OddsRatio_working_3-way'!AG111</f>
        <v>-0.59718245394740599</v>
      </c>
      <c r="AN111" s="11">
        <f>'OddsRatio_working_3-way'!AB111+'OddsRatio_working_3-way'!AH111</f>
        <v>-0.44432215368937639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1.0415046076367824</v>
      </c>
      <c r="AS111" s="11">
        <f>IF(('OddsRatio_working_3-way'!X111=0),IF(Q111&gt;0,-Q111^(1/3),(-Q111)^(1/3)),'OddsRatio_working_3-way'!AM111-'OddsRatio_working_3-way'!R111/3)</f>
        <v>-0.59718245394740599</v>
      </c>
      <c r="AT111" s="11">
        <f>IF(('OddsRatio_working_3-way'!X111=0),IF(Q111&gt;0,-Q111^(1/3),(-Q111)^(1/3)),'OddsRatio_working_3-way'!AN111-'OddsRatio_working_3-way'!R111/3)</f>
        <v>-0.44432215368937639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4.5199999999999996</v>
      </c>
      <c r="B112" s="4">
        <f>IF('True_Odds_Calculator_3-way'!B113="","",'True_Odds_Calculator_3-way'!B113)</f>
        <v>3.51</v>
      </c>
      <c r="C112" s="4">
        <f>IF('True_Odds_Calculator_3-way'!C113="","",'True_Odds_Calculator_3-way'!C113)</f>
        <v>1.91</v>
      </c>
      <c r="D112" s="9">
        <f t="shared" si="26"/>
        <v>0.21311275968124249</v>
      </c>
      <c r="E112" s="9">
        <f t="shared" si="27"/>
        <v>0.27526230499216803</v>
      </c>
      <c r="F112" s="9">
        <f t="shared" si="28"/>
        <v>0.51162493532658937</v>
      </c>
      <c r="G112" s="9">
        <f t="shared" si="29"/>
        <v>1.0489635242326998</v>
      </c>
      <c r="H112" s="9">
        <f t="shared" si="30"/>
        <v>4.6923516052991019</v>
      </c>
      <c r="I112" s="9">
        <f t="shared" si="31"/>
        <v>3.6328984458240758</v>
      </c>
      <c r="J112" s="9">
        <f t="shared" si="32"/>
        <v>1.9545568070517567</v>
      </c>
      <c r="K112" s="11">
        <f t="shared" si="33"/>
        <v>0.22123893805309736</v>
      </c>
      <c r="L112" s="11">
        <f t="shared" si="34"/>
        <v>0.28490028490028491</v>
      </c>
      <c r="M112" s="11">
        <f t="shared" si="35"/>
        <v>0.52356020942408377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-0.26532541901119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0.22902376606680919</v>
      </c>
      <c r="Q112" s="11">
        <f>2*'OddsRatio_working_3-way'!K112*'OddsRatio_working_3-way'!L112*'OddsRatio_working_3-way'!M112</f>
        <v>6.6001085321847036E-2</v>
      </c>
      <c r="R112" s="11">
        <f t="shared" si="36"/>
        <v>0</v>
      </c>
      <c r="S112" s="11">
        <f t="shared" si="37"/>
        <v>-0.86318064405713879</v>
      </c>
      <c r="T112" s="11">
        <f t="shared" si="38"/>
        <v>-0.24875522883491033</v>
      </c>
      <c r="U112" s="11">
        <f>'OddsRatio_working_3-way'!S112-'OddsRatio_working_3-way'!R112^2/3</f>
        <v>-0.86318064405713879</v>
      </c>
      <c r="V112" s="11">
        <f>'OddsRatio_working_3-way'!S112*'OddsRatio_working_3-way'!R112/3-2*'OddsRatio_working_3-way'!R112^3/27-'OddsRatio_working_3-way'!T112</f>
        <v>0.24875522883491033</v>
      </c>
      <c r="W112" s="11">
        <f>'OddsRatio_working_3-way'!V112^2+4*'OddsRatio_working_3-way'!U112^3/27</f>
        <v>-3.3400739204658719E-2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0.15433721446670542</v>
      </c>
      <c r="Y112" s="11">
        <f>IF('OddsRatio_working_3-way'!W112&gt;=0,IF('OddsRatio_working_3-way'!V112+SQRT('OddsRatio_working_3-way'!W112)&gt;0,0,PI()),ACOS('OddsRatio_working_3-way'!V112/(2*'OddsRatio_working_3-way'!X112)))</f>
        <v>0.63363234898796761</v>
      </c>
      <c r="Z112" s="11">
        <f>'OddsRatio_working_3-way'!X112^(1/3)*COS('OddsRatio_working_3-way'!Y112/3)</f>
        <v>0.52448176211634989</v>
      </c>
      <c r="AA112" s="11">
        <f>'OddsRatio_working_3-way'!X112^(1/3)*COS(('OddsRatio_working_3-way'!Y112+2*PI())/3)</f>
        <v>-0.35962836444172436</v>
      </c>
      <c r="AB112" s="11">
        <f>'OddsRatio_working_3-way'!X112^(1/3)*COS(('OddsRatio_working_3-way'!Y112+4*PI())/3)</f>
        <v>-0.16485339767462567</v>
      </c>
      <c r="AC112" s="11">
        <f>'OddsRatio_working_3-way'!X112^(1/3)*SIN('OddsRatio_working_3-way'!Y112/3)</f>
        <v>0.112453379494385</v>
      </c>
      <c r="AD112" s="11">
        <f>'OddsRatio_working_3-way'!X112^(1/3)*SIN(('OddsRatio_working_3-way'!Y112+2*PI())/3)</f>
        <v>0.3979878400671934</v>
      </c>
      <c r="AE112" s="11">
        <f>'OddsRatio_working_3-way'!X112^(1/3)*SIN(('OddsRatio_working_3-way'!Y112+4*PI())/3)</f>
        <v>-0.51044121956157829</v>
      </c>
      <c r="AF112" s="11">
        <f>-'OddsRatio_working_3-way'!U112/(3*'OddsRatio_working_3-way'!X112^(1/3))*COS(('OddsRatio_working_3-way'!Y112)/3)</f>
        <v>0.52448176211634989</v>
      </c>
      <c r="AG112" s="11">
        <f>-'OddsRatio_working_3-way'!U112/(3*'OddsRatio_working_3-way'!X112^(1/3))*COS(('OddsRatio_working_3-way'!Y112+2*PI())/3)</f>
        <v>-0.35962836444172436</v>
      </c>
      <c r="AH112" s="11">
        <f>-'OddsRatio_working_3-way'!U112/(3*'OddsRatio_working_3-way'!X112^(1/3))*COS(('OddsRatio_working_3-way'!Y112+4*PI())/3)</f>
        <v>-0.16485339767462567</v>
      </c>
      <c r="AI112" s="11">
        <f>'OddsRatio_working_3-way'!U112/(3*'OddsRatio_working_3-way'!X112^(1/3))*SIN(('OddsRatio_working_3-way'!Y112)/3)</f>
        <v>-0.112453379494385</v>
      </c>
      <c r="AJ112" s="11">
        <f>'OddsRatio_working_3-way'!U112/(3*'OddsRatio_working_3-way'!X112^(1/3))*SIN(('OddsRatio_working_3-way'!Y112+2*PI())/3)</f>
        <v>-0.3979878400671934</v>
      </c>
      <c r="AK112" s="11">
        <f>'OddsRatio_working_3-way'!U112/(3*'OddsRatio_working_3-way'!X112^(1/3))*SIN(('OddsRatio_working_3-way'!Y112+4*PI())/3)</f>
        <v>0.51044121956157829</v>
      </c>
      <c r="AL112" s="11">
        <f>'OddsRatio_working_3-way'!Z112+'OddsRatio_working_3-way'!AF112</f>
        <v>1.0489635242326998</v>
      </c>
      <c r="AM112" s="11">
        <f>'OddsRatio_working_3-way'!AA112+'OddsRatio_working_3-way'!AG112</f>
        <v>-0.71925672888344871</v>
      </c>
      <c r="AN112" s="11">
        <f>'OddsRatio_working_3-way'!AB112+'OddsRatio_working_3-way'!AH112</f>
        <v>-0.32970679534925135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1.0489635242326998</v>
      </c>
      <c r="AS112" s="11">
        <f>IF(('OddsRatio_working_3-way'!X112=0),IF(Q112&gt;0,-Q112^(1/3),(-Q112)^(1/3)),'OddsRatio_working_3-way'!AM112-'OddsRatio_working_3-way'!R112/3)</f>
        <v>-0.71925672888344871</v>
      </c>
      <c r="AT112" s="11">
        <f>IF(('OddsRatio_working_3-way'!X112=0),IF(Q112&gt;0,-Q112^(1/3),(-Q112)^(1/3)),'OddsRatio_working_3-way'!AN112-'OddsRatio_working_3-way'!R112/3)</f>
        <v>-0.32970679534925135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2.2200000000000002</v>
      </c>
      <c r="B113" s="4">
        <f>IF('True_Odds_Calculator_3-way'!B114="","",'True_Odds_Calculator_3-way'!B114)</f>
        <v>3.27</v>
      </c>
      <c r="C113" s="4">
        <f>IF('True_Odds_Calculator_3-way'!C114="","",'True_Odds_Calculator_3-way'!C114)</f>
        <v>3.34</v>
      </c>
      <c r="D113" s="9">
        <f t="shared" si="26"/>
        <v>0.42971268059829659</v>
      </c>
      <c r="E113" s="9">
        <f t="shared" si="27"/>
        <v>0.28823894025739155</v>
      </c>
      <c r="F113" s="9">
        <f t="shared" si="28"/>
        <v>0.28204837914431191</v>
      </c>
      <c r="G113" s="9">
        <f t="shared" si="29"/>
        <v>1.0878166820899382</v>
      </c>
      <c r="H113" s="9">
        <f t="shared" si="30"/>
        <v>2.3271363521497253</v>
      </c>
      <c r="I113" s="9">
        <f t="shared" si="31"/>
        <v>3.46934386834416</v>
      </c>
      <c r="J113" s="9">
        <f t="shared" si="32"/>
        <v>3.5454910360904552</v>
      </c>
      <c r="K113" s="11">
        <f t="shared" si="33"/>
        <v>0.4504504504504504</v>
      </c>
      <c r="L113" s="11">
        <f t="shared" si="34"/>
        <v>0.3058103975535168</v>
      </c>
      <c r="M113" s="11">
        <f t="shared" si="35"/>
        <v>0.29940119760479045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-0.26727254640236031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0.24044810618452322</v>
      </c>
      <c r="Q113" s="11">
        <f>2*'OddsRatio_working_3-way'!K113*'OddsRatio_working_3-way'!L113*'OddsRatio_working_3-way'!M113</f>
        <v>8.2486485826594597E-2</v>
      </c>
      <c r="R113" s="11">
        <f t="shared" si="36"/>
        <v>0</v>
      </c>
      <c r="S113" s="11">
        <f t="shared" si="37"/>
        <v>-0.89963638024589798</v>
      </c>
      <c r="T113" s="11">
        <f t="shared" si="38"/>
        <v>-0.30862311500716916</v>
      </c>
      <c r="U113" s="11">
        <f>'OddsRatio_working_3-way'!S113-'OddsRatio_working_3-way'!R113^2/3</f>
        <v>-0.89963638024589798</v>
      </c>
      <c r="V113" s="11">
        <f>'OddsRatio_working_3-way'!S113*'OddsRatio_working_3-way'!R113/3-2*'OddsRatio_working_3-way'!R113^3/27-'OddsRatio_working_3-way'!T113</f>
        <v>0.30862311500716916</v>
      </c>
      <c r="W113" s="11">
        <f>'OddsRatio_working_3-way'!V113^2+4*'OddsRatio_working_3-way'!U113^3/27</f>
        <v>-1.2620922652402541E-2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0.16421719593965403</v>
      </c>
      <c r="Y113" s="11">
        <f>IF('OddsRatio_working_3-way'!W113&gt;=0,IF('OddsRatio_working_3-way'!V113+SQRT('OddsRatio_working_3-way'!W113)&gt;0,0,PI()),ACOS('OddsRatio_working_3-way'!V113/(2*'OddsRatio_working_3-way'!X113)))</f>
        <v>0.34910376714072999</v>
      </c>
      <c r="Z113" s="11">
        <f>'OddsRatio_working_3-way'!X113^(1/3)*COS('OddsRatio_working_3-way'!Y113/3)</f>
        <v>0.5439083410449691</v>
      </c>
      <c r="AA113" s="11">
        <f>'OddsRatio_working_3-way'!X113^(1/3)*COS(('OddsRatio_working_3-way'!Y113+2*PI())/3)</f>
        <v>-0.32701670286305773</v>
      </c>
      <c r="AB113" s="11">
        <f>'OddsRatio_working_3-way'!X113^(1/3)*COS(('OddsRatio_working_3-way'!Y113+4*PI())/3)</f>
        <v>-0.21689163818191154</v>
      </c>
      <c r="AC113" s="11">
        <f>'OddsRatio_working_3-way'!X113^(1/3)*SIN('OddsRatio_working_3-way'!Y113/3)</f>
        <v>6.3580735738184735E-2</v>
      </c>
      <c r="AD113" s="11">
        <f>'OddsRatio_working_3-way'!X113^(1/3)*SIN(('OddsRatio_working_3-way'!Y113+2*PI())/3)</f>
        <v>0.43924807280610118</v>
      </c>
      <c r="AE113" s="11">
        <f>'OddsRatio_working_3-way'!X113^(1/3)*SIN(('OddsRatio_working_3-way'!Y113+4*PI())/3)</f>
        <v>-0.50282880854428591</v>
      </c>
      <c r="AF113" s="11">
        <f>-'OddsRatio_working_3-way'!U113/(3*'OddsRatio_working_3-way'!X113^(1/3))*COS(('OddsRatio_working_3-way'!Y113)/3)</f>
        <v>0.5439083410449691</v>
      </c>
      <c r="AG113" s="11">
        <f>-'OddsRatio_working_3-way'!U113/(3*'OddsRatio_working_3-way'!X113^(1/3))*COS(('OddsRatio_working_3-way'!Y113+2*PI())/3)</f>
        <v>-0.32701670286305773</v>
      </c>
      <c r="AH113" s="11">
        <f>-'OddsRatio_working_3-way'!U113/(3*'OddsRatio_working_3-way'!X113^(1/3))*COS(('OddsRatio_working_3-way'!Y113+4*PI())/3)</f>
        <v>-0.21689163818191154</v>
      </c>
      <c r="AI113" s="11">
        <f>'OddsRatio_working_3-way'!U113/(3*'OddsRatio_working_3-way'!X113^(1/3))*SIN(('OddsRatio_working_3-way'!Y113)/3)</f>
        <v>-6.3580735738184735E-2</v>
      </c>
      <c r="AJ113" s="11">
        <f>'OddsRatio_working_3-way'!U113/(3*'OddsRatio_working_3-way'!X113^(1/3))*SIN(('OddsRatio_working_3-way'!Y113+2*PI())/3)</f>
        <v>-0.43924807280610118</v>
      </c>
      <c r="AK113" s="11">
        <f>'OddsRatio_working_3-way'!U113/(3*'OddsRatio_working_3-way'!X113^(1/3))*SIN(('OddsRatio_working_3-way'!Y113+4*PI())/3)</f>
        <v>0.50282880854428591</v>
      </c>
      <c r="AL113" s="11">
        <f>'OddsRatio_working_3-way'!Z113+'OddsRatio_working_3-way'!AF113</f>
        <v>1.0878166820899382</v>
      </c>
      <c r="AM113" s="11">
        <f>'OddsRatio_working_3-way'!AA113+'OddsRatio_working_3-way'!AG113</f>
        <v>-0.65403340572611546</v>
      </c>
      <c r="AN113" s="11">
        <f>'OddsRatio_working_3-way'!AB113+'OddsRatio_working_3-way'!AH113</f>
        <v>-0.43378327636382308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1.0878166820899382</v>
      </c>
      <c r="AS113" s="11">
        <f>IF(('OddsRatio_working_3-way'!X113=0),IF(Q113&gt;0,-Q113^(1/3),(-Q113)^(1/3)),'OddsRatio_working_3-way'!AM113-'OddsRatio_working_3-way'!R113/3)</f>
        <v>-0.65403340572611546</v>
      </c>
      <c r="AT113" s="11">
        <f>IF(('OddsRatio_working_3-way'!X113=0),IF(Q113&gt;0,-Q113^(1/3),(-Q113)^(1/3)),'OddsRatio_working_3-way'!AN113-'OddsRatio_working_3-way'!R113/3)</f>
        <v>-0.43378327636382308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1.64</v>
      </c>
      <c r="B114" s="4">
        <f>IF('True_Odds_Calculator_3-way'!B115="","",'True_Odds_Calculator_3-way'!B115)</f>
        <v>3.89</v>
      </c>
      <c r="C114" s="4">
        <f>IF('True_Odds_Calculator_3-way'!C115="","",'True_Odds_Calculator_3-way'!C115)</f>
        <v>5.2</v>
      </c>
      <c r="D114" s="9">
        <f t="shared" si="26"/>
        <v>0.58511773365526099</v>
      </c>
      <c r="E114" s="9">
        <f t="shared" si="27"/>
        <v>0.23799103640177649</v>
      </c>
      <c r="F114" s="9">
        <f t="shared" si="28"/>
        <v>0.17689122994296261</v>
      </c>
      <c r="G114" s="9">
        <f t="shared" si="29"/>
        <v>1.1079027414089482</v>
      </c>
      <c r="H114" s="9">
        <f t="shared" si="30"/>
        <v>1.7090577545017271</v>
      </c>
      <c r="I114" s="9">
        <f t="shared" si="31"/>
        <v>4.2018389226718602</v>
      </c>
      <c r="J114" s="9">
        <f t="shared" si="32"/>
        <v>5.6531915139175828</v>
      </c>
      <c r="K114" s="11">
        <f t="shared" si="33"/>
        <v>0.6097560975609756</v>
      </c>
      <c r="L114" s="11">
        <f t="shared" si="34"/>
        <v>0.25706940874035988</v>
      </c>
      <c r="M114" s="11">
        <f t="shared" si="35"/>
        <v>0.19230769230769229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-0.23416949217939886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0.23301436791310762</v>
      </c>
      <c r="Q114" s="11">
        <f>2*'OddsRatio_working_3-way'!K114*'OddsRatio_working_3-way'!L114*'OddsRatio_working_3-way'!M114</f>
        <v>6.028832287531892E-2</v>
      </c>
      <c r="R114" s="11">
        <f t="shared" si="36"/>
        <v>0</v>
      </c>
      <c r="S114" s="11">
        <f t="shared" si="37"/>
        <v>-0.99506714450486022</v>
      </c>
      <c r="T114" s="11">
        <f t="shared" si="38"/>
        <v>-0.25745592354588881</v>
      </c>
      <c r="U114" s="11">
        <f>'OddsRatio_working_3-way'!S114-'OddsRatio_working_3-way'!R114^2/3</f>
        <v>-0.99506714450486022</v>
      </c>
      <c r="V114" s="11">
        <f>'OddsRatio_working_3-way'!S114*'OddsRatio_working_3-way'!R114/3-2*'OddsRatio_working_3-way'!R114^3/27-'OddsRatio_working_3-way'!T114</f>
        <v>0.25745592354588881</v>
      </c>
      <c r="W114" s="11">
        <f>'OddsRatio_working_3-way'!V114^2+4*'OddsRatio_working_3-way'!U114^3/27</f>
        <v>-7.9683012271593204E-2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0.1910278545398941</v>
      </c>
      <c r="Y114" s="11">
        <f>IF('OddsRatio_working_3-way'!W114&gt;=0,IF('OddsRatio_working_3-way'!V114+SQRT('OddsRatio_working_3-way'!W114)&gt;0,0,PI()),ACOS('OddsRatio_working_3-way'!V114/(2*'OddsRatio_working_3-way'!X114)))</f>
        <v>0.83136194543984854</v>
      </c>
      <c r="Z114" s="11">
        <f>'OddsRatio_working_3-way'!X114^(1/3)*COS('OddsRatio_working_3-way'!Y114/3)</f>
        <v>0.55395137070447409</v>
      </c>
      <c r="AA114" s="11">
        <f>'OddsRatio_working_3-way'!X114^(1/3)*COS(('OddsRatio_working_3-way'!Y114+2*PI())/3)</f>
        <v>-0.41343152178729303</v>
      </c>
      <c r="AB114" s="11">
        <f>'OddsRatio_working_3-way'!X114^(1/3)*COS(('OddsRatio_working_3-way'!Y114+4*PI())/3)</f>
        <v>-0.14051984891718117</v>
      </c>
      <c r="AC114" s="11">
        <f>'OddsRatio_working_3-way'!X114^(1/3)*SIN('OddsRatio_working_3-way'!Y114/3)</f>
        <v>0.15756562779655023</v>
      </c>
      <c r="AD114" s="11">
        <f>'OddsRatio_working_3-way'!X114^(1/3)*SIN(('OddsRatio_working_3-way'!Y114+2*PI())/3)</f>
        <v>0.40095314559301032</v>
      </c>
      <c r="AE114" s="11">
        <f>'OddsRatio_working_3-way'!X114^(1/3)*SIN(('OddsRatio_working_3-way'!Y114+4*PI())/3)</f>
        <v>-0.55851877338956057</v>
      </c>
      <c r="AF114" s="11">
        <f>-'OddsRatio_working_3-way'!U114/(3*'OddsRatio_working_3-way'!X114^(1/3))*COS(('OddsRatio_working_3-way'!Y114)/3)</f>
        <v>0.5539513707044742</v>
      </c>
      <c r="AG114" s="11">
        <f>-'OddsRatio_working_3-way'!U114/(3*'OddsRatio_working_3-way'!X114^(1/3))*COS(('OddsRatio_working_3-way'!Y114+2*PI())/3)</f>
        <v>-0.41343152178729314</v>
      </c>
      <c r="AH114" s="11">
        <f>-'OddsRatio_working_3-way'!U114/(3*'OddsRatio_working_3-way'!X114^(1/3))*COS(('OddsRatio_working_3-way'!Y114+4*PI())/3)</f>
        <v>-0.14051984891718119</v>
      </c>
      <c r="AI114" s="11">
        <f>'OddsRatio_working_3-way'!U114/(3*'OddsRatio_working_3-way'!X114^(1/3))*SIN(('OddsRatio_working_3-way'!Y114)/3)</f>
        <v>-0.15756562779655028</v>
      </c>
      <c r="AJ114" s="11">
        <f>'OddsRatio_working_3-way'!U114/(3*'OddsRatio_working_3-way'!X114^(1/3))*SIN(('OddsRatio_working_3-way'!Y114+2*PI())/3)</f>
        <v>-0.40095314559301037</v>
      </c>
      <c r="AK114" s="11">
        <f>'OddsRatio_working_3-way'!U114/(3*'OddsRatio_working_3-way'!X114^(1/3))*SIN(('OddsRatio_working_3-way'!Y114+4*PI())/3)</f>
        <v>0.55851877338956069</v>
      </c>
      <c r="AL114" s="11">
        <f>'OddsRatio_working_3-way'!Z114+'OddsRatio_working_3-way'!AF114</f>
        <v>1.1079027414089482</v>
      </c>
      <c r="AM114" s="11">
        <f>'OddsRatio_working_3-way'!AA114+'OddsRatio_working_3-way'!AG114</f>
        <v>-0.82686304357458618</v>
      </c>
      <c r="AN114" s="11">
        <f>'OddsRatio_working_3-way'!AB114+'OddsRatio_working_3-way'!AH114</f>
        <v>-0.28103969783436233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1.1079027414089482</v>
      </c>
      <c r="AS114" s="11">
        <f>IF(('OddsRatio_working_3-way'!X114=0),IF(Q114&gt;0,-Q114^(1/3),(-Q114)^(1/3)),'OddsRatio_working_3-way'!AM114-'OddsRatio_working_3-way'!R114/3)</f>
        <v>-0.82686304357458618</v>
      </c>
      <c r="AT114" s="11">
        <f>IF(('OddsRatio_working_3-way'!X114=0),IF(Q114&gt;0,-Q114^(1/3),(-Q114)^(1/3)),'OddsRatio_working_3-way'!AN114-'OddsRatio_working_3-way'!R114/3)</f>
        <v>-0.28103969783436233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1.98</v>
      </c>
      <c r="B115" s="4">
        <f>IF('True_Odds_Calculator_3-way'!B116="","",'True_Odds_Calculator_3-way'!B116)</f>
        <v>3.52</v>
      </c>
      <c r="C115" s="4">
        <f>IF('True_Odds_Calculator_3-way'!C116="","",'True_Odds_Calculator_3-way'!C116)</f>
        <v>3.74</v>
      </c>
      <c r="D115" s="9">
        <f t="shared" si="26"/>
        <v>0.48302039503918509</v>
      </c>
      <c r="E115" s="9">
        <f t="shared" si="27"/>
        <v>0.26650922640510499</v>
      </c>
      <c r="F115" s="9">
        <f t="shared" si="28"/>
        <v>0.25047037855570997</v>
      </c>
      <c r="G115" s="9">
        <f t="shared" si="29"/>
        <v>1.0921489331747429</v>
      </c>
      <c r="H115" s="9">
        <f t="shared" si="30"/>
        <v>2.0703059545112477</v>
      </c>
      <c r="I115" s="9">
        <f t="shared" si="31"/>
        <v>3.7522153116003527</v>
      </c>
      <c r="J115" s="9">
        <f t="shared" si="32"/>
        <v>3.992488076898796</v>
      </c>
      <c r="K115" s="11">
        <f t="shared" si="33"/>
        <v>0.50505050505050508</v>
      </c>
      <c r="L115" s="11">
        <f t="shared" si="34"/>
        <v>0.28409090909090912</v>
      </c>
      <c r="M115" s="11">
        <f t="shared" si="35"/>
        <v>0.26737967914438499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-0.25959583683210319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0.23938951989511059</v>
      </c>
      <c r="Q115" s="11">
        <f>2*'OddsRatio_working_3-way'!K115*'OddsRatio_working_3-way'!L115*'OddsRatio_working_3-way'!M115</f>
        <v>7.6727410222791836E-2</v>
      </c>
      <c r="R115" s="11">
        <f t="shared" si="36"/>
        <v>0</v>
      </c>
      <c r="S115" s="11">
        <f t="shared" si="37"/>
        <v>-0.92216239989217819</v>
      </c>
      <c r="T115" s="11">
        <f t="shared" si="38"/>
        <v>-0.29556487176031349</v>
      </c>
      <c r="U115" s="11">
        <f>'OddsRatio_working_3-way'!S115-'OddsRatio_working_3-way'!R115^2/3</f>
        <v>-0.92216239989217819</v>
      </c>
      <c r="V115" s="11">
        <f>'OddsRatio_working_3-way'!S115*'OddsRatio_working_3-way'!R115/3-2*'OddsRatio_working_3-way'!R115^3/27-'OddsRatio_working_3-way'!T115</f>
        <v>0.29556487176031349</v>
      </c>
      <c r="W115" s="11">
        <f>'OddsRatio_working_3-way'!V115^2+4*'OddsRatio_working_3-way'!U115^3/27</f>
        <v>-2.8817952004099603E-2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0.17042340319245342</v>
      </c>
      <c r="Y115" s="11">
        <f>IF('OddsRatio_working_3-way'!W115&gt;=0,IF('OddsRatio_working_3-way'!V115+SQRT('OddsRatio_working_3-way'!W115)&gt;0,0,PI()),ACOS('OddsRatio_working_3-way'!V115/(2*'OddsRatio_working_3-way'!X115)))</f>
        <v>0.52134775369080844</v>
      </c>
      <c r="Z115" s="11">
        <f>'OddsRatio_working_3-way'!X115^(1/3)*COS('OddsRatio_working_3-way'!Y115/3)</f>
        <v>0.54607446658737147</v>
      </c>
      <c r="AA115" s="11">
        <f>'OddsRatio_working_3-way'!X115^(1/3)*COS(('OddsRatio_working_3-way'!Y115+2*PI())/3)</f>
        <v>-0.35605896345532934</v>
      </c>
      <c r="AB115" s="11">
        <f>'OddsRatio_working_3-way'!X115^(1/3)*COS(('OddsRatio_working_3-way'!Y115+4*PI())/3)</f>
        <v>-0.19001550313204232</v>
      </c>
      <c r="AC115" s="11">
        <f>'OddsRatio_working_3-way'!X115^(1/3)*SIN('OddsRatio_working_3-way'!Y115/3)</f>
        <v>9.5865236514826827E-2</v>
      </c>
      <c r="AD115" s="11">
        <f>'OddsRatio_working_3-way'!X115^(1/3)*SIN(('OddsRatio_working_3-way'!Y115+2*PI())/3)</f>
        <v>0.42498174216528695</v>
      </c>
      <c r="AE115" s="11">
        <f>'OddsRatio_working_3-way'!X115^(1/3)*SIN(('OddsRatio_working_3-way'!Y115+4*PI())/3)</f>
        <v>-0.52084697868011376</v>
      </c>
      <c r="AF115" s="11">
        <f>-'OddsRatio_working_3-way'!U115/(3*'OddsRatio_working_3-way'!X115^(1/3))*COS(('OddsRatio_working_3-way'!Y115)/3)</f>
        <v>0.54607446658737147</v>
      </c>
      <c r="AG115" s="11">
        <f>-'OddsRatio_working_3-way'!U115/(3*'OddsRatio_working_3-way'!X115^(1/3))*COS(('OddsRatio_working_3-way'!Y115+2*PI())/3)</f>
        <v>-0.35605896345532934</v>
      </c>
      <c r="AH115" s="11">
        <f>-'OddsRatio_working_3-way'!U115/(3*'OddsRatio_working_3-way'!X115^(1/3))*COS(('OddsRatio_working_3-way'!Y115+4*PI())/3)</f>
        <v>-0.19001550313204232</v>
      </c>
      <c r="AI115" s="11">
        <f>'OddsRatio_working_3-way'!U115/(3*'OddsRatio_working_3-way'!X115^(1/3))*SIN(('OddsRatio_working_3-way'!Y115)/3)</f>
        <v>-9.5865236514826827E-2</v>
      </c>
      <c r="AJ115" s="11">
        <f>'OddsRatio_working_3-way'!U115/(3*'OddsRatio_working_3-way'!X115^(1/3))*SIN(('OddsRatio_working_3-way'!Y115+2*PI())/3)</f>
        <v>-0.42498174216528695</v>
      </c>
      <c r="AK115" s="11">
        <f>'OddsRatio_working_3-way'!U115/(3*'OddsRatio_working_3-way'!X115^(1/3))*SIN(('OddsRatio_working_3-way'!Y115+4*PI())/3)</f>
        <v>0.52084697868011376</v>
      </c>
      <c r="AL115" s="11">
        <f>'OddsRatio_working_3-way'!Z115+'OddsRatio_working_3-way'!AF115</f>
        <v>1.0921489331747429</v>
      </c>
      <c r="AM115" s="11">
        <f>'OddsRatio_working_3-way'!AA115+'OddsRatio_working_3-way'!AG115</f>
        <v>-0.71211792691065867</v>
      </c>
      <c r="AN115" s="11">
        <f>'OddsRatio_working_3-way'!AB115+'OddsRatio_working_3-way'!AH115</f>
        <v>-0.38003100626408465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1.0921489331747429</v>
      </c>
      <c r="AS115" s="11">
        <f>IF(('OddsRatio_working_3-way'!X115=0),IF(Q115&gt;0,-Q115^(1/3),(-Q115)^(1/3)),'OddsRatio_working_3-way'!AM115-'OddsRatio_working_3-way'!R115/3)</f>
        <v>-0.71211792691065867</v>
      </c>
      <c r="AT115" s="11">
        <f>IF(('OddsRatio_working_3-way'!X115=0),IF(Q115&gt;0,-Q115^(1/3),(-Q115)^(1/3)),'OddsRatio_working_3-way'!AN115-'OddsRatio_working_3-way'!R115/3)</f>
        <v>-0.38003100626408465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4.32</v>
      </c>
      <c r="B116" s="4">
        <f>IF('True_Odds_Calculator_3-way'!B117="","",'True_Odds_Calculator_3-way'!B117)</f>
        <v>3.22</v>
      </c>
      <c r="C116" s="4">
        <f>IF('True_Odds_Calculator_3-way'!C117="","",'True_Odds_Calculator_3-way'!C117)</f>
        <v>1.93</v>
      </c>
      <c r="D116" s="9">
        <f t="shared" si="26"/>
        <v>0.21501385388403987</v>
      </c>
      <c r="E116" s="9">
        <f t="shared" si="27"/>
        <v>0.29059294381028755</v>
      </c>
      <c r="F116" s="9">
        <f t="shared" si="28"/>
        <v>0.49439320230567285</v>
      </c>
      <c r="G116" s="9">
        <f t="shared" si="29"/>
        <v>1.099657561616509</v>
      </c>
      <c r="H116" s="9">
        <f t="shared" si="30"/>
        <v>4.6508631045668096</v>
      </c>
      <c r="I116" s="9">
        <f t="shared" si="31"/>
        <v>3.4412397867886497</v>
      </c>
      <c r="J116" s="9">
        <f t="shared" si="32"/>
        <v>2.0226815323033529</v>
      </c>
      <c r="K116" s="11">
        <f t="shared" si="33"/>
        <v>0.23148148148148145</v>
      </c>
      <c r="L116" s="11">
        <f t="shared" si="34"/>
        <v>0.3105590062111801</v>
      </c>
      <c r="M116" s="11">
        <f t="shared" si="35"/>
        <v>0.5181347150259068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-0.25531543998541084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0.24099462317529449</v>
      </c>
      <c r="Q116" s="11">
        <f>2*'OddsRatio_working_3-way'!K116*'OddsRatio_working_3-way'!L116*'OddsRatio_working_3-way'!M116</f>
        <v>7.4496019528684537E-2</v>
      </c>
      <c r="R116" s="11">
        <f t="shared" si="36"/>
        <v>0</v>
      </c>
      <c r="S116" s="11">
        <f t="shared" si="37"/>
        <v>-0.94390931934655165</v>
      </c>
      <c r="T116" s="11">
        <f t="shared" si="38"/>
        <v>-0.29178031509939767</v>
      </c>
      <c r="U116" s="11">
        <f>'OddsRatio_working_3-way'!S116-'OddsRatio_working_3-way'!R116^2/3</f>
        <v>-0.94390931934655165</v>
      </c>
      <c r="V116" s="11">
        <f>'OddsRatio_working_3-way'!S116*'OddsRatio_working_3-way'!R116/3-2*'OddsRatio_working_3-way'!R116^3/27-'OddsRatio_working_3-way'!T116</f>
        <v>0.29178031509939767</v>
      </c>
      <c r="W116" s="11">
        <f>'OddsRatio_working_3-way'!V116^2+4*'OddsRatio_working_3-way'!U116^3/27</f>
        <v>-3.9455356002327649E-2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0.17648732835662129</v>
      </c>
      <c r="Y116" s="11">
        <f>IF('OddsRatio_working_3-way'!W116&gt;=0,IF('OddsRatio_working_3-way'!V116+SQRT('OddsRatio_working_3-way'!W116)&gt;0,0,PI()),ACOS('OddsRatio_working_3-way'!V116/(2*'OddsRatio_working_3-way'!X116)))</f>
        <v>0.59769934354568266</v>
      </c>
      <c r="Z116" s="11">
        <f>'OddsRatio_working_3-way'!X116^(1/3)*COS('OddsRatio_working_3-way'!Y116/3)</f>
        <v>0.54982878080825448</v>
      </c>
      <c r="AA116" s="11">
        <f>'OddsRatio_working_3-way'!X116^(1/3)*COS(('OddsRatio_working_3-way'!Y116+2*PI())/3)</f>
        <v>-0.37105784407009063</v>
      </c>
      <c r="AB116" s="11">
        <f>'OddsRatio_working_3-way'!X116^(1/3)*COS(('OddsRatio_working_3-way'!Y116+4*PI())/3)</f>
        <v>-0.17877093673816399</v>
      </c>
      <c r="AC116" s="11">
        <f>'OddsRatio_working_3-way'!X116^(1/3)*SIN('OddsRatio_working_3-way'!Y116/3)</f>
        <v>0.11101689770972842</v>
      </c>
      <c r="AD116" s="11">
        <f>'OddsRatio_working_3-way'!X116^(1/3)*SIN(('OddsRatio_working_3-way'!Y116+2*PI())/3)</f>
        <v>0.42065724305690994</v>
      </c>
      <c r="AE116" s="11">
        <f>'OddsRatio_working_3-way'!X116^(1/3)*SIN(('OddsRatio_working_3-way'!Y116+4*PI())/3)</f>
        <v>-0.53167414076663844</v>
      </c>
      <c r="AF116" s="11">
        <f>-'OddsRatio_working_3-way'!U116/(3*'OddsRatio_working_3-way'!X116^(1/3))*COS(('OddsRatio_working_3-way'!Y116)/3)</f>
        <v>0.54982878080825448</v>
      </c>
      <c r="AG116" s="11">
        <f>-'OddsRatio_working_3-way'!U116/(3*'OddsRatio_working_3-way'!X116^(1/3))*COS(('OddsRatio_working_3-way'!Y116+2*PI())/3)</f>
        <v>-0.37105784407009063</v>
      </c>
      <c r="AH116" s="11">
        <f>-'OddsRatio_working_3-way'!U116/(3*'OddsRatio_working_3-way'!X116^(1/3))*COS(('OddsRatio_working_3-way'!Y116+4*PI())/3)</f>
        <v>-0.17877093673816399</v>
      </c>
      <c r="AI116" s="11">
        <f>'OddsRatio_working_3-way'!U116/(3*'OddsRatio_working_3-way'!X116^(1/3))*SIN(('OddsRatio_working_3-way'!Y116)/3)</f>
        <v>-0.11101689770972842</v>
      </c>
      <c r="AJ116" s="11">
        <f>'OddsRatio_working_3-way'!U116/(3*'OddsRatio_working_3-way'!X116^(1/3))*SIN(('OddsRatio_working_3-way'!Y116+2*PI())/3)</f>
        <v>-0.42065724305690994</v>
      </c>
      <c r="AK116" s="11">
        <f>'OddsRatio_working_3-way'!U116/(3*'OddsRatio_working_3-way'!X116^(1/3))*SIN(('OddsRatio_working_3-way'!Y116+4*PI())/3)</f>
        <v>0.53167414076663844</v>
      </c>
      <c r="AL116" s="11">
        <f>'OddsRatio_working_3-way'!Z116+'OddsRatio_working_3-way'!AF116</f>
        <v>1.099657561616509</v>
      </c>
      <c r="AM116" s="11">
        <f>'OddsRatio_working_3-way'!AA116+'OddsRatio_working_3-way'!AG116</f>
        <v>-0.74211568814018125</v>
      </c>
      <c r="AN116" s="11">
        <f>'OddsRatio_working_3-way'!AB116+'OddsRatio_working_3-way'!AH116</f>
        <v>-0.35754187347632799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1.099657561616509</v>
      </c>
      <c r="AS116" s="11">
        <f>IF(('OddsRatio_working_3-way'!X116=0),IF(Q116&gt;0,-Q116^(1/3),(-Q116)^(1/3)),'OddsRatio_working_3-way'!AM116-'OddsRatio_working_3-way'!R116/3)</f>
        <v>-0.74211568814018125</v>
      </c>
      <c r="AT116" s="11">
        <f>IF(('OddsRatio_working_3-way'!X116=0),IF(Q116&gt;0,-Q116^(1/3),(-Q116)^(1/3)),'OddsRatio_working_3-way'!AN116-'OddsRatio_working_3-way'!R116/3)</f>
        <v>-0.35754187347632799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1.72</v>
      </c>
      <c r="B117" s="4">
        <f>IF('True_Odds_Calculator_3-way'!B118="","",'True_Odds_Calculator_3-way'!B118)</f>
        <v>3.66</v>
      </c>
      <c r="C117" s="4">
        <f>IF('True_Odds_Calculator_3-way'!C118="","",'True_Odds_Calculator_3-way'!C118)</f>
        <v>3.99</v>
      </c>
      <c r="D117" s="9">
        <f t="shared" si="26"/>
        <v>0.53937607746794536</v>
      </c>
      <c r="E117" s="9">
        <f t="shared" si="27"/>
        <v>0.24067195739409583</v>
      </c>
      <c r="F117" s="9">
        <f t="shared" si="28"/>
        <v>0.21995196513795881</v>
      </c>
      <c r="G117" s="9">
        <f t="shared" si="29"/>
        <v>1.1861027485024249</v>
      </c>
      <c r="H117" s="9">
        <f t="shared" si="30"/>
        <v>1.8539939789217461</v>
      </c>
      <c r="I117" s="9">
        <f t="shared" si="31"/>
        <v>4.1550333110164503</v>
      </c>
      <c r="J117" s="9">
        <f t="shared" si="32"/>
        <v>4.5464472180222515</v>
      </c>
      <c r="K117" s="11">
        <f t="shared" si="33"/>
        <v>0.58139534883720934</v>
      </c>
      <c r="L117" s="11">
        <f t="shared" si="34"/>
        <v>0.27322404371584696</v>
      </c>
      <c r="M117" s="11">
        <f t="shared" si="35"/>
        <v>0.25062656641604009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-0.22798322531452542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0.25360452854082088</v>
      </c>
      <c r="Q117" s="11">
        <f>2*'OddsRatio_working_3-way'!K117*'OddsRatio_working_3-way'!L117*'OddsRatio_working_3-way'!M117</f>
        <v>7.9624655742800893E-2</v>
      </c>
      <c r="R117" s="11">
        <f t="shared" si="36"/>
        <v>0</v>
      </c>
      <c r="S117" s="11">
        <f t="shared" si="37"/>
        <v>-1.1123824052885836</v>
      </c>
      <c r="T117" s="11">
        <f t="shared" si="38"/>
        <v>-0.34925664216282054</v>
      </c>
      <c r="U117" s="11">
        <f>'OddsRatio_working_3-way'!S117-'OddsRatio_working_3-way'!R117^2/3</f>
        <v>-1.1123824052885836</v>
      </c>
      <c r="V117" s="11">
        <f>'OddsRatio_working_3-way'!S117*'OddsRatio_working_3-way'!R117/3-2*'OddsRatio_working_3-way'!R117^3/27-'OddsRatio_working_3-way'!T117</f>
        <v>0.34925664216282054</v>
      </c>
      <c r="W117" s="11">
        <f>'OddsRatio_working_3-way'!V117^2+4*'OddsRatio_working_3-way'!U117^3/27</f>
        <v>-8.1939205132913334E-2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0.22578718255680602</v>
      </c>
      <c r="Y117" s="11">
        <f>IF('OddsRatio_working_3-way'!W117&gt;=0,IF('OddsRatio_working_3-way'!V117+SQRT('OddsRatio_working_3-way'!W117)&gt;0,0,PI()),ACOS('OddsRatio_working_3-way'!V117/(2*'OddsRatio_working_3-way'!X117)))</f>
        <v>0.68657757820279419</v>
      </c>
      <c r="Z117" s="11">
        <f>'OddsRatio_working_3-way'!X117^(1/3)*COS('OddsRatio_working_3-way'!Y117/3)</f>
        <v>0.59305137425121246</v>
      </c>
      <c r="AA117" s="11">
        <f>'OddsRatio_working_3-way'!X117^(1/3)*COS(('OddsRatio_working_3-way'!Y117+2*PI())/3)</f>
        <v>-0.41616327296804595</v>
      </c>
      <c r="AB117" s="11">
        <f>'OddsRatio_working_3-way'!X117^(1/3)*COS(('OddsRatio_working_3-way'!Y117+4*PI())/3)</f>
        <v>-0.17688810128316668</v>
      </c>
      <c r="AC117" s="11">
        <f>'OddsRatio_working_3-way'!X117^(1/3)*SIN('OddsRatio_working_3-way'!Y117/3)</f>
        <v>0.13814558478265904</v>
      </c>
      <c r="AD117" s="11">
        <f>'OddsRatio_working_3-way'!X117^(1/3)*SIN(('OddsRatio_working_3-way'!Y117+2*PI())/3)</f>
        <v>0.44452476345949304</v>
      </c>
      <c r="AE117" s="11">
        <f>'OddsRatio_working_3-way'!X117^(1/3)*SIN(('OddsRatio_working_3-way'!Y117+4*PI())/3)</f>
        <v>-0.58267034824215191</v>
      </c>
      <c r="AF117" s="11">
        <f>-'OddsRatio_working_3-way'!U117/(3*'OddsRatio_working_3-way'!X117^(1/3))*COS(('OddsRatio_working_3-way'!Y117)/3)</f>
        <v>0.59305137425121246</v>
      </c>
      <c r="AG117" s="11">
        <f>-'OddsRatio_working_3-way'!U117/(3*'OddsRatio_working_3-way'!X117^(1/3))*COS(('OddsRatio_working_3-way'!Y117+2*PI())/3)</f>
        <v>-0.41616327296804595</v>
      </c>
      <c r="AH117" s="11">
        <f>-'OddsRatio_working_3-way'!U117/(3*'OddsRatio_working_3-way'!X117^(1/3))*COS(('OddsRatio_working_3-way'!Y117+4*PI())/3)</f>
        <v>-0.17688810128316668</v>
      </c>
      <c r="AI117" s="11">
        <f>'OddsRatio_working_3-way'!U117/(3*'OddsRatio_working_3-way'!X117^(1/3))*SIN(('OddsRatio_working_3-way'!Y117)/3)</f>
        <v>-0.13814558478265904</v>
      </c>
      <c r="AJ117" s="11">
        <f>'OddsRatio_working_3-way'!U117/(3*'OddsRatio_working_3-way'!X117^(1/3))*SIN(('OddsRatio_working_3-way'!Y117+2*PI())/3)</f>
        <v>-0.44452476345949304</v>
      </c>
      <c r="AK117" s="11">
        <f>'OddsRatio_working_3-way'!U117/(3*'OddsRatio_working_3-way'!X117^(1/3))*SIN(('OddsRatio_working_3-way'!Y117+4*PI())/3)</f>
        <v>0.58267034824215191</v>
      </c>
      <c r="AL117" s="11">
        <f>'OddsRatio_working_3-way'!Z117+'OddsRatio_working_3-way'!AF117</f>
        <v>1.1861027485024249</v>
      </c>
      <c r="AM117" s="11">
        <f>'OddsRatio_working_3-way'!AA117+'OddsRatio_working_3-way'!AG117</f>
        <v>-0.8323265459360919</v>
      </c>
      <c r="AN117" s="11">
        <f>'OddsRatio_working_3-way'!AB117+'OddsRatio_working_3-way'!AH117</f>
        <v>-0.35377620256633335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1.1861027485024249</v>
      </c>
      <c r="AS117" s="11">
        <f>IF(('OddsRatio_working_3-way'!X117=0),IF(Q117&gt;0,-Q117^(1/3),(-Q117)^(1/3)),'OddsRatio_working_3-way'!AM117-'OddsRatio_working_3-way'!R117/3)</f>
        <v>-0.8323265459360919</v>
      </c>
      <c r="AT117" s="11">
        <f>IF(('OddsRatio_working_3-way'!X117=0),IF(Q117&gt;0,-Q117^(1/3),(-Q117)^(1/3)),'OddsRatio_working_3-way'!AN117-'OddsRatio_working_3-way'!R117/3)</f>
        <v>-0.35377620256633335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2.58</v>
      </c>
      <c r="B118" s="4">
        <f>IF('True_Odds_Calculator_3-way'!B119="","",'True_Odds_Calculator_3-way'!B119)</f>
        <v>3.34</v>
      </c>
      <c r="C118" s="4">
        <f>IF('True_Odds_Calculator_3-way'!C119="","",'True_Odds_Calculator_3-way'!C119)</f>
        <v>2.39</v>
      </c>
      <c r="D118" s="9">
        <f t="shared" si="26"/>
        <v>0.35127397361571666</v>
      </c>
      <c r="E118" s="9">
        <f t="shared" si="27"/>
        <v>0.26773003851339688</v>
      </c>
      <c r="F118" s="9">
        <f t="shared" si="28"/>
        <v>0.38099598787088668</v>
      </c>
      <c r="G118" s="9">
        <f t="shared" si="29"/>
        <v>1.168848601056478</v>
      </c>
      <c r="H118" s="9">
        <f t="shared" si="30"/>
        <v>2.8467807896692352</v>
      </c>
      <c r="I118" s="9">
        <f t="shared" si="31"/>
        <v>3.7351057264721574</v>
      </c>
      <c r="J118" s="9">
        <f t="shared" si="32"/>
        <v>2.6246995554685046</v>
      </c>
      <c r="K118" s="11">
        <f t="shared" si="33"/>
        <v>0.38759689922480617</v>
      </c>
      <c r="L118" s="11">
        <f t="shared" si="34"/>
        <v>0.29940119760479045</v>
      </c>
      <c r="M118" s="11">
        <f t="shared" si="35"/>
        <v>0.41841004184100417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-0.24953051957775607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0.25782821823512647</v>
      </c>
      <c r="Q118" s="11">
        <f>2*'OddsRatio_working_3-way'!K118*'OddsRatio_working_3-way'!L118*'OddsRatio_working_3-way'!M118</f>
        <v>9.7110440013230312E-2</v>
      </c>
      <c r="R118" s="11">
        <f t="shared" si="36"/>
        <v>0</v>
      </c>
      <c r="S118" s="11">
        <f t="shared" si="37"/>
        <v>-1.0332532416131357</v>
      </c>
      <c r="T118" s="11">
        <f t="shared" si="38"/>
        <v>-0.38917259571116219</v>
      </c>
      <c r="U118" s="11">
        <f>'OddsRatio_working_3-way'!S118-'OddsRatio_working_3-way'!R118^2/3</f>
        <v>-1.0332532416131357</v>
      </c>
      <c r="V118" s="11">
        <f>'OddsRatio_working_3-way'!S118*'OddsRatio_working_3-way'!R118/3-2*'OddsRatio_working_3-way'!R118^3/27-'OddsRatio_working_3-way'!T118</f>
        <v>0.38917259571116219</v>
      </c>
      <c r="W118" s="11">
        <f>'OddsRatio_working_3-way'!V118^2+4*'OddsRatio_working_3-way'!U118^3/27</f>
        <v>-1.1968961825709334E-2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0.20212883952956406</v>
      </c>
      <c r="Y118" s="11">
        <f>IF('OddsRatio_working_3-way'!W118&gt;=0,IF('OddsRatio_working_3-way'!V118+SQRT('OddsRatio_working_3-way'!W118)&gt;0,0,PI()),ACOS('OddsRatio_working_3-way'!V118/(2*'OddsRatio_working_3-way'!X118)))</f>
        <v>0.27404352450895852</v>
      </c>
      <c r="Z118" s="11">
        <f>'OddsRatio_working_3-way'!X118^(1/3)*COS('OddsRatio_working_3-way'!Y118/3)</f>
        <v>0.58442430052823913</v>
      </c>
      <c r="AA118" s="11">
        <f>'OddsRatio_working_3-way'!X118^(1/3)*COS(('OddsRatio_working_3-way'!Y118+2*PI())/3)</f>
        <v>-0.33857472264036709</v>
      </c>
      <c r="AB118" s="11">
        <f>'OddsRatio_working_3-way'!X118^(1/3)*COS(('OddsRatio_working_3-way'!Y118+4*PI())/3)</f>
        <v>-0.24584957788787221</v>
      </c>
      <c r="AC118" s="11">
        <f>'OddsRatio_working_3-way'!X118^(1/3)*SIN('OddsRatio_working_3-way'!Y118/3)</f>
        <v>5.353488728350006E-2</v>
      </c>
      <c r="AD118" s="11">
        <f>'OddsRatio_working_3-way'!X118^(1/3)*SIN(('OddsRatio_working_3-way'!Y118+2*PI())/3)</f>
        <v>0.47935884720465644</v>
      </c>
      <c r="AE118" s="11">
        <f>'OddsRatio_working_3-way'!X118^(1/3)*SIN(('OddsRatio_working_3-way'!Y118+4*PI())/3)</f>
        <v>-0.53289373448815636</v>
      </c>
      <c r="AF118" s="11">
        <f>-'OddsRatio_working_3-way'!U118/(3*'OddsRatio_working_3-way'!X118^(1/3))*COS(('OddsRatio_working_3-way'!Y118)/3)</f>
        <v>0.58442430052823902</v>
      </c>
      <c r="AG118" s="11">
        <f>-'OddsRatio_working_3-way'!U118/(3*'OddsRatio_working_3-way'!X118^(1/3))*COS(('OddsRatio_working_3-way'!Y118+2*PI())/3)</f>
        <v>-0.33857472264036698</v>
      </c>
      <c r="AH118" s="11">
        <f>-'OddsRatio_working_3-way'!U118/(3*'OddsRatio_working_3-way'!X118^(1/3))*COS(('OddsRatio_working_3-way'!Y118+4*PI())/3)</f>
        <v>-0.24584957788787215</v>
      </c>
      <c r="AI118" s="11">
        <f>'OddsRatio_working_3-way'!U118/(3*'OddsRatio_working_3-way'!X118^(1/3))*SIN(('OddsRatio_working_3-way'!Y118)/3)</f>
        <v>-5.3534887283500053E-2</v>
      </c>
      <c r="AJ118" s="11">
        <f>'OddsRatio_working_3-way'!U118/(3*'OddsRatio_working_3-way'!X118^(1/3))*SIN(('OddsRatio_working_3-way'!Y118+2*PI())/3)</f>
        <v>-0.47935884720465632</v>
      </c>
      <c r="AK118" s="11">
        <f>'OddsRatio_working_3-way'!U118/(3*'OddsRatio_working_3-way'!X118^(1/3))*SIN(('OddsRatio_working_3-way'!Y118+4*PI())/3)</f>
        <v>0.53289373448815625</v>
      </c>
      <c r="AL118" s="11">
        <f>'OddsRatio_working_3-way'!Z118+'OddsRatio_working_3-way'!AF118</f>
        <v>1.168848601056478</v>
      </c>
      <c r="AM118" s="11">
        <f>'OddsRatio_working_3-way'!AA118+'OddsRatio_working_3-way'!AG118</f>
        <v>-0.67714944528073406</v>
      </c>
      <c r="AN118" s="11">
        <f>'OddsRatio_working_3-way'!AB118+'OddsRatio_working_3-way'!AH118</f>
        <v>-0.49169915577574436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1.168848601056478</v>
      </c>
      <c r="AS118" s="11">
        <f>IF(('OddsRatio_working_3-way'!X118=0),IF(Q118&gt;0,-Q118^(1/3),(-Q118)^(1/3)),'OddsRatio_working_3-way'!AM118-'OddsRatio_working_3-way'!R118/3)</f>
        <v>-0.67714944528073406</v>
      </c>
      <c r="AT118" s="11">
        <f>IF(('OddsRatio_working_3-way'!X118=0),IF(Q118&gt;0,-Q118^(1/3),(-Q118)^(1/3)),'OddsRatio_working_3-way'!AN118-'OddsRatio_working_3-way'!R118/3)</f>
        <v>-0.49169915577574436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3.64</v>
      </c>
      <c r="B119" s="4">
        <f>IF('True_Odds_Calculator_3-way'!B120="","",'True_Odds_Calculator_3-way'!B120)</f>
        <v>3.73</v>
      </c>
      <c r="C119" s="4">
        <f>IF('True_Odds_Calculator_3-way'!C120="","",'True_Odds_Calculator_3-way'!C120)</f>
        <v>1.92</v>
      </c>
      <c r="D119" s="9">
        <f t="shared" si="26"/>
        <v>0.255244296704083</v>
      </c>
      <c r="E119" s="9">
        <f t="shared" si="27"/>
        <v>0.24892425936817975</v>
      </c>
      <c r="F119" s="9">
        <f t="shared" si="28"/>
        <v>0.49583144392773709</v>
      </c>
      <c r="G119" s="9">
        <f t="shared" si="29"/>
        <v>1.1052330520579368</v>
      </c>
      <c r="H119" s="9">
        <f t="shared" si="30"/>
        <v>3.9178152574329532</v>
      </c>
      <c r="I119" s="9">
        <f t="shared" si="31"/>
        <v>4.0172862321181668</v>
      </c>
      <c r="J119" s="9">
        <f t="shared" si="32"/>
        <v>2.0168144078933019</v>
      </c>
      <c r="K119" s="11">
        <f t="shared" si="33"/>
        <v>0.27472527472527469</v>
      </c>
      <c r="L119" s="11">
        <f t="shared" si="34"/>
        <v>0.26809651474530832</v>
      </c>
      <c r="M119" s="11">
        <f t="shared" si="35"/>
        <v>0.52083333333333337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-0.25435656836461118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0.24128993214113859</v>
      </c>
      <c r="Q119" s="11">
        <f>2*'OddsRatio_working_3-way'!K119*'OddsRatio_working_3-way'!L119*'OddsRatio_working_3-way'!M119</f>
        <v>7.6721759027389064E-2</v>
      </c>
      <c r="R119" s="11">
        <f t="shared" si="36"/>
        <v>0</v>
      </c>
      <c r="S119" s="11">
        <f t="shared" si="37"/>
        <v>-0.94862866601997076</v>
      </c>
      <c r="T119" s="11">
        <f t="shared" si="38"/>
        <v>-0.30163073641334526</v>
      </c>
      <c r="U119" s="11">
        <f>'OddsRatio_working_3-way'!S119-'OddsRatio_working_3-way'!R119^2/3</f>
        <v>-0.94862866601997076</v>
      </c>
      <c r="V119" s="11">
        <f>'OddsRatio_working_3-way'!S119*'OddsRatio_working_3-way'!R119/3-2*'OddsRatio_working_3-way'!R119^3/27-'OddsRatio_working_3-way'!T119</f>
        <v>0.30163073641334526</v>
      </c>
      <c r="W119" s="11">
        <f>'OddsRatio_working_3-way'!V119^2+4*'OddsRatio_working_3-way'!U119^3/27</f>
        <v>-3.5488153703679484E-2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0.17781258030081593</v>
      </c>
      <c r="Y119" s="11">
        <f>IF('OddsRatio_working_3-way'!W119&gt;=0,IF('OddsRatio_working_3-way'!V119+SQRT('OddsRatio_working_3-way'!W119)&gt;0,0,PI()),ACOS('OddsRatio_working_3-way'!V119/(2*'OddsRatio_working_3-way'!X119)))</f>
        <v>0.55827451186906552</v>
      </c>
      <c r="Z119" s="11">
        <f>'OddsRatio_working_3-way'!X119^(1/3)*COS('OddsRatio_working_3-way'!Y119/3)</f>
        <v>0.55261652602896838</v>
      </c>
      <c r="AA119" s="11">
        <f>'OddsRatio_working_3-way'!X119^(1/3)*COS(('OddsRatio_working_3-way'!Y119+2*PI())/3)</f>
        <v>-0.36641041545685715</v>
      </c>
      <c r="AB119" s="11">
        <f>'OddsRatio_working_3-way'!X119^(1/3)*COS(('OddsRatio_working_3-way'!Y119+4*PI())/3)</f>
        <v>-0.18620611057211142</v>
      </c>
      <c r="AC119" s="11">
        <f>'OddsRatio_working_3-way'!X119^(1/3)*SIN('OddsRatio_working_3-way'!Y119/3)</f>
        <v>0.10404100393433757</v>
      </c>
      <c r="AD119" s="11">
        <f>'OddsRatio_working_3-way'!X119^(1/3)*SIN(('OddsRatio_working_3-way'!Y119+2*PI())/3)</f>
        <v>0.42655944812502239</v>
      </c>
      <c r="AE119" s="11">
        <f>'OddsRatio_working_3-way'!X119^(1/3)*SIN(('OddsRatio_working_3-way'!Y119+4*PI())/3)</f>
        <v>-0.5306004520593598</v>
      </c>
      <c r="AF119" s="11">
        <f>-'OddsRatio_working_3-way'!U119/(3*'OddsRatio_working_3-way'!X119^(1/3))*COS(('OddsRatio_working_3-way'!Y119)/3)</f>
        <v>0.55261652602896827</v>
      </c>
      <c r="AG119" s="11">
        <f>-'OddsRatio_working_3-way'!U119/(3*'OddsRatio_working_3-way'!X119^(1/3))*COS(('OddsRatio_working_3-way'!Y119+2*PI())/3)</f>
        <v>-0.36641041545685704</v>
      </c>
      <c r="AH119" s="11">
        <f>-'OddsRatio_working_3-way'!U119/(3*'OddsRatio_working_3-way'!X119^(1/3))*COS(('OddsRatio_working_3-way'!Y119+4*PI())/3)</f>
        <v>-0.18620611057211137</v>
      </c>
      <c r="AI119" s="11">
        <f>'OddsRatio_working_3-way'!U119/(3*'OddsRatio_working_3-way'!X119^(1/3))*SIN(('OddsRatio_working_3-way'!Y119)/3)</f>
        <v>-0.10404100393433754</v>
      </c>
      <c r="AJ119" s="11">
        <f>'OddsRatio_working_3-way'!U119/(3*'OddsRatio_working_3-way'!X119^(1/3))*SIN(('OddsRatio_working_3-way'!Y119+2*PI())/3)</f>
        <v>-0.42655944812502233</v>
      </c>
      <c r="AK119" s="11">
        <f>'OddsRatio_working_3-way'!U119/(3*'OddsRatio_working_3-way'!X119^(1/3))*SIN(('OddsRatio_working_3-way'!Y119+4*PI())/3)</f>
        <v>0.53060045205935968</v>
      </c>
      <c r="AL119" s="11">
        <f>'OddsRatio_working_3-way'!Z119+'OddsRatio_working_3-way'!AF119</f>
        <v>1.1052330520579368</v>
      </c>
      <c r="AM119" s="11">
        <f>'OddsRatio_working_3-way'!AA119+'OddsRatio_working_3-way'!AG119</f>
        <v>-0.73282083091371419</v>
      </c>
      <c r="AN119" s="11">
        <f>'OddsRatio_working_3-way'!AB119+'OddsRatio_working_3-way'!AH119</f>
        <v>-0.37241222114422279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1.1052330520579368</v>
      </c>
      <c r="AS119" s="11">
        <f>IF(('OddsRatio_working_3-way'!X119=0),IF(Q119&gt;0,-Q119^(1/3),(-Q119)^(1/3)),'OddsRatio_working_3-way'!AM119-'OddsRatio_working_3-way'!R119/3)</f>
        <v>-0.73282083091371419</v>
      </c>
      <c r="AT119" s="11">
        <f>IF(('OddsRatio_working_3-way'!X119=0),IF(Q119&gt;0,-Q119^(1/3),(-Q119)^(1/3)),'OddsRatio_working_3-way'!AN119-'OddsRatio_working_3-way'!R119/3)</f>
        <v>-0.37241222114422279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1.44</v>
      </c>
      <c r="B120" s="4">
        <f>IF('True_Odds_Calculator_3-way'!B121="","",'True_Odds_Calculator_3-way'!B121)</f>
        <v>4.6100000000000003</v>
      </c>
      <c r="C120" s="4">
        <f>IF('True_Odds_Calculator_3-way'!C121="","",'True_Odds_Calculator_3-way'!C121)</f>
        <v>6.52</v>
      </c>
      <c r="D120" s="9">
        <f t="shared" si="26"/>
        <v>0.66659632003602953</v>
      </c>
      <c r="E120" s="9">
        <f t="shared" si="27"/>
        <v>0.19594121569452302</v>
      </c>
      <c r="F120" s="9">
        <f t="shared" si="28"/>
        <v>0.13746246426944753</v>
      </c>
      <c r="G120" s="9">
        <f t="shared" si="29"/>
        <v>1.1367234014145109</v>
      </c>
      <c r="H120" s="9">
        <f t="shared" si="30"/>
        <v>1.5001582966223845</v>
      </c>
      <c r="I120" s="9">
        <f t="shared" si="31"/>
        <v>5.1035714791063844</v>
      </c>
      <c r="J120" s="9">
        <f t="shared" si="32"/>
        <v>7.274713175808099</v>
      </c>
      <c r="K120" s="11">
        <f t="shared" si="33"/>
        <v>0.69444444444444442</v>
      </c>
      <c r="L120" s="11">
        <f t="shared" si="34"/>
        <v>0.21691973969631234</v>
      </c>
      <c r="M120" s="11">
        <f t="shared" si="35"/>
        <v>0.15337423312883436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-0.20257597735872501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0.22110620195272127</v>
      </c>
      <c r="Q120" s="11">
        <f>2*'OddsRatio_working_3-way'!K120*'OddsRatio_working_3-way'!L120*'OddsRatio_working_3-way'!M120</f>
        <v>4.6208192675594825E-2</v>
      </c>
      <c r="R120" s="11">
        <f t="shared" si="36"/>
        <v>0</v>
      </c>
      <c r="S120" s="11">
        <f t="shared" si="37"/>
        <v>-1.0914729615801513</v>
      </c>
      <c r="T120" s="11">
        <f t="shared" si="38"/>
        <v>-0.2281030222738038</v>
      </c>
      <c r="U120" s="11">
        <f>'OddsRatio_working_3-way'!S120-'OddsRatio_working_3-way'!R120^2/3</f>
        <v>-1.0914729615801513</v>
      </c>
      <c r="V120" s="11">
        <f>'OddsRatio_working_3-way'!S120*'OddsRatio_working_3-way'!R120/3-2*'OddsRatio_working_3-way'!R120^3/27-'OddsRatio_working_3-way'!T120</f>
        <v>0.2281030222738038</v>
      </c>
      <c r="W120" s="11">
        <f>'OddsRatio_working_3-way'!V120^2+4*'OddsRatio_working_3-way'!U120^3/27</f>
        <v>-0.14060400008875867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0.219451013246238</v>
      </c>
      <c r="Y120" s="11">
        <f>IF('OddsRatio_working_3-way'!W120&gt;=0,IF('OddsRatio_working_3-way'!V120+SQRT('OddsRatio_working_3-way'!W120)&gt;0,0,PI()),ACOS('OddsRatio_working_3-way'!V120/(2*'OddsRatio_working_3-way'!X120)))</f>
        <v>1.0242815195761377</v>
      </c>
      <c r="Z120" s="11">
        <f>'OddsRatio_working_3-way'!X120^(1/3)*COS('OddsRatio_working_3-way'!Y120/3)</f>
        <v>0.56836170070725545</v>
      </c>
      <c r="AA120" s="11">
        <f>'OddsRatio_working_3-way'!X120^(1/3)*COS(('OddsRatio_working_3-way'!Y120+2*PI())/3)</f>
        <v>-0.45908646281905158</v>
      </c>
      <c r="AB120" s="11">
        <f>'OddsRatio_working_3-way'!X120^(1/3)*COS(('OddsRatio_working_3-way'!Y120+4*PI())/3)</f>
        <v>-0.10927523788820397</v>
      </c>
      <c r="AC120" s="11">
        <f>'OddsRatio_working_3-way'!X120^(1/3)*SIN('OddsRatio_working_3-way'!Y120/3)</f>
        <v>0.20196360487937778</v>
      </c>
      <c r="AD120" s="11">
        <f>'OddsRatio_working_3-way'!X120^(1/3)*SIN(('OddsRatio_working_3-way'!Y120+2*PI())/3)</f>
        <v>0.39123386891092227</v>
      </c>
      <c r="AE120" s="11">
        <f>'OddsRatio_working_3-way'!X120^(1/3)*SIN(('OddsRatio_working_3-way'!Y120+4*PI())/3)</f>
        <v>-0.59319747379029997</v>
      </c>
      <c r="AF120" s="11">
        <f>-'OddsRatio_working_3-way'!U120/(3*'OddsRatio_working_3-way'!X120^(1/3))*COS(('OddsRatio_working_3-way'!Y120)/3)</f>
        <v>0.56836170070725534</v>
      </c>
      <c r="AG120" s="11">
        <f>-'OddsRatio_working_3-way'!U120/(3*'OddsRatio_working_3-way'!X120^(1/3))*COS(('OddsRatio_working_3-way'!Y120+2*PI())/3)</f>
        <v>-0.45908646281905152</v>
      </c>
      <c r="AH120" s="11">
        <f>-'OddsRatio_working_3-way'!U120/(3*'OddsRatio_working_3-way'!X120^(1/3))*COS(('OddsRatio_working_3-way'!Y120+4*PI())/3)</f>
        <v>-0.10927523788820394</v>
      </c>
      <c r="AI120" s="11">
        <f>'OddsRatio_working_3-way'!U120/(3*'OddsRatio_working_3-way'!X120^(1/3))*SIN(('OddsRatio_working_3-way'!Y120)/3)</f>
        <v>-0.20196360487937773</v>
      </c>
      <c r="AJ120" s="11">
        <f>'OddsRatio_working_3-way'!U120/(3*'OddsRatio_working_3-way'!X120^(1/3))*SIN(('OddsRatio_working_3-way'!Y120+2*PI())/3)</f>
        <v>-0.39123386891092221</v>
      </c>
      <c r="AK120" s="11">
        <f>'OddsRatio_working_3-way'!U120/(3*'OddsRatio_working_3-way'!X120^(1/3))*SIN(('OddsRatio_working_3-way'!Y120+4*PI())/3)</f>
        <v>0.59319747379029986</v>
      </c>
      <c r="AL120" s="11">
        <f>'OddsRatio_working_3-way'!Z120+'OddsRatio_working_3-way'!AF120</f>
        <v>1.1367234014145109</v>
      </c>
      <c r="AM120" s="11">
        <f>'OddsRatio_working_3-way'!AA120+'OddsRatio_working_3-way'!AG120</f>
        <v>-0.91817292563810304</v>
      </c>
      <c r="AN120" s="11">
        <f>'OddsRatio_working_3-way'!AB120+'OddsRatio_working_3-way'!AH120</f>
        <v>-0.2185504757764079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1.1367234014145109</v>
      </c>
      <c r="AS120" s="11">
        <f>IF(('OddsRatio_working_3-way'!X120=0),IF(Q120&gt;0,-Q120^(1/3),(-Q120)^(1/3)),'OddsRatio_working_3-way'!AM120-'OddsRatio_working_3-way'!R120/3)</f>
        <v>-0.91817292563810304</v>
      </c>
      <c r="AT120" s="11">
        <f>IF(('OddsRatio_working_3-way'!X120=0),IF(Q120&gt;0,-Q120^(1/3),(-Q120)^(1/3)),'OddsRatio_working_3-way'!AN120-'OddsRatio_working_3-way'!R120/3)</f>
        <v>-0.2185504757764079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3.09</v>
      </c>
      <c r="B121" s="4">
        <f>IF('True_Odds_Calculator_3-way'!B122="","",'True_Odds_Calculator_3-way'!B122)</f>
        <v>3.64</v>
      </c>
      <c r="C121" s="4">
        <f>IF('True_Odds_Calculator_3-way'!C122="","",'True_Odds_Calculator_3-way'!C122)</f>
        <v>2.15</v>
      </c>
      <c r="D121" s="9">
        <f t="shared" si="26"/>
        <v>0.30287103541963811</v>
      </c>
      <c r="E121" s="9">
        <f t="shared" si="27"/>
        <v>0.25592104288297168</v>
      </c>
      <c r="F121" s="9">
        <f t="shared" si="28"/>
        <v>0.44120792169739015</v>
      </c>
      <c r="G121" s="9">
        <f t="shared" si="29"/>
        <v>1.1013087733701541</v>
      </c>
      <c r="H121" s="9">
        <f t="shared" si="30"/>
        <v>3.3017353363436222</v>
      </c>
      <c r="I121" s="9">
        <f t="shared" si="31"/>
        <v>3.9074551616972073</v>
      </c>
      <c r="J121" s="9">
        <f t="shared" si="32"/>
        <v>2.2665050893756771</v>
      </c>
      <c r="K121" s="11">
        <f t="shared" si="33"/>
        <v>0.3236245954692557</v>
      </c>
      <c r="L121" s="11">
        <f t="shared" si="34"/>
        <v>0.27472527472527469</v>
      </c>
      <c r="M121" s="11">
        <f t="shared" si="35"/>
        <v>0.46511627906976744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-0.26239148072519036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0.24315264775865361</v>
      </c>
      <c r="Q121" s="11">
        <f>2*'OddsRatio_working_3-way'!K121*'OddsRatio_working_3-way'!L121*'OddsRatio_working_3-way'!M121</f>
        <v>8.270498223083457E-2</v>
      </c>
      <c r="R121" s="11">
        <f t="shared" si="36"/>
        <v>0</v>
      </c>
      <c r="S121" s="11">
        <f t="shared" si="37"/>
        <v>-0.92667889630652267</v>
      </c>
      <c r="T121" s="11">
        <f t="shared" si="38"/>
        <v>-0.31519690350561996</v>
      </c>
      <c r="U121" s="11">
        <f>'OddsRatio_working_3-way'!S121-'OddsRatio_working_3-way'!R121^2/3</f>
        <v>-0.92667889630652267</v>
      </c>
      <c r="V121" s="11">
        <f>'OddsRatio_working_3-way'!S121*'OddsRatio_working_3-way'!R121/3-2*'OddsRatio_working_3-way'!R121^3/27-'OddsRatio_working_3-way'!T121</f>
        <v>0.31519690350561996</v>
      </c>
      <c r="W121" s="11">
        <f>'OddsRatio_working_3-way'!V121^2+4*'OddsRatio_working_3-way'!U121^3/27</f>
        <v>-1.8542833288860111E-2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0.17167696501597937</v>
      </c>
      <c r="Y121" s="11">
        <f>IF('OddsRatio_working_3-way'!W121&gt;=0,IF('OddsRatio_working_3-way'!V121+SQRT('OddsRatio_working_3-way'!W121)&gt;0,0,PI()),ACOS('OddsRatio_working_3-way'!V121/(2*'OddsRatio_working_3-way'!X121)))</f>
        <v>0.40780348093097007</v>
      </c>
      <c r="Z121" s="11">
        <f>'OddsRatio_working_3-way'!X121^(1/3)*COS('OddsRatio_working_3-way'!Y121/3)</f>
        <v>0.55065438668507705</v>
      </c>
      <c r="AA121" s="11">
        <f>'OddsRatio_working_3-way'!X121^(1/3)*COS(('OddsRatio_working_3-way'!Y121+2*PI())/3)</f>
        <v>-0.34055398151267552</v>
      </c>
      <c r="AB121" s="11">
        <f>'OddsRatio_working_3-way'!X121^(1/3)*COS(('OddsRatio_working_3-way'!Y121+4*PI())/3)</f>
        <v>-0.21010040517240192</v>
      </c>
      <c r="AC121" s="11">
        <f>'OddsRatio_working_3-way'!X121^(1/3)*SIN('OddsRatio_working_3-way'!Y121/3)</f>
        <v>7.5317407416806606E-2</v>
      </c>
      <c r="AD121" s="11">
        <f>'OddsRatio_working_3-way'!X121^(1/3)*SIN(('OddsRatio_working_3-way'!Y121+2*PI())/3)</f>
        <v>0.43922198386621303</v>
      </c>
      <c r="AE121" s="11">
        <f>'OddsRatio_working_3-way'!X121^(1/3)*SIN(('OddsRatio_working_3-way'!Y121+4*PI())/3)</f>
        <v>-0.5145393912830194</v>
      </c>
      <c r="AF121" s="11">
        <f>-'OddsRatio_working_3-way'!U121/(3*'OddsRatio_working_3-way'!X121^(1/3))*COS(('OddsRatio_working_3-way'!Y121)/3)</f>
        <v>0.55065438668507694</v>
      </c>
      <c r="AG121" s="11">
        <f>-'OddsRatio_working_3-way'!U121/(3*'OddsRatio_working_3-way'!X121^(1/3))*COS(('OddsRatio_working_3-way'!Y121+2*PI())/3)</f>
        <v>-0.34055398151267546</v>
      </c>
      <c r="AH121" s="11">
        <f>-'OddsRatio_working_3-way'!U121/(3*'OddsRatio_working_3-way'!X121^(1/3))*COS(('OddsRatio_working_3-way'!Y121+4*PI())/3)</f>
        <v>-0.21010040517240186</v>
      </c>
      <c r="AI121" s="11">
        <f>'OddsRatio_working_3-way'!U121/(3*'OddsRatio_working_3-way'!X121^(1/3))*SIN(('OddsRatio_working_3-way'!Y121)/3)</f>
        <v>-7.5317407416806592E-2</v>
      </c>
      <c r="AJ121" s="11">
        <f>'OddsRatio_working_3-way'!U121/(3*'OddsRatio_working_3-way'!X121^(1/3))*SIN(('OddsRatio_working_3-way'!Y121+2*PI())/3)</f>
        <v>-0.43922198386621297</v>
      </c>
      <c r="AK121" s="11">
        <f>'OddsRatio_working_3-way'!U121/(3*'OddsRatio_working_3-way'!X121^(1/3))*SIN(('OddsRatio_working_3-way'!Y121+4*PI())/3)</f>
        <v>0.51453939128301929</v>
      </c>
      <c r="AL121" s="11">
        <f>'OddsRatio_working_3-way'!Z121+'OddsRatio_working_3-way'!AF121</f>
        <v>1.1013087733701541</v>
      </c>
      <c r="AM121" s="11">
        <f>'OddsRatio_working_3-way'!AA121+'OddsRatio_working_3-way'!AG121</f>
        <v>-0.68110796302535093</v>
      </c>
      <c r="AN121" s="11">
        <f>'OddsRatio_working_3-way'!AB121+'OddsRatio_working_3-way'!AH121</f>
        <v>-0.42020081034480378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1.1013087733701541</v>
      </c>
      <c r="AS121" s="11">
        <f>IF(('OddsRatio_working_3-way'!X121=0),IF(Q121&gt;0,-Q121^(1/3),(-Q121)^(1/3)),'OddsRatio_working_3-way'!AM121-'OddsRatio_working_3-way'!R121/3)</f>
        <v>-0.68110796302535093</v>
      </c>
      <c r="AT121" s="11">
        <f>IF(('OddsRatio_working_3-way'!X121=0),IF(Q121&gt;0,-Q121^(1/3),(-Q121)^(1/3)),'OddsRatio_working_3-way'!AN121-'OddsRatio_working_3-way'!R121/3)</f>
        <v>-0.42020081034480378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1.79</v>
      </c>
      <c r="B122" s="4">
        <f>IF('True_Odds_Calculator_3-way'!B123="","",'True_Odds_Calculator_3-way'!B123)</f>
        <v>3.53</v>
      </c>
      <c r="C122" s="4">
        <f>IF('True_Odds_Calculator_3-way'!C123="","",'True_Odds_Calculator_3-way'!C123)</f>
        <v>3.76</v>
      </c>
      <c r="D122" s="9">
        <f t="shared" si="26"/>
        <v>0.51617700659457044</v>
      </c>
      <c r="E122" s="9">
        <f t="shared" si="27"/>
        <v>0.2498877551881579</v>
      </c>
      <c r="F122" s="9">
        <f t="shared" si="28"/>
        <v>0.23393523821727152</v>
      </c>
      <c r="G122" s="9">
        <f t="shared" si="29"/>
        <v>1.1864809184510352</v>
      </c>
      <c r="H122" s="9">
        <f t="shared" si="30"/>
        <v>1.9373199255763183</v>
      </c>
      <c r="I122" s="9">
        <f t="shared" si="31"/>
        <v>4.00179672368112</v>
      </c>
      <c r="J122" s="9">
        <f t="shared" si="32"/>
        <v>4.2746873349248569</v>
      </c>
      <c r="K122" s="11">
        <f t="shared" si="33"/>
        <v>0.55865921787709494</v>
      </c>
      <c r="L122" s="11">
        <f t="shared" si="34"/>
        <v>0.28328611898016998</v>
      </c>
      <c r="M122" s="11">
        <f t="shared" si="35"/>
        <v>0.26595744680851063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-0.23218871778432748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0.25591043673473102</v>
      </c>
      <c r="Q122" s="11">
        <f>2*'OddsRatio_working_3-way'!K122*'OddsRatio_working_3-way'!L122*'OddsRatio_working_3-way'!M122</f>
        <v>8.4181064715372025E-2</v>
      </c>
      <c r="R122" s="11">
        <f t="shared" si="36"/>
        <v>0</v>
      </c>
      <c r="S122" s="11">
        <f t="shared" si="37"/>
        <v>-1.1021656830563054</v>
      </c>
      <c r="T122" s="11">
        <f t="shared" si="38"/>
        <v>-0.36255450100536352</v>
      </c>
      <c r="U122" s="11">
        <f>'OddsRatio_working_3-way'!S122-'OddsRatio_working_3-way'!R122^2/3</f>
        <v>-1.1021656830563054</v>
      </c>
      <c r="V122" s="11">
        <f>'OddsRatio_working_3-way'!S122*'OddsRatio_working_3-way'!R122/3-2*'OddsRatio_working_3-way'!R122^3/27-'OddsRatio_working_3-way'!T122</f>
        <v>0.36255450100536352</v>
      </c>
      <c r="W122" s="11">
        <f>'OddsRatio_working_3-way'!V122^2+4*'OddsRatio_working_3-way'!U122^3/27</f>
        <v>-6.690636969053998E-2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0.22268370836782611</v>
      </c>
      <c r="Y122" s="11">
        <f>IF('OddsRatio_working_3-way'!W122&gt;=0,IF('OddsRatio_working_3-way'!V122+SQRT('OddsRatio_working_3-way'!W122)&gt;0,0,PI()),ACOS('OddsRatio_working_3-way'!V122/(2*'OddsRatio_working_3-way'!X122)))</f>
        <v>0.61969250263411413</v>
      </c>
      <c r="Z122" s="11">
        <f>'OddsRatio_working_3-way'!X122^(1/3)*COS('OddsRatio_working_3-way'!Y122/3)</f>
        <v>0.5932404592255176</v>
      </c>
      <c r="AA122" s="11">
        <f>'OddsRatio_working_3-way'!X122^(1/3)*COS(('OddsRatio_working_3-way'!Y122+2*PI())/3)</f>
        <v>-0.40428052367467876</v>
      </c>
      <c r="AB122" s="11">
        <f>'OddsRatio_working_3-way'!X122^(1/3)*COS(('OddsRatio_working_3-way'!Y122+4*PI())/3)</f>
        <v>-0.18895993555083876</v>
      </c>
      <c r="AC122" s="11">
        <f>'OddsRatio_working_3-way'!X122^(1/3)*SIN('OddsRatio_working_3-way'!Y122/3)</f>
        <v>0.12431539951536749</v>
      </c>
      <c r="AD122" s="11">
        <f>'OddsRatio_working_3-way'!X122^(1/3)*SIN(('OddsRatio_working_3-way'!Y122+2*PI())/3)</f>
        <v>0.45160360848436099</v>
      </c>
      <c r="AE122" s="11">
        <f>'OddsRatio_working_3-way'!X122^(1/3)*SIN(('OddsRatio_working_3-way'!Y122+4*PI())/3)</f>
        <v>-0.5759190079997285</v>
      </c>
      <c r="AF122" s="11">
        <f>-'OddsRatio_working_3-way'!U122/(3*'OddsRatio_working_3-way'!X122^(1/3))*COS(('OddsRatio_working_3-way'!Y122)/3)</f>
        <v>0.5932404592255176</v>
      </c>
      <c r="AG122" s="11">
        <f>-'OddsRatio_working_3-way'!U122/(3*'OddsRatio_working_3-way'!X122^(1/3))*COS(('OddsRatio_working_3-way'!Y122+2*PI())/3)</f>
        <v>-0.4042805236746787</v>
      </c>
      <c r="AH122" s="11">
        <f>-'OddsRatio_working_3-way'!U122/(3*'OddsRatio_working_3-way'!X122^(1/3))*COS(('OddsRatio_working_3-way'!Y122+4*PI())/3)</f>
        <v>-0.18895993555083873</v>
      </c>
      <c r="AI122" s="11">
        <f>'OddsRatio_working_3-way'!U122/(3*'OddsRatio_working_3-way'!X122^(1/3))*SIN(('OddsRatio_working_3-way'!Y122)/3)</f>
        <v>-0.12431539951536746</v>
      </c>
      <c r="AJ122" s="11">
        <f>'OddsRatio_working_3-way'!U122/(3*'OddsRatio_working_3-way'!X122^(1/3))*SIN(('OddsRatio_working_3-way'!Y122+2*PI())/3)</f>
        <v>-0.45160360848436087</v>
      </c>
      <c r="AK122" s="11">
        <f>'OddsRatio_working_3-way'!U122/(3*'OddsRatio_working_3-way'!X122^(1/3))*SIN(('OddsRatio_working_3-way'!Y122+4*PI())/3)</f>
        <v>0.57591900799972839</v>
      </c>
      <c r="AL122" s="11">
        <f>'OddsRatio_working_3-way'!Z122+'OddsRatio_working_3-way'!AF122</f>
        <v>1.1864809184510352</v>
      </c>
      <c r="AM122" s="11">
        <f>'OddsRatio_working_3-way'!AA122+'OddsRatio_working_3-way'!AG122</f>
        <v>-0.80856104734935741</v>
      </c>
      <c r="AN122" s="11">
        <f>'OddsRatio_working_3-way'!AB122+'OddsRatio_working_3-way'!AH122</f>
        <v>-0.37791987110167746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1.1864809184510352</v>
      </c>
      <c r="AS122" s="11">
        <f>IF(('OddsRatio_working_3-way'!X122=0),IF(Q122&gt;0,-Q122^(1/3),(-Q122)^(1/3)),'OddsRatio_working_3-way'!AM122-'OddsRatio_working_3-way'!R122/3)</f>
        <v>-0.80856104734935741</v>
      </c>
      <c r="AT122" s="11">
        <f>IF(('OddsRatio_working_3-way'!X122=0),IF(Q122&gt;0,-Q122^(1/3),(-Q122)^(1/3)),'OddsRatio_working_3-way'!AN122-'OddsRatio_working_3-way'!R122/3)</f>
        <v>-0.37791987110167746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3.14</v>
      </c>
      <c r="B123" s="4">
        <f>IF('True_Odds_Calculator_3-way'!B124="","",'True_Odds_Calculator_3-way'!B124)</f>
        <v>3.36</v>
      </c>
      <c r="C123" s="4">
        <f>IF('True_Odds_Calculator_3-way'!C124="","",'True_Odds_Calculator_3-way'!C124)</f>
        <v>2.23</v>
      </c>
      <c r="D123" s="9">
        <f t="shared" si="26"/>
        <v>0.29775893353015787</v>
      </c>
      <c r="E123" s="9">
        <f t="shared" si="27"/>
        <v>0.27771019922016588</v>
      </c>
      <c r="F123" s="9">
        <f t="shared" si="28"/>
        <v>0.42453086724967637</v>
      </c>
      <c r="G123" s="9">
        <f t="shared" si="29"/>
        <v>1.1020661149279605</v>
      </c>
      <c r="H123" s="9">
        <f t="shared" si="30"/>
        <v>3.3584214859458354</v>
      </c>
      <c r="I123" s="9">
        <f t="shared" si="31"/>
        <v>3.6008760312299875</v>
      </c>
      <c r="J123" s="9">
        <f t="shared" si="32"/>
        <v>2.3555413213613909</v>
      </c>
      <c r="K123" s="11">
        <f t="shared" si="33"/>
        <v>0.31847133757961782</v>
      </c>
      <c r="L123" s="11">
        <f t="shared" si="34"/>
        <v>0.29761904761904762</v>
      </c>
      <c r="M123" s="11">
        <f t="shared" si="35"/>
        <v>0.44843049327354262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-0.26403232453473813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0.24354590598056933</v>
      </c>
      <c r="Q123" s="11">
        <f>2*'OddsRatio_working_3-way'!K123*'OddsRatio_working_3-way'!L123*'OddsRatio_working_3-way'!M123</f>
        <v>8.5007297026376744E-2</v>
      </c>
      <c r="R123" s="11">
        <f t="shared" si="36"/>
        <v>0</v>
      </c>
      <c r="S123" s="11">
        <f t="shared" si="37"/>
        <v>-0.922409430018583</v>
      </c>
      <c r="T123" s="11">
        <f t="shared" si="38"/>
        <v>-0.32195791623685277</v>
      </c>
      <c r="U123" s="11">
        <f>'OddsRatio_working_3-way'!S123-'OddsRatio_working_3-way'!R123^2/3</f>
        <v>-0.922409430018583</v>
      </c>
      <c r="V123" s="11">
        <f>'OddsRatio_working_3-way'!S123*'OddsRatio_working_3-way'!R123/3-2*'OddsRatio_working_3-way'!R123^3/27-'OddsRatio_working_3-way'!T123</f>
        <v>0.32195791623685277</v>
      </c>
      <c r="W123" s="11">
        <f>'OddsRatio_working_3-way'!V123^2+4*'OddsRatio_working_3-way'!U123^3/27</f>
        <v>-1.261303520429001E-2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0.17049188766028306</v>
      </c>
      <c r="Y123" s="11">
        <f>IF('OddsRatio_working_3-way'!W123&gt;=0,IF('OddsRatio_working_3-way'!V123+SQRT('OddsRatio_working_3-way'!W123)&gt;0,0,PI()),ACOS('OddsRatio_working_3-way'!V123/(2*'OddsRatio_working_3-way'!X123)))</f>
        <v>0.3356298804287412</v>
      </c>
      <c r="Z123" s="11">
        <f>'OddsRatio_working_3-way'!X123^(1/3)*COS('OddsRatio_working_3-way'!Y123/3)</f>
        <v>0.55103305746398024</v>
      </c>
      <c r="AA123" s="11">
        <f>'OddsRatio_working_3-way'!X123^(1/3)*COS(('OddsRatio_working_3-way'!Y123+2*PI())/3)</f>
        <v>-0.32912888450068539</v>
      </c>
      <c r="AB123" s="11">
        <f>'OddsRatio_working_3-way'!X123^(1/3)*COS(('OddsRatio_working_3-way'!Y123+4*PI())/3)</f>
        <v>-0.22190417296329495</v>
      </c>
      <c r="AC123" s="11">
        <f>'OddsRatio_working_3-way'!X123^(1/3)*SIN('OddsRatio_working_3-way'!Y123/3)</f>
        <v>6.1906216069892321E-2</v>
      </c>
      <c r="AD123" s="11">
        <f>'OddsRatio_working_3-way'!X123^(1/3)*SIN(('OddsRatio_working_3-way'!Y123+2*PI())/3)</f>
        <v>0.44625551805387104</v>
      </c>
      <c r="AE123" s="11">
        <f>'OddsRatio_working_3-way'!X123^(1/3)*SIN(('OddsRatio_working_3-way'!Y123+4*PI())/3)</f>
        <v>-0.50816173412376342</v>
      </c>
      <c r="AF123" s="11">
        <f>-'OddsRatio_working_3-way'!U123/(3*'OddsRatio_working_3-way'!X123^(1/3))*COS(('OddsRatio_working_3-way'!Y123)/3)</f>
        <v>0.55103305746398024</v>
      </c>
      <c r="AG123" s="11">
        <f>-'OddsRatio_working_3-way'!U123/(3*'OddsRatio_working_3-way'!X123^(1/3))*COS(('OddsRatio_working_3-way'!Y123+2*PI())/3)</f>
        <v>-0.32912888450068539</v>
      </c>
      <c r="AH123" s="11">
        <f>-'OddsRatio_working_3-way'!U123/(3*'OddsRatio_working_3-way'!X123^(1/3))*COS(('OddsRatio_working_3-way'!Y123+4*PI())/3)</f>
        <v>-0.22190417296329495</v>
      </c>
      <c r="AI123" s="11">
        <f>'OddsRatio_working_3-way'!U123/(3*'OddsRatio_working_3-way'!X123^(1/3))*SIN(('OddsRatio_working_3-way'!Y123)/3)</f>
        <v>-6.1906216069892321E-2</v>
      </c>
      <c r="AJ123" s="11">
        <f>'OddsRatio_working_3-way'!U123/(3*'OddsRatio_working_3-way'!X123^(1/3))*SIN(('OddsRatio_working_3-way'!Y123+2*PI())/3)</f>
        <v>-0.44625551805387104</v>
      </c>
      <c r="AK123" s="11">
        <f>'OddsRatio_working_3-way'!U123/(3*'OddsRatio_working_3-way'!X123^(1/3))*SIN(('OddsRatio_working_3-way'!Y123+4*PI())/3)</f>
        <v>0.50816173412376342</v>
      </c>
      <c r="AL123" s="11">
        <f>'OddsRatio_working_3-way'!Z123+'OddsRatio_working_3-way'!AF123</f>
        <v>1.1020661149279605</v>
      </c>
      <c r="AM123" s="11">
        <f>'OddsRatio_working_3-way'!AA123+'OddsRatio_working_3-way'!AG123</f>
        <v>-0.65825776900137078</v>
      </c>
      <c r="AN123" s="11">
        <f>'OddsRatio_working_3-way'!AB123+'OddsRatio_working_3-way'!AH123</f>
        <v>-0.44380834592658991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1.1020661149279605</v>
      </c>
      <c r="AS123" s="11">
        <f>IF(('OddsRatio_working_3-way'!X123=0),IF(Q123&gt;0,-Q123^(1/3),(-Q123)^(1/3)),'OddsRatio_working_3-way'!AM123-'OddsRatio_working_3-way'!R123/3)</f>
        <v>-0.65825776900137078</v>
      </c>
      <c r="AT123" s="11">
        <f>IF(('OddsRatio_working_3-way'!X123=0),IF(Q123&gt;0,-Q123^(1/3),(-Q123)^(1/3)),'OddsRatio_working_3-way'!AN123-'OddsRatio_working_3-way'!R123/3)</f>
        <v>-0.44380834592658991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3.34</v>
      </c>
      <c r="B124" s="4">
        <f>IF('True_Odds_Calculator_3-way'!B125="","",'True_Odds_Calculator_3-way'!B125)</f>
        <v>3.59</v>
      </c>
      <c r="C124" s="4">
        <f>IF('True_Odds_Calculator_3-way'!C125="","",'True_Odds_Calculator_3-way'!C125)</f>
        <v>2.0499999999999998</v>
      </c>
      <c r="D124" s="9">
        <f t="shared" si="26"/>
        <v>0.27865630847873202</v>
      </c>
      <c r="E124" s="9">
        <f t="shared" si="27"/>
        <v>0.25871779865560285</v>
      </c>
      <c r="F124" s="9">
        <f t="shared" si="28"/>
        <v>0.46262589286566524</v>
      </c>
      <c r="G124" s="9">
        <f t="shared" si="29"/>
        <v>1.1062607429240265</v>
      </c>
      <c r="H124" s="9">
        <f t="shared" si="30"/>
        <v>3.5886501384422216</v>
      </c>
      <c r="I124" s="9">
        <f t="shared" si="31"/>
        <v>3.8652153241732283</v>
      </c>
      <c r="J124" s="9">
        <f t="shared" si="32"/>
        <v>2.1615737800702273</v>
      </c>
      <c r="K124" s="11">
        <f t="shared" si="33"/>
        <v>0.29940119760479045</v>
      </c>
      <c r="L124" s="11">
        <f t="shared" si="34"/>
        <v>0.2785515320334262</v>
      </c>
      <c r="M124" s="11">
        <f t="shared" si="35"/>
        <v>0.48780487804878053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-0.25888694111200106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0.24328000022782076</v>
      </c>
      <c r="Q124" s="11">
        <f>2*'OddsRatio_working_3-way'!K124*'OddsRatio_working_3-way'!L124*'OddsRatio_working_3-way'!M124</f>
        <v>8.1364548571177517E-2</v>
      </c>
      <c r="R124" s="11">
        <f t="shared" si="36"/>
        <v>0</v>
      </c>
      <c r="S124" s="11">
        <f t="shared" si="37"/>
        <v>-0.93971522542951158</v>
      </c>
      <c r="T124" s="11">
        <f t="shared" si="38"/>
        <v>-0.31428602857174304</v>
      </c>
      <c r="U124" s="11">
        <f>'OddsRatio_working_3-way'!S124-'OddsRatio_working_3-way'!R124^2/3</f>
        <v>-0.93971522542951158</v>
      </c>
      <c r="V124" s="11">
        <f>'OddsRatio_working_3-way'!S124*'OddsRatio_working_3-way'!R124/3-2*'OddsRatio_working_3-way'!R124^3/27-'OddsRatio_working_3-way'!T124</f>
        <v>0.31428602857174304</v>
      </c>
      <c r="W124" s="11">
        <f>'OddsRatio_working_3-way'!V124^2+4*'OddsRatio_working_3-way'!U124^3/27</f>
        <v>-2.4161973465007883E-2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0.17531235069184828</v>
      </c>
      <c r="Y124" s="11">
        <f>IF('OddsRatio_working_3-way'!W124&gt;=0,IF('OddsRatio_working_3-way'!V124+SQRT('OddsRatio_working_3-way'!W124)&gt;0,0,PI()),ACOS('OddsRatio_working_3-way'!V124/(2*'OddsRatio_working_3-way'!X124)))</f>
        <v>0.45930640268941736</v>
      </c>
      <c r="Z124" s="11">
        <f>'OddsRatio_working_3-way'!X124^(1/3)*COS('OddsRatio_working_3-way'!Y124/3)</f>
        <v>0.55313037146201327</v>
      </c>
      <c r="AA124" s="11">
        <f>'OddsRatio_working_3-way'!X124^(1/3)*COS(('OddsRatio_working_3-way'!Y124+2*PI())/3)</f>
        <v>-0.35048338702202347</v>
      </c>
      <c r="AB124" s="11">
        <f>'OddsRatio_working_3-way'!X124^(1/3)*COS(('OddsRatio_working_3-way'!Y124+4*PI())/3)</f>
        <v>-0.20264698443998974</v>
      </c>
      <c r="AC124" s="11">
        <f>'OddsRatio_working_3-way'!X124^(1/3)*SIN('OddsRatio_working_3-way'!Y124/3)</f>
        <v>8.5353386826763009E-2</v>
      </c>
      <c r="AD124" s="11">
        <f>'OddsRatio_working_3-way'!X124^(1/3)*SIN(('OddsRatio_working_3-way'!Y124+2*PI())/3)</f>
        <v>0.43634825987744513</v>
      </c>
      <c r="AE124" s="11">
        <f>'OddsRatio_working_3-way'!X124^(1/3)*SIN(('OddsRatio_working_3-way'!Y124+4*PI())/3)</f>
        <v>-0.52170164670420816</v>
      </c>
      <c r="AF124" s="11">
        <f>-'OddsRatio_working_3-way'!U124/(3*'OddsRatio_working_3-way'!X124^(1/3))*COS(('OddsRatio_working_3-way'!Y124)/3)</f>
        <v>0.55313037146201316</v>
      </c>
      <c r="AG124" s="11">
        <f>-'OddsRatio_working_3-way'!U124/(3*'OddsRatio_working_3-way'!X124^(1/3))*COS(('OddsRatio_working_3-way'!Y124+2*PI())/3)</f>
        <v>-0.35048338702202342</v>
      </c>
      <c r="AH124" s="11">
        <f>-'OddsRatio_working_3-way'!U124/(3*'OddsRatio_working_3-way'!X124^(1/3))*COS(('OddsRatio_working_3-way'!Y124+4*PI())/3)</f>
        <v>-0.20264698443998969</v>
      </c>
      <c r="AI124" s="11">
        <f>'OddsRatio_working_3-way'!U124/(3*'OddsRatio_working_3-way'!X124^(1/3))*SIN(('OddsRatio_working_3-way'!Y124)/3)</f>
        <v>-8.5353386826762995E-2</v>
      </c>
      <c r="AJ124" s="11">
        <f>'OddsRatio_working_3-way'!U124/(3*'OddsRatio_working_3-way'!X124^(1/3))*SIN(('OddsRatio_working_3-way'!Y124+2*PI())/3)</f>
        <v>-0.43634825987744502</v>
      </c>
      <c r="AK124" s="11">
        <f>'OddsRatio_working_3-way'!U124/(3*'OddsRatio_working_3-way'!X124^(1/3))*SIN(('OddsRatio_working_3-way'!Y124+4*PI())/3)</f>
        <v>0.52170164670420804</v>
      </c>
      <c r="AL124" s="11">
        <f>'OddsRatio_working_3-way'!Z124+'OddsRatio_working_3-way'!AF124</f>
        <v>1.1062607429240265</v>
      </c>
      <c r="AM124" s="11">
        <f>'OddsRatio_working_3-way'!AA124+'OddsRatio_working_3-way'!AG124</f>
        <v>-0.70096677404404684</v>
      </c>
      <c r="AN124" s="11">
        <f>'OddsRatio_working_3-way'!AB124+'OddsRatio_working_3-way'!AH124</f>
        <v>-0.40529396887997943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1.1062607429240265</v>
      </c>
      <c r="AS124" s="11">
        <f>IF(('OddsRatio_working_3-way'!X124=0),IF(Q124&gt;0,-Q124^(1/3),(-Q124)^(1/3)),'OddsRatio_working_3-way'!AM124-'OddsRatio_working_3-way'!R124/3)</f>
        <v>-0.70096677404404684</v>
      </c>
      <c r="AT124" s="11">
        <f>IF(('OddsRatio_working_3-way'!X124=0),IF(Q124&gt;0,-Q124^(1/3),(-Q124)^(1/3)),'OddsRatio_working_3-way'!AN124-'OddsRatio_working_3-way'!R124/3)</f>
        <v>-0.40529396887997943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2</v>
      </c>
      <c r="B125" s="4">
        <f>IF('True_Odds_Calculator_3-way'!B126="","",'True_Odds_Calculator_3-way'!B126)</f>
        <v>3.36</v>
      </c>
      <c r="C125" s="4">
        <f>IF('True_Odds_Calculator_3-way'!C126="","",'True_Odds_Calculator_3-way'!C126)</f>
        <v>3.76</v>
      </c>
      <c r="D125" s="9">
        <f t="shared" si="26"/>
        <v>0.47538792361339499</v>
      </c>
      <c r="E125" s="9">
        <f t="shared" si="27"/>
        <v>0.27744124561708355</v>
      </c>
      <c r="F125" s="9">
        <f t="shared" si="28"/>
        <v>0.24717083076952154</v>
      </c>
      <c r="G125" s="9">
        <f t="shared" si="29"/>
        <v>1.103545231858353</v>
      </c>
      <c r="H125" s="9">
        <f t="shared" si="30"/>
        <v>2.103545231858353</v>
      </c>
      <c r="I125" s="9">
        <f t="shared" si="31"/>
        <v>3.6043667471857135</v>
      </c>
      <c r="J125" s="9">
        <f t="shared" si="32"/>
        <v>4.0457848399290537</v>
      </c>
      <c r="K125" s="11">
        <f t="shared" si="33"/>
        <v>0.5</v>
      </c>
      <c r="L125" s="11">
        <f t="shared" si="34"/>
        <v>0.29761904761904762</v>
      </c>
      <c r="M125" s="11">
        <f t="shared" si="35"/>
        <v>0.26595744680851063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-0.25778875379939215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0.24221124620060791</v>
      </c>
      <c r="Q125" s="11">
        <f>2*'OddsRatio_working_3-way'!K125*'OddsRatio_working_3-way'!L125*'OddsRatio_working_3-way'!M125</f>
        <v>7.9154002026342443E-2</v>
      </c>
      <c r="R125" s="11">
        <f t="shared" si="36"/>
        <v>0</v>
      </c>
      <c r="S125" s="11">
        <f t="shared" si="37"/>
        <v>-0.93957258658806175</v>
      </c>
      <c r="T125" s="11">
        <f t="shared" si="38"/>
        <v>-0.30704986489805935</v>
      </c>
      <c r="U125" s="11">
        <f>'OddsRatio_working_3-way'!S125-'OddsRatio_working_3-way'!R125^2/3</f>
        <v>-0.93957258658806175</v>
      </c>
      <c r="V125" s="11">
        <f>'OddsRatio_working_3-way'!S125*'OddsRatio_working_3-way'!R125/3-2*'OddsRatio_working_3-way'!R125^3/27-'OddsRatio_working_3-way'!T125</f>
        <v>0.30704986489805935</v>
      </c>
      <c r="W125" s="11">
        <f>'OddsRatio_working_3-way'!V125^2+4*'OddsRatio_working_3-way'!U125^3/27</f>
        <v>-2.8602088260665251E-2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0.17527243636306719</v>
      </c>
      <c r="Y125" s="11">
        <f>IF('OddsRatio_working_3-way'!W125&gt;=0,IF('OddsRatio_working_3-way'!V125+SQRT('OddsRatio_working_3-way'!W125)&gt;0,0,PI()),ACOS('OddsRatio_working_3-way'!V125/(2*'OddsRatio_working_3-way'!X125)))</f>
        <v>0.50345334290775834</v>
      </c>
      <c r="Z125" s="11">
        <f>'OddsRatio_working_3-way'!X125^(1/3)*COS('OddsRatio_working_3-way'!Y125/3)</f>
        <v>0.55177261592917659</v>
      </c>
      <c r="AA125" s="11">
        <f>'OddsRatio_working_3-way'!X125^(1/3)*COS(('OddsRatio_working_3-way'!Y125+2*PI())/3)</f>
        <v>-0.35683926887412215</v>
      </c>
      <c r="AB125" s="11">
        <f>'OddsRatio_working_3-way'!X125^(1/3)*COS(('OddsRatio_working_3-way'!Y125+4*PI())/3)</f>
        <v>-0.19493334705505452</v>
      </c>
      <c r="AC125" s="11">
        <f>'OddsRatio_working_3-way'!X125^(1/3)*SIN('OddsRatio_working_3-way'!Y125/3)</f>
        <v>9.3476427545633206E-2</v>
      </c>
      <c r="AD125" s="11">
        <f>'OddsRatio_working_3-way'!X125^(1/3)*SIN(('OddsRatio_working_3-way'!Y125+2*PI())/3)</f>
        <v>0.43111088873444448</v>
      </c>
      <c r="AE125" s="11">
        <f>'OddsRatio_working_3-way'!X125^(1/3)*SIN(('OddsRatio_working_3-way'!Y125+4*PI())/3)</f>
        <v>-0.52458731628007771</v>
      </c>
      <c r="AF125" s="11">
        <f>-'OddsRatio_working_3-way'!U125/(3*'OddsRatio_working_3-way'!X125^(1/3))*COS(('OddsRatio_working_3-way'!Y125)/3)</f>
        <v>0.55177261592917648</v>
      </c>
      <c r="AG125" s="11">
        <f>-'OddsRatio_working_3-way'!U125/(3*'OddsRatio_working_3-way'!X125^(1/3))*COS(('OddsRatio_working_3-way'!Y125+2*PI())/3)</f>
        <v>-0.3568392688741221</v>
      </c>
      <c r="AH125" s="11">
        <f>-'OddsRatio_working_3-way'!U125/(3*'OddsRatio_working_3-way'!X125^(1/3))*COS(('OddsRatio_working_3-way'!Y125+4*PI())/3)</f>
        <v>-0.19493334705505447</v>
      </c>
      <c r="AI125" s="11">
        <f>'OddsRatio_working_3-way'!U125/(3*'OddsRatio_working_3-way'!X125^(1/3))*SIN(('OddsRatio_working_3-way'!Y125)/3)</f>
        <v>-9.3476427545633178E-2</v>
      </c>
      <c r="AJ125" s="11">
        <f>'OddsRatio_working_3-way'!U125/(3*'OddsRatio_working_3-way'!X125^(1/3))*SIN(('OddsRatio_working_3-way'!Y125+2*PI())/3)</f>
        <v>-0.43111088873444436</v>
      </c>
      <c r="AK125" s="11">
        <f>'OddsRatio_working_3-way'!U125/(3*'OddsRatio_working_3-way'!X125^(1/3))*SIN(('OddsRatio_working_3-way'!Y125+4*PI())/3)</f>
        <v>0.5245873162800776</v>
      </c>
      <c r="AL125" s="11">
        <f>'OddsRatio_working_3-way'!Z125+'OddsRatio_working_3-way'!AF125</f>
        <v>1.103545231858353</v>
      </c>
      <c r="AM125" s="11">
        <f>'OddsRatio_working_3-way'!AA125+'OddsRatio_working_3-way'!AG125</f>
        <v>-0.71367853774824419</v>
      </c>
      <c r="AN125" s="11">
        <f>'OddsRatio_working_3-way'!AB125+'OddsRatio_working_3-way'!AH125</f>
        <v>-0.38986669411010899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1.103545231858353</v>
      </c>
      <c r="AS125" s="11">
        <f>IF(('OddsRatio_working_3-way'!X125=0),IF(Q125&gt;0,-Q125^(1/3),(-Q125)^(1/3)),'OddsRatio_working_3-way'!AM125-'OddsRatio_working_3-way'!R125/3)</f>
        <v>-0.71367853774824419</v>
      </c>
      <c r="AT125" s="11">
        <f>IF(('OddsRatio_working_3-way'!X125=0),IF(Q125&gt;0,-Q125^(1/3),(-Q125)^(1/3)),'OddsRatio_working_3-way'!AN125-'OddsRatio_working_3-way'!R125/3)</f>
        <v>-0.38986669411010899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2.4</v>
      </c>
      <c r="B126" s="4">
        <f>IF('True_Odds_Calculator_3-way'!B127="","",'True_Odds_Calculator_3-way'!B127)</f>
        <v>3.29</v>
      </c>
      <c r="C126" s="4">
        <f>IF('True_Odds_Calculator_3-way'!C127="","",'True_Odds_Calculator_3-way'!C127)</f>
        <v>2.91</v>
      </c>
      <c r="D126" s="9">
        <f t="shared" si="26"/>
        <v>0.39357465991073881</v>
      </c>
      <c r="E126" s="9">
        <f t="shared" si="27"/>
        <v>0.28406416132582779</v>
      </c>
      <c r="F126" s="9">
        <f t="shared" si="28"/>
        <v>0.32236117876343368</v>
      </c>
      <c r="G126" s="9">
        <f t="shared" si="29"/>
        <v>1.1005814177794231</v>
      </c>
      <c r="H126" s="9">
        <f t="shared" si="30"/>
        <v>2.5408139848911921</v>
      </c>
      <c r="I126" s="9">
        <f t="shared" si="31"/>
        <v>3.5203314467148785</v>
      </c>
      <c r="J126" s="9">
        <f t="shared" si="32"/>
        <v>3.1021105079586984</v>
      </c>
      <c r="K126" s="11">
        <f t="shared" si="33"/>
        <v>0.41666666666666669</v>
      </c>
      <c r="L126" s="11">
        <f t="shared" si="34"/>
        <v>0.303951367781155</v>
      </c>
      <c r="M126" s="11">
        <f t="shared" si="35"/>
        <v>0.3436426116838488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-0.26649971972411124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0.24371816431478646</v>
      </c>
      <c r="Q126" s="11">
        <f>2*'OddsRatio_working_3-way'!K126*'OddsRatio_working_3-way'!L126*'OddsRatio_working_3-way'!M126</f>
        <v>8.7042201540995137E-2</v>
      </c>
      <c r="R126" s="11">
        <f t="shared" si="36"/>
        <v>0</v>
      </c>
      <c r="S126" s="11">
        <f t="shared" si="37"/>
        <v>-0.91451564964905419</v>
      </c>
      <c r="T126" s="11">
        <f t="shared" si="38"/>
        <v>-0.32661273201751928</v>
      </c>
      <c r="U126" s="11">
        <f>'OddsRatio_working_3-way'!S126-'OddsRatio_working_3-way'!R126^2/3</f>
        <v>-0.91451564964905419</v>
      </c>
      <c r="V126" s="11">
        <f>'OddsRatio_working_3-way'!S126*'OddsRatio_working_3-way'!R126/3-2*'OddsRatio_working_3-way'!R126^3/27-'OddsRatio_working_3-way'!T126</f>
        <v>0.32661273201751928</v>
      </c>
      <c r="W126" s="11">
        <f>'OddsRatio_working_3-way'!V126^2+4*'OddsRatio_working_3-way'!U126^3/27</f>
        <v>-6.6344919037050754E-3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0.16830802760092353</v>
      </c>
      <c r="Y126" s="11">
        <f>IF('OddsRatio_working_3-way'!W126&gt;=0,IF('OddsRatio_working_3-way'!V126+SQRT('OddsRatio_working_3-way'!W126)&gt;0,0,PI()),ACOS('OddsRatio_working_3-way'!V126/(2*'OddsRatio_working_3-way'!X126)))</f>
        <v>0.24439996987625578</v>
      </c>
      <c r="Z126" s="11">
        <f>'OddsRatio_working_3-way'!X126^(1/3)*COS('OddsRatio_working_3-way'!Y126/3)</f>
        <v>0.55029070888971154</v>
      </c>
      <c r="AA126" s="11">
        <f>'OddsRatio_working_3-way'!X126^(1/3)*COS(('OddsRatio_working_3-way'!Y126+2*PI())/3)</f>
        <v>-0.314055689762192</v>
      </c>
      <c r="AB126" s="11">
        <f>'OddsRatio_working_3-way'!X126^(1/3)*COS(('OddsRatio_working_3-way'!Y126+4*PI())/3)</f>
        <v>-0.23623501912751971</v>
      </c>
      <c r="AC126" s="11">
        <f>'OddsRatio_working_3-way'!X126^(1/3)*SIN('OddsRatio_working_3-way'!Y126/3)</f>
        <v>4.4929785139445344E-2</v>
      </c>
      <c r="AD126" s="11">
        <f>'OddsRatio_working_3-way'!X126^(1/3)*SIN(('OddsRatio_working_3-way'!Y126+2*PI())/3)</f>
        <v>0.45410084079531476</v>
      </c>
      <c r="AE126" s="11">
        <f>'OddsRatio_working_3-way'!X126^(1/3)*SIN(('OddsRatio_working_3-way'!Y126+4*PI())/3)</f>
        <v>-0.49903062593476</v>
      </c>
      <c r="AF126" s="11">
        <f>-'OddsRatio_working_3-way'!U126/(3*'OddsRatio_working_3-way'!X126^(1/3))*COS(('OddsRatio_working_3-way'!Y126)/3)</f>
        <v>0.55029070888971165</v>
      </c>
      <c r="AG126" s="11">
        <f>-'OddsRatio_working_3-way'!U126/(3*'OddsRatio_working_3-way'!X126^(1/3))*COS(('OddsRatio_working_3-way'!Y126+2*PI())/3)</f>
        <v>-0.31405568976219206</v>
      </c>
      <c r="AH126" s="11">
        <f>-'OddsRatio_working_3-way'!U126/(3*'OddsRatio_working_3-way'!X126^(1/3))*COS(('OddsRatio_working_3-way'!Y126+4*PI())/3)</f>
        <v>-0.23623501912751976</v>
      </c>
      <c r="AI126" s="11">
        <f>'OddsRatio_working_3-way'!U126/(3*'OddsRatio_working_3-way'!X126^(1/3))*SIN(('OddsRatio_working_3-way'!Y126)/3)</f>
        <v>-4.4929785139445351E-2</v>
      </c>
      <c r="AJ126" s="11">
        <f>'OddsRatio_working_3-way'!U126/(3*'OddsRatio_working_3-way'!X126^(1/3))*SIN(('OddsRatio_working_3-way'!Y126+2*PI())/3)</f>
        <v>-0.45410084079531488</v>
      </c>
      <c r="AK126" s="11">
        <f>'OddsRatio_working_3-way'!U126/(3*'OddsRatio_working_3-way'!X126^(1/3))*SIN(('OddsRatio_working_3-way'!Y126+4*PI())/3)</f>
        <v>0.49903062593476011</v>
      </c>
      <c r="AL126" s="11">
        <f>'OddsRatio_working_3-way'!Z126+'OddsRatio_working_3-way'!AF126</f>
        <v>1.1005814177794231</v>
      </c>
      <c r="AM126" s="11">
        <f>'OddsRatio_working_3-way'!AA126+'OddsRatio_working_3-way'!AG126</f>
        <v>-0.62811137952438401</v>
      </c>
      <c r="AN126" s="11">
        <f>'OddsRatio_working_3-way'!AB126+'OddsRatio_working_3-way'!AH126</f>
        <v>-0.47247003825503947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1.1005814177794231</v>
      </c>
      <c r="AS126" s="11">
        <f>IF(('OddsRatio_working_3-way'!X126=0),IF(Q126&gt;0,-Q126^(1/3),(-Q126)^(1/3)),'OddsRatio_working_3-way'!AM126-'OddsRatio_working_3-way'!R126/3)</f>
        <v>-0.62811137952438401</v>
      </c>
      <c r="AT126" s="11">
        <f>IF(('OddsRatio_working_3-way'!X126=0),IF(Q126&gt;0,-Q126^(1/3),(-Q126)^(1/3)),'OddsRatio_working_3-way'!AN126-'OddsRatio_working_3-way'!R126/3)</f>
        <v>-0.47247003825503947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4.32</v>
      </c>
      <c r="B127" s="4">
        <f>IF('True_Odds_Calculator_3-way'!B128="","",'True_Odds_Calculator_3-way'!B128)</f>
        <v>3.57</v>
      </c>
      <c r="C127" s="4">
        <f>IF('True_Odds_Calculator_3-way'!C128="","",'True_Odds_Calculator_3-way'!C128)</f>
        <v>1.95</v>
      </c>
      <c r="D127" s="9">
        <f t="shared" si="26"/>
        <v>0.22461480797268715</v>
      </c>
      <c r="E127" s="9">
        <f t="shared" si="27"/>
        <v>0.27231395064951486</v>
      </c>
      <c r="F127" s="9">
        <f t="shared" si="28"/>
        <v>0.50307124137779813</v>
      </c>
      <c r="G127" s="9">
        <f t="shared" si="29"/>
        <v>1.0397789831520461</v>
      </c>
      <c r="H127" s="9">
        <f t="shared" si="30"/>
        <v>4.4520662240647937</v>
      </c>
      <c r="I127" s="9">
        <f t="shared" si="31"/>
        <v>3.6722319867007576</v>
      </c>
      <c r="J127" s="9">
        <f t="shared" si="32"/>
        <v>1.987790033994443</v>
      </c>
      <c r="K127" s="11">
        <f t="shared" si="33"/>
        <v>0.23148148148148145</v>
      </c>
      <c r="L127" s="11">
        <f t="shared" si="34"/>
        <v>0.28011204481792717</v>
      </c>
      <c r="M127" s="11">
        <f t="shared" si="35"/>
        <v>0.51282051282051289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-0.26953069926926121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0.22744140391199213</v>
      </c>
      <c r="Q127" s="11">
        <f>2*'OddsRatio_working_3-way'!K127*'OddsRatio_working_3-way'!L127*'OddsRatio_working_3-way'!M127</f>
        <v>6.6503334477190687E-2</v>
      </c>
      <c r="R127" s="11">
        <f t="shared" si="36"/>
        <v>0</v>
      </c>
      <c r="S127" s="11">
        <f t="shared" si="37"/>
        <v>-0.84384229525104348</v>
      </c>
      <c r="T127" s="11">
        <f t="shared" si="38"/>
        <v>-0.24673751323129928</v>
      </c>
      <c r="U127" s="11">
        <f>'OddsRatio_working_3-way'!S127-'OddsRatio_working_3-way'!R127^2/3</f>
        <v>-0.84384229525104348</v>
      </c>
      <c r="V127" s="11">
        <f>'OddsRatio_working_3-way'!S127*'OddsRatio_working_3-way'!R127/3-2*'OddsRatio_working_3-way'!R127^3/27-'OddsRatio_working_3-way'!T127</f>
        <v>0.24673751323129928</v>
      </c>
      <c r="W127" s="11">
        <f>'OddsRatio_working_3-way'!V127^2+4*'OddsRatio_working_3-way'!U127^3/27</f>
        <v>-2.8139063365731395E-2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0.14917981080000151</v>
      </c>
      <c r="Y127" s="11">
        <f>IF('OddsRatio_working_3-way'!W127&gt;=0,IF('OddsRatio_working_3-way'!V127+SQRT('OddsRatio_working_3-way'!W127)&gt;0,0,PI()),ACOS('OddsRatio_working_3-way'!V127/(2*'OddsRatio_working_3-way'!X127)))</f>
        <v>0.5970810745434888</v>
      </c>
      <c r="Z127" s="11">
        <f>'OddsRatio_working_3-way'!X127^(1/3)*COS('OddsRatio_working_3-way'!Y127/3)</f>
        <v>0.51988949157602315</v>
      </c>
      <c r="AA127" s="11">
        <f>'OddsRatio_working_3-way'!X127^(1/3)*COS(('OddsRatio_working_3-way'!Y127+2*PI())/3)</f>
        <v>-0.35075642578777277</v>
      </c>
      <c r="AB127" s="11">
        <f>'OddsRatio_working_3-way'!X127^(1/3)*COS(('OddsRatio_working_3-way'!Y127+4*PI())/3)</f>
        <v>-0.16913306578825055</v>
      </c>
      <c r="AC127" s="11">
        <f>'OddsRatio_working_3-way'!X127^(1/3)*SIN('OddsRatio_working_3-way'!Y127/3)</f>
        <v>0.10486029578684863</v>
      </c>
      <c r="AD127" s="11">
        <f>'OddsRatio_working_3-way'!X127^(1/3)*SIN(('OddsRatio_working_3-way'!Y127+2*PI())/3)</f>
        <v>0.39780735897198771</v>
      </c>
      <c r="AE127" s="11">
        <f>'OddsRatio_working_3-way'!X127^(1/3)*SIN(('OddsRatio_working_3-way'!Y127+4*PI())/3)</f>
        <v>-0.50266765475883624</v>
      </c>
      <c r="AF127" s="11">
        <f>-'OddsRatio_working_3-way'!U127/(3*'OddsRatio_working_3-way'!X127^(1/3))*COS(('OddsRatio_working_3-way'!Y127)/3)</f>
        <v>0.51988949157602304</v>
      </c>
      <c r="AG127" s="11">
        <f>-'OddsRatio_working_3-way'!U127/(3*'OddsRatio_working_3-way'!X127^(1/3))*COS(('OddsRatio_working_3-way'!Y127+2*PI())/3)</f>
        <v>-0.35075642578777272</v>
      </c>
      <c r="AH127" s="11">
        <f>-'OddsRatio_working_3-way'!U127/(3*'OddsRatio_working_3-way'!X127^(1/3))*COS(('OddsRatio_working_3-way'!Y127+4*PI())/3)</f>
        <v>-0.16913306578825052</v>
      </c>
      <c r="AI127" s="11">
        <f>'OddsRatio_working_3-way'!U127/(3*'OddsRatio_working_3-way'!X127^(1/3))*SIN(('OddsRatio_working_3-way'!Y127)/3)</f>
        <v>-0.10486029578684861</v>
      </c>
      <c r="AJ127" s="11">
        <f>'OddsRatio_working_3-way'!U127/(3*'OddsRatio_working_3-way'!X127^(1/3))*SIN(('OddsRatio_working_3-way'!Y127+2*PI())/3)</f>
        <v>-0.39780735897198766</v>
      </c>
      <c r="AK127" s="11">
        <f>'OddsRatio_working_3-way'!U127/(3*'OddsRatio_working_3-way'!X127^(1/3))*SIN(('OddsRatio_working_3-way'!Y127+4*PI())/3)</f>
        <v>0.50266765475883612</v>
      </c>
      <c r="AL127" s="11">
        <f>'OddsRatio_working_3-way'!Z127+'OddsRatio_working_3-way'!AF127</f>
        <v>1.0397789831520461</v>
      </c>
      <c r="AM127" s="11">
        <f>'OddsRatio_working_3-way'!AA127+'OddsRatio_working_3-way'!AG127</f>
        <v>-0.70151285157554555</v>
      </c>
      <c r="AN127" s="11">
        <f>'OddsRatio_working_3-way'!AB127+'OddsRatio_working_3-way'!AH127</f>
        <v>-0.33826613157650109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1.0397789831520461</v>
      </c>
      <c r="AS127" s="11">
        <f>IF(('OddsRatio_working_3-way'!X127=0),IF(Q127&gt;0,-Q127^(1/3),(-Q127)^(1/3)),'OddsRatio_working_3-way'!AM127-'OddsRatio_working_3-way'!R127/3)</f>
        <v>-0.70151285157554555</v>
      </c>
      <c r="AT127" s="11">
        <f>IF(('OddsRatio_working_3-way'!X127=0),IF(Q127&gt;0,-Q127^(1/3),(-Q127)^(1/3)),'OddsRatio_working_3-way'!AN127-'OddsRatio_working_3-way'!R127/3)</f>
        <v>-0.33826613157650109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3.97</v>
      </c>
      <c r="B128" s="4">
        <f>IF('True_Odds_Calculator_3-way'!B129="","",'True_Odds_Calculator_3-way'!B129)</f>
        <v>3.36</v>
      </c>
      <c r="C128" s="4">
        <f>IF('True_Odds_Calculator_3-way'!C129="","",'True_Odds_Calculator_3-way'!C129)</f>
        <v>2.11</v>
      </c>
      <c r="D128" s="9">
        <f t="shared" si="26"/>
        <v>0.24508440870090881</v>
      </c>
      <c r="E128" s="9">
        <f t="shared" si="27"/>
        <v>0.29005788478035466</v>
      </c>
      <c r="F128" s="9">
        <f t="shared" si="28"/>
        <v>0.46485770651873654</v>
      </c>
      <c r="G128" s="9">
        <f t="shared" si="29"/>
        <v>1.0371134382559981</v>
      </c>
      <c r="H128" s="9">
        <f t="shared" si="30"/>
        <v>4.080226911620314</v>
      </c>
      <c r="I128" s="9">
        <f t="shared" si="31"/>
        <v>3.4475877142841562</v>
      </c>
      <c r="J128" s="9">
        <f t="shared" si="32"/>
        <v>2.1511959164641579</v>
      </c>
      <c r="K128" s="11">
        <f t="shared" si="33"/>
        <v>0.25188916876574308</v>
      </c>
      <c r="L128" s="11">
        <f t="shared" si="34"/>
        <v>0.29761904761904762</v>
      </c>
      <c r="M128" s="11">
        <f t="shared" si="35"/>
        <v>0.47393364928909953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-0.27642619238056587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0.22880927652496413</v>
      </c>
      <c r="Q128" s="11">
        <f>2*'OddsRatio_working_3-way'!K128*'OddsRatio_working_3-way'!L128*'OddsRatio_working_3-way'!M128</f>
        <v>7.1058781529491952E-2</v>
      </c>
      <c r="R128" s="11">
        <f t="shared" si="36"/>
        <v>0</v>
      </c>
      <c r="S128" s="11">
        <f t="shared" si="37"/>
        <v>-0.82774094073529103</v>
      </c>
      <c r="T128" s="11">
        <f t="shared" si="38"/>
        <v>-0.25706240395505925</v>
      </c>
      <c r="U128" s="11">
        <f>'OddsRatio_working_3-way'!S128-'OddsRatio_working_3-way'!R128^2/3</f>
        <v>-0.82774094073529103</v>
      </c>
      <c r="V128" s="11">
        <f>'OddsRatio_working_3-way'!S128*'OddsRatio_working_3-way'!R128/3-2*'OddsRatio_working_3-way'!R128^3/27-'OddsRatio_working_3-way'!T128</f>
        <v>0.25706240395505925</v>
      </c>
      <c r="W128" s="11">
        <f>'OddsRatio_working_3-way'!V128^2+4*'OddsRatio_working_3-way'!U128^3/27</f>
        <v>-1.7938312773182932E-2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0.14493049394480187</v>
      </c>
      <c r="Y128" s="11">
        <f>IF('OddsRatio_working_3-way'!W128&gt;=0,IF('OddsRatio_working_3-way'!V128+SQRT('OddsRatio_working_3-way'!W128)&gt;0,0,PI()),ACOS('OddsRatio_working_3-way'!V128/(2*'OddsRatio_working_3-way'!X128)))</f>
        <v>0.48031981248965527</v>
      </c>
      <c r="Z128" s="11">
        <f>'OddsRatio_working_3-way'!X128^(1/3)*COS('OddsRatio_working_3-way'!Y128/3)</f>
        <v>0.51855671912799906</v>
      </c>
      <c r="AA128" s="11">
        <f>'OddsRatio_working_3-way'!X128^(1/3)*COS(('OddsRatio_working_3-way'!Y128+2*PI())/3)</f>
        <v>-0.33180030085921641</v>
      </c>
      <c r="AB128" s="11">
        <f>'OddsRatio_working_3-way'!X128^(1/3)*COS(('OddsRatio_working_3-way'!Y128+4*PI())/3)</f>
        <v>-0.18675641826878278</v>
      </c>
      <c r="AC128" s="11">
        <f>'OddsRatio_working_3-way'!X128^(1/3)*SIN('OddsRatio_working_3-way'!Y128/3)</f>
        <v>8.3741124657895308E-2</v>
      </c>
      <c r="AD128" s="11">
        <f>'OddsRatio_working_3-way'!X128^(1/3)*SIN(('OddsRatio_working_3-way'!Y128+2*PI())/3)</f>
        <v>0.40721272973901146</v>
      </c>
      <c r="AE128" s="11">
        <f>'OddsRatio_working_3-way'!X128^(1/3)*SIN(('OddsRatio_working_3-way'!Y128+4*PI())/3)</f>
        <v>-0.49095385439690681</v>
      </c>
      <c r="AF128" s="11">
        <f>-'OddsRatio_working_3-way'!U128/(3*'OddsRatio_working_3-way'!X128^(1/3))*COS(('OddsRatio_working_3-way'!Y128)/3)</f>
        <v>0.51855671912799906</v>
      </c>
      <c r="AG128" s="11">
        <f>-'OddsRatio_working_3-way'!U128/(3*'OddsRatio_working_3-way'!X128^(1/3))*COS(('OddsRatio_working_3-way'!Y128+2*PI())/3)</f>
        <v>-0.33180030085921641</v>
      </c>
      <c r="AH128" s="11">
        <f>-'OddsRatio_working_3-way'!U128/(3*'OddsRatio_working_3-way'!X128^(1/3))*COS(('OddsRatio_working_3-way'!Y128+4*PI())/3)</f>
        <v>-0.18675641826878278</v>
      </c>
      <c r="AI128" s="11">
        <f>'OddsRatio_working_3-way'!U128/(3*'OddsRatio_working_3-way'!X128^(1/3))*SIN(('OddsRatio_working_3-way'!Y128)/3)</f>
        <v>-8.3741124657895308E-2</v>
      </c>
      <c r="AJ128" s="11">
        <f>'OddsRatio_working_3-way'!U128/(3*'OddsRatio_working_3-way'!X128^(1/3))*SIN(('OddsRatio_working_3-way'!Y128+2*PI())/3)</f>
        <v>-0.40721272973901146</v>
      </c>
      <c r="AK128" s="11">
        <f>'OddsRatio_working_3-way'!U128/(3*'OddsRatio_working_3-way'!X128^(1/3))*SIN(('OddsRatio_working_3-way'!Y128+4*PI())/3)</f>
        <v>0.49095385439690681</v>
      </c>
      <c r="AL128" s="11">
        <f>'OddsRatio_working_3-way'!Z128+'OddsRatio_working_3-way'!AF128</f>
        <v>1.0371134382559981</v>
      </c>
      <c r="AM128" s="11">
        <f>'OddsRatio_working_3-way'!AA128+'OddsRatio_working_3-way'!AG128</f>
        <v>-0.66360060171843283</v>
      </c>
      <c r="AN128" s="11">
        <f>'OddsRatio_working_3-way'!AB128+'OddsRatio_working_3-way'!AH128</f>
        <v>-0.37351283653756556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1.0371134382559981</v>
      </c>
      <c r="AS128" s="11">
        <f>IF(('OddsRatio_working_3-way'!X128=0),IF(Q128&gt;0,-Q128^(1/3),(-Q128)^(1/3)),'OddsRatio_working_3-way'!AM128-'OddsRatio_working_3-way'!R128/3)</f>
        <v>-0.66360060171843283</v>
      </c>
      <c r="AT128" s="11">
        <f>IF(('OddsRatio_working_3-way'!X128=0),IF(Q128&gt;0,-Q128^(1/3),(-Q128)^(1/3)),'OddsRatio_working_3-way'!AN128-'OddsRatio_working_3-way'!R128/3)</f>
        <v>-0.37351283653756556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3.32</v>
      </c>
      <c r="B129" s="4">
        <f>IF('True_Odds_Calculator_3-way'!B130="","",'True_Odds_Calculator_3-way'!B130)</f>
        <v>2.95</v>
      </c>
      <c r="C129" s="4">
        <f>IF('True_Odds_Calculator_3-way'!C130="","",'True_Odds_Calculator_3-way'!C130)</f>
        <v>2.62</v>
      </c>
      <c r="D129" s="9">
        <f t="shared" si="26"/>
        <v>0.29435005970463884</v>
      </c>
      <c r="E129" s="9">
        <f t="shared" si="27"/>
        <v>0.33167661385203573</v>
      </c>
      <c r="F129" s="9">
        <f t="shared" si="28"/>
        <v>0.37397332644332548</v>
      </c>
      <c r="G129" s="9">
        <f t="shared" si="29"/>
        <v>1.033325616883064</v>
      </c>
      <c r="H129" s="9">
        <f t="shared" si="30"/>
        <v>3.3973154311687077</v>
      </c>
      <c r="I129" s="9">
        <f t="shared" si="31"/>
        <v>3.0149849529219748</v>
      </c>
      <c r="J129" s="9">
        <f t="shared" si="32"/>
        <v>2.6739874993505639</v>
      </c>
      <c r="K129" s="11">
        <f t="shared" si="33"/>
        <v>0.30120481927710846</v>
      </c>
      <c r="L129" s="11">
        <f t="shared" si="34"/>
        <v>0.33898305084745761</v>
      </c>
      <c r="M129" s="11">
        <f t="shared" si="35"/>
        <v>0.38167938931297707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-0.28561184835083642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0.22953763559867624</v>
      </c>
      <c r="Q129" s="11">
        <f>2*'OddsRatio_working_3-way'!K129*'OddsRatio_working_3-way'!L129*'OddsRatio_working_3-way'!M129</f>
        <v>7.7941472189703306E-2</v>
      </c>
      <c r="R129" s="11">
        <f t="shared" si="36"/>
        <v>0</v>
      </c>
      <c r="S129" s="11">
        <f t="shared" si="37"/>
        <v>-0.80366986497254689</v>
      </c>
      <c r="T129" s="11">
        <f t="shared" si="38"/>
        <v>-0.27289299319950655</v>
      </c>
      <c r="U129" s="11">
        <f>'OddsRatio_working_3-way'!S129-'OddsRatio_working_3-way'!R129^2/3</f>
        <v>-0.80366986497254689</v>
      </c>
      <c r="V129" s="11">
        <f>'OddsRatio_working_3-way'!S129*'OddsRatio_working_3-way'!R129/3-2*'OddsRatio_working_3-way'!R129^3/27-'OddsRatio_working_3-way'!T129</f>
        <v>0.27289299319950655</v>
      </c>
      <c r="W129" s="11">
        <f>'OddsRatio_working_3-way'!V129^2+4*'OddsRatio_working_3-way'!U129^3/27</f>
        <v>-2.4299347298877561E-3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0.13865471545107444</v>
      </c>
      <c r="Y129" s="11">
        <f>IF('OddsRatio_working_3-way'!W129&gt;=0,IF('OddsRatio_working_3-way'!V129+SQRT('OddsRatio_working_3-way'!W129)&gt;0,0,PI()),ACOS('OddsRatio_working_3-way'!V129/(2*'OddsRatio_working_3-way'!X129)))</f>
        <v>0.17870915647741326</v>
      </c>
      <c r="Z129" s="11">
        <f>'OddsRatio_working_3-way'!X129^(1/3)*COS('OddsRatio_working_3-way'!Y129/3)</f>
        <v>0.51666280844153201</v>
      </c>
      <c r="AA129" s="11">
        <f>'OddsRatio_working_3-way'!X129^(1/3)*COS(('OddsRatio_working_3-way'!Y129+2*PI())/3)</f>
        <v>-0.285017037492591</v>
      </c>
      <c r="AB129" s="11">
        <f>'OddsRatio_working_3-way'!X129^(1/3)*COS(('OddsRatio_working_3-way'!Y129+4*PI())/3)</f>
        <v>-0.23164577094894112</v>
      </c>
      <c r="AC129" s="11">
        <f>'OddsRatio_working_3-way'!X129^(1/3)*SIN('OddsRatio_working_3-way'!Y129/3)</f>
        <v>3.0813915105967472E-2</v>
      </c>
      <c r="AD129" s="11">
        <f>'OddsRatio_working_3-way'!X129^(1/3)*SIN(('OddsRatio_working_3-way'!Y129+2*PI())/3)</f>
        <v>0.43203615974799608</v>
      </c>
      <c r="AE129" s="11">
        <f>'OddsRatio_working_3-way'!X129^(1/3)*SIN(('OddsRatio_working_3-way'!Y129+4*PI())/3)</f>
        <v>-0.46285007485396357</v>
      </c>
      <c r="AF129" s="11">
        <f>-'OddsRatio_working_3-way'!U129/(3*'OddsRatio_working_3-way'!X129^(1/3))*COS(('OddsRatio_working_3-way'!Y129)/3)</f>
        <v>0.51666280844153201</v>
      </c>
      <c r="AG129" s="11">
        <f>-'OddsRatio_working_3-way'!U129/(3*'OddsRatio_working_3-way'!X129^(1/3))*COS(('OddsRatio_working_3-way'!Y129+2*PI())/3)</f>
        <v>-0.285017037492591</v>
      </c>
      <c r="AH129" s="11">
        <f>-'OddsRatio_working_3-way'!U129/(3*'OddsRatio_working_3-way'!X129^(1/3))*COS(('OddsRatio_working_3-way'!Y129+4*PI())/3)</f>
        <v>-0.23164577094894112</v>
      </c>
      <c r="AI129" s="11">
        <f>'OddsRatio_working_3-way'!U129/(3*'OddsRatio_working_3-way'!X129^(1/3))*SIN(('OddsRatio_working_3-way'!Y129)/3)</f>
        <v>-3.0813915105967472E-2</v>
      </c>
      <c r="AJ129" s="11">
        <f>'OddsRatio_working_3-way'!U129/(3*'OddsRatio_working_3-way'!X129^(1/3))*SIN(('OddsRatio_working_3-way'!Y129+2*PI())/3)</f>
        <v>-0.43203615974799608</v>
      </c>
      <c r="AK129" s="11">
        <f>'OddsRatio_working_3-way'!U129/(3*'OddsRatio_working_3-way'!X129^(1/3))*SIN(('OddsRatio_working_3-way'!Y129+4*PI())/3)</f>
        <v>0.46285007485396357</v>
      </c>
      <c r="AL129" s="11">
        <f>'OddsRatio_working_3-way'!Z129+'OddsRatio_working_3-way'!AF129</f>
        <v>1.033325616883064</v>
      </c>
      <c r="AM129" s="11">
        <f>'OddsRatio_working_3-way'!AA129+'OddsRatio_working_3-way'!AG129</f>
        <v>-0.57003407498518199</v>
      </c>
      <c r="AN129" s="11">
        <f>'OddsRatio_working_3-way'!AB129+'OddsRatio_working_3-way'!AH129</f>
        <v>-0.46329154189788224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1.033325616883064</v>
      </c>
      <c r="AS129" s="11">
        <f>IF(('OddsRatio_working_3-way'!X129=0),IF(Q129&gt;0,-Q129^(1/3),(-Q129)^(1/3)),'OddsRatio_working_3-way'!AM129-'OddsRatio_working_3-way'!R129/3)</f>
        <v>-0.57003407498518199</v>
      </c>
      <c r="AT129" s="11">
        <f>IF(('OddsRatio_working_3-way'!X129=0),IF(Q129&gt;0,-Q129^(1/3),(-Q129)^(1/3)),'OddsRatio_working_3-way'!AN129-'OddsRatio_working_3-way'!R129/3)</f>
        <v>-0.46329154189788224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1.21</v>
      </c>
      <c r="B130" s="4">
        <f>IF('True_Odds_Calculator_3-way'!B131="","",'True_Odds_Calculator_3-way'!B131)</f>
        <v>6.85</v>
      </c>
      <c r="C130" s="4">
        <f>IF('True_Odds_Calculator_3-way'!C131="","",'True_Odds_Calculator_3-way'!C131)</f>
        <v>16.62</v>
      </c>
      <c r="D130" s="9">
        <f t="shared" si="26"/>
        <v>0.81146863606057218</v>
      </c>
      <c r="E130" s="9">
        <f t="shared" si="27"/>
        <v>0.13383032500440839</v>
      </c>
      <c r="F130" s="9">
        <f t="shared" si="28"/>
        <v>5.4701038935019222E-2</v>
      </c>
      <c r="G130" s="9">
        <f t="shared" si="29"/>
        <v>1.1063500914464754</v>
      </c>
      <c r="H130" s="9">
        <f t="shared" si="30"/>
        <v>1.2323335192037599</v>
      </c>
      <c r="I130" s="9">
        <f t="shared" si="31"/>
        <v>7.4721480349618803</v>
      </c>
      <c r="J130" s="9">
        <f t="shared" si="32"/>
        <v>18.281188428393943</v>
      </c>
      <c r="K130" s="11">
        <f t="shared" si="33"/>
        <v>0.82644628099173556</v>
      </c>
      <c r="L130" s="11">
        <f t="shared" si="34"/>
        <v>0.14598540145985403</v>
      </c>
      <c r="M130" s="11">
        <f t="shared" si="35"/>
        <v>6.0168471720818288E-2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-0.13929939464209129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0.15738100584030171</v>
      </c>
      <c r="Q130" s="11">
        <f>2*'OddsRatio_working_3-way'!K130*'OddsRatio_working_3-way'!L130*'OddsRatio_working_3-way'!M130</f>
        <v>1.4518542974197574E-2</v>
      </c>
      <c r="R130" s="11">
        <f t="shared" si="36"/>
        <v>0</v>
      </c>
      <c r="S130" s="11">
        <f t="shared" si="37"/>
        <v>-1.1298039467053564</v>
      </c>
      <c r="T130" s="11">
        <f t="shared" si="38"/>
        <v>-0.1042254563381325</v>
      </c>
      <c r="U130" s="11">
        <f>'OddsRatio_working_3-way'!S130-'OddsRatio_working_3-way'!R130^2/3</f>
        <v>-1.1298039467053564</v>
      </c>
      <c r="V130" s="11">
        <f>'OddsRatio_working_3-way'!S130*'OddsRatio_working_3-way'!R130/3-2*'OddsRatio_working_3-way'!R130^3/27-'OddsRatio_working_3-way'!T130</f>
        <v>0.1042254563381325</v>
      </c>
      <c r="W130" s="11">
        <f>'OddsRatio_working_3-way'!V130^2+4*'OddsRatio_working_3-way'!U130^3/27</f>
        <v>-0.20278832964929247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0.23111213479509488</v>
      </c>
      <c r="Y130" s="11">
        <f>IF('OddsRatio_working_3-way'!W130&gt;=0,IF('OddsRatio_working_3-way'!V130+SQRT('OddsRatio_working_3-way'!W130)&gt;0,0,PI()),ACOS('OddsRatio_working_3-way'!V130/(2*'OddsRatio_working_3-way'!X130)))</f>
        <v>1.3433536846562071</v>
      </c>
      <c r="Z130" s="11">
        <f>'OddsRatio_working_3-way'!X130^(1/3)*COS('OddsRatio_working_3-way'!Y130/3)</f>
        <v>0.55317504572323772</v>
      </c>
      <c r="AA130" s="11">
        <f>'OddsRatio_working_3-way'!X130^(1/3)*COS(('OddsRatio_working_3-way'!Y130+2*PI())/3)</f>
        <v>-0.50669404877550828</v>
      </c>
      <c r="AB130" s="11">
        <f>'OddsRatio_working_3-way'!X130^(1/3)*COS(('OddsRatio_working_3-way'!Y130+4*PI())/3)</f>
        <v>-4.6480996947729537E-2</v>
      </c>
      <c r="AC130" s="11">
        <f>'OddsRatio_working_3-way'!X130^(1/3)*SIN('OddsRatio_working_3-way'!Y130/3)</f>
        <v>0.26570412935734739</v>
      </c>
      <c r="AD130" s="11">
        <f>'OddsRatio_working_3-way'!X130^(1/3)*SIN(('OddsRatio_working_3-way'!Y130+2*PI())/3)</f>
        <v>0.34621157765726857</v>
      </c>
      <c r="AE130" s="11">
        <f>'OddsRatio_working_3-way'!X130^(1/3)*SIN(('OddsRatio_working_3-way'!Y130+4*PI())/3)</f>
        <v>-0.61191570701461595</v>
      </c>
      <c r="AF130" s="11">
        <f>-'OddsRatio_working_3-way'!U130/(3*'OddsRatio_working_3-way'!X130^(1/3))*COS(('OddsRatio_working_3-way'!Y130)/3)</f>
        <v>0.55317504572323772</v>
      </c>
      <c r="AG130" s="11">
        <f>-'OddsRatio_working_3-way'!U130/(3*'OddsRatio_working_3-way'!X130^(1/3))*COS(('OddsRatio_working_3-way'!Y130+2*PI())/3)</f>
        <v>-0.50669404877550828</v>
      </c>
      <c r="AH130" s="11">
        <f>-'OddsRatio_working_3-way'!U130/(3*'OddsRatio_working_3-way'!X130^(1/3))*COS(('OddsRatio_working_3-way'!Y130+4*PI())/3)</f>
        <v>-4.6480996947729537E-2</v>
      </c>
      <c r="AI130" s="11">
        <f>'OddsRatio_working_3-way'!U130/(3*'OddsRatio_working_3-way'!X130^(1/3))*SIN(('OddsRatio_working_3-way'!Y130)/3)</f>
        <v>-0.26570412935734739</v>
      </c>
      <c r="AJ130" s="11">
        <f>'OddsRatio_working_3-way'!U130/(3*'OddsRatio_working_3-way'!X130^(1/3))*SIN(('OddsRatio_working_3-way'!Y130+2*PI())/3)</f>
        <v>-0.34621157765726857</v>
      </c>
      <c r="AK130" s="11">
        <f>'OddsRatio_working_3-way'!U130/(3*'OddsRatio_working_3-way'!X130^(1/3))*SIN(('OddsRatio_working_3-way'!Y130+4*PI())/3)</f>
        <v>0.61191570701461595</v>
      </c>
      <c r="AL130" s="11">
        <f>'OddsRatio_working_3-way'!Z130+'OddsRatio_working_3-way'!AF130</f>
        <v>1.1063500914464754</v>
      </c>
      <c r="AM130" s="11">
        <f>'OddsRatio_working_3-way'!AA130+'OddsRatio_working_3-way'!AG130</f>
        <v>-1.0133880975510166</v>
      </c>
      <c r="AN130" s="11">
        <f>'OddsRatio_working_3-way'!AB130+'OddsRatio_working_3-way'!AH130</f>
        <v>-9.2961993895459075E-2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1.1063500914464754</v>
      </c>
      <c r="AS130" s="11">
        <f>IF(('OddsRatio_working_3-way'!X130=0),IF(Q130&gt;0,-Q130^(1/3),(-Q130)^(1/3)),'OddsRatio_working_3-way'!AM130-'OddsRatio_working_3-way'!R130/3)</f>
        <v>-1.0133880975510166</v>
      </c>
      <c r="AT130" s="11">
        <f>IF(('OddsRatio_working_3-way'!X130=0),IF(Q130&gt;0,-Q130^(1/3),(-Q130)^(1/3)),'OddsRatio_working_3-way'!AN130-'OddsRatio_working_3-way'!R130/3)</f>
        <v>-9.2961993895459075E-2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2.5299999999999998</v>
      </c>
      <c r="B131" s="4">
        <f>IF('True_Odds_Calculator_3-way'!B132="","",'True_Odds_Calculator_3-way'!B132)</f>
        <v>2.99</v>
      </c>
      <c r="C131" s="4">
        <f>IF('True_Odds_Calculator_3-way'!C132="","",'True_Odds_Calculator_3-way'!C132)</f>
        <v>3.24</v>
      </c>
      <c r="D131" s="9">
        <f t="shared" si="26"/>
        <v>0.38164101906039599</v>
      </c>
      <c r="E131" s="9">
        <f t="shared" si="27"/>
        <v>0.32181229903924569</v>
      </c>
      <c r="F131" s="9">
        <f t="shared" si="28"/>
        <v>0.29654668190035821</v>
      </c>
      <c r="G131" s="9">
        <f t="shared" si="29"/>
        <v>1.0589956962372342</v>
      </c>
      <c r="H131" s="9">
        <f t="shared" si="30"/>
        <v>2.6202634152429685</v>
      </c>
      <c r="I131" s="9">
        <f t="shared" si="31"/>
        <v>3.107401435512096</v>
      </c>
      <c r="J131" s="9">
        <f t="shared" si="32"/>
        <v>3.3721503595714051</v>
      </c>
      <c r="K131" s="11">
        <f t="shared" si="33"/>
        <v>0.39525691699604748</v>
      </c>
      <c r="L131" s="11">
        <f t="shared" si="34"/>
        <v>0.33444816053511706</v>
      </c>
      <c r="M131" s="11">
        <f t="shared" si="35"/>
        <v>0.30864197530864196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-0.27826321966208534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0.23500968680552808</v>
      </c>
      <c r="Q131" s="11">
        <f>2*'OddsRatio_working_3-way'!K131*'OddsRatio_working_3-way'!L131*'OddsRatio_working_3-way'!M131</f>
        <v>8.16005856963639E-2</v>
      </c>
      <c r="R131" s="11">
        <f t="shared" si="36"/>
        <v>0</v>
      </c>
      <c r="S131" s="11">
        <f t="shared" si="37"/>
        <v>-0.84455892909927843</v>
      </c>
      <c r="T131" s="11">
        <f t="shared" si="38"/>
        <v>-0.29324962815947164</v>
      </c>
      <c r="U131" s="11">
        <f>'OddsRatio_working_3-way'!S131-'OddsRatio_working_3-way'!R131^2/3</f>
        <v>-0.84455892909927843</v>
      </c>
      <c r="V131" s="11">
        <f>'OddsRatio_working_3-way'!S131*'OddsRatio_working_3-way'!R131/3-2*'OddsRatio_working_3-way'!R131^3/27-'OddsRatio_working_3-way'!T131</f>
        <v>0.29324962815947164</v>
      </c>
      <c r="W131" s="11">
        <f>'OddsRatio_working_3-way'!V131^2+4*'OddsRatio_working_3-way'!U131^3/27</f>
        <v>-3.2501090854281933E-3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0.14936988777954593</v>
      </c>
      <c r="Y131" s="11">
        <f>IF('OddsRatio_working_3-way'!W131&gt;=0,IF('OddsRatio_working_3-way'!V131+SQRT('OddsRatio_working_3-way'!W131)&gt;0,0,PI()),ACOS('OddsRatio_working_3-way'!V131/(2*'OddsRatio_working_3-way'!X131)))</f>
        <v>0.19201176427309163</v>
      </c>
      <c r="Z131" s="11">
        <f>'OddsRatio_working_3-way'!X131^(1/3)*COS('OddsRatio_working_3-way'!Y131/3)</f>
        <v>0.52949784811861711</v>
      </c>
      <c r="AA131" s="11">
        <f>'OddsRatio_working_3-way'!X131^(1/3)*COS(('OddsRatio_working_3-way'!Y131+2*PI())/3)</f>
        <v>-0.29413861448188633</v>
      </c>
      <c r="AB131" s="11">
        <f>'OddsRatio_working_3-way'!X131^(1/3)*COS(('OddsRatio_working_3-way'!Y131+4*PI())/3)</f>
        <v>-0.23535923363673097</v>
      </c>
      <c r="AC131" s="11">
        <f>'OddsRatio_working_3-way'!X131^(1/3)*SIN('OddsRatio_working_3-way'!Y131/3)</f>
        <v>3.3936291353750085E-2</v>
      </c>
      <c r="AD131" s="11">
        <f>'OddsRatio_working_3-way'!X131^(1/3)*SIN(('OddsRatio_working_3-way'!Y131+2*PI())/3)</f>
        <v>0.44159044204304176</v>
      </c>
      <c r="AE131" s="11">
        <f>'OddsRatio_working_3-way'!X131^(1/3)*SIN(('OddsRatio_working_3-way'!Y131+4*PI())/3)</f>
        <v>-0.47552673339679175</v>
      </c>
      <c r="AF131" s="11">
        <f>-'OddsRatio_working_3-way'!U131/(3*'OddsRatio_working_3-way'!X131^(1/3))*COS(('OddsRatio_working_3-way'!Y131)/3)</f>
        <v>0.52949784811861711</v>
      </c>
      <c r="AG131" s="11">
        <f>-'OddsRatio_working_3-way'!U131/(3*'OddsRatio_working_3-way'!X131^(1/3))*COS(('OddsRatio_working_3-way'!Y131+2*PI())/3)</f>
        <v>-0.29413861448188633</v>
      </c>
      <c r="AH131" s="11">
        <f>-'OddsRatio_working_3-way'!U131/(3*'OddsRatio_working_3-way'!X131^(1/3))*COS(('OddsRatio_working_3-way'!Y131+4*PI())/3)</f>
        <v>-0.23535923363673097</v>
      </c>
      <c r="AI131" s="11">
        <f>'OddsRatio_working_3-way'!U131/(3*'OddsRatio_working_3-way'!X131^(1/3))*SIN(('OddsRatio_working_3-way'!Y131)/3)</f>
        <v>-3.3936291353750085E-2</v>
      </c>
      <c r="AJ131" s="11">
        <f>'OddsRatio_working_3-way'!U131/(3*'OddsRatio_working_3-way'!X131^(1/3))*SIN(('OddsRatio_working_3-way'!Y131+2*PI())/3)</f>
        <v>-0.44159044204304176</v>
      </c>
      <c r="AK131" s="11">
        <f>'OddsRatio_working_3-way'!U131/(3*'OddsRatio_working_3-way'!X131^(1/3))*SIN(('OddsRatio_working_3-way'!Y131+4*PI())/3)</f>
        <v>0.47552673339679175</v>
      </c>
      <c r="AL131" s="11">
        <f>'OddsRatio_working_3-way'!Z131+'OddsRatio_working_3-way'!AF131</f>
        <v>1.0589956962372342</v>
      </c>
      <c r="AM131" s="11">
        <f>'OddsRatio_working_3-way'!AA131+'OddsRatio_working_3-way'!AG131</f>
        <v>-0.58827722896377266</v>
      </c>
      <c r="AN131" s="11">
        <f>'OddsRatio_working_3-way'!AB131+'OddsRatio_working_3-way'!AH131</f>
        <v>-0.47071846727346195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1.0589956962372342</v>
      </c>
      <c r="AS131" s="11">
        <f>IF(('OddsRatio_working_3-way'!X131=0),IF(Q131&gt;0,-Q131^(1/3),(-Q131)^(1/3)),'OddsRatio_working_3-way'!AM131-'OddsRatio_working_3-way'!R131/3)</f>
        <v>-0.58827722896377266</v>
      </c>
      <c r="AT131" s="11">
        <f>IF(('OddsRatio_working_3-way'!X131=0),IF(Q131&gt;0,-Q131^(1/3),(-Q131)^(1/3)),'OddsRatio_working_3-way'!AN131-'OddsRatio_working_3-way'!R131/3)</f>
        <v>-0.47071846727346195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2.27</v>
      </c>
      <c r="B132" s="4">
        <f>IF('True_Odds_Calculator_3-way'!B133="","",'True_Odds_Calculator_3-way'!B133)</f>
        <v>3.02</v>
      </c>
      <c r="C132" s="4">
        <f>IF('True_Odds_Calculator_3-way'!C133="","",'True_Odds_Calculator_3-way'!C133)</f>
        <v>3.73</v>
      </c>
      <c r="D132" s="9">
        <f t="shared" ref="D132:D195" si="39">(K132/(AR132+K132-(AR132*K132)))</f>
        <v>0.42570024648899651</v>
      </c>
      <c r="E132" s="9">
        <f t="shared" ref="E132:E195" si="40">(L132/(AR132+L132-(AR132*L132)))</f>
        <v>0.3178875901794061</v>
      </c>
      <c r="F132" s="9">
        <f t="shared" ref="F132:F195" si="41">(M132/(AR132+M132-(AR132*M132)))</f>
        <v>0.25641216333159744</v>
      </c>
      <c r="G132" s="9">
        <f t="shared" ref="G132:G195" si="42">AR132</f>
        <v>1.0622604380740317</v>
      </c>
      <c r="H132" s="9">
        <f t="shared" ref="H132:H195" si="43">IF(A132="","",1/D132)</f>
        <v>2.3490707563540205</v>
      </c>
      <c r="I132" s="9">
        <f t="shared" ref="I132:I195" si="44">IF(B132="","",1/E132)</f>
        <v>3.1457660849095443</v>
      </c>
      <c r="J132" s="9">
        <f t="shared" ref="J132:J195" si="45">IF(C132="","",1/F132)</f>
        <v>3.8999709959421058</v>
      </c>
      <c r="K132" s="11">
        <f t="shared" ref="K132:K195" si="46">1/A132</f>
        <v>0.44052863436123346</v>
      </c>
      <c r="L132" s="11">
        <f t="shared" ref="L132:L195" si="47">1/B132</f>
        <v>0.33112582781456956</v>
      </c>
      <c r="M132" s="11">
        <f t="shared" ref="M132:M195" si="48">1/C132</f>
        <v>0.26809651474530832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-0.27388995552008433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0.23542623607182014</v>
      </c>
      <c r="Q132" s="11">
        <f>2*'OddsRatio_working_3-way'!K132*'OddsRatio_working_3-way'!L132*'OddsRatio_working_3-way'!M132</f>
        <v>7.8214696369375475E-2</v>
      </c>
      <c r="R132" s="11">
        <f t="shared" ref="R132:R195" si="49">O132/N132</f>
        <v>0</v>
      </c>
      <c r="S132" s="11">
        <f t="shared" ref="S132:S195" si="50">P132/N132</f>
        <v>-0.85956506007959954</v>
      </c>
      <c r="T132" s="11">
        <f t="shared" ref="T132:T195" si="51">Q132/N132</f>
        <v>-0.2855697874018604</v>
      </c>
      <c r="U132" s="11">
        <f>'OddsRatio_working_3-way'!S132-'OddsRatio_working_3-way'!R132^2/3</f>
        <v>-0.85956506007959954</v>
      </c>
      <c r="V132" s="11">
        <f>'OddsRatio_working_3-way'!S132*'OddsRatio_working_3-way'!R132/3-2*'OddsRatio_working_3-way'!R132^3/27-'OddsRatio_working_3-way'!T132</f>
        <v>0.2855697874018604</v>
      </c>
      <c r="W132" s="11">
        <f>'OddsRatio_working_3-way'!V132^2+4*'OddsRatio_working_3-way'!U132^3/27</f>
        <v>-1.2537517751106814E-2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0.15336852775899831</v>
      </c>
      <c r="Y132" s="11">
        <f>IF('OddsRatio_working_3-way'!W132&gt;=0,IF('OddsRatio_working_3-way'!V132+SQRT('OddsRatio_working_3-way'!W132)&gt;0,0,PI()),ACOS('OddsRatio_working_3-way'!V132/(2*'OddsRatio_working_3-way'!X132)))</f>
        <v>0.37367493738497348</v>
      </c>
      <c r="Z132" s="11">
        <f>'OddsRatio_working_3-way'!X132^(1/3)*COS('OddsRatio_working_3-way'!Y132/3)</f>
        <v>0.53113021903701585</v>
      </c>
      <c r="AA132" s="11">
        <f>'OddsRatio_working_3-way'!X132^(1/3)*COS(('OddsRatio_working_3-way'!Y132+2*PI())/3)</f>
        <v>-0.32315662659497091</v>
      </c>
      <c r="AB132" s="11">
        <f>'OddsRatio_working_3-way'!X132^(1/3)*COS(('OddsRatio_working_3-way'!Y132+4*PI())/3)</f>
        <v>-0.20797359244204519</v>
      </c>
      <c r="AC132" s="11">
        <f>'OddsRatio_working_3-way'!X132^(1/3)*SIN('OddsRatio_working_3-way'!Y132/3)</f>
        <v>6.6500955774269691E-2</v>
      </c>
      <c r="AD132" s="11">
        <f>'OddsRatio_working_3-way'!X132^(1/3)*SIN(('OddsRatio_working_3-way'!Y132+2*PI())/3)</f>
        <v>0.42672178451651427</v>
      </c>
      <c r="AE132" s="11">
        <f>'OddsRatio_working_3-way'!X132^(1/3)*SIN(('OddsRatio_working_3-way'!Y132+4*PI())/3)</f>
        <v>-0.49322274029078383</v>
      </c>
      <c r="AF132" s="11">
        <f>-'OddsRatio_working_3-way'!U132/(3*'OddsRatio_working_3-way'!X132^(1/3))*COS(('OddsRatio_working_3-way'!Y132)/3)</f>
        <v>0.53113021903701585</v>
      </c>
      <c r="AG132" s="11">
        <f>-'OddsRatio_working_3-way'!U132/(3*'OddsRatio_working_3-way'!X132^(1/3))*COS(('OddsRatio_working_3-way'!Y132+2*PI())/3)</f>
        <v>-0.32315662659497091</v>
      </c>
      <c r="AH132" s="11">
        <f>-'OddsRatio_working_3-way'!U132/(3*'OddsRatio_working_3-way'!X132^(1/3))*COS(('OddsRatio_working_3-way'!Y132+4*PI())/3)</f>
        <v>-0.20797359244204519</v>
      </c>
      <c r="AI132" s="11">
        <f>'OddsRatio_working_3-way'!U132/(3*'OddsRatio_working_3-way'!X132^(1/3))*SIN(('OddsRatio_working_3-way'!Y132)/3)</f>
        <v>-6.6500955774269691E-2</v>
      </c>
      <c r="AJ132" s="11">
        <f>'OddsRatio_working_3-way'!U132/(3*'OddsRatio_working_3-way'!X132^(1/3))*SIN(('OddsRatio_working_3-way'!Y132+2*PI())/3)</f>
        <v>-0.42672178451651427</v>
      </c>
      <c r="AK132" s="11">
        <f>'OddsRatio_working_3-way'!U132/(3*'OddsRatio_working_3-way'!X132^(1/3))*SIN(('OddsRatio_working_3-way'!Y132+4*PI())/3)</f>
        <v>0.49322274029078383</v>
      </c>
      <c r="AL132" s="11">
        <f>'OddsRatio_working_3-way'!Z132+'OddsRatio_working_3-way'!AF132</f>
        <v>1.0622604380740317</v>
      </c>
      <c r="AM132" s="11">
        <f>'OddsRatio_working_3-way'!AA132+'OddsRatio_working_3-way'!AG132</f>
        <v>-0.64631325318994182</v>
      </c>
      <c r="AN132" s="11">
        <f>'OddsRatio_working_3-way'!AB132+'OddsRatio_working_3-way'!AH132</f>
        <v>-0.41594718488409038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1.0622604380740317</v>
      </c>
      <c r="AS132" s="11">
        <f>IF(('OddsRatio_working_3-way'!X132=0),IF(Q132&gt;0,-Q132^(1/3),(-Q132)^(1/3)),'OddsRatio_working_3-way'!AM132-'OddsRatio_working_3-way'!R132/3)</f>
        <v>-0.64631325318994182</v>
      </c>
      <c r="AT132" s="11">
        <f>IF(('OddsRatio_working_3-way'!X132=0),IF(Q132&gt;0,-Q132^(1/3),(-Q132)^(1/3)),'OddsRatio_working_3-way'!AN132-'OddsRatio_working_3-way'!R132/3)</f>
        <v>-0.41594718488409038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1.78</v>
      </c>
      <c r="B133" s="4">
        <f>IF('True_Odds_Calculator_3-way'!B134="","",'True_Odds_Calculator_3-way'!B134)</f>
        <v>3.54</v>
      </c>
      <c r="C133" s="4">
        <f>IF('True_Odds_Calculator_3-way'!C134="","",'True_Odds_Calculator_3-way'!C134)</f>
        <v>5.08</v>
      </c>
      <c r="D133" s="9">
        <f t="shared" si="39"/>
        <v>0.54490047534722852</v>
      </c>
      <c r="E133" s="9">
        <f t="shared" si="40"/>
        <v>0.26883557731532437</v>
      </c>
      <c r="F133" s="9">
        <f t="shared" si="41"/>
        <v>0.18626394733744708</v>
      </c>
      <c r="G133" s="9">
        <f t="shared" si="42"/>
        <v>1.0707660489196935</v>
      </c>
      <c r="H133" s="9">
        <f t="shared" si="43"/>
        <v>1.835197518157361</v>
      </c>
      <c r="I133" s="9">
        <f t="shared" si="44"/>
        <v>3.7197457642560217</v>
      </c>
      <c r="J133" s="9">
        <f t="shared" si="45"/>
        <v>5.3687254795923511</v>
      </c>
      <c r="K133" s="11">
        <f t="shared" si="46"/>
        <v>0.5617977528089888</v>
      </c>
      <c r="L133" s="11">
        <f t="shared" si="47"/>
        <v>0.2824858757062147</v>
      </c>
      <c r="M133" s="11">
        <f t="shared" si="48"/>
        <v>0.19685039370078738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-0.25252332888973539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0.23117706363642274</v>
      </c>
      <c r="Q133" s="11">
        <f>2*'OddsRatio_working_3-way'!K133*'OddsRatio_working_3-way'!L133*'OddsRatio_working_3-way'!M133</f>
        <v>6.2480287469303439E-2</v>
      </c>
      <c r="R133" s="11">
        <f t="shared" si="49"/>
        <v>0</v>
      </c>
      <c r="S133" s="11">
        <f t="shared" si="50"/>
        <v>-0.91546814566731172</v>
      </c>
      <c r="T133" s="11">
        <f t="shared" si="51"/>
        <v>-0.24742382315332748</v>
      </c>
      <c r="U133" s="11">
        <f>'OddsRatio_working_3-way'!S133-'OddsRatio_working_3-way'!R133^2/3</f>
        <v>-0.91546814566731172</v>
      </c>
      <c r="V133" s="11">
        <f>'OddsRatio_working_3-way'!S133*'OddsRatio_working_3-way'!R133/3-2*'OddsRatio_working_3-way'!R133^3/27-'OddsRatio_working_3-way'!T133</f>
        <v>0.24742382315332748</v>
      </c>
      <c r="W133" s="11">
        <f>'OddsRatio_working_3-way'!V133^2+4*'OddsRatio_working_3-way'!U133^3/27</f>
        <v>-5.244623787941291E-2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0.16857104299317097</v>
      </c>
      <c r="Y133" s="11">
        <f>IF('OddsRatio_working_3-way'!W133&gt;=0,IF('OddsRatio_working_3-way'!V133+SQRT('OddsRatio_working_3-way'!W133)&gt;0,0,PI()),ACOS('OddsRatio_working_3-way'!V133/(2*'OddsRatio_working_3-way'!X133)))</f>
        <v>0.74677123892808062</v>
      </c>
      <c r="Z133" s="11">
        <f>'OddsRatio_working_3-way'!X133^(1/3)*COS('OddsRatio_working_3-way'!Y133/3)</f>
        <v>0.53538302445984676</v>
      </c>
      <c r="AA133" s="11">
        <f>'OddsRatio_working_3-way'!X133^(1/3)*COS(('OddsRatio_working_3-way'!Y133+2*PI())/3)</f>
        <v>-0.38555074715446519</v>
      </c>
      <c r="AB133" s="11">
        <f>'OddsRatio_working_3-way'!X133^(1/3)*COS(('OddsRatio_working_3-way'!Y133+4*PI())/3)</f>
        <v>-0.14983227730538168</v>
      </c>
      <c r="AC133" s="11">
        <f>'OddsRatio_working_3-way'!X133^(1/3)*SIN('OddsRatio_working_3-way'!Y133/3)</f>
        <v>0.13609212202033502</v>
      </c>
      <c r="AD133" s="11">
        <f>'OddsRatio_working_3-way'!X133^(1/3)*SIN(('OddsRatio_working_3-way'!Y133+2*PI())/3)</f>
        <v>0.39560923892700517</v>
      </c>
      <c r="AE133" s="11">
        <f>'OddsRatio_working_3-way'!X133^(1/3)*SIN(('OddsRatio_working_3-way'!Y133+4*PI())/3)</f>
        <v>-0.53170136094734033</v>
      </c>
      <c r="AF133" s="11">
        <f>-'OddsRatio_working_3-way'!U133/(3*'OddsRatio_working_3-way'!X133^(1/3))*COS(('OddsRatio_working_3-way'!Y133)/3)</f>
        <v>0.53538302445984676</v>
      </c>
      <c r="AG133" s="11">
        <f>-'OddsRatio_working_3-way'!U133/(3*'OddsRatio_working_3-way'!X133^(1/3))*COS(('OddsRatio_working_3-way'!Y133+2*PI())/3)</f>
        <v>-0.38555074715446519</v>
      </c>
      <c r="AH133" s="11">
        <f>-'OddsRatio_working_3-way'!U133/(3*'OddsRatio_working_3-way'!X133^(1/3))*COS(('OddsRatio_working_3-way'!Y133+4*PI())/3)</f>
        <v>-0.14983227730538168</v>
      </c>
      <c r="AI133" s="11">
        <f>'OddsRatio_working_3-way'!U133/(3*'OddsRatio_working_3-way'!X133^(1/3))*SIN(('OddsRatio_working_3-way'!Y133)/3)</f>
        <v>-0.13609212202033502</v>
      </c>
      <c r="AJ133" s="11">
        <f>'OddsRatio_working_3-way'!U133/(3*'OddsRatio_working_3-way'!X133^(1/3))*SIN(('OddsRatio_working_3-way'!Y133+2*PI())/3)</f>
        <v>-0.39560923892700517</v>
      </c>
      <c r="AK133" s="11">
        <f>'OddsRatio_working_3-way'!U133/(3*'OddsRatio_working_3-way'!X133^(1/3))*SIN(('OddsRatio_working_3-way'!Y133+4*PI())/3)</f>
        <v>0.53170136094734033</v>
      </c>
      <c r="AL133" s="11">
        <f>'OddsRatio_working_3-way'!Z133+'OddsRatio_working_3-way'!AF133</f>
        <v>1.0707660489196935</v>
      </c>
      <c r="AM133" s="11">
        <f>'OddsRatio_working_3-way'!AA133+'OddsRatio_working_3-way'!AG133</f>
        <v>-0.77110149430893038</v>
      </c>
      <c r="AN133" s="11">
        <f>'OddsRatio_working_3-way'!AB133+'OddsRatio_working_3-way'!AH133</f>
        <v>-0.29966455461076336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1.0707660489196935</v>
      </c>
      <c r="AS133" s="11">
        <f>IF(('OddsRatio_working_3-way'!X133=0),IF(Q133&gt;0,-Q133^(1/3),(-Q133)^(1/3)),'OddsRatio_working_3-way'!AM133-'OddsRatio_working_3-way'!R133/3)</f>
        <v>-0.77110149430893038</v>
      </c>
      <c r="AT133" s="11">
        <f>IF(('OddsRatio_working_3-way'!X133=0),IF(Q133&gt;0,-Q133^(1/3),(-Q133)^(1/3)),'OddsRatio_working_3-way'!AN133-'OddsRatio_working_3-way'!R133/3)</f>
        <v>-0.29966455461076336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2.2400000000000002</v>
      </c>
      <c r="B134" s="4">
        <f>IF('True_Odds_Calculator_3-way'!B135="","",'True_Odds_Calculator_3-way'!B135)</f>
        <v>3.27</v>
      </c>
      <c r="C134" s="4">
        <f>IF('True_Odds_Calculator_3-way'!C135="","",'True_Odds_Calculator_3-way'!C135)</f>
        <v>3.47</v>
      </c>
      <c r="D134" s="9">
        <f t="shared" si="39"/>
        <v>0.43131025307639875</v>
      </c>
      <c r="E134" s="9">
        <f t="shared" si="40"/>
        <v>0.29293418327787268</v>
      </c>
      <c r="F134" s="9">
        <f t="shared" si="41"/>
        <v>0.27575556364572851</v>
      </c>
      <c r="G134" s="9">
        <f t="shared" si="42"/>
        <v>1.0633198732858067</v>
      </c>
      <c r="H134" s="9">
        <f t="shared" si="43"/>
        <v>2.3185166428744002</v>
      </c>
      <c r="I134" s="9">
        <f t="shared" si="44"/>
        <v>3.4137361123587819</v>
      </c>
      <c r="J134" s="9">
        <f t="shared" si="45"/>
        <v>3.6264000870159419</v>
      </c>
      <c r="K134" s="11">
        <f t="shared" si="46"/>
        <v>0.4464285714285714</v>
      </c>
      <c r="L134" s="11">
        <f t="shared" si="47"/>
        <v>0.3058103975535168</v>
      </c>
      <c r="M134" s="11">
        <f t="shared" si="48"/>
        <v>0.28818443804034583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-0.27353899680592431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0.23527508457313071</v>
      </c>
      <c r="Q134" s="11">
        <f>2*'OddsRatio_working_3-way'!K134*'OddsRatio_working_3-way'!L134*'OddsRatio_working_3-way'!M134</f>
        <v>7.868731925522765E-2</v>
      </c>
      <c r="R134" s="11">
        <f t="shared" si="49"/>
        <v>0</v>
      </c>
      <c r="S134" s="11">
        <f t="shared" si="50"/>
        <v>-0.86011533024689046</v>
      </c>
      <c r="T134" s="11">
        <f t="shared" si="51"/>
        <v>-0.28766399004912724</v>
      </c>
      <c r="U134" s="11">
        <f>'OddsRatio_working_3-way'!S134-'OddsRatio_working_3-way'!R134^2/3</f>
        <v>-0.86011533024689046</v>
      </c>
      <c r="V134" s="11">
        <f>'OddsRatio_working_3-way'!S134*'OddsRatio_working_3-way'!R134/3-2*'OddsRatio_working_3-way'!R134^3/27-'OddsRatio_working_3-way'!T134</f>
        <v>0.28766399004912724</v>
      </c>
      <c r="W134" s="11">
        <f>'OddsRatio_working_3-way'!V134^2+4*'OddsRatio_working_3-way'!U134^3/27</f>
        <v>-1.1517862765324419E-2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0.15351582486531218</v>
      </c>
      <c r="Y134" s="11">
        <f>IF('OddsRatio_working_3-way'!W134&gt;=0,IF('OddsRatio_working_3-way'!V134+SQRT('OddsRatio_working_3-way'!W134)&gt;0,0,PI()),ACOS('OddsRatio_working_3-way'!V134/(2*'OddsRatio_working_3-way'!X134)))</f>
        <v>0.35708517602596057</v>
      </c>
      <c r="Z134" s="11">
        <f>'OddsRatio_working_3-way'!X134^(1/3)*COS('OddsRatio_working_3-way'!Y134/3)</f>
        <v>0.53165993664290334</v>
      </c>
      <c r="AA134" s="11">
        <f>'OddsRatio_working_3-way'!X134^(1/3)*COS(('OddsRatio_working_3-way'!Y134+2*PI())/3)</f>
        <v>-0.32089462475705144</v>
      </c>
      <c r="AB134" s="11">
        <f>'OddsRatio_working_3-way'!X134^(1/3)*COS(('OddsRatio_working_3-way'!Y134+4*PI())/3)</f>
        <v>-0.21076531188585174</v>
      </c>
      <c r="AC134" s="11">
        <f>'OddsRatio_working_3-way'!X134^(1/3)*SIN('OddsRatio_working_3-way'!Y134/3)</f>
        <v>6.3583188431855647E-2</v>
      </c>
      <c r="AD134" s="11">
        <f>'OddsRatio_working_3-way'!X134^(1/3)*SIN(('OddsRatio_working_3-way'!Y134+2*PI())/3)</f>
        <v>0.42863941709125158</v>
      </c>
      <c r="AE134" s="11">
        <f>'OddsRatio_working_3-way'!X134^(1/3)*SIN(('OddsRatio_working_3-way'!Y134+4*PI())/3)</f>
        <v>-0.49222260552310726</v>
      </c>
      <c r="AF134" s="11">
        <f>-'OddsRatio_working_3-way'!U134/(3*'OddsRatio_working_3-way'!X134^(1/3))*COS(('OddsRatio_working_3-way'!Y134)/3)</f>
        <v>0.53165993664290345</v>
      </c>
      <c r="AG134" s="11">
        <f>-'OddsRatio_working_3-way'!U134/(3*'OddsRatio_working_3-way'!X134^(1/3))*COS(('OddsRatio_working_3-way'!Y134+2*PI())/3)</f>
        <v>-0.32089462475705149</v>
      </c>
      <c r="AH134" s="11">
        <f>-'OddsRatio_working_3-way'!U134/(3*'OddsRatio_working_3-way'!X134^(1/3))*COS(('OddsRatio_working_3-way'!Y134+4*PI())/3)</f>
        <v>-0.21076531188585179</v>
      </c>
      <c r="AI134" s="11">
        <f>'OddsRatio_working_3-way'!U134/(3*'OddsRatio_working_3-way'!X134^(1/3))*SIN(('OddsRatio_working_3-way'!Y134)/3)</f>
        <v>-6.3583188431855661E-2</v>
      </c>
      <c r="AJ134" s="11">
        <f>'OddsRatio_working_3-way'!U134/(3*'OddsRatio_working_3-way'!X134^(1/3))*SIN(('OddsRatio_working_3-way'!Y134+2*PI())/3)</f>
        <v>-0.42863941709125164</v>
      </c>
      <c r="AK134" s="11">
        <f>'OddsRatio_working_3-way'!U134/(3*'OddsRatio_working_3-way'!X134^(1/3))*SIN(('OddsRatio_working_3-way'!Y134+4*PI())/3)</f>
        <v>0.49222260552310737</v>
      </c>
      <c r="AL134" s="11">
        <f>'OddsRatio_working_3-way'!Z134+'OddsRatio_working_3-way'!AF134</f>
        <v>1.0633198732858067</v>
      </c>
      <c r="AM134" s="11">
        <f>'OddsRatio_working_3-way'!AA134+'OddsRatio_working_3-way'!AG134</f>
        <v>-0.64178924951410288</v>
      </c>
      <c r="AN134" s="11">
        <f>'OddsRatio_working_3-way'!AB134+'OddsRatio_working_3-way'!AH134</f>
        <v>-0.42153062377170353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1.0633198732858067</v>
      </c>
      <c r="AS134" s="11">
        <f>IF(('OddsRatio_working_3-way'!X134=0),IF(Q134&gt;0,-Q134^(1/3),(-Q134)^(1/3)),'OddsRatio_working_3-way'!AM134-'OddsRatio_working_3-way'!R134/3)</f>
        <v>-0.64178924951410288</v>
      </c>
      <c r="AT134" s="11">
        <f>IF(('OddsRatio_working_3-way'!X134=0),IF(Q134&gt;0,-Q134^(1/3),(-Q134)^(1/3)),'OddsRatio_working_3-way'!AN134-'OddsRatio_working_3-way'!R134/3)</f>
        <v>-0.42153062377170353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3.16</v>
      </c>
      <c r="B135" s="4">
        <f>IF('True_Odds_Calculator_3-way'!B136="","",'True_Odds_Calculator_3-way'!B136)</f>
        <v>3.38</v>
      </c>
      <c r="C135" s="4">
        <f>IF('True_Odds_Calculator_3-way'!C136="","",'True_Odds_Calculator_3-way'!C136)</f>
        <v>2.41</v>
      </c>
      <c r="D135" s="9">
        <f t="shared" si="39"/>
        <v>0.30763386604097048</v>
      </c>
      <c r="E135" s="9">
        <f t="shared" si="40"/>
        <v>0.2873689596368974</v>
      </c>
      <c r="F135" s="9">
        <f t="shared" si="41"/>
        <v>0.40499717432213217</v>
      </c>
      <c r="G135" s="9">
        <f t="shared" si="42"/>
        <v>1.0419525033378305</v>
      </c>
      <c r="H135" s="9">
        <f t="shared" si="43"/>
        <v>3.250617407209714</v>
      </c>
      <c r="I135" s="9">
        <f t="shared" si="44"/>
        <v>3.4798469579440363</v>
      </c>
      <c r="J135" s="9">
        <f t="shared" si="45"/>
        <v>2.4691530297063418</v>
      </c>
      <c r="K135" s="11">
        <f t="shared" si="46"/>
        <v>0.31645569620253161</v>
      </c>
      <c r="L135" s="11">
        <f t="shared" si="47"/>
        <v>0.29585798816568049</v>
      </c>
      <c r="M135" s="11">
        <f t="shared" si="48"/>
        <v>0.41493775933609955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-0.2815976300281795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0.23115119354821662</v>
      </c>
      <c r="Q135" s="11">
        <f>2*'OddsRatio_working_3-way'!K135*'OddsRatio_working_3-way'!L135*'OddsRatio_working_3-way'!M135</f>
        <v>7.7697880184274495E-2</v>
      </c>
      <c r="R135" s="11">
        <f t="shared" si="49"/>
        <v>0</v>
      </c>
      <c r="S135" s="11">
        <f t="shared" si="50"/>
        <v>-0.8208563173102178</v>
      </c>
      <c r="T135" s="11">
        <f t="shared" si="51"/>
        <v>-0.27591808985217403</v>
      </c>
      <c r="U135" s="11">
        <f>'OddsRatio_working_3-way'!S135-'OddsRatio_working_3-way'!R135^2/3</f>
        <v>-0.8208563173102178</v>
      </c>
      <c r="V135" s="11">
        <f>'OddsRatio_working_3-way'!S135*'OddsRatio_working_3-way'!R135/3-2*'OddsRatio_working_3-way'!R135^3/27-'OddsRatio_working_3-way'!T135</f>
        <v>0.27591808985217403</v>
      </c>
      <c r="W135" s="11">
        <f>'OddsRatio_working_3-way'!V135^2+4*'OddsRatio_working_3-way'!U135^3/27</f>
        <v>-5.8095288439212744E-3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0.1431260992548124</v>
      </c>
      <c r="Y135" s="11">
        <f>IF('OddsRatio_working_3-way'!W135&gt;=0,IF('OddsRatio_working_3-way'!V135+SQRT('OddsRatio_working_3-way'!W135)&gt;0,0,PI()),ACOS('OddsRatio_working_3-way'!V135/(2*'OddsRatio_working_3-way'!X135)))</f>
        <v>0.26952085922259927</v>
      </c>
      <c r="Z135" s="11">
        <f>'OddsRatio_working_3-way'!X135^(1/3)*COS('OddsRatio_working_3-way'!Y135/3)</f>
        <v>0.52097625166891526</v>
      </c>
      <c r="AA135" s="11">
        <f>'OddsRatio_working_3-way'!X135^(1/3)*COS(('OddsRatio_working_3-way'!Y135+2*PI())/3)</f>
        <v>-0.30113155365876526</v>
      </c>
      <c r="AB135" s="11">
        <f>'OddsRatio_working_3-way'!X135^(1/3)*COS(('OddsRatio_working_3-way'!Y135+4*PI())/3)</f>
        <v>-0.21984469801015016</v>
      </c>
      <c r="AC135" s="11">
        <f>'OddsRatio_working_3-way'!X135^(1/3)*SIN('OddsRatio_working_3-way'!Y135/3)</f>
        <v>4.6930987990306441E-2</v>
      </c>
      <c r="AD135" s="11">
        <f>'OddsRatio_working_3-way'!X135^(1/3)*SIN(('OddsRatio_working_3-way'!Y135+2*PI())/3)</f>
        <v>0.42771317471852255</v>
      </c>
      <c r="AE135" s="11">
        <f>'OddsRatio_working_3-way'!X135^(1/3)*SIN(('OddsRatio_working_3-way'!Y135+4*PI())/3)</f>
        <v>-0.47464416270882875</v>
      </c>
      <c r="AF135" s="11">
        <f>-'OddsRatio_working_3-way'!U135/(3*'OddsRatio_working_3-way'!X135^(1/3))*COS(('OddsRatio_working_3-way'!Y135)/3)</f>
        <v>0.52097625166891526</v>
      </c>
      <c r="AG135" s="11">
        <f>-'OddsRatio_working_3-way'!U135/(3*'OddsRatio_working_3-way'!X135^(1/3))*COS(('OddsRatio_working_3-way'!Y135+2*PI())/3)</f>
        <v>-0.30113155365876526</v>
      </c>
      <c r="AH135" s="11">
        <f>-'OddsRatio_working_3-way'!U135/(3*'OddsRatio_working_3-way'!X135^(1/3))*COS(('OddsRatio_working_3-way'!Y135+4*PI())/3)</f>
        <v>-0.21984469801015016</v>
      </c>
      <c r="AI135" s="11">
        <f>'OddsRatio_working_3-way'!U135/(3*'OddsRatio_working_3-way'!X135^(1/3))*SIN(('OddsRatio_working_3-way'!Y135)/3)</f>
        <v>-4.6930987990306441E-2</v>
      </c>
      <c r="AJ135" s="11">
        <f>'OddsRatio_working_3-way'!U135/(3*'OddsRatio_working_3-way'!X135^(1/3))*SIN(('OddsRatio_working_3-way'!Y135+2*PI())/3)</f>
        <v>-0.42771317471852255</v>
      </c>
      <c r="AK135" s="11">
        <f>'OddsRatio_working_3-way'!U135/(3*'OddsRatio_working_3-way'!X135^(1/3))*SIN(('OddsRatio_working_3-way'!Y135+4*PI())/3)</f>
        <v>0.47464416270882875</v>
      </c>
      <c r="AL135" s="11">
        <f>'OddsRatio_working_3-way'!Z135+'OddsRatio_working_3-way'!AF135</f>
        <v>1.0419525033378305</v>
      </c>
      <c r="AM135" s="11">
        <f>'OddsRatio_working_3-way'!AA135+'OddsRatio_working_3-way'!AG135</f>
        <v>-0.60226310731753052</v>
      </c>
      <c r="AN135" s="11">
        <f>'OddsRatio_working_3-way'!AB135+'OddsRatio_working_3-way'!AH135</f>
        <v>-0.43968939602030033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1.0419525033378305</v>
      </c>
      <c r="AS135" s="11">
        <f>IF(('OddsRatio_working_3-way'!X135=0),IF(Q135&gt;0,-Q135^(1/3),(-Q135)^(1/3)),'OddsRatio_working_3-way'!AM135-'OddsRatio_working_3-way'!R135/3)</f>
        <v>-0.60226310731753052</v>
      </c>
      <c r="AT135" s="11">
        <f>IF(('OddsRatio_working_3-way'!X135=0),IF(Q135&gt;0,-Q135^(1/3),(-Q135)^(1/3)),'OddsRatio_working_3-way'!AN135-'OddsRatio_working_3-way'!R135/3)</f>
        <v>-0.43968939602030033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2.39</v>
      </c>
      <c r="B136" s="4">
        <f>IF('True_Odds_Calculator_3-way'!B137="","",'True_Odds_Calculator_3-way'!B137)</f>
        <v>3.3</v>
      </c>
      <c r="C136" s="4">
        <f>IF('True_Odds_Calculator_3-way'!C137="","",'True_Odds_Calculator_3-way'!C137)</f>
        <v>3.27</v>
      </c>
      <c r="D136" s="9">
        <f t="shared" si="39"/>
        <v>0.40843619946148452</v>
      </c>
      <c r="E136" s="9">
        <f t="shared" si="40"/>
        <v>0.29441452496866111</v>
      </c>
      <c r="F136" s="9">
        <f t="shared" si="41"/>
        <v>0.2971492755698546</v>
      </c>
      <c r="G136" s="9">
        <f t="shared" si="42"/>
        <v>1.0419876312982224</v>
      </c>
      <c r="H136" s="9">
        <f t="shared" si="43"/>
        <v>2.4483628075045289</v>
      </c>
      <c r="I136" s="9">
        <f t="shared" si="44"/>
        <v>3.396571551985911</v>
      </c>
      <c r="J136" s="9">
        <f t="shared" si="45"/>
        <v>3.3653119230469652</v>
      </c>
      <c r="K136" s="11">
        <f t="shared" si="46"/>
        <v>0.41841004184100417</v>
      </c>
      <c r="L136" s="11">
        <f t="shared" si="47"/>
        <v>0.30303030303030304</v>
      </c>
      <c r="M136" s="11">
        <f t="shared" si="48"/>
        <v>0.3058103975535168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-0.28139015582875726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0.23109293386825921</v>
      </c>
      <c r="Q136" s="11">
        <f>2*'OddsRatio_working_3-way'!K136*'OddsRatio_working_3-way'!L136*'OddsRatio_working_3-way'!M136</f>
        <v>7.7547964385321869E-2</v>
      </c>
      <c r="R136" s="11">
        <f t="shared" si="49"/>
        <v>0</v>
      </c>
      <c r="S136" s="11">
        <f t="shared" si="50"/>
        <v>-0.82125450759867058</v>
      </c>
      <c r="T136" s="11">
        <f t="shared" si="51"/>
        <v>-0.27558876093915113</v>
      </c>
      <c r="U136" s="11">
        <f>'OddsRatio_working_3-way'!S136-'OddsRatio_working_3-way'!R136^2/3</f>
        <v>-0.82125450759867058</v>
      </c>
      <c r="V136" s="11">
        <f>'OddsRatio_working_3-way'!S136*'OddsRatio_working_3-way'!R136/3-2*'OddsRatio_working_3-way'!R136^3/27-'OddsRatio_working_3-way'!T136</f>
        <v>0.27558876093915113</v>
      </c>
      <c r="W136" s="11">
        <f>'OddsRatio_working_3-way'!V136^2+4*'OddsRatio_working_3-way'!U136^3/27</f>
        <v>-6.110459469813645E-3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0.14323025572988257</v>
      </c>
      <c r="Y136" s="11">
        <f>IF('OddsRatio_working_3-way'!W136&gt;=0,IF('OddsRatio_working_3-way'!V136+SQRT('OddsRatio_working_3-way'!W136)&gt;0,0,PI()),ACOS('OddsRatio_working_3-way'!V136/(2*'OddsRatio_working_3-way'!X136)))</f>
        <v>0.2763856827909914</v>
      </c>
      <c r="Z136" s="11">
        <f>'OddsRatio_working_3-way'!X136^(1/3)*COS('OddsRatio_working_3-way'!Y136/3)</f>
        <v>0.52099381564911118</v>
      </c>
      <c r="AA136" s="11">
        <f>'OddsRatio_working_3-way'!X136^(1/3)*COS(('OddsRatio_working_3-way'!Y136+2*PI())/3)</f>
        <v>-0.30218275603713962</v>
      </c>
      <c r="AB136" s="11">
        <f>'OddsRatio_working_3-way'!X136^(1/3)*COS(('OddsRatio_working_3-way'!Y136+4*PI())/3)</f>
        <v>-0.21881105961197164</v>
      </c>
      <c r="AC136" s="11">
        <f>'OddsRatio_working_3-way'!X136^(1/3)*SIN('OddsRatio_working_3-way'!Y136/3)</f>
        <v>4.8134671373866705E-2</v>
      </c>
      <c r="AD136" s="11">
        <f>'OddsRatio_working_3-way'!X136^(1/3)*SIN(('OddsRatio_working_3-way'!Y136+2*PI())/3)</f>
        <v>0.4271265438797836</v>
      </c>
      <c r="AE136" s="11">
        <f>'OddsRatio_working_3-way'!X136^(1/3)*SIN(('OddsRatio_working_3-way'!Y136+4*PI())/3)</f>
        <v>-0.47526121525365012</v>
      </c>
      <c r="AF136" s="11">
        <f>-'OddsRatio_working_3-way'!U136/(3*'OddsRatio_working_3-way'!X136^(1/3))*COS(('OddsRatio_working_3-way'!Y136)/3)</f>
        <v>0.52099381564911129</v>
      </c>
      <c r="AG136" s="11">
        <f>-'OddsRatio_working_3-way'!U136/(3*'OddsRatio_working_3-way'!X136^(1/3))*COS(('OddsRatio_working_3-way'!Y136+2*PI())/3)</f>
        <v>-0.30218275603713968</v>
      </c>
      <c r="AH136" s="11">
        <f>-'OddsRatio_working_3-way'!U136/(3*'OddsRatio_working_3-way'!X136^(1/3))*COS(('OddsRatio_working_3-way'!Y136+4*PI())/3)</f>
        <v>-0.2188110596119717</v>
      </c>
      <c r="AI136" s="11">
        <f>'OddsRatio_working_3-way'!U136/(3*'OddsRatio_working_3-way'!X136^(1/3))*SIN(('OddsRatio_working_3-way'!Y136)/3)</f>
        <v>-4.8134671373866712E-2</v>
      </c>
      <c r="AJ136" s="11">
        <f>'OddsRatio_working_3-way'!U136/(3*'OddsRatio_working_3-way'!X136^(1/3))*SIN(('OddsRatio_working_3-way'!Y136+2*PI())/3)</f>
        <v>-0.42712654387978366</v>
      </c>
      <c r="AK136" s="11">
        <f>'OddsRatio_working_3-way'!U136/(3*'OddsRatio_working_3-way'!X136^(1/3))*SIN(('OddsRatio_working_3-way'!Y136+4*PI())/3)</f>
        <v>0.47526121525365023</v>
      </c>
      <c r="AL136" s="11">
        <f>'OddsRatio_working_3-way'!Z136+'OddsRatio_working_3-way'!AF136</f>
        <v>1.0419876312982224</v>
      </c>
      <c r="AM136" s="11">
        <f>'OddsRatio_working_3-way'!AA136+'OddsRatio_working_3-way'!AG136</f>
        <v>-0.60436551207427924</v>
      </c>
      <c r="AN136" s="11">
        <f>'OddsRatio_working_3-way'!AB136+'OddsRatio_working_3-way'!AH136</f>
        <v>-0.43762211922394334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1.0419876312982224</v>
      </c>
      <c r="AS136" s="11">
        <f>IF(('OddsRatio_working_3-way'!X136=0),IF(Q136&gt;0,-Q136^(1/3),(-Q136)^(1/3)),'OddsRatio_working_3-way'!AM136-'OddsRatio_working_3-way'!R136/3)</f>
        <v>-0.60436551207427924</v>
      </c>
      <c r="AT136" s="11">
        <f>IF(('OddsRatio_working_3-way'!X136=0),IF(Q136&gt;0,-Q136^(1/3),(-Q136)^(1/3)),'OddsRatio_working_3-way'!AN136-'OddsRatio_working_3-way'!R136/3)</f>
        <v>-0.43762211922394334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1.47</v>
      </c>
      <c r="B137" s="4">
        <f>IF('True_Odds_Calculator_3-way'!B138="","",'True_Odds_Calculator_3-way'!B138)</f>
        <v>4.82</v>
      </c>
      <c r="C137" s="4">
        <f>IF('True_Odds_Calculator_3-way'!C138="","",'True_Odds_Calculator_3-way'!C138)</f>
        <v>7.07</v>
      </c>
      <c r="D137" s="9">
        <f t="shared" si="39"/>
        <v>0.6674532224016595</v>
      </c>
      <c r="E137" s="9">
        <f t="shared" si="40"/>
        <v>0.19804086846721453</v>
      </c>
      <c r="F137" s="9">
        <f t="shared" si="41"/>
        <v>0.13450590913112612</v>
      </c>
      <c r="G137" s="9">
        <f t="shared" si="42"/>
        <v>1.0600687981843788</v>
      </c>
      <c r="H137" s="9">
        <f t="shared" si="43"/>
        <v>1.498232335146658</v>
      </c>
      <c r="I137" s="9">
        <f t="shared" si="44"/>
        <v>5.0494628090643268</v>
      </c>
      <c r="J137" s="9">
        <f t="shared" si="45"/>
        <v>7.4346176049791799</v>
      </c>
      <c r="K137" s="11">
        <f t="shared" si="46"/>
        <v>0.68027210884353739</v>
      </c>
      <c r="L137" s="11">
        <f t="shared" si="47"/>
        <v>0.20746887966804978</v>
      </c>
      <c r="M137" s="11">
        <f t="shared" si="48"/>
        <v>0.14144271570014144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-0.21755352531006955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0.20681211147619966</v>
      </c>
      <c r="Q137" s="11">
        <f>2*'OddsRatio_working_3-way'!K137*'OddsRatio_working_3-way'!L137*'OddsRatio_working_3-way'!M137</f>
        <v>3.9925118045598389E-2</v>
      </c>
      <c r="R137" s="11">
        <f t="shared" si="49"/>
        <v>0</v>
      </c>
      <c r="S137" s="11">
        <f t="shared" si="50"/>
        <v>-0.95062633980046696</v>
      </c>
      <c r="T137" s="11">
        <f t="shared" si="51"/>
        <v>-0.18351859841707854</v>
      </c>
      <c r="U137" s="11">
        <f>'OddsRatio_working_3-way'!S137-'OddsRatio_working_3-way'!R137^2/3</f>
        <v>-0.95062633980046696</v>
      </c>
      <c r="V137" s="11">
        <f>'OddsRatio_working_3-way'!S137*'OddsRatio_working_3-way'!R137/3-2*'OddsRatio_working_3-way'!R137^3/27-'OddsRatio_working_3-way'!T137</f>
        <v>0.18351859841707854</v>
      </c>
      <c r="W137" s="11">
        <f>'OddsRatio_working_3-way'!V137^2+4*'OddsRatio_working_3-way'!U137^3/27</f>
        <v>-9.3590840081680449E-2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0.17837454698376209</v>
      </c>
      <c r="Y137" s="11">
        <f>IF('OddsRatio_working_3-way'!W137&gt;=0,IF('OddsRatio_working_3-way'!V137+SQRT('OddsRatio_working_3-way'!W137)&gt;0,0,PI()),ACOS('OddsRatio_working_3-way'!V137/(2*'OddsRatio_working_3-way'!X137)))</f>
        <v>1.0304660536397736</v>
      </c>
      <c r="Z137" s="11">
        <f>'OddsRatio_working_3-way'!X137^(1/3)*COS('OddsRatio_working_3-way'!Y137/3)</f>
        <v>0.53003439909218941</v>
      </c>
      <c r="AA137" s="11">
        <f>'OddsRatio_working_3-way'!X137^(1/3)*COS(('OddsRatio_working_3-way'!Y137+2*PI())/3)</f>
        <v>-0.42919465471078239</v>
      </c>
      <c r="AB137" s="11">
        <f>'OddsRatio_working_3-way'!X137^(1/3)*COS(('OddsRatio_working_3-way'!Y137+4*PI())/3)</f>
        <v>-0.10083974438140714</v>
      </c>
      <c r="AC137" s="11">
        <f>'OddsRatio_working_3-way'!X137^(1/3)*SIN('OddsRatio_working_3-way'!Y137/3)</f>
        <v>0.18957579586840018</v>
      </c>
      <c r="AD137" s="11">
        <f>'OddsRatio_working_3-way'!X137^(1/3)*SIN(('OddsRatio_working_3-way'!Y137+2*PI())/3)</f>
        <v>0.36423535655925543</v>
      </c>
      <c r="AE137" s="11">
        <f>'OddsRatio_working_3-way'!X137^(1/3)*SIN(('OddsRatio_working_3-way'!Y137+4*PI())/3)</f>
        <v>-0.55381115242765577</v>
      </c>
      <c r="AF137" s="11">
        <f>-'OddsRatio_working_3-way'!U137/(3*'OddsRatio_working_3-way'!X137^(1/3))*COS(('OddsRatio_working_3-way'!Y137)/3)</f>
        <v>0.53003439909218941</v>
      </c>
      <c r="AG137" s="11">
        <f>-'OddsRatio_working_3-way'!U137/(3*'OddsRatio_working_3-way'!X137^(1/3))*COS(('OddsRatio_working_3-way'!Y137+2*PI())/3)</f>
        <v>-0.42919465471078239</v>
      </c>
      <c r="AH137" s="11">
        <f>-'OddsRatio_working_3-way'!U137/(3*'OddsRatio_working_3-way'!X137^(1/3))*COS(('OddsRatio_working_3-way'!Y137+4*PI())/3)</f>
        <v>-0.10083974438140714</v>
      </c>
      <c r="AI137" s="11">
        <f>'OddsRatio_working_3-way'!U137/(3*'OddsRatio_working_3-way'!X137^(1/3))*SIN(('OddsRatio_working_3-way'!Y137)/3)</f>
        <v>-0.18957579586840018</v>
      </c>
      <c r="AJ137" s="11">
        <f>'OddsRatio_working_3-way'!U137/(3*'OddsRatio_working_3-way'!X137^(1/3))*SIN(('OddsRatio_working_3-way'!Y137+2*PI())/3)</f>
        <v>-0.36423535655925543</v>
      </c>
      <c r="AK137" s="11">
        <f>'OddsRatio_working_3-way'!U137/(3*'OddsRatio_working_3-way'!X137^(1/3))*SIN(('OddsRatio_working_3-way'!Y137+4*PI())/3)</f>
        <v>0.55381115242765577</v>
      </c>
      <c r="AL137" s="11">
        <f>'OddsRatio_working_3-way'!Z137+'OddsRatio_working_3-way'!AF137</f>
        <v>1.0600687981843788</v>
      </c>
      <c r="AM137" s="11">
        <f>'OddsRatio_working_3-way'!AA137+'OddsRatio_working_3-way'!AG137</f>
        <v>-0.85838930942156477</v>
      </c>
      <c r="AN137" s="11">
        <f>'OddsRatio_working_3-way'!AB137+'OddsRatio_working_3-way'!AH137</f>
        <v>-0.20167948876281427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1.0600687981843788</v>
      </c>
      <c r="AS137" s="11">
        <f>IF(('OddsRatio_working_3-way'!X137=0),IF(Q137&gt;0,-Q137^(1/3),(-Q137)^(1/3)),'OddsRatio_working_3-way'!AM137-'OddsRatio_working_3-way'!R137/3)</f>
        <v>-0.85838930942156477</v>
      </c>
      <c r="AT137" s="11">
        <f>IF(('OddsRatio_working_3-way'!X137=0),IF(Q137&gt;0,-Q137^(1/3),(-Q137)^(1/3)),'OddsRatio_working_3-way'!AN137-'OddsRatio_working_3-way'!R137/3)</f>
        <v>-0.20167948876281427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1.85</v>
      </c>
      <c r="B138" s="4">
        <f>IF('True_Odds_Calculator_3-way'!B139="","",'True_Odds_Calculator_3-way'!B139)</f>
        <v>4.0199999999999996</v>
      </c>
      <c r="C138" s="4">
        <f>IF('True_Odds_Calculator_3-way'!C139="","",'True_Odds_Calculator_3-way'!C139)</f>
        <v>3.9</v>
      </c>
      <c r="D138" s="9">
        <f t="shared" si="39"/>
        <v>0.52217296199888363</v>
      </c>
      <c r="E138" s="9">
        <f t="shared" si="40"/>
        <v>0.23522742230971744</v>
      </c>
      <c r="F138" s="9">
        <f t="shared" si="41"/>
        <v>0.24259961569139887</v>
      </c>
      <c r="G138" s="9">
        <f t="shared" si="42"/>
        <v>1.0765579556627896</v>
      </c>
      <c r="H138" s="9">
        <f t="shared" si="43"/>
        <v>1.915074262313371</v>
      </c>
      <c r="I138" s="9">
        <f t="shared" si="44"/>
        <v>4.2512050261016237</v>
      </c>
      <c r="J138" s="9">
        <f t="shared" si="45"/>
        <v>4.1220180714220893</v>
      </c>
      <c r="K138" s="11">
        <f t="shared" si="46"/>
        <v>0.54054054054054046</v>
      </c>
      <c r="L138" s="11">
        <f t="shared" si="47"/>
        <v>0.24875621890547267</v>
      </c>
      <c r="M138" s="11">
        <f t="shared" si="48"/>
        <v>0.25641025641025644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-0.2566619432291074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0.23341366624948717</v>
      </c>
      <c r="Q138" s="11">
        <f>2*'OddsRatio_working_3-way'!K138*'OddsRatio_working_3-way'!L138*'OddsRatio_working_3-way'!M138</f>
        <v>6.8955292835889859E-2</v>
      </c>
      <c r="R138" s="11">
        <f t="shared" si="49"/>
        <v>0</v>
      </c>
      <c r="S138" s="11">
        <f t="shared" si="50"/>
        <v>-0.90942063054954814</v>
      </c>
      <c r="T138" s="11">
        <f t="shared" si="51"/>
        <v>-0.26866192926131405</v>
      </c>
      <c r="U138" s="11">
        <f>'OddsRatio_working_3-way'!S138-'OddsRatio_working_3-way'!R138^2/3</f>
        <v>-0.90942063054954814</v>
      </c>
      <c r="V138" s="11">
        <f>'OddsRatio_working_3-way'!S138*'OddsRatio_working_3-way'!R138/3-2*'OddsRatio_working_3-way'!R138^3/27-'OddsRatio_working_3-way'!T138</f>
        <v>0.26866192926131405</v>
      </c>
      <c r="W138" s="11">
        <f>'OddsRatio_working_3-way'!V138^2+4*'OddsRatio_working_3-way'!U138^3/27</f>
        <v>-3.9247817936851975E-2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0.16690345275882049</v>
      </c>
      <c r="Y138" s="11">
        <f>IF('OddsRatio_working_3-way'!W138&gt;=0,IF('OddsRatio_working_3-way'!V138+SQRT('OddsRatio_working_3-way'!W138)&gt;0,0,PI()),ACOS('OddsRatio_working_3-way'!V138/(2*'OddsRatio_working_3-way'!X138)))</f>
        <v>0.63538656450331454</v>
      </c>
      <c r="Z138" s="11">
        <f>'OddsRatio_working_3-way'!X138^(1/3)*COS('OddsRatio_working_3-way'!Y138/3)</f>
        <v>0.53827897783139478</v>
      </c>
      <c r="AA138" s="11">
        <f>'OddsRatio_working_3-way'!X138^(1/3)*COS(('OddsRatio_working_3-way'!Y138+2*PI())/3)</f>
        <v>-0.36937403463711366</v>
      </c>
      <c r="AB138" s="11">
        <f>'OddsRatio_working_3-way'!X138^(1/3)*COS(('OddsRatio_working_3-way'!Y138+4*PI())/3)</f>
        <v>-0.16890494319428118</v>
      </c>
      <c r="AC138" s="11">
        <f>'OddsRatio_working_3-way'!X138^(1/3)*SIN('OddsRatio_working_3-way'!Y138/3)</f>
        <v>0.11574088390871921</v>
      </c>
      <c r="AD138" s="11">
        <f>'OddsRatio_working_3-way'!X138^(1/3)*SIN(('OddsRatio_working_3-way'!Y138+2*PI())/3)</f>
        <v>0.408292827170749</v>
      </c>
      <c r="AE138" s="11">
        <f>'OddsRatio_working_3-way'!X138^(1/3)*SIN(('OddsRatio_working_3-way'!Y138+4*PI())/3)</f>
        <v>-0.52403371107946806</v>
      </c>
      <c r="AF138" s="11">
        <f>-'OddsRatio_working_3-way'!U138/(3*'OddsRatio_working_3-way'!X138^(1/3))*COS(('OddsRatio_working_3-way'!Y138)/3)</f>
        <v>0.53827897783139467</v>
      </c>
      <c r="AG138" s="11">
        <f>-'OddsRatio_working_3-way'!U138/(3*'OddsRatio_working_3-way'!X138^(1/3))*COS(('OddsRatio_working_3-way'!Y138+2*PI())/3)</f>
        <v>-0.3693740346371136</v>
      </c>
      <c r="AH138" s="11">
        <f>-'OddsRatio_working_3-way'!U138/(3*'OddsRatio_working_3-way'!X138^(1/3))*COS(('OddsRatio_working_3-way'!Y138+4*PI())/3)</f>
        <v>-0.16890494319428112</v>
      </c>
      <c r="AI138" s="11">
        <f>'OddsRatio_working_3-way'!U138/(3*'OddsRatio_working_3-way'!X138^(1/3))*SIN(('OddsRatio_working_3-way'!Y138)/3)</f>
        <v>-0.11574088390871919</v>
      </c>
      <c r="AJ138" s="11">
        <f>'OddsRatio_working_3-way'!U138/(3*'OddsRatio_working_3-way'!X138^(1/3))*SIN(('OddsRatio_working_3-way'!Y138+2*PI())/3)</f>
        <v>-0.40829282717074888</v>
      </c>
      <c r="AK138" s="11">
        <f>'OddsRatio_working_3-way'!U138/(3*'OddsRatio_working_3-way'!X138^(1/3))*SIN(('OddsRatio_working_3-way'!Y138+4*PI())/3)</f>
        <v>0.52403371107946795</v>
      </c>
      <c r="AL138" s="11">
        <f>'OddsRatio_working_3-way'!Z138+'OddsRatio_working_3-way'!AF138</f>
        <v>1.0765579556627896</v>
      </c>
      <c r="AM138" s="11">
        <f>'OddsRatio_working_3-way'!AA138+'OddsRatio_working_3-way'!AG138</f>
        <v>-0.7387480692742272</v>
      </c>
      <c r="AN138" s="11">
        <f>'OddsRatio_working_3-way'!AB138+'OddsRatio_working_3-way'!AH138</f>
        <v>-0.3378098863885623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1.0765579556627896</v>
      </c>
      <c r="AS138" s="11">
        <f>IF(('OddsRatio_working_3-way'!X138=0),IF(Q138&gt;0,-Q138^(1/3),(-Q138)^(1/3)),'OddsRatio_working_3-way'!AM138-'OddsRatio_working_3-way'!R138/3)</f>
        <v>-0.7387480692742272</v>
      </c>
      <c r="AT138" s="11">
        <f>IF(('OddsRatio_working_3-way'!X138=0),IF(Q138&gt;0,-Q138^(1/3),(-Q138)^(1/3)),'OddsRatio_working_3-way'!AN138-'OddsRatio_working_3-way'!R138/3)</f>
        <v>-0.3378098863885623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6.52</v>
      </c>
      <c r="B139" s="4">
        <f>IF('True_Odds_Calculator_3-way'!B140="","",'True_Odds_Calculator_3-way'!B140)</f>
        <v>4.66</v>
      </c>
      <c r="C139" s="4">
        <f>IF('True_Odds_Calculator_3-way'!C140="","",'True_Odds_Calculator_3-way'!C140)</f>
        <v>1.47</v>
      </c>
      <c r="D139" s="9">
        <f t="shared" si="39"/>
        <v>0.14150749486682171</v>
      </c>
      <c r="E139" s="9">
        <f t="shared" si="40"/>
        <v>0.19910292289694329</v>
      </c>
      <c r="F139" s="9">
        <f t="shared" si="41"/>
        <v>0.65938958223623534</v>
      </c>
      <c r="G139" s="9">
        <f t="shared" si="42"/>
        <v>1.09905135907806</v>
      </c>
      <c r="H139" s="9">
        <f t="shared" si="43"/>
        <v>7.0667635021108914</v>
      </c>
      <c r="I139" s="9">
        <f t="shared" si="44"/>
        <v>5.0225279742256985</v>
      </c>
      <c r="J139" s="9">
        <f t="shared" si="45"/>
        <v>1.5165541387666879</v>
      </c>
      <c r="K139" s="11">
        <f t="shared" si="46"/>
        <v>0.15337423312883436</v>
      </c>
      <c r="L139" s="11">
        <f t="shared" si="47"/>
        <v>0.21459227467811159</v>
      </c>
      <c r="M139" s="11">
        <f t="shared" si="48"/>
        <v>0.68027210884353739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-0.21260191588154798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0.21606104196859238</v>
      </c>
      <c r="Q139" s="11">
        <f>2*'OddsRatio_working_3-way'!K139*'OddsRatio_working_3-way'!L139*'OddsRatio_working_3-way'!M139</f>
        <v>4.4779490563438835E-2</v>
      </c>
      <c r="R139" s="11">
        <f t="shared" si="49"/>
        <v>0</v>
      </c>
      <c r="S139" s="11">
        <f t="shared" si="50"/>
        <v>-1.0162704370405189</v>
      </c>
      <c r="T139" s="11">
        <f t="shared" si="51"/>
        <v>-0.21062599731409717</v>
      </c>
      <c r="U139" s="11">
        <f>'OddsRatio_working_3-way'!S139-'OddsRatio_working_3-way'!R139^2/3</f>
        <v>-1.0162704370405189</v>
      </c>
      <c r="V139" s="11">
        <f>'OddsRatio_working_3-way'!S139*'OddsRatio_working_3-way'!R139/3-2*'OddsRatio_working_3-way'!R139^3/27-'OddsRatio_working_3-way'!T139</f>
        <v>0.21062599731409717</v>
      </c>
      <c r="W139" s="11">
        <f>'OddsRatio_working_3-way'!V139^2+4*'OddsRatio_working_3-way'!U139^3/27</f>
        <v>-0.11113443736092166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0.19716601387249763</v>
      </c>
      <c r="Y139" s="11">
        <f>IF('OddsRatio_working_3-way'!W139&gt;=0,IF('OddsRatio_working_3-way'!V139+SQRT('OddsRatio_working_3-way'!W139)&gt;0,0,PI()),ACOS('OddsRatio_working_3-way'!V139/(2*'OddsRatio_working_3-way'!X139)))</f>
        <v>1.0073137168497575</v>
      </c>
      <c r="Z139" s="11">
        <f>'OddsRatio_working_3-way'!X139^(1/3)*COS('OddsRatio_working_3-way'!Y139/3)</f>
        <v>0.54952567953902998</v>
      </c>
      <c r="AA139" s="11">
        <f>'OddsRatio_working_3-way'!X139^(1/3)*COS(('OddsRatio_working_3-way'!Y139+2*PI())/3)</f>
        <v>-0.44084641784243928</v>
      </c>
      <c r="AB139" s="11">
        <f>'OddsRatio_working_3-way'!X139^(1/3)*COS(('OddsRatio_working_3-way'!Y139+4*PI())/3)</f>
        <v>-0.10867926169659065</v>
      </c>
      <c r="AC139" s="11">
        <f>'OddsRatio_working_3-way'!X139^(1/3)*SIN('OddsRatio_working_3-way'!Y139/3)</f>
        <v>0.1917767970167582</v>
      </c>
      <c r="AD139" s="11">
        <f>'OddsRatio_working_3-way'!X139^(1/3)*SIN(('OddsRatio_working_3-way'!Y139+2*PI())/3)</f>
        <v>0.38001480000432747</v>
      </c>
      <c r="AE139" s="11">
        <f>'OddsRatio_working_3-way'!X139^(1/3)*SIN(('OddsRatio_working_3-way'!Y139+4*PI())/3)</f>
        <v>-0.57179159702108562</v>
      </c>
      <c r="AF139" s="11">
        <f>-'OddsRatio_working_3-way'!U139/(3*'OddsRatio_working_3-way'!X139^(1/3))*COS(('OddsRatio_working_3-way'!Y139)/3)</f>
        <v>0.54952567953903009</v>
      </c>
      <c r="AG139" s="11">
        <f>-'OddsRatio_working_3-way'!U139/(3*'OddsRatio_working_3-way'!X139^(1/3))*COS(('OddsRatio_working_3-way'!Y139+2*PI())/3)</f>
        <v>-0.44084641784243933</v>
      </c>
      <c r="AH139" s="11">
        <f>-'OddsRatio_working_3-way'!U139/(3*'OddsRatio_working_3-way'!X139^(1/3))*COS(('OddsRatio_working_3-way'!Y139+4*PI())/3)</f>
        <v>-0.10867926169659066</v>
      </c>
      <c r="AI139" s="11">
        <f>'OddsRatio_working_3-way'!U139/(3*'OddsRatio_working_3-way'!X139^(1/3))*SIN(('OddsRatio_working_3-way'!Y139)/3)</f>
        <v>-0.19177679701675823</v>
      </c>
      <c r="AJ139" s="11">
        <f>'OddsRatio_working_3-way'!U139/(3*'OddsRatio_working_3-way'!X139^(1/3))*SIN(('OddsRatio_working_3-way'!Y139+2*PI())/3)</f>
        <v>-0.38001480000432752</v>
      </c>
      <c r="AK139" s="11">
        <f>'OddsRatio_working_3-way'!U139/(3*'OddsRatio_working_3-way'!X139^(1/3))*SIN(('OddsRatio_working_3-way'!Y139+4*PI())/3)</f>
        <v>0.57179159702108573</v>
      </c>
      <c r="AL139" s="11">
        <f>'OddsRatio_working_3-way'!Z139+'OddsRatio_working_3-way'!AF139</f>
        <v>1.09905135907806</v>
      </c>
      <c r="AM139" s="11">
        <f>'OddsRatio_working_3-way'!AA139+'OddsRatio_working_3-way'!AG139</f>
        <v>-0.88169283568487855</v>
      </c>
      <c r="AN139" s="11">
        <f>'OddsRatio_working_3-way'!AB139+'OddsRatio_working_3-way'!AH139</f>
        <v>-0.21735852339318129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1.09905135907806</v>
      </c>
      <c r="AS139" s="11">
        <f>IF(('OddsRatio_working_3-way'!X139=0),IF(Q139&gt;0,-Q139^(1/3),(-Q139)^(1/3)),'OddsRatio_working_3-way'!AM139-'OddsRatio_working_3-way'!R139/3)</f>
        <v>-0.88169283568487855</v>
      </c>
      <c r="AT139" s="11">
        <f>IF(('OddsRatio_working_3-way'!X139=0),IF(Q139&gt;0,-Q139^(1/3),(-Q139)^(1/3)),'OddsRatio_working_3-way'!AN139-'OddsRatio_working_3-way'!R139/3)</f>
        <v>-0.21735852339318129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1.87</v>
      </c>
      <c r="B140" s="4">
        <f>IF('True_Odds_Calculator_3-way'!B141="","",'True_Odds_Calculator_3-way'!B141)</f>
        <v>3.93</v>
      </c>
      <c r="C140" s="4">
        <f>IF('True_Odds_Calculator_3-way'!C141="","",'True_Odds_Calculator_3-way'!C141)</f>
        <v>3.89</v>
      </c>
      <c r="D140" s="9">
        <f t="shared" si="39"/>
        <v>0.51623948450078627</v>
      </c>
      <c r="E140" s="9">
        <f t="shared" si="40"/>
        <v>0.24061994306195242</v>
      </c>
      <c r="F140" s="9">
        <f t="shared" si="41"/>
        <v>0.24314057243726109</v>
      </c>
      <c r="G140" s="9">
        <f t="shared" si="42"/>
        <v>1.0771097256867783</v>
      </c>
      <c r="H140" s="9">
        <f t="shared" si="43"/>
        <v>1.9370854613474977</v>
      </c>
      <c r="I140" s="9">
        <f t="shared" si="44"/>
        <v>4.1559314962622613</v>
      </c>
      <c r="J140" s="9">
        <f t="shared" si="45"/>
        <v>4.1128471072347894</v>
      </c>
      <c r="K140" s="11">
        <f t="shared" si="46"/>
        <v>0.53475935828876997</v>
      </c>
      <c r="L140" s="11">
        <f t="shared" si="47"/>
        <v>0.2544529262086514</v>
      </c>
      <c r="M140" s="11">
        <f t="shared" si="48"/>
        <v>0.25706940874035988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-0.25769201265188224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0.23401427990815304</v>
      </c>
      <c r="Q140" s="11">
        <f>2*'OddsRatio_working_3-way'!K140*'OddsRatio_working_3-way'!L140*'OddsRatio_working_3-way'!M140</f>
        <v>6.9959425981510615E-2</v>
      </c>
      <c r="R140" s="11">
        <f t="shared" si="49"/>
        <v>0</v>
      </c>
      <c r="S140" s="11">
        <f t="shared" si="50"/>
        <v>-0.9081161557936388</v>
      </c>
      <c r="T140" s="11">
        <f t="shared" si="51"/>
        <v>-0.27148465046147646</v>
      </c>
      <c r="U140" s="11">
        <f>'OddsRatio_working_3-way'!S140-'OddsRatio_working_3-way'!R140^2/3</f>
        <v>-0.9081161557936388</v>
      </c>
      <c r="V140" s="11">
        <f>'OddsRatio_working_3-way'!S140*'OddsRatio_working_3-way'!R140/3-2*'OddsRatio_working_3-way'!R140^3/27-'OddsRatio_working_3-way'!T140</f>
        <v>0.27148465046147646</v>
      </c>
      <c r="W140" s="11">
        <f>'OddsRatio_working_3-way'!V140^2+4*'OddsRatio_working_3-way'!U140^3/27</f>
        <v>-3.7244328647509761E-2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0.16654447160120611</v>
      </c>
      <c r="Y140" s="11">
        <f>IF('OddsRatio_working_3-way'!W140&gt;=0,IF('OddsRatio_working_3-way'!V140+SQRT('OddsRatio_working_3-way'!W140)&gt;0,0,PI()),ACOS('OddsRatio_working_3-way'!V140/(2*'OddsRatio_working_3-way'!X140)))</f>
        <v>0.61797821084807902</v>
      </c>
      <c r="Z140" s="11">
        <f>'OddsRatio_working_3-way'!X140^(1/3)*COS('OddsRatio_working_3-way'!Y140/3)</f>
        <v>0.53855486284338916</v>
      </c>
      <c r="AA140" s="11">
        <f>'OddsRatio_working_3-way'!X140^(1/3)*COS(('OddsRatio_working_3-way'!Y140+2*PI())/3)</f>
        <v>-0.36673528759149432</v>
      </c>
      <c r="AB140" s="11">
        <f>'OddsRatio_working_3-way'!X140^(1/3)*COS(('OddsRatio_working_3-way'!Y140+4*PI())/3)</f>
        <v>-0.17181957525189473</v>
      </c>
      <c r="AC140" s="11">
        <f>'OddsRatio_working_3-way'!X140^(1/3)*SIN('OddsRatio_working_3-way'!Y140/3)</f>
        <v>0.11253463898855542</v>
      </c>
      <c r="AD140" s="11">
        <f>'OddsRatio_working_3-way'!X140^(1/3)*SIN(('OddsRatio_working_3-way'!Y140+2*PI())/3)</f>
        <v>0.41013487305974139</v>
      </c>
      <c r="AE140" s="11">
        <f>'OddsRatio_working_3-way'!X140^(1/3)*SIN(('OddsRatio_working_3-way'!Y140+4*PI())/3)</f>
        <v>-0.52266951204829681</v>
      </c>
      <c r="AF140" s="11">
        <f>-'OddsRatio_working_3-way'!U140/(3*'OddsRatio_working_3-way'!X140^(1/3))*COS(('OddsRatio_working_3-way'!Y140)/3)</f>
        <v>0.53855486284338916</v>
      </c>
      <c r="AG140" s="11">
        <f>-'OddsRatio_working_3-way'!U140/(3*'OddsRatio_working_3-way'!X140^(1/3))*COS(('OddsRatio_working_3-way'!Y140+2*PI())/3)</f>
        <v>-0.36673528759149432</v>
      </c>
      <c r="AH140" s="11">
        <f>-'OddsRatio_working_3-way'!U140/(3*'OddsRatio_working_3-way'!X140^(1/3))*COS(('OddsRatio_working_3-way'!Y140+4*PI())/3)</f>
        <v>-0.17181957525189473</v>
      </c>
      <c r="AI140" s="11">
        <f>'OddsRatio_working_3-way'!U140/(3*'OddsRatio_working_3-way'!X140^(1/3))*SIN(('OddsRatio_working_3-way'!Y140)/3)</f>
        <v>-0.11253463898855542</v>
      </c>
      <c r="AJ140" s="11">
        <f>'OddsRatio_working_3-way'!U140/(3*'OddsRatio_working_3-way'!X140^(1/3))*SIN(('OddsRatio_working_3-way'!Y140+2*PI())/3)</f>
        <v>-0.41013487305974139</v>
      </c>
      <c r="AK140" s="11">
        <f>'OddsRatio_working_3-way'!U140/(3*'OddsRatio_working_3-way'!X140^(1/3))*SIN(('OddsRatio_working_3-way'!Y140+4*PI())/3)</f>
        <v>0.52266951204829681</v>
      </c>
      <c r="AL140" s="11">
        <f>'OddsRatio_working_3-way'!Z140+'OddsRatio_working_3-way'!AF140</f>
        <v>1.0771097256867783</v>
      </c>
      <c r="AM140" s="11">
        <f>'OddsRatio_working_3-way'!AA140+'OddsRatio_working_3-way'!AG140</f>
        <v>-0.73347057518298864</v>
      </c>
      <c r="AN140" s="11">
        <f>'OddsRatio_working_3-way'!AB140+'OddsRatio_working_3-way'!AH140</f>
        <v>-0.34363915050378946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1.0771097256867783</v>
      </c>
      <c r="AS140" s="11">
        <f>IF(('OddsRatio_working_3-way'!X140=0),IF(Q140&gt;0,-Q140^(1/3),(-Q140)^(1/3)),'OddsRatio_working_3-way'!AM140-'OddsRatio_working_3-way'!R140/3)</f>
        <v>-0.73347057518298864</v>
      </c>
      <c r="AT140" s="11">
        <f>IF(('OddsRatio_working_3-way'!X140=0),IF(Q140&gt;0,-Q140^(1/3),(-Q140)^(1/3)),'OddsRatio_working_3-way'!AN140-'OddsRatio_working_3-way'!R140/3)</f>
        <v>-0.34363915050378946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2.29</v>
      </c>
      <c r="B141" s="4">
        <f>IF('True_Odds_Calculator_3-way'!B142="","",'True_Odds_Calculator_3-way'!B142)</f>
        <v>3.55</v>
      </c>
      <c r="C141" s="4">
        <f>IF('True_Odds_Calculator_3-way'!C142="","",'True_Odds_Calculator_3-way'!C142)</f>
        <v>3.07</v>
      </c>
      <c r="D141" s="9">
        <f t="shared" si="39"/>
        <v>0.42034927630928515</v>
      </c>
      <c r="E141" s="9">
        <f t="shared" si="40"/>
        <v>0.26839305376157957</v>
      </c>
      <c r="F141" s="9">
        <f t="shared" si="41"/>
        <v>0.31125766992913551</v>
      </c>
      <c r="G141" s="9">
        <f t="shared" si="42"/>
        <v>1.0689720943905106</v>
      </c>
      <c r="H141" s="9">
        <f t="shared" si="43"/>
        <v>2.3789740017637588</v>
      </c>
      <c r="I141" s="9">
        <f t="shared" si="44"/>
        <v>3.7258788406958017</v>
      </c>
      <c r="J141" s="9">
        <f t="shared" si="45"/>
        <v>3.212772235388357</v>
      </c>
      <c r="K141" s="11">
        <f t="shared" si="46"/>
        <v>0.4366812227074236</v>
      </c>
      <c r="L141" s="11">
        <f t="shared" si="47"/>
        <v>0.28169014084507044</v>
      </c>
      <c r="M141" s="11">
        <f t="shared" si="48"/>
        <v>0.32573289902280134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-0.27283370793585049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0.23680194762590029</v>
      </c>
      <c r="Q141" s="11">
        <f>2*'OddsRatio_working_3-way'!K141*'OddsRatio_working_3-way'!L141*'OddsRatio_working_3-way'!M141</f>
        <v>8.0136022885245434E-2</v>
      </c>
      <c r="R141" s="11">
        <f t="shared" si="49"/>
        <v>0</v>
      </c>
      <c r="S141" s="11">
        <f t="shared" si="50"/>
        <v>-0.86793508550482301</v>
      </c>
      <c r="T141" s="11">
        <f t="shared" si="51"/>
        <v>-0.29371745702362873</v>
      </c>
      <c r="U141" s="11">
        <f>'OddsRatio_working_3-way'!S141-'OddsRatio_working_3-way'!R141^2/3</f>
        <v>-0.86793508550482301</v>
      </c>
      <c r="V141" s="11">
        <f>'OddsRatio_working_3-way'!S141*'OddsRatio_working_3-way'!R141/3-2*'OddsRatio_working_3-way'!R141^3/27-'OddsRatio_working_3-way'!T141</f>
        <v>0.29371745702362873</v>
      </c>
      <c r="W141" s="11">
        <f>'OddsRatio_working_3-way'!V141^2+4*'OddsRatio_working_3-way'!U141^3/27</f>
        <v>-1.0593065596144313E-2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0.1556141142028668</v>
      </c>
      <c r="Y141" s="11">
        <f>IF('OddsRatio_working_3-way'!W141&gt;=0,IF('OddsRatio_working_3-way'!V141+SQRT('OddsRatio_working_3-way'!W141)&gt;0,0,PI()),ACOS('OddsRatio_working_3-way'!V141/(2*'OddsRatio_working_3-way'!X141)))</f>
        <v>0.33704331989229241</v>
      </c>
      <c r="Z141" s="11">
        <f>'OddsRatio_working_3-way'!X141^(1/3)*COS('OddsRatio_working_3-way'!Y141/3)</f>
        <v>0.53448604719525539</v>
      </c>
      <c r="AA141" s="11">
        <f>'OddsRatio_working_3-way'!X141^(1/3)*COS(('OddsRatio_working_3-way'!Y141+2*PI())/3)</f>
        <v>-0.31946629802004578</v>
      </c>
      <c r="AB141" s="11">
        <f>'OddsRatio_working_3-way'!X141^(1/3)*COS(('OddsRatio_working_3-way'!Y141+4*PI())/3)</f>
        <v>-0.21501974917520975</v>
      </c>
      <c r="AC141" s="11">
        <f>'OddsRatio_working_3-way'!X141^(1/3)*SIN('OddsRatio_working_3-way'!Y141/3)</f>
        <v>6.0302243091493457E-2</v>
      </c>
      <c r="AD141" s="11">
        <f>'OddsRatio_working_3-way'!X141^(1/3)*SIN(('OddsRatio_working_3-way'!Y141+2*PI())/3)</f>
        <v>0.43272737329367283</v>
      </c>
      <c r="AE141" s="11">
        <f>'OddsRatio_working_3-way'!X141^(1/3)*SIN(('OddsRatio_working_3-way'!Y141+4*PI())/3)</f>
        <v>-0.49302961638516635</v>
      </c>
      <c r="AF141" s="11">
        <f>-'OddsRatio_working_3-way'!U141/(3*'OddsRatio_working_3-way'!X141^(1/3))*COS(('OddsRatio_working_3-way'!Y141)/3)</f>
        <v>0.53448604719525528</v>
      </c>
      <c r="AG141" s="11">
        <f>-'OddsRatio_working_3-way'!U141/(3*'OddsRatio_working_3-way'!X141^(1/3))*COS(('OddsRatio_working_3-way'!Y141+2*PI())/3)</f>
        <v>-0.31946629802004572</v>
      </c>
      <c r="AH141" s="11">
        <f>-'OddsRatio_working_3-way'!U141/(3*'OddsRatio_working_3-way'!X141^(1/3))*COS(('OddsRatio_working_3-way'!Y141+4*PI())/3)</f>
        <v>-0.21501974917520972</v>
      </c>
      <c r="AI141" s="11">
        <f>'OddsRatio_working_3-way'!U141/(3*'OddsRatio_working_3-way'!X141^(1/3))*SIN(('OddsRatio_working_3-way'!Y141)/3)</f>
        <v>-6.0302243091493443E-2</v>
      </c>
      <c r="AJ141" s="11">
        <f>'OddsRatio_working_3-way'!U141/(3*'OddsRatio_working_3-way'!X141^(1/3))*SIN(('OddsRatio_working_3-way'!Y141+2*PI())/3)</f>
        <v>-0.43272737329367278</v>
      </c>
      <c r="AK141" s="11">
        <f>'OddsRatio_working_3-way'!U141/(3*'OddsRatio_working_3-way'!X141^(1/3))*SIN(('OddsRatio_working_3-way'!Y141+4*PI())/3)</f>
        <v>0.49302961638516624</v>
      </c>
      <c r="AL141" s="11">
        <f>'OddsRatio_working_3-way'!Z141+'OddsRatio_working_3-way'!AF141</f>
        <v>1.0689720943905106</v>
      </c>
      <c r="AM141" s="11">
        <f>'OddsRatio_working_3-way'!AA141+'OddsRatio_working_3-way'!AG141</f>
        <v>-0.63893259604009156</v>
      </c>
      <c r="AN141" s="11">
        <f>'OddsRatio_working_3-way'!AB141+'OddsRatio_working_3-way'!AH141</f>
        <v>-0.43003949835041944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1.0689720943905106</v>
      </c>
      <c r="AS141" s="11">
        <f>IF(('OddsRatio_working_3-way'!X141=0),IF(Q141&gt;0,-Q141^(1/3),(-Q141)^(1/3)),'OddsRatio_working_3-way'!AM141-'OddsRatio_working_3-way'!R141/3)</f>
        <v>-0.63893259604009156</v>
      </c>
      <c r="AT141" s="11">
        <f>IF(('OddsRatio_working_3-way'!X141=0),IF(Q141&gt;0,-Q141^(1/3),(-Q141)^(1/3)),'OddsRatio_working_3-way'!AN141-'OddsRatio_working_3-way'!R141/3)</f>
        <v>-0.43003949835041944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1.08</v>
      </c>
      <c r="B142" s="4">
        <f>IF('True_Odds_Calculator_3-way'!B143="","",'True_Odds_Calculator_3-way'!B143)</f>
        <v>13.41</v>
      </c>
      <c r="C142" s="4">
        <f>IF('True_Odds_Calculator_3-way'!C143="","",'True_Odds_Calculator_3-way'!C143)</f>
        <v>30.68</v>
      </c>
      <c r="D142" s="9">
        <f t="shared" si="39"/>
        <v>0.91112252455049658</v>
      </c>
      <c r="E142" s="9">
        <f t="shared" si="40"/>
        <v>6.1988542065870338E-2</v>
      </c>
      <c r="F142" s="9">
        <f t="shared" si="41"/>
        <v>2.6888933383633257E-2</v>
      </c>
      <c r="G142" s="9">
        <f t="shared" si="42"/>
        <v>1.2193403336910045</v>
      </c>
      <c r="H142" s="9">
        <f t="shared" si="43"/>
        <v>1.0975472266952804</v>
      </c>
      <c r="I142" s="9">
        <f t="shared" si="44"/>
        <v>16.132013541105369</v>
      </c>
      <c r="J142" s="9">
        <f t="shared" si="45"/>
        <v>37.190021103949015</v>
      </c>
      <c r="K142" s="11">
        <f t="shared" si="46"/>
        <v>0.92592592592592582</v>
      </c>
      <c r="L142" s="11">
        <f t="shared" si="47"/>
        <v>7.4571215510812819E-2</v>
      </c>
      <c r="M142" s="11">
        <f t="shared" si="48"/>
        <v>3.259452411994785E-2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-6.6315916566804578E-2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9.4906446414933607E-2</v>
      </c>
      <c r="Q142" s="11">
        <f>2*'OddsRatio_working_3-way'!K142*'OddsRatio_working_3-way'!L142*'OddsRatio_working_3-way'!M142</f>
        <v>4.5011357085574391E-3</v>
      </c>
      <c r="R142" s="11">
        <f t="shared" si="49"/>
        <v>0</v>
      </c>
      <c r="S142" s="11">
        <f t="shared" si="50"/>
        <v>-1.4311262111461254</v>
      </c>
      <c r="T142" s="11">
        <f t="shared" si="51"/>
        <v>-6.787413854143351E-2</v>
      </c>
      <c r="U142" s="11">
        <f>'OddsRatio_working_3-way'!S142-'OddsRatio_working_3-way'!R142^2/3</f>
        <v>-1.4311262111461254</v>
      </c>
      <c r="V142" s="11">
        <f>'OddsRatio_working_3-way'!S142*'OddsRatio_working_3-way'!R142/3-2*'OddsRatio_working_3-way'!R142^3/27-'OddsRatio_working_3-way'!T142</f>
        <v>6.787413854143351E-2</v>
      </c>
      <c r="W142" s="11">
        <f>'OddsRatio_working_3-way'!V142^2+4*'OddsRatio_working_3-way'!U142^3/27</f>
        <v>-0.42963331023202833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0.32948452502157444</v>
      </c>
      <c r="Y142" s="11">
        <f>IF('OddsRatio_working_3-way'!W142&gt;=0,IF('OddsRatio_working_3-way'!V142+SQRT('OddsRatio_working_3-way'!W142)&gt;0,0,PI()),ACOS('OddsRatio_working_3-way'!V142/(2*'OddsRatio_working_3-way'!X142)))</f>
        <v>1.4676128326943707</v>
      </c>
      <c r="Z142" s="11">
        <f>'OddsRatio_working_3-way'!X142^(1/3)*COS('OddsRatio_working_3-way'!Y142/3)</f>
        <v>0.60967016684550224</v>
      </c>
      <c r="AA142" s="11">
        <f>'OddsRatio_working_3-way'!X142^(1/3)*COS(('OddsRatio_working_3-way'!Y142+2*PI())/3)</f>
        <v>-0.58591917854459263</v>
      </c>
      <c r="AB142" s="11">
        <f>'OddsRatio_working_3-way'!X142^(1/3)*COS(('OddsRatio_working_3-way'!Y142+4*PI())/3)</f>
        <v>-2.3750988300909749E-2</v>
      </c>
      <c r="AC142" s="11">
        <f>'OddsRatio_working_3-way'!X142^(1/3)*SIN('OddsRatio_working_3-way'!Y142/3)</f>
        <v>0.32456795596703503</v>
      </c>
      <c r="AD142" s="11">
        <f>'OddsRatio_working_3-way'!X142^(1/3)*SIN(('OddsRatio_working_3-way'!Y142+2*PI())/3)</f>
        <v>0.36570587443418451</v>
      </c>
      <c r="AE142" s="11">
        <f>'OddsRatio_working_3-way'!X142^(1/3)*SIN(('OddsRatio_working_3-way'!Y142+4*PI())/3)</f>
        <v>-0.6902738304012197</v>
      </c>
      <c r="AF142" s="11">
        <f>-'OddsRatio_working_3-way'!U142/(3*'OddsRatio_working_3-way'!X142^(1/3))*COS(('OddsRatio_working_3-way'!Y142)/3)</f>
        <v>0.60967016684550235</v>
      </c>
      <c r="AG142" s="11">
        <f>-'OddsRatio_working_3-way'!U142/(3*'OddsRatio_working_3-way'!X142^(1/3))*COS(('OddsRatio_working_3-way'!Y142+2*PI())/3)</f>
        <v>-0.58591917854459263</v>
      </c>
      <c r="AH142" s="11">
        <f>-'OddsRatio_working_3-way'!U142/(3*'OddsRatio_working_3-way'!X142^(1/3))*COS(('OddsRatio_working_3-way'!Y142+4*PI())/3)</f>
        <v>-2.3750988300909753E-2</v>
      </c>
      <c r="AI142" s="11">
        <f>'OddsRatio_working_3-way'!U142/(3*'OddsRatio_working_3-way'!X142^(1/3))*SIN(('OddsRatio_working_3-way'!Y142)/3)</f>
        <v>-0.32456795596703508</v>
      </c>
      <c r="AJ142" s="11">
        <f>'OddsRatio_working_3-way'!U142/(3*'OddsRatio_working_3-way'!X142^(1/3))*SIN(('OddsRatio_working_3-way'!Y142+2*PI())/3)</f>
        <v>-0.36570587443418456</v>
      </c>
      <c r="AK142" s="11">
        <f>'OddsRatio_working_3-way'!U142/(3*'OddsRatio_working_3-way'!X142^(1/3))*SIN(('OddsRatio_working_3-way'!Y142+4*PI())/3)</f>
        <v>0.69027383040121981</v>
      </c>
      <c r="AL142" s="11">
        <f>'OddsRatio_working_3-way'!Z142+'OddsRatio_working_3-way'!AF142</f>
        <v>1.2193403336910045</v>
      </c>
      <c r="AM142" s="11">
        <f>'OddsRatio_working_3-way'!AA142+'OddsRatio_working_3-way'!AG142</f>
        <v>-1.1718383570891853</v>
      </c>
      <c r="AN142" s="11">
        <f>'OddsRatio_working_3-way'!AB142+'OddsRatio_working_3-way'!AH142</f>
        <v>-4.7501976601819498E-2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1.2193403336910045</v>
      </c>
      <c r="AS142" s="11">
        <f>IF(('OddsRatio_working_3-way'!X142=0),IF(Q142&gt;0,-Q142^(1/3),(-Q142)^(1/3)),'OddsRatio_working_3-way'!AM142-'OddsRatio_working_3-way'!R142/3)</f>
        <v>-1.1718383570891853</v>
      </c>
      <c r="AT142" s="11">
        <f>IF(('OddsRatio_working_3-way'!X142=0),IF(Q142&gt;0,-Q142^(1/3),(-Q142)^(1/3)),'OddsRatio_working_3-way'!AN142-'OddsRatio_working_3-way'!R142/3)</f>
        <v>-4.7501976601819498E-2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1.67</v>
      </c>
      <c r="B143" s="4">
        <f>IF('True_Odds_Calculator_3-way'!B144="","",'True_Odds_Calculator_3-way'!B144)</f>
        <v>4.34</v>
      </c>
      <c r="C143" s="4">
        <f>IF('True_Odds_Calculator_3-way'!C144="","",'True_Odds_Calculator_3-way'!C144)</f>
        <v>5.16</v>
      </c>
      <c r="D143" s="9">
        <f t="shared" si="39"/>
        <v>0.58907945317039245</v>
      </c>
      <c r="E143" s="9">
        <f t="shared" si="40"/>
        <v>0.22334350685361751</v>
      </c>
      <c r="F143" s="9">
        <f t="shared" si="41"/>
        <v>0.1875770399759901</v>
      </c>
      <c r="G143" s="9">
        <f t="shared" si="42"/>
        <v>1.0411401139499805</v>
      </c>
      <c r="H143" s="9">
        <f t="shared" si="43"/>
        <v>1.6975638763464866</v>
      </c>
      <c r="I143" s="9">
        <f t="shared" si="44"/>
        <v>4.4774079805929352</v>
      </c>
      <c r="J143" s="9">
        <f t="shared" si="45"/>
        <v>5.3311428740319187</v>
      </c>
      <c r="K143" s="11">
        <f t="shared" si="46"/>
        <v>0.5988023952095809</v>
      </c>
      <c r="L143" s="11">
        <f t="shared" si="47"/>
        <v>0.2304147465437788</v>
      </c>
      <c r="M143" s="11">
        <f t="shared" si="48"/>
        <v>0.19379844961240308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-0.24891937270031794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0.21845709502653682</v>
      </c>
      <c r="Q143" s="11">
        <f>2*'OddsRatio_working_3-way'!K143*'OddsRatio_working_3-way'!L143*'OddsRatio_working_3-way'!M143</f>
        <v>5.3477869039543893E-2</v>
      </c>
      <c r="R143" s="11">
        <f t="shared" si="49"/>
        <v>0</v>
      </c>
      <c r="S143" s="11">
        <f t="shared" si="50"/>
        <v>-0.87762190888028779</v>
      </c>
      <c r="T143" s="11">
        <f t="shared" si="51"/>
        <v>-0.21484012457289783</v>
      </c>
      <c r="U143" s="11">
        <f>'OddsRatio_working_3-way'!S143-'OddsRatio_working_3-way'!R143^2/3</f>
        <v>-0.87762190888028779</v>
      </c>
      <c r="V143" s="11">
        <f>'OddsRatio_working_3-way'!S143*'OddsRatio_working_3-way'!R143/3-2*'OddsRatio_working_3-way'!R143^3/27-'OddsRatio_working_3-way'!T143</f>
        <v>0.21484012457289783</v>
      </c>
      <c r="W143" s="11">
        <f>'OddsRatio_working_3-way'!V143^2+4*'OddsRatio_working_3-way'!U143^3/27</f>
        <v>-5.3986259436418917E-2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0.15822652950984323</v>
      </c>
      <c r="Y143" s="11">
        <f>IF('OddsRatio_working_3-way'!W143&gt;=0,IF('OddsRatio_working_3-way'!V143+SQRT('OddsRatio_working_3-way'!W143)&gt;0,0,PI()),ACOS('OddsRatio_working_3-way'!V143/(2*'OddsRatio_working_3-way'!X143)))</f>
        <v>0.82453228383125043</v>
      </c>
      <c r="Z143" s="11">
        <f>'OddsRatio_working_3-way'!X143^(1/3)*COS('OddsRatio_working_3-way'!Y143/3)</f>
        <v>0.52057005697499026</v>
      </c>
      <c r="AA143" s="11">
        <f>'OddsRatio_working_3-way'!X143^(1/3)*COS(('OddsRatio_working_3-way'!Y143+2*PI())/3)</f>
        <v>-0.38740933401505162</v>
      </c>
      <c r="AB143" s="11">
        <f>'OddsRatio_working_3-way'!X143^(1/3)*COS(('OddsRatio_working_3-way'!Y143+4*PI())/3)</f>
        <v>-0.1331607229599388</v>
      </c>
      <c r="AC143" s="11">
        <f>'OddsRatio_working_3-way'!X143^(1/3)*SIN('OddsRatio_working_3-way'!Y143/3)</f>
        <v>0.14679050403375782</v>
      </c>
      <c r="AD143" s="11">
        <f>'OddsRatio_working_3-way'!X143^(1/3)*SIN(('OddsRatio_working_3-way'!Y143+2*PI())/3)</f>
        <v>0.37743164177297522</v>
      </c>
      <c r="AE143" s="11">
        <f>'OddsRatio_working_3-way'!X143^(1/3)*SIN(('OddsRatio_working_3-way'!Y143+4*PI())/3)</f>
        <v>-0.5242221458067331</v>
      </c>
      <c r="AF143" s="11">
        <f>-'OddsRatio_working_3-way'!U143/(3*'OddsRatio_working_3-way'!X143^(1/3))*COS(('OddsRatio_working_3-way'!Y143)/3)</f>
        <v>0.52057005697499026</v>
      </c>
      <c r="AG143" s="11">
        <f>-'OddsRatio_working_3-way'!U143/(3*'OddsRatio_working_3-way'!X143^(1/3))*COS(('OddsRatio_working_3-way'!Y143+2*PI())/3)</f>
        <v>-0.38740933401505162</v>
      </c>
      <c r="AH143" s="11">
        <f>-'OddsRatio_working_3-way'!U143/(3*'OddsRatio_working_3-way'!X143^(1/3))*COS(('OddsRatio_working_3-way'!Y143+4*PI())/3)</f>
        <v>-0.1331607229599388</v>
      </c>
      <c r="AI143" s="11">
        <f>'OddsRatio_working_3-way'!U143/(3*'OddsRatio_working_3-way'!X143^(1/3))*SIN(('OddsRatio_working_3-way'!Y143)/3)</f>
        <v>-0.14679050403375782</v>
      </c>
      <c r="AJ143" s="11">
        <f>'OddsRatio_working_3-way'!U143/(3*'OddsRatio_working_3-way'!X143^(1/3))*SIN(('OddsRatio_working_3-way'!Y143+2*PI())/3)</f>
        <v>-0.37743164177297522</v>
      </c>
      <c r="AK143" s="11">
        <f>'OddsRatio_working_3-way'!U143/(3*'OddsRatio_working_3-way'!X143^(1/3))*SIN(('OddsRatio_working_3-way'!Y143+4*PI())/3)</f>
        <v>0.5242221458067331</v>
      </c>
      <c r="AL143" s="11">
        <f>'OddsRatio_working_3-way'!Z143+'OddsRatio_working_3-way'!AF143</f>
        <v>1.0411401139499805</v>
      </c>
      <c r="AM143" s="11">
        <f>'OddsRatio_working_3-way'!AA143+'OddsRatio_working_3-way'!AG143</f>
        <v>-0.77481866803010324</v>
      </c>
      <c r="AN143" s="11">
        <f>'OddsRatio_working_3-way'!AB143+'OddsRatio_working_3-way'!AH143</f>
        <v>-0.26632144591987761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1.0411401139499805</v>
      </c>
      <c r="AS143" s="11">
        <f>IF(('OddsRatio_working_3-way'!X143=0),IF(Q143&gt;0,-Q143^(1/3),(-Q143)^(1/3)),'OddsRatio_working_3-way'!AM143-'OddsRatio_working_3-way'!R143/3)</f>
        <v>-0.77481866803010324</v>
      </c>
      <c r="AT143" s="11">
        <f>IF(('OddsRatio_working_3-way'!X143=0),IF(Q143&gt;0,-Q143^(1/3),(-Q143)^(1/3)),'OddsRatio_working_3-way'!AN143-'OddsRatio_working_3-way'!R143/3)</f>
        <v>-0.26632144591987761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6.47</v>
      </c>
      <c r="B144" s="4">
        <f>IF('True_Odds_Calculator_3-way'!B145="","",'True_Odds_Calculator_3-way'!B145)</f>
        <v>4.37</v>
      </c>
      <c r="C144" s="4">
        <f>IF('True_Odds_Calculator_3-way'!C145="","",'True_Odds_Calculator_3-way'!C145)</f>
        <v>1.56</v>
      </c>
      <c r="D144" s="9">
        <f t="shared" si="39"/>
        <v>0.14868326511853633</v>
      </c>
      <c r="E144" s="9">
        <f t="shared" si="40"/>
        <v>0.22087061033267727</v>
      </c>
      <c r="F144" s="9">
        <f t="shared" si="41"/>
        <v>0.63044612454878635</v>
      </c>
      <c r="G144" s="9">
        <f t="shared" si="42"/>
        <v>1.0467470716972307</v>
      </c>
      <c r="H144" s="9">
        <f t="shared" si="43"/>
        <v>6.7257064821838517</v>
      </c>
      <c r="I144" s="9">
        <f t="shared" si="44"/>
        <v>4.5275376316196674</v>
      </c>
      <c r="J144" s="9">
        <f t="shared" si="45"/>
        <v>1.5861783601504496</v>
      </c>
      <c r="K144" s="11">
        <f t="shared" si="46"/>
        <v>0.15455950540958269</v>
      </c>
      <c r="L144" s="11">
        <f t="shared" si="47"/>
        <v>0.22883295194508008</v>
      </c>
      <c r="M144" s="11">
        <f t="shared" si="48"/>
        <v>0.64102564102564097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-0.23404261300695828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0.21311672693335637</v>
      </c>
      <c r="Q144" s="11">
        <f>2*'OddsRatio_working_3-way'!K144*'OddsRatio_working_3-way'!L144*'OddsRatio_working_3-way'!M144</f>
        <v>4.5343984453905611E-2</v>
      </c>
      <c r="R144" s="11">
        <f t="shared" si="49"/>
        <v>0</v>
      </c>
      <c r="S144" s="11">
        <f t="shared" si="50"/>
        <v>-0.91058941871846322</v>
      </c>
      <c r="T144" s="11">
        <f t="shared" si="51"/>
        <v>-0.19374242951456663</v>
      </c>
      <c r="U144" s="11">
        <f>'OddsRatio_working_3-way'!S144-'OddsRatio_working_3-way'!R144^2/3</f>
        <v>-0.91058941871846322</v>
      </c>
      <c r="V144" s="11">
        <f>'OddsRatio_working_3-way'!S144*'OddsRatio_working_3-way'!R144/3-2*'OddsRatio_working_3-way'!R144^3/27-'OddsRatio_working_3-way'!T144</f>
        <v>0.19374242951456663</v>
      </c>
      <c r="W144" s="11">
        <f>'OddsRatio_working_3-way'!V144^2+4*'OddsRatio_working_3-way'!U144^3/27</f>
        <v>-7.4321091978894332E-2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0.16722531280663011</v>
      </c>
      <c r="Y144" s="11">
        <f>IF('OddsRatio_working_3-way'!W144&gt;=0,IF('OddsRatio_working_3-way'!V144+SQRT('OddsRatio_working_3-way'!W144)&gt;0,0,PI()),ACOS('OddsRatio_working_3-way'!V144/(2*'OddsRatio_working_3-way'!X144)))</f>
        <v>0.95294434637644931</v>
      </c>
      <c r="Z144" s="11">
        <f>'OddsRatio_working_3-way'!X144^(1/3)*COS('OddsRatio_working_3-way'!Y144/3)</f>
        <v>0.52337353584861535</v>
      </c>
      <c r="AA144" s="11">
        <f>'OddsRatio_working_3-way'!X144^(1/3)*COS(('OddsRatio_working_3-way'!Y144+2*PI())/3)</f>
        <v>-0.41070844809066626</v>
      </c>
      <c r="AB144" s="11">
        <f>'OddsRatio_working_3-way'!X144^(1/3)*COS(('OddsRatio_working_3-way'!Y144+4*PI())/3)</f>
        <v>-0.11266508775794921</v>
      </c>
      <c r="AC144" s="11">
        <f>'OddsRatio_working_3-way'!X144^(1/3)*SIN('OddsRatio_working_3-way'!Y144/3)</f>
        <v>0.17207541431827475</v>
      </c>
      <c r="AD144" s="11">
        <f>'OddsRatio_working_3-way'!X144^(1/3)*SIN(('OddsRatio_working_3-way'!Y144+2*PI())/3)</f>
        <v>0.36721707055424907</v>
      </c>
      <c r="AE144" s="11">
        <f>'OddsRatio_working_3-way'!X144^(1/3)*SIN(('OddsRatio_working_3-way'!Y144+4*PI())/3)</f>
        <v>-0.5392924848725239</v>
      </c>
      <c r="AF144" s="11">
        <f>-'OddsRatio_working_3-way'!U144/(3*'OddsRatio_working_3-way'!X144^(1/3))*COS(('OddsRatio_working_3-way'!Y144)/3)</f>
        <v>0.52337353584861523</v>
      </c>
      <c r="AG144" s="11">
        <f>-'OddsRatio_working_3-way'!U144/(3*'OddsRatio_working_3-way'!X144^(1/3))*COS(('OddsRatio_working_3-way'!Y144+2*PI())/3)</f>
        <v>-0.4107084480906662</v>
      </c>
      <c r="AH144" s="11">
        <f>-'OddsRatio_working_3-way'!U144/(3*'OddsRatio_working_3-way'!X144^(1/3))*COS(('OddsRatio_working_3-way'!Y144+4*PI())/3)</f>
        <v>-0.1126650877579492</v>
      </c>
      <c r="AI144" s="11">
        <f>'OddsRatio_working_3-way'!U144/(3*'OddsRatio_working_3-way'!X144^(1/3))*SIN(('OddsRatio_working_3-way'!Y144)/3)</f>
        <v>-0.17207541431827472</v>
      </c>
      <c r="AJ144" s="11">
        <f>'OddsRatio_working_3-way'!U144/(3*'OddsRatio_working_3-way'!X144^(1/3))*SIN(('OddsRatio_working_3-way'!Y144+2*PI())/3)</f>
        <v>-0.36721707055424896</v>
      </c>
      <c r="AK144" s="11">
        <f>'OddsRatio_working_3-way'!U144/(3*'OddsRatio_working_3-way'!X144^(1/3))*SIN(('OddsRatio_working_3-way'!Y144+4*PI())/3)</f>
        <v>0.53929248487252379</v>
      </c>
      <c r="AL144" s="11">
        <f>'OddsRatio_working_3-way'!Z144+'OddsRatio_working_3-way'!AF144</f>
        <v>1.0467470716972307</v>
      </c>
      <c r="AM144" s="11">
        <f>'OddsRatio_working_3-way'!AA144+'OddsRatio_working_3-way'!AG144</f>
        <v>-0.8214168961813324</v>
      </c>
      <c r="AN144" s="11">
        <f>'OddsRatio_working_3-way'!AB144+'OddsRatio_working_3-way'!AH144</f>
        <v>-0.2253301755158984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1.0467470716972307</v>
      </c>
      <c r="AS144" s="11">
        <f>IF(('OddsRatio_working_3-way'!X144=0),IF(Q144&gt;0,-Q144^(1/3),(-Q144)^(1/3)),'OddsRatio_working_3-way'!AM144-'OddsRatio_working_3-way'!R144/3)</f>
        <v>-0.8214168961813324</v>
      </c>
      <c r="AT144" s="11">
        <f>IF(('OddsRatio_working_3-way'!X144=0),IF(Q144&gt;0,-Q144^(1/3),(-Q144)^(1/3)),'OddsRatio_working_3-way'!AN144-'OddsRatio_working_3-way'!R144/3)</f>
        <v>-0.2253301755158984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1.72</v>
      </c>
      <c r="B145" s="4">
        <f>IF('True_Odds_Calculator_3-way'!B146="","",'True_Odds_Calculator_3-way'!B146)</f>
        <v>3.84</v>
      </c>
      <c r="C145" s="4">
        <f>IF('True_Odds_Calculator_3-way'!C146="","",'True_Odds_Calculator_3-way'!C146)</f>
        <v>5.28</v>
      </c>
      <c r="D145" s="9">
        <f t="shared" si="39"/>
        <v>0.5683703837958749</v>
      </c>
      <c r="E145" s="9">
        <f t="shared" si="40"/>
        <v>0.25028315855144917</v>
      </c>
      <c r="F145" s="9">
        <f t="shared" si="41"/>
        <v>0.18134645765267579</v>
      </c>
      <c r="G145" s="9">
        <f t="shared" si="42"/>
        <v>1.0547445735254648</v>
      </c>
      <c r="H145" s="9">
        <f t="shared" si="43"/>
        <v>1.7594160929383347</v>
      </c>
      <c r="I145" s="9">
        <f t="shared" si="44"/>
        <v>3.9954745888123195</v>
      </c>
      <c r="J145" s="9">
        <f t="shared" si="45"/>
        <v>5.5143067746889889</v>
      </c>
      <c r="K145" s="11">
        <f t="shared" si="46"/>
        <v>0.58139534883720934</v>
      </c>
      <c r="L145" s="11">
        <f t="shared" si="47"/>
        <v>0.26041666666666669</v>
      </c>
      <c r="M145" s="11">
        <f t="shared" si="48"/>
        <v>0.18939393939393939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-0.25095798097251576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0.22481354240075174</v>
      </c>
      <c r="Q145" s="11">
        <f>2*'OddsRatio_working_3-way'!K145*'OddsRatio_working_3-way'!L145*'OddsRatio_working_3-way'!M145</f>
        <v>5.7350393469579521E-2</v>
      </c>
      <c r="R145" s="11">
        <f t="shared" si="49"/>
        <v>0</v>
      </c>
      <c r="S145" s="11">
        <f t="shared" si="50"/>
        <v>-0.89582144998756874</v>
      </c>
      <c r="T145" s="11">
        <f t="shared" si="51"/>
        <v>-0.22852588009886954</v>
      </c>
      <c r="U145" s="11">
        <f>'OddsRatio_working_3-way'!S145-'OddsRatio_working_3-way'!R145^2/3</f>
        <v>-0.89582144998756874</v>
      </c>
      <c r="V145" s="11">
        <f>'OddsRatio_working_3-way'!S145*'OddsRatio_working_3-way'!R145/3-2*'OddsRatio_working_3-way'!R145^3/27-'OddsRatio_working_3-way'!T145</f>
        <v>0.22852588009886954</v>
      </c>
      <c r="W145" s="11">
        <f>'OddsRatio_working_3-way'!V145^2+4*'OddsRatio_working_3-way'!U145^3/27</f>
        <v>-5.4278617423954907E-2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0.16317375347993149</v>
      </c>
      <c r="Y145" s="11">
        <f>IF('OddsRatio_working_3-way'!W145&gt;=0,IF('OddsRatio_working_3-way'!V145+SQRT('OddsRatio_working_3-way'!W145)&gt;0,0,PI()),ACOS('OddsRatio_working_3-way'!V145/(2*'OddsRatio_working_3-way'!X145)))</f>
        <v>0.7950442432191358</v>
      </c>
      <c r="Z145" s="11">
        <f>'OddsRatio_working_3-way'!X145^(1/3)*COS('OddsRatio_working_3-way'!Y145/3)</f>
        <v>0.5273722867627324</v>
      </c>
      <c r="AA145" s="11">
        <f>'OddsRatio_working_3-way'!X145^(1/3)*COS(('OddsRatio_working_3-way'!Y145+2*PI())/3)</f>
        <v>-0.38763861759175439</v>
      </c>
      <c r="AB145" s="11">
        <f>'OddsRatio_working_3-way'!X145^(1/3)*COS(('OddsRatio_working_3-way'!Y145+4*PI())/3)</f>
        <v>-0.13973366917097793</v>
      </c>
      <c r="AC145" s="11">
        <f>'OddsRatio_working_3-way'!X145^(1/3)*SIN('OddsRatio_working_3-way'!Y145/3)</f>
        <v>0.14312798870417551</v>
      </c>
      <c r="AD145" s="11">
        <f>'OddsRatio_working_3-way'!X145^(1/3)*SIN(('OddsRatio_working_3-way'!Y145+2*PI())/3)</f>
        <v>0.38515380323633036</v>
      </c>
      <c r="AE145" s="11">
        <f>'OddsRatio_working_3-way'!X145^(1/3)*SIN(('OddsRatio_working_3-way'!Y145+4*PI())/3)</f>
        <v>-0.52828179194050595</v>
      </c>
      <c r="AF145" s="11">
        <f>-'OddsRatio_working_3-way'!U145/(3*'OddsRatio_working_3-way'!X145^(1/3))*COS(('OddsRatio_working_3-way'!Y145)/3)</f>
        <v>0.5273722867627324</v>
      </c>
      <c r="AG145" s="11">
        <f>-'OddsRatio_working_3-way'!U145/(3*'OddsRatio_working_3-way'!X145^(1/3))*COS(('OddsRatio_working_3-way'!Y145+2*PI())/3)</f>
        <v>-0.38763861759175433</v>
      </c>
      <c r="AH145" s="11">
        <f>-'OddsRatio_working_3-way'!U145/(3*'OddsRatio_working_3-way'!X145^(1/3))*COS(('OddsRatio_working_3-way'!Y145+4*PI())/3)</f>
        <v>-0.1397336691709779</v>
      </c>
      <c r="AI145" s="11">
        <f>'OddsRatio_working_3-way'!U145/(3*'OddsRatio_working_3-way'!X145^(1/3))*SIN(('OddsRatio_working_3-way'!Y145)/3)</f>
        <v>-0.14312798870417548</v>
      </c>
      <c r="AJ145" s="11">
        <f>'OddsRatio_working_3-way'!U145/(3*'OddsRatio_working_3-way'!X145^(1/3))*SIN(('OddsRatio_working_3-way'!Y145+2*PI())/3)</f>
        <v>-0.38515380323633031</v>
      </c>
      <c r="AK145" s="11">
        <f>'OddsRatio_working_3-way'!U145/(3*'OddsRatio_working_3-way'!X145^(1/3))*SIN(('OddsRatio_working_3-way'!Y145+4*PI())/3)</f>
        <v>0.52828179194050584</v>
      </c>
      <c r="AL145" s="11">
        <f>'OddsRatio_working_3-way'!Z145+'OddsRatio_working_3-way'!AF145</f>
        <v>1.0547445735254648</v>
      </c>
      <c r="AM145" s="11">
        <f>'OddsRatio_working_3-way'!AA145+'OddsRatio_working_3-way'!AG145</f>
        <v>-0.77527723518350866</v>
      </c>
      <c r="AN145" s="11">
        <f>'OddsRatio_working_3-way'!AB145+'OddsRatio_working_3-way'!AH145</f>
        <v>-0.27946733834195581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1.0547445735254648</v>
      </c>
      <c r="AS145" s="11">
        <f>IF(('OddsRatio_working_3-way'!X145=0),IF(Q145&gt;0,-Q145^(1/3),(-Q145)^(1/3)),'OddsRatio_working_3-way'!AM145-'OddsRatio_working_3-way'!R145/3)</f>
        <v>-0.77527723518350866</v>
      </c>
      <c r="AT145" s="11">
        <f>IF(('OddsRatio_working_3-way'!X145=0),IF(Q145&gt;0,-Q145^(1/3),(-Q145)^(1/3)),'OddsRatio_working_3-way'!AN145-'OddsRatio_working_3-way'!R145/3)</f>
        <v>-0.27946733834195581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1.61</v>
      </c>
      <c r="B146" s="4">
        <f>IF('True_Odds_Calculator_3-way'!B147="","",'True_Odds_Calculator_3-way'!B147)</f>
        <v>4.16</v>
      </c>
      <c r="C146" s="4">
        <f>IF('True_Odds_Calculator_3-way'!C147="","",'True_Odds_Calculator_3-way'!C147)</f>
        <v>5.88</v>
      </c>
      <c r="D146" s="9">
        <f t="shared" si="39"/>
        <v>0.60764966377908647</v>
      </c>
      <c r="E146" s="9">
        <f t="shared" si="40"/>
        <v>0.2301569846348766</v>
      </c>
      <c r="F146" s="9">
        <f t="shared" si="41"/>
        <v>0.16219335158603704</v>
      </c>
      <c r="G146" s="9">
        <f t="shared" si="42"/>
        <v>1.0585001701360901</v>
      </c>
      <c r="H146" s="9">
        <f t="shared" si="43"/>
        <v>1.6456851037830149</v>
      </c>
      <c r="I146" s="9">
        <f t="shared" si="44"/>
        <v>4.3448605376300451</v>
      </c>
      <c r="J146" s="9">
        <f t="shared" si="45"/>
        <v>6.1654808302641202</v>
      </c>
      <c r="K146" s="11">
        <f t="shared" si="46"/>
        <v>0.6211180124223602</v>
      </c>
      <c r="L146" s="11">
        <f t="shared" si="47"/>
        <v>0.24038461538461536</v>
      </c>
      <c r="M146" s="11">
        <f t="shared" si="48"/>
        <v>0.17006802721088435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-0.23885822843231908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0.21964411660507488</v>
      </c>
      <c r="Q146" s="11">
        <f>2*'OddsRatio_working_3-way'!K146*'OddsRatio_working_3-way'!L146*'OddsRatio_working_3-way'!M146</f>
        <v>5.078476684510401E-2</v>
      </c>
      <c r="R146" s="11">
        <f t="shared" si="49"/>
        <v>0</v>
      </c>
      <c r="S146" s="11">
        <f t="shared" si="50"/>
        <v>-0.91955850986021803</v>
      </c>
      <c r="T146" s="11">
        <f t="shared" si="51"/>
        <v>-0.21261468436074402</v>
      </c>
      <c r="U146" s="11">
        <f>'OddsRatio_working_3-way'!S146-'OddsRatio_working_3-way'!R146^2/3</f>
        <v>-0.91955850986021803</v>
      </c>
      <c r="V146" s="11">
        <f>'OddsRatio_working_3-way'!S146*'OddsRatio_working_3-way'!R146/3-2*'OddsRatio_working_3-way'!R146^3/27-'OddsRatio_working_3-way'!T146</f>
        <v>0.21261468436074402</v>
      </c>
      <c r="W146" s="11">
        <f>'OddsRatio_working_3-way'!V146^2+4*'OddsRatio_working_3-way'!U146^3/27</f>
        <v>-6.9990182084906122E-2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0.16970208166867382</v>
      </c>
      <c r="Y146" s="11">
        <f>IF('OddsRatio_working_3-way'!W146&gt;=0,IF('OddsRatio_working_3-way'!V146+SQRT('OddsRatio_working_3-way'!W146)&gt;0,0,PI()),ACOS('OddsRatio_working_3-way'!V146/(2*'OddsRatio_working_3-way'!X146)))</f>
        <v>0.893825025847099</v>
      </c>
      <c r="Z146" s="11">
        <f>'OddsRatio_working_3-way'!X146^(1/3)*COS('OddsRatio_working_3-way'!Y146/3)</f>
        <v>0.52925008506804505</v>
      </c>
      <c r="AA146" s="11">
        <f>'OddsRatio_working_3-way'!X146^(1/3)*COS(('OddsRatio_working_3-way'!Y146+2*PI())/3)</f>
        <v>-0.40537442284049091</v>
      </c>
      <c r="AB146" s="11">
        <f>'OddsRatio_working_3-way'!X146^(1/3)*COS(('OddsRatio_working_3-way'!Y146+4*PI())/3)</f>
        <v>-0.12387566222755418</v>
      </c>
      <c r="AC146" s="11">
        <f>'OddsRatio_working_3-way'!X146^(1/3)*SIN('OddsRatio_working_3-way'!Y146/3)</f>
        <v>0.16252338521642501</v>
      </c>
      <c r="AD146" s="11">
        <f>'OddsRatio_working_3-way'!X146^(1/3)*SIN(('OddsRatio_working_3-way'!Y146+2*PI())/3)</f>
        <v>0.37708232601578956</v>
      </c>
      <c r="AE146" s="11">
        <f>'OddsRatio_working_3-way'!X146^(1/3)*SIN(('OddsRatio_working_3-way'!Y146+4*PI())/3)</f>
        <v>-0.53960571123221468</v>
      </c>
      <c r="AF146" s="11">
        <f>-'OddsRatio_working_3-way'!U146/(3*'OddsRatio_working_3-way'!X146^(1/3))*COS(('OddsRatio_working_3-way'!Y146)/3)</f>
        <v>0.52925008506804505</v>
      </c>
      <c r="AG146" s="11">
        <f>-'OddsRatio_working_3-way'!U146/(3*'OddsRatio_working_3-way'!X146^(1/3))*COS(('OddsRatio_working_3-way'!Y146+2*PI())/3)</f>
        <v>-0.40537442284049091</v>
      </c>
      <c r="AH146" s="11">
        <f>-'OddsRatio_working_3-way'!U146/(3*'OddsRatio_working_3-way'!X146^(1/3))*COS(('OddsRatio_working_3-way'!Y146+4*PI())/3)</f>
        <v>-0.12387566222755418</v>
      </c>
      <c r="AI146" s="11">
        <f>'OddsRatio_working_3-way'!U146/(3*'OddsRatio_working_3-way'!X146^(1/3))*SIN(('OddsRatio_working_3-way'!Y146)/3)</f>
        <v>-0.16252338521642501</v>
      </c>
      <c r="AJ146" s="11">
        <f>'OddsRatio_working_3-way'!U146/(3*'OddsRatio_working_3-way'!X146^(1/3))*SIN(('OddsRatio_working_3-way'!Y146+2*PI())/3)</f>
        <v>-0.37708232601578956</v>
      </c>
      <c r="AK146" s="11">
        <f>'OddsRatio_working_3-way'!U146/(3*'OddsRatio_working_3-way'!X146^(1/3))*SIN(('OddsRatio_working_3-way'!Y146+4*PI())/3)</f>
        <v>0.53960571123221468</v>
      </c>
      <c r="AL146" s="11">
        <f>'OddsRatio_working_3-way'!Z146+'OddsRatio_working_3-way'!AF146</f>
        <v>1.0585001701360901</v>
      </c>
      <c r="AM146" s="11">
        <f>'OddsRatio_working_3-way'!AA146+'OddsRatio_working_3-way'!AG146</f>
        <v>-0.81074884568098182</v>
      </c>
      <c r="AN146" s="11">
        <f>'OddsRatio_working_3-way'!AB146+'OddsRatio_working_3-way'!AH146</f>
        <v>-0.24775132445510836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1.0585001701360901</v>
      </c>
      <c r="AS146" s="11">
        <f>IF(('OddsRatio_working_3-way'!X146=0),IF(Q146&gt;0,-Q146^(1/3),(-Q146)^(1/3)),'OddsRatio_working_3-way'!AM146-'OddsRatio_working_3-way'!R146/3)</f>
        <v>-0.81074884568098182</v>
      </c>
      <c r="AT146" s="11">
        <f>IF(('OddsRatio_working_3-way'!X146=0),IF(Q146&gt;0,-Q146^(1/3),(-Q146)^(1/3)),'OddsRatio_working_3-way'!AN146-'OddsRatio_working_3-way'!R146/3)</f>
        <v>-0.24775132445510836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1.78</v>
      </c>
      <c r="B147" s="4">
        <f>IF('True_Odds_Calculator_3-way'!B148="","",'True_Odds_Calculator_3-way'!B148)</f>
        <v>4.0599999999999996</v>
      </c>
      <c r="C147" s="4">
        <f>IF('True_Odds_Calculator_3-way'!C148="","",'True_Odds_Calculator_3-way'!C148)</f>
        <v>4.54</v>
      </c>
      <c r="D147" s="9">
        <f t="shared" si="39"/>
        <v>0.55012141894367461</v>
      </c>
      <c r="E147" s="9">
        <f t="shared" si="40"/>
        <v>0.23763039381598175</v>
      </c>
      <c r="F147" s="9">
        <f t="shared" si="41"/>
        <v>0.21224818724034367</v>
      </c>
      <c r="G147" s="9">
        <f t="shared" si="42"/>
        <v>1.048436566455027</v>
      </c>
      <c r="H147" s="9">
        <f t="shared" si="43"/>
        <v>1.817780521834921</v>
      </c>
      <c r="I147" s="9">
        <f t="shared" si="44"/>
        <v>4.2082158933523823</v>
      </c>
      <c r="J147" s="9">
        <f t="shared" si="45"/>
        <v>4.7114654452507958</v>
      </c>
      <c r="K147" s="11">
        <f t="shared" si="46"/>
        <v>0.5617977528089888</v>
      </c>
      <c r="L147" s="11">
        <f t="shared" si="47"/>
        <v>0.24630541871921185</v>
      </c>
      <c r="M147" s="11">
        <f t="shared" si="48"/>
        <v>0.22026431718061673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-0.25752381797660151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0.22493367199769634</v>
      </c>
      <c r="Q147" s="11">
        <f>2*'OddsRatio_working_3-way'!K147*'OddsRatio_working_3-way'!L147*'OddsRatio_working_3-way'!M147</f>
        <v>6.0957634687722584E-2</v>
      </c>
      <c r="R147" s="11">
        <f t="shared" si="49"/>
        <v>0</v>
      </c>
      <c r="S147" s="11">
        <f t="shared" si="50"/>
        <v>-0.87344803197245902</v>
      </c>
      <c r="T147" s="11">
        <f t="shared" si="51"/>
        <v>-0.23670678373237369</v>
      </c>
      <c r="U147" s="11">
        <f>'OddsRatio_working_3-way'!S147-'OddsRatio_working_3-way'!R147^2/3</f>
        <v>-0.87344803197245902</v>
      </c>
      <c r="V147" s="11">
        <f>'OddsRatio_working_3-way'!S147*'OddsRatio_working_3-way'!R147/3-2*'OddsRatio_working_3-way'!R147^3/27-'OddsRatio_working_3-way'!T147</f>
        <v>0.23670678373237369</v>
      </c>
      <c r="W147" s="11">
        <f>'OddsRatio_working_3-way'!V147^2+4*'OddsRatio_working_3-way'!U147^3/27</f>
        <v>-4.2690419614505683E-2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0.15709910970421698</v>
      </c>
      <c r="Y147" s="11">
        <f>IF('OddsRatio_working_3-way'!W147&gt;=0,IF('OddsRatio_working_3-way'!V147+SQRT('OddsRatio_working_3-way'!W147)&gt;0,0,PI()),ACOS('OddsRatio_working_3-way'!V147/(2*'OddsRatio_working_3-way'!X147)))</f>
        <v>0.71762798900919789</v>
      </c>
      <c r="Z147" s="11">
        <f>'OddsRatio_working_3-way'!X147^(1/3)*COS('OddsRatio_working_3-way'!Y147/3)</f>
        <v>0.52421828322751352</v>
      </c>
      <c r="AA147" s="11">
        <f>'OddsRatio_working_3-way'!X147^(1/3)*COS(('OddsRatio_working_3-way'!Y147+2*PI())/3)</f>
        <v>-0.37282680795754114</v>
      </c>
      <c r="AB147" s="11">
        <f>'OddsRatio_working_3-way'!X147^(1/3)*COS(('OddsRatio_working_3-way'!Y147+4*PI())/3)</f>
        <v>-0.15139147526997249</v>
      </c>
      <c r="AC147" s="11">
        <f>'OddsRatio_working_3-way'!X147^(1/3)*SIN('OddsRatio_working_3-way'!Y147/3)</f>
        <v>0.12784574893526204</v>
      </c>
      <c r="AD147" s="11">
        <f>'OddsRatio_working_3-way'!X147^(1/3)*SIN(('OddsRatio_working_3-way'!Y147+2*PI())/3)</f>
        <v>0.39006347593566154</v>
      </c>
      <c r="AE147" s="11">
        <f>'OddsRatio_working_3-way'!X147^(1/3)*SIN(('OddsRatio_working_3-way'!Y147+4*PI())/3)</f>
        <v>-0.51790922487092361</v>
      </c>
      <c r="AF147" s="11">
        <f>-'OddsRatio_working_3-way'!U147/(3*'OddsRatio_working_3-way'!X147^(1/3))*COS(('OddsRatio_working_3-way'!Y147)/3)</f>
        <v>0.52421828322751363</v>
      </c>
      <c r="AG147" s="11">
        <f>-'OddsRatio_working_3-way'!U147/(3*'OddsRatio_working_3-way'!X147^(1/3))*COS(('OddsRatio_working_3-way'!Y147+2*PI())/3)</f>
        <v>-0.3728268079575412</v>
      </c>
      <c r="AH147" s="11">
        <f>-'OddsRatio_working_3-way'!U147/(3*'OddsRatio_working_3-way'!X147^(1/3))*COS(('OddsRatio_working_3-way'!Y147+4*PI())/3)</f>
        <v>-0.15139147526997251</v>
      </c>
      <c r="AI147" s="11">
        <f>'OddsRatio_working_3-way'!U147/(3*'OddsRatio_working_3-way'!X147^(1/3))*SIN(('OddsRatio_working_3-way'!Y147)/3)</f>
        <v>-0.12784574893526207</v>
      </c>
      <c r="AJ147" s="11">
        <f>'OddsRatio_working_3-way'!U147/(3*'OddsRatio_working_3-way'!X147^(1/3))*SIN(('OddsRatio_working_3-way'!Y147+2*PI())/3)</f>
        <v>-0.3900634759356616</v>
      </c>
      <c r="AK147" s="11">
        <f>'OddsRatio_working_3-way'!U147/(3*'OddsRatio_working_3-way'!X147^(1/3))*SIN(('OddsRatio_working_3-way'!Y147+4*PI())/3)</f>
        <v>0.51790922487092372</v>
      </c>
      <c r="AL147" s="11">
        <f>'OddsRatio_working_3-way'!Z147+'OddsRatio_working_3-way'!AF147</f>
        <v>1.048436566455027</v>
      </c>
      <c r="AM147" s="11">
        <f>'OddsRatio_working_3-way'!AA147+'OddsRatio_working_3-way'!AG147</f>
        <v>-0.74565361591508239</v>
      </c>
      <c r="AN147" s="11">
        <f>'OddsRatio_working_3-way'!AB147+'OddsRatio_working_3-way'!AH147</f>
        <v>-0.30278295053994497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1.048436566455027</v>
      </c>
      <c r="AS147" s="11">
        <f>IF(('OddsRatio_working_3-way'!X147=0),IF(Q147&gt;0,-Q147^(1/3),(-Q147)^(1/3)),'OddsRatio_working_3-way'!AM147-'OddsRatio_working_3-way'!R147/3)</f>
        <v>-0.74565361591508239</v>
      </c>
      <c r="AT147" s="11">
        <f>IF(('OddsRatio_working_3-way'!X147=0),IF(Q147&gt;0,-Q147^(1/3),(-Q147)^(1/3)),'OddsRatio_working_3-way'!AN147-'OddsRatio_working_3-way'!R147/3)</f>
        <v>-0.30278295053994497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4.12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1.93</v>
      </c>
      <c r="D148" s="9">
        <f t="shared" si="39"/>
        <v>0.23649844868127723</v>
      </c>
      <c r="E148" s="9">
        <f t="shared" si="40"/>
        <v>0.25389518693348911</v>
      </c>
      <c r="F148" s="9">
        <f t="shared" si="41"/>
        <v>0.50960636438523388</v>
      </c>
      <c r="G148" s="9">
        <f t="shared" si="42"/>
        <v>1.0347299825584475</v>
      </c>
      <c r="H148" s="9">
        <f t="shared" si="43"/>
        <v>4.2283575455823552</v>
      </c>
      <c r="I148" s="9">
        <f t="shared" si="44"/>
        <v>3.9386331504659911</v>
      </c>
      <c r="J148" s="9">
        <f t="shared" si="45"/>
        <v>1.9622988837793556</v>
      </c>
      <c r="K148" s="11">
        <f t="shared" si="46"/>
        <v>0.24271844660194175</v>
      </c>
      <c r="L148" s="11">
        <f t="shared" si="47"/>
        <v>0.26041666666666669</v>
      </c>
      <c r="M148" s="11">
        <f t="shared" si="48"/>
        <v>0.5181347150259068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-0.26987964686352439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0.22564903080302495</v>
      </c>
      <c r="Q148" s="11">
        <f>2*'OddsRatio_working_3-way'!K148*'OddsRatio_working_3-way'!L148*'OddsRatio_working_3-way'!M148</f>
        <v>6.5500444355014523E-2</v>
      </c>
      <c r="R148" s="11">
        <f t="shared" si="49"/>
        <v>0</v>
      </c>
      <c r="S148" s="11">
        <f t="shared" si="50"/>
        <v>-0.83610984905850849</v>
      </c>
      <c r="T148" s="11">
        <f t="shared" si="51"/>
        <v>-0.24270242352932039</v>
      </c>
      <c r="U148" s="11">
        <f>'OddsRatio_working_3-way'!S148-'OddsRatio_working_3-way'!R148^2/3</f>
        <v>-0.83610984905850849</v>
      </c>
      <c r="V148" s="11">
        <f>'OddsRatio_working_3-way'!S148*'OddsRatio_working_3-way'!R148/3-2*'OddsRatio_working_3-way'!R148^3/27-'OddsRatio_working_3-way'!T148</f>
        <v>0.24270242352932039</v>
      </c>
      <c r="W148" s="11">
        <f>'OddsRatio_working_3-way'!V148^2+4*'OddsRatio_working_3-way'!U148^3/27</f>
        <v>-2.7689223311910718E-2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0.14713402877896425</v>
      </c>
      <c r="Y148" s="11">
        <f>IF('OddsRatio_working_3-way'!W148&gt;=0,IF('OddsRatio_working_3-way'!V148+SQRT('OddsRatio_working_3-way'!W148)&gt;0,0,PI()),ACOS('OddsRatio_working_3-way'!V148/(2*'OddsRatio_working_3-way'!X148)))</f>
        <v>0.60100725392465926</v>
      </c>
      <c r="Z148" s="11">
        <f>'OddsRatio_working_3-way'!X148^(1/3)*COS('OddsRatio_working_3-way'!Y148/3)</f>
        <v>0.51736499127922375</v>
      </c>
      <c r="AA148" s="11">
        <f>'OddsRatio_working_3-way'!X148^(1/3)*COS(('OddsRatio_working_3-way'!Y148+2*PI())/3)</f>
        <v>-0.34966360144523329</v>
      </c>
      <c r="AB148" s="11">
        <f>'OddsRatio_working_3-way'!X148^(1/3)*COS(('OddsRatio_working_3-way'!Y148+4*PI())/3)</f>
        <v>-0.16770138983399052</v>
      </c>
      <c r="AC148" s="11">
        <f>'OddsRatio_working_3-way'!X148^(1/3)*SIN('OddsRatio_working_3-way'!Y148/3)</f>
        <v>0.10505593185609072</v>
      </c>
      <c r="AD148" s="11">
        <f>'OddsRatio_working_3-way'!X148^(1/3)*SIN(('OddsRatio_working_3-way'!Y148+2*PI())/3)</f>
        <v>0.39552325954847695</v>
      </c>
      <c r="AE148" s="11">
        <f>'OddsRatio_working_3-way'!X148^(1/3)*SIN(('OddsRatio_working_3-way'!Y148+4*PI())/3)</f>
        <v>-0.50057919140456764</v>
      </c>
      <c r="AF148" s="11">
        <f>-'OddsRatio_working_3-way'!U148/(3*'OddsRatio_working_3-way'!X148^(1/3))*COS(('OddsRatio_working_3-way'!Y148)/3)</f>
        <v>0.51736499127922375</v>
      </c>
      <c r="AG148" s="11">
        <f>-'OddsRatio_working_3-way'!U148/(3*'OddsRatio_working_3-way'!X148^(1/3))*COS(('OddsRatio_working_3-way'!Y148+2*PI())/3)</f>
        <v>-0.34966360144523329</v>
      </c>
      <c r="AH148" s="11">
        <f>-'OddsRatio_working_3-way'!U148/(3*'OddsRatio_working_3-way'!X148^(1/3))*COS(('OddsRatio_working_3-way'!Y148+4*PI())/3)</f>
        <v>-0.16770138983399052</v>
      </c>
      <c r="AI148" s="11">
        <f>'OddsRatio_working_3-way'!U148/(3*'OddsRatio_working_3-way'!X148^(1/3))*SIN(('OddsRatio_working_3-way'!Y148)/3)</f>
        <v>-0.10505593185609072</v>
      </c>
      <c r="AJ148" s="11">
        <f>'OddsRatio_working_3-way'!U148/(3*'OddsRatio_working_3-way'!X148^(1/3))*SIN(('OddsRatio_working_3-way'!Y148+2*PI())/3)</f>
        <v>-0.39552325954847695</v>
      </c>
      <c r="AK148" s="11">
        <f>'OddsRatio_working_3-way'!U148/(3*'OddsRatio_working_3-way'!X148^(1/3))*SIN(('OddsRatio_working_3-way'!Y148+4*PI())/3)</f>
        <v>0.50057919140456764</v>
      </c>
      <c r="AL148" s="11">
        <f>'OddsRatio_working_3-way'!Z148+'OddsRatio_working_3-way'!AF148</f>
        <v>1.0347299825584475</v>
      </c>
      <c r="AM148" s="11">
        <f>'OddsRatio_working_3-way'!AA148+'OddsRatio_working_3-way'!AG148</f>
        <v>-0.69932720289046657</v>
      </c>
      <c r="AN148" s="11">
        <f>'OddsRatio_working_3-way'!AB148+'OddsRatio_working_3-way'!AH148</f>
        <v>-0.33540277966798104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1.0347299825584475</v>
      </c>
      <c r="AS148" s="11">
        <f>IF(('OddsRatio_working_3-way'!X148=0),IF(Q148&gt;0,-Q148^(1/3),(-Q148)^(1/3)),'OddsRatio_working_3-way'!AM148-'OddsRatio_working_3-way'!R148/3)</f>
        <v>-0.69932720289046657</v>
      </c>
      <c r="AT148" s="11">
        <f>IF(('OddsRatio_working_3-way'!X148=0),IF(Q148&gt;0,-Q148^(1/3),(-Q148)^(1/3)),'OddsRatio_working_3-way'!AN148-'OddsRatio_working_3-way'!R148/3)</f>
        <v>-0.33540277966798104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2.34</v>
      </c>
      <c r="B149" s="4">
        <f>IF('True_Odds_Calculator_3-way'!B150="","",'True_Odds_Calculator_3-way'!B150)</f>
        <v>3.24</v>
      </c>
      <c r="C149" s="4">
        <f>IF('True_Odds_Calculator_3-way'!C150="","",'True_Odds_Calculator_3-way'!C150)</f>
        <v>3.5</v>
      </c>
      <c r="D149" s="9">
        <f t="shared" si="39"/>
        <v>0.41930678959797124</v>
      </c>
      <c r="E149" s="9">
        <f t="shared" si="40"/>
        <v>0.30165569188194519</v>
      </c>
      <c r="F149" s="9">
        <f t="shared" si="41"/>
        <v>0.27903751852008341</v>
      </c>
      <c r="G149" s="9">
        <f t="shared" si="42"/>
        <v>1.0334989865214506</v>
      </c>
      <c r="H149" s="9">
        <f t="shared" si="43"/>
        <v>2.3848886419387432</v>
      </c>
      <c r="I149" s="9">
        <f t="shared" si="44"/>
        <v>3.3150377298080493</v>
      </c>
      <c r="J149" s="9">
        <f t="shared" si="45"/>
        <v>3.5837474663036257</v>
      </c>
      <c r="K149" s="11">
        <f t="shared" si="46"/>
        <v>0.42735042735042739</v>
      </c>
      <c r="L149" s="11">
        <f t="shared" si="47"/>
        <v>0.30864197530864196</v>
      </c>
      <c r="M149" s="11">
        <f t="shared" si="48"/>
        <v>0.2857142857142857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-0.28278991241954188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0.22912615505208103</v>
      </c>
      <c r="Q149" s="11">
        <f>2*'OddsRatio_working_3-way'!K149*'OddsRatio_working_3-way'!L149*'OddsRatio_working_3-way'!M149</f>
        <v>7.5370445740816111E-2</v>
      </c>
      <c r="R149" s="11">
        <f t="shared" si="49"/>
        <v>0</v>
      </c>
      <c r="S149" s="11">
        <f t="shared" si="50"/>
        <v>-0.81023454157782582</v>
      </c>
      <c r="T149" s="11">
        <f t="shared" si="51"/>
        <v>-0.26652452025586371</v>
      </c>
      <c r="U149" s="11">
        <f>'OddsRatio_working_3-way'!S149-'OddsRatio_working_3-way'!R149^2/3</f>
        <v>-0.81023454157782582</v>
      </c>
      <c r="V149" s="11">
        <f>'OddsRatio_working_3-way'!S149*'OddsRatio_working_3-way'!R149/3-2*'OddsRatio_working_3-way'!R149^3/27-'OddsRatio_working_3-way'!T149</f>
        <v>0.26652452025586371</v>
      </c>
      <c r="W149" s="11">
        <f>'OddsRatio_working_3-way'!V149^2+4*'OddsRatio_working_3-way'!U149^3/27</f>
        <v>-7.7650922318977522E-3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0.14035705551335498</v>
      </c>
      <c r="Y149" s="11">
        <f>IF('OddsRatio_working_3-way'!W149&gt;=0,IF('OddsRatio_working_3-way'!V149+SQRT('OddsRatio_working_3-way'!W149)&gt;0,0,PI()),ACOS('OddsRatio_working_3-way'!V149/(2*'OddsRatio_working_3-way'!X149)))</f>
        <v>0.31931138570404527</v>
      </c>
      <c r="Z149" s="11">
        <f>'OddsRatio_working_3-way'!X149^(1/3)*COS('OddsRatio_working_3-way'!Y149/3)</f>
        <v>0.51674949326072528</v>
      </c>
      <c r="AA149" s="11">
        <f>'OddsRatio_working_3-way'!X149^(1/3)*COS(('OddsRatio_working_3-way'!Y149+2*PI())/3)</f>
        <v>-0.30618799066948021</v>
      </c>
      <c r="AB149" s="11">
        <f>'OddsRatio_working_3-way'!X149^(1/3)*COS(('OddsRatio_working_3-way'!Y149+4*PI())/3)</f>
        <v>-0.21056150259124512</v>
      </c>
      <c r="AC149" s="11">
        <f>'OddsRatio_working_3-way'!X149^(1/3)*SIN('OddsRatio_working_3-way'!Y149/3)</f>
        <v>5.5209978633627567E-2</v>
      </c>
      <c r="AD149" s="11">
        <f>'OddsRatio_working_3-way'!X149^(1/3)*SIN(('OddsRatio_working_3-way'!Y149+2*PI())/3)</f>
        <v>0.41991319923970977</v>
      </c>
      <c r="AE149" s="11">
        <f>'OddsRatio_working_3-way'!X149^(1/3)*SIN(('OddsRatio_working_3-way'!Y149+4*PI())/3)</f>
        <v>-0.47512317787333735</v>
      </c>
      <c r="AF149" s="11">
        <f>-'OddsRatio_working_3-way'!U149/(3*'OddsRatio_working_3-way'!X149^(1/3))*COS(('OddsRatio_working_3-way'!Y149)/3)</f>
        <v>0.51674949326072528</v>
      </c>
      <c r="AG149" s="11">
        <f>-'OddsRatio_working_3-way'!U149/(3*'OddsRatio_working_3-way'!X149^(1/3))*COS(('OddsRatio_working_3-way'!Y149+2*PI())/3)</f>
        <v>-0.30618799066948021</v>
      </c>
      <c r="AH149" s="11">
        <f>-'OddsRatio_working_3-way'!U149/(3*'OddsRatio_working_3-way'!X149^(1/3))*COS(('OddsRatio_working_3-way'!Y149+4*PI())/3)</f>
        <v>-0.21056150259124512</v>
      </c>
      <c r="AI149" s="11">
        <f>'OddsRatio_working_3-way'!U149/(3*'OddsRatio_working_3-way'!X149^(1/3))*SIN(('OddsRatio_working_3-way'!Y149)/3)</f>
        <v>-5.5209978633627567E-2</v>
      </c>
      <c r="AJ149" s="11">
        <f>'OddsRatio_working_3-way'!U149/(3*'OddsRatio_working_3-way'!X149^(1/3))*SIN(('OddsRatio_working_3-way'!Y149+2*PI())/3)</f>
        <v>-0.41991319923970977</v>
      </c>
      <c r="AK149" s="11">
        <f>'OddsRatio_working_3-way'!U149/(3*'OddsRatio_working_3-way'!X149^(1/3))*SIN(('OddsRatio_working_3-way'!Y149+4*PI())/3)</f>
        <v>0.47512317787333735</v>
      </c>
      <c r="AL149" s="11">
        <f>'OddsRatio_working_3-way'!Z149+'OddsRatio_working_3-way'!AF149</f>
        <v>1.0334989865214506</v>
      </c>
      <c r="AM149" s="11">
        <f>'OddsRatio_working_3-way'!AA149+'OddsRatio_working_3-way'!AG149</f>
        <v>-0.61237598133896043</v>
      </c>
      <c r="AN149" s="11">
        <f>'OddsRatio_working_3-way'!AB149+'OddsRatio_working_3-way'!AH149</f>
        <v>-0.42112300518249024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1.0334989865214506</v>
      </c>
      <c r="AS149" s="11">
        <f>IF(('OddsRatio_working_3-way'!X149=0),IF(Q149&gt;0,-Q149^(1/3),(-Q149)^(1/3)),'OddsRatio_working_3-way'!AM149-'OddsRatio_working_3-way'!R149/3)</f>
        <v>-0.61237598133896043</v>
      </c>
      <c r="AT149" s="11">
        <f>IF(('OddsRatio_working_3-way'!X149=0),IF(Q149&gt;0,-Q149^(1/3),(-Q149)^(1/3)),'OddsRatio_working_3-way'!AN149-'OddsRatio_working_3-way'!R149/3)</f>
        <v>-0.42112300518249024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1.74</v>
      </c>
      <c r="B150" s="4">
        <f>IF('True_Odds_Calculator_3-way'!B151="","",'True_Odds_Calculator_3-way'!B151)</f>
        <v>3.64</v>
      </c>
      <c r="C150" s="4">
        <f>IF('True_Odds_Calculator_3-way'!C151="","",'True_Odds_Calculator_3-way'!C151)</f>
        <v>5.75</v>
      </c>
      <c r="D150" s="9">
        <f t="shared" si="39"/>
        <v>0.56491788023716027</v>
      </c>
      <c r="E150" s="9">
        <f t="shared" si="40"/>
        <v>0.26683536400099678</v>
      </c>
      <c r="F150" s="9">
        <f t="shared" si="41"/>
        <v>0.16824675576184314</v>
      </c>
      <c r="G150" s="9">
        <f t="shared" si="42"/>
        <v>1.0407686339180748</v>
      </c>
      <c r="H150" s="9">
        <f t="shared" si="43"/>
        <v>1.7701687890993754</v>
      </c>
      <c r="I150" s="9">
        <f t="shared" si="44"/>
        <v>3.7476291935437178</v>
      </c>
      <c r="J150" s="9">
        <f t="shared" si="45"/>
        <v>5.9436510111108545</v>
      </c>
      <c r="K150" s="11">
        <f t="shared" si="46"/>
        <v>0.57471264367816088</v>
      </c>
      <c r="L150" s="11">
        <f t="shared" si="47"/>
        <v>0.27472527472527469</v>
      </c>
      <c r="M150" s="11">
        <f t="shared" si="48"/>
        <v>0.17391304347826086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-0.25480666260276486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0.22324002833747958</v>
      </c>
      <c r="Q150" s="11">
        <f>2*'OddsRatio_working_3-way'!K150*'OddsRatio_working_3-way'!L150*'OddsRatio_working_3-way'!M150</f>
        <v>5.491759614698144E-2</v>
      </c>
      <c r="R150" s="11">
        <f t="shared" si="49"/>
        <v>0</v>
      </c>
      <c r="S150" s="11">
        <f t="shared" si="50"/>
        <v>-0.87611534979955918</v>
      </c>
      <c r="T150" s="11">
        <f t="shared" si="51"/>
        <v>-0.21552653131600469</v>
      </c>
      <c r="U150" s="11">
        <f>'OddsRatio_working_3-way'!S150-'OddsRatio_working_3-way'!R150^2/3</f>
        <v>-0.87611534979955918</v>
      </c>
      <c r="V150" s="11">
        <f>'OddsRatio_working_3-way'!S150*'OddsRatio_working_3-way'!R150/3-2*'OddsRatio_working_3-way'!R150^3/27-'OddsRatio_working_3-way'!T150</f>
        <v>0.21552653131600469</v>
      </c>
      <c r="W150" s="11">
        <f>'OddsRatio_working_3-way'!V150^2+4*'OddsRatio_working_3-way'!U150^3/27</f>
        <v>-5.3176012220661428E-2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0.15781927791129494</v>
      </c>
      <c r="Y150" s="11">
        <f>IF('OddsRatio_working_3-way'!W150&gt;=0,IF('OddsRatio_working_3-way'!V150+SQRT('OddsRatio_working_3-way'!W150)&gt;0,0,PI()),ACOS('OddsRatio_working_3-way'!V150/(2*'OddsRatio_working_3-way'!X150)))</f>
        <v>0.81917111316557845</v>
      </c>
      <c r="Z150" s="11">
        <f>'OddsRatio_working_3-way'!X150^(1/3)*COS('OddsRatio_working_3-way'!Y150/3)</f>
        <v>0.52038431695903742</v>
      </c>
      <c r="AA150" s="11">
        <f>'OddsRatio_working_3-way'!X150^(1/3)*COS(('OddsRatio_working_3-way'!Y150+2*PI())/3)</f>
        <v>-0.38640214004673434</v>
      </c>
      <c r="AB150" s="11">
        <f>'OddsRatio_working_3-way'!X150^(1/3)*COS(('OddsRatio_working_3-way'!Y150+4*PI())/3)</f>
        <v>-0.13398217691230291</v>
      </c>
      <c r="AC150" s="11">
        <f>'OddsRatio_working_3-way'!X150^(1/3)*SIN('OddsRatio_working_3-way'!Y150/3)</f>
        <v>0.14573473366449946</v>
      </c>
      <c r="AD150" s="11">
        <f>'OddsRatio_working_3-way'!X150^(1/3)*SIN(('OddsRatio_working_3-way'!Y150+2*PI())/3)</f>
        <v>0.37779867138529</v>
      </c>
      <c r="AE150" s="11">
        <f>'OddsRatio_working_3-way'!X150^(1/3)*SIN(('OddsRatio_working_3-way'!Y150+4*PI())/3)</f>
        <v>-0.5235334050497894</v>
      </c>
      <c r="AF150" s="11">
        <f>-'OddsRatio_working_3-way'!U150/(3*'OddsRatio_working_3-way'!X150^(1/3))*COS(('OddsRatio_working_3-way'!Y150)/3)</f>
        <v>0.52038431695903731</v>
      </c>
      <c r="AG150" s="11">
        <f>-'OddsRatio_working_3-way'!U150/(3*'OddsRatio_working_3-way'!X150^(1/3))*COS(('OddsRatio_working_3-way'!Y150+2*PI())/3)</f>
        <v>-0.38640214004673429</v>
      </c>
      <c r="AH150" s="11">
        <f>-'OddsRatio_working_3-way'!U150/(3*'OddsRatio_working_3-way'!X150^(1/3))*COS(('OddsRatio_working_3-way'!Y150+4*PI())/3)</f>
        <v>-0.13398217691230288</v>
      </c>
      <c r="AI150" s="11">
        <f>'OddsRatio_working_3-way'!U150/(3*'OddsRatio_working_3-way'!X150^(1/3))*SIN(('OddsRatio_working_3-way'!Y150)/3)</f>
        <v>-0.14573473366449943</v>
      </c>
      <c r="AJ150" s="11">
        <f>'OddsRatio_working_3-way'!U150/(3*'OddsRatio_working_3-way'!X150^(1/3))*SIN(('OddsRatio_working_3-way'!Y150+2*PI())/3)</f>
        <v>-0.37779867138528989</v>
      </c>
      <c r="AK150" s="11">
        <f>'OddsRatio_working_3-way'!U150/(3*'OddsRatio_working_3-way'!X150^(1/3))*SIN(('OddsRatio_working_3-way'!Y150+4*PI())/3)</f>
        <v>0.52353340504978929</v>
      </c>
      <c r="AL150" s="11">
        <f>'OddsRatio_working_3-way'!Z150+'OddsRatio_working_3-way'!AF150</f>
        <v>1.0407686339180748</v>
      </c>
      <c r="AM150" s="11">
        <f>'OddsRatio_working_3-way'!AA150+'OddsRatio_working_3-way'!AG150</f>
        <v>-0.77280428009346869</v>
      </c>
      <c r="AN150" s="11">
        <f>'OddsRatio_working_3-way'!AB150+'OddsRatio_working_3-way'!AH150</f>
        <v>-0.26796435382460582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1.0407686339180748</v>
      </c>
      <c r="AS150" s="11">
        <f>IF(('OddsRatio_working_3-way'!X150=0),IF(Q150&gt;0,-Q150^(1/3),(-Q150)^(1/3)),'OddsRatio_working_3-way'!AM150-'OddsRatio_working_3-way'!R150/3)</f>
        <v>-0.77280428009346869</v>
      </c>
      <c r="AT150" s="11">
        <f>IF(('OddsRatio_working_3-way'!X150=0),IF(Q150&gt;0,-Q150^(1/3),(-Q150)^(1/3)),'OddsRatio_working_3-way'!AN150-'OddsRatio_working_3-way'!R150/3)</f>
        <v>-0.26796435382460582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2.4500000000000002</v>
      </c>
      <c r="B151" s="4">
        <f>IF('True_Odds_Calculator_3-way'!B152="","",'True_Odds_Calculator_3-way'!B152)</f>
        <v>3.29</v>
      </c>
      <c r="C151" s="4">
        <f>IF('True_Odds_Calculator_3-way'!C152="","",'True_Odds_Calculator_3-way'!C152)</f>
        <v>3.23</v>
      </c>
      <c r="D151" s="9">
        <f t="shared" si="39"/>
        <v>0.40028180772251126</v>
      </c>
      <c r="E151" s="9">
        <f t="shared" si="40"/>
        <v>0.29707213084081729</v>
      </c>
      <c r="F151" s="9">
        <f t="shared" si="41"/>
        <v>0.30264606143667144</v>
      </c>
      <c r="G151" s="9">
        <f t="shared" si="42"/>
        <v>1.0332689253305767</v>
      </c>
      <c r="H151" s="9">
        <f t="shared" si="43"/>
        <v>2.4982399417293366</v>
      </c>
      <c r="I151" s="9">
        <f t="shared" si="44"/>
        <v>3.3661858390070205</v>
      </c>
      <c r="J151" s="9">
        <f t="shared" si="45"/>
        <v>3.3041897034871859</v>
      </c>
      <c r="K151" s="11">
        <f t="shared" si="46"/>
        <v>0.4081632653061224</v>
      </c>
      <c r="L151" s="11">
        <f t="shared" si="47"/>
        <v>0.303951367781155</v>
      </c>
      <c r="M151" s="11">
        <f t="shared" si="48"/>
        <v>0.30959752321981426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-0.28440933244198341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0.22930304740677265</v>
      </c>
      <c r="Q151" s="11">
        <f>2*'OddsRatio_working_3-way'!K151*'OddsRatio_working_3-way'!L151*'OddsRatio_working_3-way'!M151</f>
        <v>7.6818441342302396E-2</v>
      </c>
      <c r="R151" s="11">
        <f t="shared" si="49"/>
        <v>0</v>
      </c>
      <c r="S151" s="11">
        <f t="shared" si="50"/>
        <v>-0.80624304919230494</v>
      </c>
      <c r="T151" s="11">
        <f t="shared" si="51"/>
        <v>-0.2700981739337705</v>
      </c>
      <c r="U151" s="11">
        <f>'OddsRatio_working_3-way'!S151-'OddsRatio_working_3-way'!R151^2/3</f>
        <v>-0.80624304919230494</v>
      </c>
      <c r="V151" s="11">
        <f>'OddsRatio_working_3-way'!S151*'OddsRatio_working_3-way'!R151/3-2*'OddsRatio_working_3-way'!R151^3/27-'OddsRatio_working_3-way'!T151</f>
        <v>0.2700981739337705</v>
      </c>
      <c r="W151" s="11">
        <f>'OddsRatio_working_3-way'!V151^2+4*'OddsRatio_working_3-way'!U151^3/27</f>
        <v>-4.6885230106693682E-3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0.13932116365885219</v>
      </c>
      <c r="Y151" s="11">
        <f>IF('OddsRatio_working_3-way'!W151&gt;=0,IF('OddsRatio_working_3-way'!V151+SQRT('OddsRatio_working_3-way'!W151)&gt;0,0,PI()),ACOS('OddsRatio_working_3-way'!V151/(2*'OddsRatio_working_3-way'!X151)))</f>
        <v>0.24828015795633118</v>
      </c>
      <c r="Z151" s="11">
        <f>'OddsRatio_working_3-way'!X151^(1/3)*COS('OddsRatio_working_3-way'!Y151/3)</f>
        <v>0.51663446266528823</v>
      </c>
      <c r="AA151" s="11">
        <f>'OddsRatio_working_3-way'!X151^(1/3)*COS(('OddsRatio_working_3-way'!Y151+2*PI())/3)</f>
        <v>-0.29543038652036507</v>
      </c>
      <c r="AB151" s="11">
        <f>'OddsRatio_working_3-way'!X151^(1/3)*COS(('OddsRatio_working_3-way'!Y151+4*PI())/3)</f>
        <v>-0.22120407614492332</v>
      </c>
      <c r="AC151" s="11">
        <f>'OddsRatio_working_3-way'!X151^(1/3)*SIN('OddsRatio_working_3-way'!Y151/3)</f>
        <v>4.2854580276214062E-2</v>
      </c>
      <c r="AD151" s="11">
        <f>'OddsRatio_working_3-way'!X151^(1/3)*SIN(('OddsRatio_working_3-way'!Y151+2*PI())/3)</f>
        <v>0.42599127900055572</v>
      </c>
      <c r="AE151" s="11">
        <f>'OddsRatio_working_3-way'!X151^(1/3)*SIN(('OddsRatio_working_3-way'!Y151+4*PI())/3)</f>
        <v>-0.46884585927676969</v>
      </c>
      <c r="AF151" s="11">
        <f>-'OddsRatio_working_3-way'!U151/(3*'OddsRatio_working_3-way'!X151^(1/3))*COS(('OddsRatio_working_3-way'!Y151)/3)</f>
        <v>0.51663446266528834</v>
      </c>
      <c r="AG151" s="11">
        <f>-'OddsRatio_working_3-way'!U151/(3*'OddsRatio_working_3-way'!X151^(1/3))*COS(('OddsRatio_working_3-way'!Y151+2*PI())/3)</f>
        <v>-0.29543038652036513</v>
      </c>
      <c r="AH151" s="11">
        <f>-'OddsRatio_working_3-way'!U151/(3*'OddsRatio_working_3-way'!X151^(1/3))*COS(('OddsRatio_working_3-way'!Y151+4*PI())/3)</f>
        <v>-0.22120407614492338</v>
      </c>
      <c r="AI151" s="11">
        <f>'OddsRatio_working_3-way'!U151/(3*'OddsRatio_working_3-way'!X151^(1/3))*SIN(('OddsRatio_working_3-way'!Y151)/3)</f>
        <v>-4.2854580276214076E-2</v>
      </c>
      <c r="AJ151" s="11">
        <f>'OddsRatio_working_3-way'!U151/(3*'OddsRatio_working_3-way'!X151^(1/3))*SIN(('OddsRatio_working_3-way'!Y151+2*PI())/3)</f>
        <v>-0.42599127900055583</v>
      </c>
      <c r="AK151" s="11">
        <f>'OddsRatio_working_3-way'!U151/(3*'OddsRatio_working_3-way'!X151^(1/3))*SIN(('OddsRatio_working_3-way'!Y151+4*PI())/3)</f>
        <v>0.46884585927676981</v>
      </c>
      <c r="AL151" s="11">
        <f>'OddsRatio_working_3-way'!Z151+'OddsRatio_working_3-way'!AF151</f>
        <v>1.0332689253305767</v>
      </c>
      <c r="AM151" s="11">
        <f>'OddsRatio_working_3-way'!AA151+'OddsRatio_working_3-way'!AG151</f>
        <v>-0.59086077304073026</v>
      </c>
      <c r="AN151" s="11">
        <f>'OddsRatio_working_3-way'!AB151+'OddsRatio_working_3-way'!AH151</f>
        <v>-0.4424081522898467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1.0332689253305767</v>
      </c>
      <c r="AS151" s="11">
        <f>IF(('OddsRatio_working_3-way'!X151=0),IF(Q151&gt;0,-Q151^(1/3),(-Q151)^(1/3)),'OddsRatio_working_3-way'!AM151-'OddsRatio_working_3-way'!R151/3)</f>
        <v>-0.59086077304073026</v>
      </c>
      <c r="AT151" s="11">
        <f>IF(('OddsRatio_working_3-way'!X151=0),IF(Q151&gt;0,-Q151^(1/3),(-Q151)^(1/3)),'OddsRatio_working_3-way'!AN151-'OddsRatio_working_3-way'!R151/3)</f>
        <v>-0.4424081522898467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2.42</v>
      </c>
      <c r="B152" s="4">
        <f>IF('True_Odds_Calculator_3-way'!B153="","",'True_Odds_Calculator_3-way'!B153)</f>
        <v>3.25</v>
      </c>
      <c r="C152" s="4">
        <f>IF('True_Odds_Calculator_3-way'!C153="","",'True_Odds_Calculator_3-way'!C153)</f>
        <v>3.32</v>
      </c>
      <c r="D152" s="9">
        <f t="shared" si="39"/>
        <v>0.405150937411421</v>
      </c>
      <c r="E152" s="9">
        <f t="shared" si="40"/>
        <v>0.30062543715192375</v>
      </c>
      <c r="F152" s="9">
        <f t="shared" si="41"/>
        <v>0.29422362543665553</v>
      </c>
      <c r="G152" s="9">
        <f t="shared" si="42"/>
        <v>1.0339548841520925</v>
      </c>
      <c r="H152" s="9">
        <f t="shared" si="43"/>
        <v>2.4682159354959707</v>
      </c>
      <c r="I152" s="9">
        <f t="shared" si="44"/>
        <v>3.3263984893422078</v>
      </c>
      <c r="J152" s="9">
        <f t="shared" si="45"/>
        <v>3.3987753312328537</v>
      </c>
      <c r="K152" s="11">
        <f t="shared" si="46"/>
        <v>0.41322314049586778</v>
      </c>
      <c r="L152" s="11">
        <f t="shared" si="47"/>
        <v>0.30769230769230771</v>
      </c>
      <c r="M152" s="11">
        <f t="shared" si="48"/>
        <v>0.30120481927710846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-0.28387165955621607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0.22939820311123707</v>
      </c>
      <c r="Q152" s="11">
        <f>2*'OddsRatio_working_3-way'!K152*'OddsRatio_working_3-way'!L152*'OddsRatio_working_3-way'!M152</f>
        <v>7.6593723910262798E-2</v>
      </c>
      <c r="R152" s="11">
        <f t="shared" si="49"/>
        <v>0</v>
      </c>
      <c r="S152" s="11">
        <f t="shared" si="50"/>
        <v>-0.8081053370028598</v>
      </c>
      <c r="T152" s="11">
        <f t="shared" si="51"/>
        <v>-0.26981814257190645</v>
      </c>
      <c r="U152" s="11">
        <f>'OddsRatio_working_3-way'!S152-'OddsRatio_working_3-way'!R152^2/3</f>
        <v>-0.8081053370028598</v>
      </c>
      <c r="V152" s="11">
        <f>'OddsRatio_working_3-way'!S152*'OddsRatio_working_3-way'!R152/3-2*'OddsRatio_working_3-way'!R152^3/27-'OddsRatio_working_3-way'!T152</f>
        <v>0.26981814257190645</v>
      </c>
      <c r="W152" s="11">
        <f>'OddsRatio_working_3-way'!V152^2+4*'OddsRatio_working_3-way'!U152^3/27</f>
        <v>-5.3789775107052212E-3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0.13980415549229827</v>
      </c>
      <c r="Y152" s="11">
        <f>IF('OddsRatio_working_3-way'!W152&gt;=0,IF('OddsRatio_working_3-way'!V152+SQRT('OddsRatio_working_3-way'!W152)&gt;0,0,PI()),ACOS('OddsRatio_working_3-way'!V152/(2*'OddsRatio_working_3-way'!X152)))</f>
        <v>0.26540582422823644</v>
      </c>
      <c r="Z152" s="11">
        <f>'OddsRatio_working_3-way'!X152^(1/3)*COS('OddsRatio_working_3-way'!Y152/3)</f>
        <v>0.51697744207604623</v>
      </c>
      <c r="AA152" s="11">
        <f>'OddsRatio_working_3-way'!X152^(1/3)*COS(('OddsRatio_working_3-way'!Y152+2*PI())/3)</f>
        <v>-0.29820115661047492</v>
      </c>
      <c r="AB152" s="11">
        <f>'OddsRatio_working_3-way'!X152^(1/3)*COS(('OddsRatio_working_3-way'!Y152+4*PI())/3)</f>
        <v>-0.21877628546557143</v>
      </c>
      <c r="AC152" s="11">
        <f>'OddsRatio_working_3-way'!X152^(1/3)*SIN('OddsRatio_working_3-way'!Y152/3)</f>
        <v>4.5855970735861444E-2</v>
      </c>
      <c r="AD152" s="11">
        <f>'OddsRatio_working_3-way'!X152^(1/3)*SIN(('OddsRatio_working_3-way'!Y152+2*PI())/3)</f>
        <v>0.42478761265342346</v>
      </c>
      <c r="AE152" s="11">
        <f>'OddsRatio_working_3-way'!X152^(1/3)*SIN(('OddsRatio_working_3-way'!Y152+4*PI())/3)</f>
        <v>-0.47064358338928486</v>
      </c>
      <c r="AF152" s="11">
        <f>-'OddsRatio_working_3-way'!U152/(3*'OddsRatio_working_3-way'!X152^(1/3))*COS(('OddsRatio_working_3-way'!Y152)/3)</f>
        <v>0.51697744207604623</v>
      </c>
      <c r="AG152" s="11">
        <f>-'OddsRatio_working_3-way'!U152/(3*'OddsRatio_working_3-way'!X152^(1/3))*COS(('OddsRatio_working_3-way'!Y152+2*PI())/3)</f>
        <v>-0.29820115661047492</v>
      </c>
      <c r="AH152" s="11">
        <f>-'OddsRatio_working_3-way'!U152/(3*'OddsRatio_working_3-way'!X152^(1/3))*COS(('OddsRatio_working_3-way'!Y152+4*PI())/3)</f>
        <v>-0.21877628546557143</v>
      </c>
      <c r="AI152" s="11">
        <f>'OddsRatio_working_3-way'!U152/(3*'OddsRatio_working_3-way'!X152^(1/3))*SIN(('OddsRatio_working_3-way'!Y152)/3)</f>
        <v>-4.5855970735861444E-2</v>
      </c>
      <c r="AJ152" s="11">
        <f>'OddsRatio_working_3-way'!U152/(3*'OddsRatio_working_3-way'!X152^(1/3))*SIN(('OddsRatio_working_3-way'!Y152+2*PI())/3)</f>
        <v>-0.42478761265342346</v>
      </c>
      <c r="AK152" s="11">
        <f>'OddsRatio_working_3-way'!U152/(3*'OddsRatio_working_3-way'!X152^(1/3))*SIN(('OddsRatio_working_3-way'!Y152+4*PI())/3)</f>
        <v>0.47064358338928486</v>
      </c>
      <c r="AL152" s="11">
        <f>'OddsRatio_working_3-way'!Z152+'OddsRatio_working_3-way'!AF152</f>
        <v>1.0339548841520925</v>
      </c>
      <c r="AM152" s="11">
        <f>'OddsRatio_working_3-way'!AA152+'OddsRatio_working_3-way'!AG152</f>
        <v>-0.59640231322094983</v>
      </c>
      <c r="AN152" s="11">
        <f>'OddsRatio_working_3-way'!AB152+'OddsRatio_working_3-way'!AH152</f>
        <v>-0.43755257093114286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1.0339548841520925</v>
      </c>
      <c r="AS152" s="11">
        <f>IF(('OddsRatio_working_3-way'!X152=0),IF(Q152&gt;0,-Q152^(1/3),(-Q152)^(1/3)),'OddsRatio_working_3-way'!AM152-'OddsRatio_working_3-way'!R152/3)</f>
        <v>-0.59640231322094983</v>
      </c>
      <c r="AT152" s="11">
        <f>IF(('OddsRatio_working_3-way'!X152=0),IF(Q152&gt;0,-Q152^(1/3),(-Q152)^(1/3)),'OddsRatio_working_3-way'!AN152-'OddsRatio_working_3-way'!R152/3)</f>
        <v>-0.43755257093114286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1.37</v>
      </c>
      <c r="B153" s="4">
        <f>IF('True_Odds_Calculator_3-way'!B154="","",'True_Odds_Calculator_3-way'!B154)</f>
        <v>5.01</v>
      </c>
      <c r="C153" s="4">
        <f>IF('True_Odds_Calculator_3-way'!C154="","",'True_Odds_Calculator_3-way'!C154)</f>
        <v>10.64</v>
      </c>
      <c r="D153" s="9">
        <f t="shared" si="39"/>
        <v>0.71926559568687987</v>
      </c>
      <c r="E153" s="9">
        <f t="shared" si="40"/>
        <v>0.19120151486723352</v>
      </c>
      <c r="F153" s="9">
        <f t="shared" si="41"/>
        <v>8.9532889445886735E-2</v>
      </c>
      <c r="G153" s="9">
        <f t="shared" si="42"/>
        <v>1.0548838118054635</v>
      </c>
      <c r="H153" s="9">
        <f t="shared" si="43"/>
        <v>1.3903070103680215</v>
      </c>
      <c r="I153" s="9">
        <f t="shared" si="44"/>
        <v>5.2300840853399091</v>
      </c>
      <c r="J153" s="9">
        <f t="shared" si="45"/>
        <v>11.169079945804668</v>
      </c>
      <c r="K153" s="11">
        <f t="shared" si="46"/>
        <v>0.72992700729927007</v>
      </c>
      <c r="L153" s="11">
        <f t="shared" si="47"/>
        <v>0.19960079840319361</v>
      </c>
      <c r="M153" s="11">
        <f t="shared" si="48"/>
        <v>9.3984962406015032E-2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-0.19584983482352036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0.19197651018143724</v>
      </c>
      <c r="Q153" s="11">
        <f>2*'OddsRatio_working_3-way'!K153*'OddsRatio_working_3-way'!L153*'OddsRatio_working_3-way'!M153</f>
        <v>2.7386092750561662E-2</v>
      </c>
      <c r="R153" s="11">
        <f t="shared" si="49"/>
        <v>0</v>
      </c>
      <c r="S153" s="11">
        <f t="shared" si="50"/>
        <v>-0.98022298744559389</v>
      </c>
      <c r="T153" s="11">
        <f t="shared" si="51"/>
        <v>-0.13983209521335149</v>
      </c>
      <c r="U153" s="11">
        <f>'OddsRatio_working_3-way'!S153-'OddsRatio_working_3-way'!R153^2/3</f>
        <v>-0.98022298744559389</v>
      </c>
      <c r="V153" s="11">
        <f>'OddsRatio_working_3-way'!S153*'OddsRatio_working_3-way'!R153/3-2*'OddsRatio_working_3-way'!R153^3/27-'OddsRatio_working_3-way'!T153</f>
        <v>0.13983209521335149</v>
      </c>
      <c r="W153" s="11">
        <f>'OddsRatio_working_3-way'!V153^2+4*'OddsRatio_working_3-way'!U153^3/27</f>
        <v>-0.11997803961137478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0.18676927910066646</v>
      </c>
      <c r="Y153" s="11">
        <f>IF('OddsRatio_working_3-way'!W153&gt;=0,IF('OddsRatio_working_3-way'!V153+SQRT('OddsRatio_working_3-way'!W153)&gt;0,0,PI()),ACOS('OddsRatio_working_3-way'!V153/(2*'OddsRatio_working_3-way'!X153)))</f>
        <v>1.1871065797530702</v>
      </c>
      <c r="Z153" s="11">
        <f>'OddsRatio_working_3-way'!X153^(1/3)*COS('OddsRatio_working_3-way'!Y153/3)</f>
        <v>0.52744190590273166</v>
      </c>
      <c r="AA153" s="11">
        <f>'OddsRatio_working_3-way'!X153^(1/3)*COS(('OddsRatio_working_3-way'!Y153+2*PI())/3)</f>
        <v>-0.45453375070002033</v>
      </c>
      <c r="AB153" s="11">
        <f>'OddsRatio_working_3-way'!X153^(1/3)*COS(('OddsRatio_working_3-way'!Y153+4*PI())/3)</f>
        <v>-7.2908155202711128E-2</v>
      </c>
      <c r="AC153" s="11">
        <f>'OddsRatio_working_3-way'!X153^(1/3)*SIN('OddsRatio_working_3-way'!Y153/3)</f>
        <v>0.22033164029002267</v>
      </c>
      <c r="AD153" s="11">
        <f>'OddsRatio_working_3-way'!X153^(1/3)*SIN(('OddsRatio_working_3-way'!Y153+2*PI())/3)</f>
        <v>0.34661226938723572</v>
      </c>
      <c r="AE153" s="11">
        <f>'OddsRatio_working_3-way'!X153^(1/3)*SIN(('OddsRatio_working_3-way'!Y153+4*PI())/3)</f>
        <v>-0.56694390967725838</v>
      </c>
      <c r="AF153" s="11">
        <f>-'OddsRatio_working_3-way'!U153/(3*'OddsRatio_working_3-way'!X153^(1/3))*COS(('OddsRatio_working_3-way'!Y153)/3)</f>
        <v>0.52744190590273177</v>
      </c>
      <c r="AG153" s="11">
        <f>-'OddsRatio_working_3-way'!U153/(3*'OddsRatio_working_3-way'!X153^(1/3))*COS(('OddsRatio_working_3-way'!Y153+2*PI())/3)</f>
        <v>-0.45453375070002044</v>
      </c>
      <c r="AH153" s="11">
        <f>-'OddsRatio_working_3-way'!U153/(3*'OddsRatio_working_3-way'!X153^(1/3))*COS(('OddsRatio_working_3-way'!Y153+4*PI())/3)</f>
        <v>-7.2908155202711142E-2</v>
      </c>
      <c r="AI153" s="11">
        <f>'OddsRatio_working_3-way'!U153/(3*'OddsRatio_working_3-way'!X153^(1/3))*SIN(('OddsRatio_working_3-way'!Y153)/3)</f>
        <v>-0.2203316402900227</v>
      </c>
      <c r="AJ153" s="11">
        <f>'OddsRatio_working_3-way'!U153/(3*'OddsRatio_working_3-way'!X153^(1/3))*SIN(('OddsRatio_working_3-way'!Y153+2*PI())/3)</f>
        <v>-0.34661226938723577</v>
      </c>
      <c r="AK153" s="11">
        <f>'OddsRatio_working_3-way'!U153/(3*'OddsRatio_working_3-way'!X153^(1/3))*SIN(('OddsRatio_working_3-way'!Y153+4*PI())/3)</f>
        <v>0.5669439096772585</v>
      </c>
      <c r="AL153" s="11">
        <f>'OddsRatio_working_3-way'!Z153+'OddsRatio_working_3-way'!AF153</f>
        <v>1.0548838118054635</v>
      </c>
      <c r="AM153" s="11">
        <f>'OddsRatio_working_3-way'!AA153+'OddsRatio_working_3-way'!AG153</f>
        <v>-0.90906750140004078</v>
      </c>
      <c r="AN153" s="11">
        <f>'OddsRatio_working_3-way'!AB153+'OddsRatio_working_3-way'!AH153</f>
        <v>-0.14581631040542226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1.0548838118054635</v>
      </c>
      <c r="AS153" s="11">
        <f>IF(('OddsRatio_working_3-way'!X153=0),IF(Q153&gt;0,-Q153^(1/3),(-Q153)^(1/3)),'OddsRatio_working_3-way'!AM153-'OddsRatio_working_3-way'!R153/3)</f>
        <v>-0.90906750140004078</v>
      </c>
      <c r="AT153" s="11">
        <f>IF(('OddsRatio_working_3-way'!X153=0),IF(Q153&gt;0,-Q153^(1/3),(-Q153)^(1/3)),'OddsRatio_working_3-way'!AN153-'OddsRatio_working_3-way'!R153/3)</f>
        <v>-0.14581631040542226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3.06</v>
      </c>
      <c r="B154" s="4">
        <f>IF('True_Odds_Calculator_3-way'!B155="","",'True_Odds_Calculator_3-way'!B155)</f>
        <v>3.49</v>
      </c>
      <c r="C154" s="4">
        <f>IF('True_Odds_Calculator_3-way'!C155="","",'True_Odds_Calculator_3-way'!C155)</f>
        <v>2.4500000000000002</v>
      </c>
      <c r="D154" s="9">
        <f t="shared" si="39"/>
        <v>0.31970130281423925</v>
      </c>
      <c r="E154" s="9">
        <f t="shared" si="40"/>
        <v>0.27994759708671418</v>
      </c>
      <c r="F154" s="9">
        <f t="shared" si="41"/>
        <v>0.40035110009904651</v>
      </c>
      <c r="G154" s="9">
        <f t="shared" si="42"/>
        <v>1.0329707233141638</v>
      </c>
      <c r="H154" s="9">
        <f t="shared" si="43"/>
        <v>3.1279196900271775</v>
      </c>
      <c r="I154" s="9">
        <f t="shared" si="44"/>
        <v>3.5720971010522677</v>
      </c>
      <c r="J154" s="9">
        <f t="shared" si="45"/>
        <v>2.4978075488055382</v>
      </c>
      <c r="K154" s="11">
        <f t="shared" si="46"/>
        <v>0.32679738562091504</v>
      </c>
      <c r="L154" s="11">
        <f t="shared" si="47"/>
        <v>0.28653295128939826</v>
      </c>
      <c r="M154" s="11">
        <f t="shared" si="48"/>
        <v>0.4081632653061224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-0.28426384880599798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0.22931808826682532</v>
      </c>
      <c r="Q154" s="11">
        <f>2*'OddsRatio_working_3-way'!K154*'OddsRatio_working_3-way'!L154*'OddsRatio_working_3-way'!M154</f>
        <v>7.6439362755608434E-2</v>
      </c>
      <c r="R154" s="11">
        <f t="shared" si="49"/>
        <v>0</v>
      </c>
      <c r="S154" s="11">
        <f t="shared" si="50"/>
        <v>-0.80670858862298878</v>
      </c>
      <c r="T154" s="11">
        <f t="shared" si="51"/>
        <v>-0.26890286287432957</v>
      </c>
      <c r="U154" s="11">
        <f>'OddsRatio_working_3-way'!S154-'OddsRatio_working_3-way'!R154^2/3</f>
        <v>-0.80670858862298878</v>
      </c>
      <c r="V154" s="11">
        <f>'OddsRatio_working_3-way'!S154*'OddsRatio_working_3-way'!R154/3-2*'OddsRatio_working_3-way'!R154^3/27-'OddsRatio_working_3-way'!T154</f>
        <v>0.26890286287432957</v>
      </c>
      <c r="W154" s="11">
        <f>'OddsRatio_working_3-way'!V154^2+4*'OddsRatio_working_3-way'!U154^3/27</f>
        <v>-5.4673695179008608E-3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0.13944185094503672</v>
      </c>
      <c r="Y154" s="11">
        <f>IF('OddsRatio_working_3-way'!W154&gt;=0,IF('OddsRatio_working_3-way'!V154+SQRT('OddsRatio_working_3-way'!W154)&gt;0,0,PI()),ACOS('OddsRatio_working_3-way'!V154/(2*'OddsRatio_working_3-way'!X154)))</f>
        <v>0.26834330803567563</v>
      </c>
      <c r="Z154" s="11">
        <f>'OddsRatio_working_3-way'!X154^(1/3)*COS('OddsRatio_working_3-way'!Y154/3)</f>
        <v>0.51648536165708192</v>
      </c>
      <c r="AA154" s="11">
        <f>'OddsRatio_working_3-way'!X154^(1/3)*COS(('OddsRatio_working_3-way'!Y154+2*PI())/3)</f>
        <v>-0.29835876926213795</v>
      </c>
      <c r="AB154" s="11">
        <f>'OddsRatio_working_3-way'!X154^(1/3)*COS(('OddsRatio_working_3-way'!Y154+4*PI())/3)</f>
        <v>-0.21812659239494406</v>
      </c>
      <c r="AC154" s="11">
        <f>'OddsRatio_working_3-way'!X154^(1/3)*SIN('OddsRatio_working_3-way'!Y154/3)</f>
        <v>4.6322068911944028E-2</v>
      </c>
      <c r="AD154" s="11">
        <f>'OddsRatio_working_3-way'!X154^(1/3)*SIN(('OddsRatio_working_3-way'!Y154+2*PI())/3)</f>
        <v>0.42412840942185409</v>
      </c>
      <c r="AE154" s="11">
        <f>'OddsRatio_working_3-way'!X154^(1/3)*SIN(('OddsRatio_working_3-way'!Y154+4*PI())/3)</f>
        <v>-0.47045047833379816</v>
      </c>
      <c r="AF154" s="11">
        <f>-'OddsRatio_working_3-way'!U154/(3*'OddsRatio_working_3-way'!X154^(1/3))*COS(('OddsRatio_working_3-way'!Y154)/3)</f>
        <v>0.51648536165708203</v>
      </c>
      <c r="AG154" s="11">
        <f>-'OddsRatio_working_3-way'!U154/(3*'OddsRatio_working_3-way'!X154^(1/3))*COS(('OddsRatio_working_3-way'!Y154+2*PI())/3)</f>
        <v>-0.298358769262138</v>
      </c>
      <c r="AH154" s="11">
        <f>-'OddsRatio_working_3-way'!U154/(3*'OddsRatio_working_3-way'!X154^(1/3))*COS(('OddsRatio_working_3-way'!Y154+4*PI())/3)</f>
        <v>-0.21812659239494411</v>
      </c>
      <c r="AI154" s="11">
        <f>'OddsRatio_working_3-way'!U154/(3*'OddsRatio_working_3-way'!X154^(1/3))*SIN(('OddsRatio_working_3-way'!Y154)/3)</f>
        <v>-4.6322068911944042E-2</v>
      </c>
      <c r="AJ154" s="11">
        <f>'OddsRatio_working_3-way'!U154/(3*'OddsRatio_working_3-way'!X154^(1/3))*SIN(('OddsRatio_working_3-way'!Y154+2*PI())/3)</f>
        <v>-0.4241284094218542</v>
      </c>
      <c r="AK154" s="11">
        <f>'OddsRatio_working_3-way'!U154/(3*'OddsRatio_working_3-way'!X154^(1/3))*SIN(('OddsRatio_working_3-way'!Y154+4*PI())/3)</f>
        <v>0.47045047833379822</v>
      </c>
      <c r="AL154" s="11">
        <f>'OddsRatio_working_3-way'!Z154+'OddsRatio_working_3-way'!AF154</f>
        <v>1.0329707233141638</v>
      </c>
      <c r="AM154" s="11">
        <f>'OddsRatio_working_3-way'!AA154+'OddsRatio_working_3-way'!AG154</f>
        <v>-0.596717538524276</v>
      </c>
      <c r="AN154" s="11">
        <f>'OddsRatio_working_3-way'!AB154+'OddsRatio_working_3-way'!AH154</f>
        <v>-0.43625318478988817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1.0329707233141638</v>
      </c>
      <c r="AS154" s="11">
        <f>IF(('OddsRatio_working_3-way'!X154=0),IF(Q154&gt;0,-Q154^(1/3),(-Q154)^(1/3)),'OddsRatio_working_3-way'!AM154-'OddsRatio_working_3-way'!R154/3)</f>
        <v>-0.596717538524276</v>
      </c>
      <c r="AT154" s="11">
        <f>IF(('OddsRatio_working_3-way'!X154=0),IF(Q154&gt;0,-Q154^(1/3),(-Q154)^(1/3)),'OddsRatio_working_3-way'!AN154-'OddsRatio_working_3-way'!R154/3)</f>
        <v>-0.43625318478988817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5.71</v>
      </c>
      <c r="B155" s="4">
        <f>IF('True_Odds_Calculator_3-way'!B156="","",'True_Odds_Calculator_3-way'!B156)</f>
        <v>3.97</v>
      </c>
      <c r="C155" s="4">
        <f>IF('True_Odds_Calculator_3-way'!C156="","",'True_Odds_Calculator_3-way'!C156)</f>
        <v>1.68</v>
      </c>
      <c r="D155" s="9">
        <f t="shared" si="39"/>
        <v>0.1695715778397528</v>
      </c>
      <c r="E155" s="9">
        <f t="shared" si="40"/>
        <v>0.24461524930430184</v>
      </c>
      <c r="F155" s="9">
        <f t="shared" si="41"/>
        <v>0.58581317285594525</v>
      </c>
      <c r="G155" s="9">
        <f t="shared" si="42"/>
        <v>1.0397483420223903</v>
      </c>
      <c r="H155" s="9">
        <f t="shared" si="43"/>
        <v>5.8972146909254581</v>
      </c>
      <c r="I155" s="9">
        <f t="shared" si="44"/>
        <v>4.0880525758064987</v>
      </c>
      <c r="J155" s="9">
        <f t="shared" si="45"/>
        <v>1.7070288725752256</v>
      </c>
      <c r="K155" s="11">
        <f t="shared" si="46"/>
        <v>0.17513134851138354</v>
      </c>
      <c r="L155" s="11">
        <f t="shared" si="47"/>
        <v>0.25188916876574308</v>
      </c>
      <c r="M155" s="11">
        <f t="shared" si="48"/>
        <v>0.59523809523809523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-0.2497758079264738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0.21951812305912899</v>
      </c>
      <c r="Q155" s="11">
        <f>2*'OddsRatio_working_3-way'!K155*'OddsRatio_working_3-way'!L155*'OddsRatio_working_3-way'!M155</f>
        <v>5.2516297382566732E-2</v>
      </c>
      <c r="R155" s="11">
        <f t="shared" si="49"/>
        <v>0</v>
      </c>
      <c r="S155" s="11">
        <f t="shared" si="50"/>
        <v>-0.87886062658137121</v>
      </c>
      <c r="T155" s="11">
        <f t="shared" si="51"/>
        <v>-0.21025373841659592</v>
      </c>
      <c r="U155" s="11">
        <f>'OddsRatio_working_3-way'!S155-'OddsRatio_working_3-way'!R155^2/3</f>
        <v>-0.87886062658137121</v>
      </c>
      <c r="V155" s="11">
        <f>'OddsRatio_working_3-way'!S155*'OddsRatio_working_3-way'!R155/3-2*'OddsRatio_working_3-way'!R155^3/27-'OddsRatio_working_3-way'!T155</f>
        <v>0.21025373841659592</v>
      </c>
      <c r="W155" s="11">
        <f>'OddsRatio_working_3-way'!V155^2+4*'OddsRatio_working_3-way'!U155^3/27</f>
        <v>-5.6360540795661516E-2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0.15856164046973645</v>
      </c>
      <c r="Y155" s="11">
        <f>IF('OddsRatio_working_3-way'!W155&gt;=0,IF('OddsRatio_working_3-way'!V155+SQRT('OddsRatio_working_3-way'!W155)&gt;0,0,PI()),ACOS('OddsRatio_working_3-way'!V155/(2*'OddsRatio_working_3-way'!X155)))</f>
        <v>0.84597303904560273</v>
      </c>
      <c r="Z155" s="11">
        <f>'OddsRatio_working_3-way'!X155^(1/3)*COS('OddsRatio_working_3-way'!Y155/3)</f>
        <v>0.51987417101119515</v>
      </c>
      <c r="AA155" s="11">
        <f>'OddsRatio_working_3-way'!X155^(1/3)*COS(('OddsRatio_working_3-way'!Y155+2*PI())/3)</f>
        <v>-0.39037209377373755</v>
      </c>
      <c r="AB155" s="11">
        <f>'OddsRatio_working_3-way'!X155^(1/3)*COS(('OddsRatio_working_3-way'!Y155+4*PI())/3)</f>
        <v>-0.12950207723745771</v>
      </c>
      <c r="AC155" s="11">
        <f>'OddsRatio_working_3-way'!X155^(1/3)*SIN('OddsRatio_working_3-way'!Y155/3)</f>
        <v>0.15061337427072344</v>
      </c>
      <c r="AD155" s="11">
        <f>'OddsRatio_working_3-way'!X155^(1/3)*SIN(('OddsRatio_working_3-way'!Y155+2*PI())/3)</f>
        <v>0.37491755173170893</v>
      </c>
      <c r="AE155" s="11">
        <f>'OddsRatio_working_3-way'!X155^(1/3)*SIN(('OddsRatio_working_3-way'!Y155+4*PI())/3)</f>
        <v>-0.52553092600243223</v>
      </c>
      <c r="AF155" s="11">
        <f>-'OddsRatio_working_3-way'!U155/(3*'OddsRatio_working_3-way'!X155^(1/3))*COS(('OddsRatio_working_3-way'!Y155)/3)</f>
        <v>0.51987417101119515</v>
      </c>
      <c r="AG155" s="11">
        <f>-'OddsRatio_working_3-way'!U155/(3*'OddsRatio_working_3-way'!X155^(1/3))*COS(('OddsRatio_working_3-way'!Y155+2*PI())/3)</f>
        <v>-0.39037209377373755</v>
      </c>
      <c r="AH155" s="11">
        <f>-'OddsRatio_working_3-way'!U155/(3*'OddsRatio_working_3-way'!X155^(1/3))*COS(('OddsRatio_working_3-way'!Y155+4*PI())/3)</f>
        <v>-0.12950207723745771</v>
      </c>
      <c r="AI155" s="11">
        <f>'OddsRatio_working_3-way'!U155/(3*'OddsRatio_working_3-way'!X155^(1/3))*SIN(('OddsRatio_working_3-way'!Y155)/3)</f>
        <v>-0.15061337427072344</v>
      </c>
      <c r="AJ155" s="11">
        <f>'OddsRatio_working_3-way'!U155/(3*'OddsRatio_working_3-way'!X155^(1/3))*SIN(('OddsRatio_working_3-way'!Y155+2*PI())/3)</f>
        <v>-0.37491755173170893</v>
      </c>
      <c r="AK155" s="11">
        <f>'OddsRatio_working_3-way'!U155/(3*'OddsRatio_working_3-way'!X155^(1/3))*SIN(('OddsRatio_working_3-way'!Y155+4*PI())/3)</f>
        <v>0.52553092600243223</v>
      </c>
      <c r="AL155" s="11">
        <f>'OddsRatio_working_3-way'!Z155+'OddsRatio_working_3-way'!AF155</f>
        <v>1.0397483420223903</v>
      </c>
      <c r="AM155" s="11">
        <f>'OddsRatio_working_3-way'!AA155+'OddsRatio_working_3-way'!AG155</f>
        <v>-0.7807441875474751</v>
      </c>
      <c r="AN155" s="11">
        <f>'OddsRatio_working_3-way'!AB155+'OddsRatio_working_3-way'!AH155</f>
        <v>-0.25900415447491543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1.0397483420223903</v>
      </c>
      <c r="AS155" s="11">
        <f>IF(('OddsRatio_working_3-way'!X155=0),IF(Q155&gt;0,-Q155^(1/3),(-Q155)^(1/3)),'OddsRatio_working_3-way'!AM155-'OddsRatio_working_3-way'!R155/3)</f>
        <v>-0.7807441875474751</v>
      </c>
      <c r="AT155" s="11">
        <f>IF(('OddsRatio_working_3-way'!X155=0),IF(Q155&gt;0,-Q155^(1/3),(-Q155)^(1/3)),'OddsRatio_working_3-way'!AN155-'OddsRatio_working_3-way'!R155/3)</f>
        <v>-0.25900415447491543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1.47</v>
      </c>
      <c r="B156" s="4">
        <f>IF('True_Odds_Calculator_3-way'!B157="","",'True_Odds_Calculator_3-way'!B157)</f>
        <v>4.7</v>
      </c>
      <c r="C156" s="4">
        <f>IF('True_Odds_Calculator_3-way'!C157="","",'True_Odds_Calculator_3-way'!C157)</f>
        <v>7.66</v>
      </c>
      <c r="D156" s="9">
        <f t="shared" si="39"/>
        <v>0.66984334969072423</v>
      </c>
      <c r="E156" s="9">
        <f t="shared" si="40"/>
        <v>0.20491092741802386</v>
      </c>
      <c r="F156" s="9">
        <f t="shared" si="41"/>
        <v>0.12524572289125202</v>
      </c>
      <c r="G156" s="9">
        <f t="shared" si="42"/>
        <v>1.0486943826928758</v>
      </c>
      <c r="H156" s="9">
        <f t="shared" si="43"/>
        <v>1.4928863598656514</v>
      </c>
      <c r="I156" s="9">
        <f t="shared" si="44"/>
        <v>4.8801692159636412</v>
      </c>
      <c r="J156" s="9">
        <f t="shared" si="45"/>
        <v>7.9843045887345552</v>
      </c>
      <c r="K156" s="11">
        <f t="shared" si="46"/>
        <v>0.68027210884353739</v>
      </c>
      <c r="L156" s="11">
        <f t="shared" si="47"/>
        <v>0.21276595744680851</v>
      </c>
      <c r="M156" s="11">
        <f t="shared" si="48"/>
        <v>0.13054830287206265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-0.21884158363084139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0.2046371573461338</v>
      </c>
      <c r="Q156" s="11">
        <f>2*'OddsRatio_working_3-way'!K156*'OddsRatio_working_3-way'!L156*'OddsRatio_working_3-way'!M156</f>
        <v>3.7790795447116124E-2</v>
      </c>
      <c r="R156" s="11">
        <f t="shared" si="49"/>
        <v>0</v>
      </c>
      <c r="S156" s="11">
        <f t="shared" si="50"/>
        <v>-0.93509265447160772</v>
      </c>
      <c r="T156" s="11">
        <f t="shared" si="51"/>
        <v>-0.17268562409447974</v>
      </c>
      <c r="U156" s="11">
        <f>'OddsRatio_working_3-way'!S156-'OddsRatio_working_3-way'!R156^2/3</f>
        <v>-0.93509265447160772</v>
      </c>
      <c r="V156" s="11">
        <f>'OddsRatio_working_3-way'!S156*'OddsRatio_working_3-way'!R156/3-2*'OddsRatio_working_3-way'!R156^3/27-'OddsRatio_working_3-way'!T156</f>
        <v>0.17268562409447974</v>
      </c>
      <c r="W156" s="11">
        <f>'OddsRatio_working_3-way'!V156^2+4*'OddsRatio_working_3-way'!U156^3/27</f>
        <v>-9.131203103074842E-2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0.17402036935345269</v>
      </c>
      <c r="Y156" s="11">
        <f>IF('OddsRatio_working_3-way'!W156&gt;=0,IF('OddsRatio_working_3-way'!V156+SQRT('OddsRatio_working_3-way'!W156)&gt;0,0,PI()),ACOS('OddsRatio_working_3-way'!V156/(2*'OddsRatio_working_3-way'!X156)))</f>
        <v>1.0516202256344123</v>
      </c>
      <c r="Z156" s="11">
        <f>'OddsRatio_working_3-way'!X156^(1/3)*COS('OddsRatio_working_3-way'!Y156/3)</f>
        <v>0.52434719134643792</v>
      </c>
      <c r="AA156" s="11">
        <f>'OddsRatio_working_3-way'!X156^(1/3)*COS(('OddsRatio_working_3-way'!Y156+2*PI())/3)</f>
        <v>-0.42821028081607643</v>
      </c>
      <c r="AB156" s="11">
        <f>'OddsRatio_working_3-way'!X156^(1/3)*COS(('OddsRatio_working_3-way'!Y156+4*PI())/3)</f>
        <v>-9.6136910530361441E-2</v>
      </c>
      <c r="AC156" s="11">
        <f>'OddsRatio_working_3-way'!X156^(1/3)*SIN('OddsRatio_working_3-way'!Y156/3)</f>
        <v>0.19172264972516379</v>
      </c>
      <c r="AD156" s="11">
        <f>'OddsRatio_working_3-way'!X156^(1/3)*SIN(('OddsRatio_working_3-way'!Y156+2*PI())/3)</f>
        <v>0.35823666324645342</v>
      </c>
      <c r="AE156" s="11">
        <f>'OddsRatio_working_3-way'!X156^(1/3)*SIN(('OddsRatio_working_3-way'!Y156+4*PI())/3)</f>
        <v>-0.54995931297161715</v>
      </c>
      <c r="AF156" s="11">
        <f>-'OddsRatio_working_3-way'!U156/(3*'OddsRatio_working_3-way'!X156^(1/3))*COS(('OddsRatio_working_3-way'!Y156)/3)</f>
        <v>0.52434719134643792</v>
      </c>
      <c r="AG156" s="11">
        <f>-'OddsRatio_working_3-way'!U156/(3*'OddsRatio_working_3-way'!X156^(1/3))*COS(('OddsRatio_working_3-way'!Y156+2*PI())/3)</f>
        <v>-0.42821028081607643</v>
      </c>
      <c r="AH156" s="11">
        <f>-'OddsRatio_working_3-way'!U156/(3*'OddsRatio_working_3-way'!X156^(1/3))*COS(('OddsRatio_working_3-way'!Y156+4*PI())/3)</f>
        <v>-9.6136910530361441E-2</v>
      </c>
      <c r="AI156" s="11">
        <f>'OddsRatio_working_3-way'!U156/(3*'OddsRatio_working_3-way'!X156^(1/3))*SIN(('OddsRatio_working_3-way'!Y156)/3)</f>
        <v>-0.19172264972516379</v>
      </c>
      <c r="AJ156" s="11">
        <f>'OddsRatio_working_3-way'!U156/(3*'OddsRatio_working_3-way'!X156^(1/3))*SIN(('OddsRatio_working_3-way'!Y156+2*PI())/3)</f>
        <v>-0.35823666324645342</v>
      </c>
      <c r="AK156" s="11">
        <f>'OddsRatio_working_3-way'!U156/(3*'OddsRatio_working_3-way'!X156^(1/3))*SIN(('OddsRatio_working_3-way'!Y156+4*PI())/3)</f>
        <v>0.54995931297161715</v>
      </c>
      <c r="AL156" s="11">
        <f>'OddsRatio_working_3-way'!Z156+'OddsRatio_working_3-way'!AF156</f>
        <v>1.0486943826928758</v>
      </c>
      <c r="AM156" s="11">
        <f>'OddsRatio_working_3-way'!AA156+'OddsRatio_working_3-way'!AG156</f>
        <v>-0.85642056163215285</v>
      </c>
      <c r="AN156" s="11">
        <f>'OddsRatio_working_3-way'!AB156+'OddsRatio_working_3-way'!AH156</f>
        <v>-0.19227382106072288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1.0486943826928758</v>
      </c>
      <c r="AS156" s="11">
        <f>IF(('OddsRatio_working_3-way'!X156=0),IF(Q156&gt;0,-Q156^(1/3),(-Q156)^(1/3)),'OddsRatio_working_3-way'!AM156-'OddsRatio_working_3-way'!R156/3)</f>
        <v>-0.85642056163215285</v>
      </c>
      <c r="AT156" s="11">
        <f>IF(('OddsRatio_working_3-way'!X156=0),IF(Q156&gt;0,-Q156^(1/3),(-Q156)^(1/3)),'OddsRatio_working_3-way'!AN156-'OddsRatio_working_3-way'!R156/3)</f>
        <v>-0.19227382106072288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2</v>
      </c>
      <c r="B157" s="4">
        <f>IF('True_Odds_Calculator_3-way'!B158="","",'True_Odds_Calculator_3-way'!B158)</f>
        <v>3.2</v>
      </c>
      <c r="C157" s="4">
        <f>IF('True_Odds_Calculator_3-way'!C158="","",'True_Odds_Calculator_3-way'!C158)</f>
        <v>4.09</v>
      </c>
      <c r="D157" s="9">
        <f t="shared" si="39"/>
        <v>0.47780238495987049</v>
      </c>
      <c r="E157" s="9">
        <f t="shared" si="40"/>
        <v>0.29373630650852967</v>
      </c>
      <c r="F157" s="9">
        <f t="shared" si="41"/>
        <v>0.22846130853159982</v>
      </c>
      <c r="G157" s="9">
        <f t="shared" si="42"/>
        <v>1.0929154635425014</v>
      </c>
      <c r="H157" s="9">
        <f t="shared" si="43"/>
        <v>2.0929154635425014</v>
      </c>
      <c r="I157" s="9">
        <f t="shared" si="44"/>
        <v>3.4044140197935029</v>
      </c>
      <c r="J157" s="9">
        <f t="shared" si="45"/>
        <v>4.3771087823463297</v>
      </c>
      <c r="K157" s="11">
        <f t="shared" si="46"/>
        <v>0.5</v>
      </c>
      <c r="L157" s="11">
        <f t="shared" si="47"/>
        <v>0.3125</v>
      </c>
      <c r="M157" s="11">
        <f t="shared" si="48"/>
        <v>0.24449877750611249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-0.2597035452322739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0.24029645476772621</v>
      </c>
      <c r="Q157" s="11">
        <f>2*'OddsRatio_working_3-way'!K157*'OddsRatio_working_3-way'!L157*'OddsRatio_working_3-way'!M157</f>
        <v>7.6405867970660152E-2</v>
      </c>
      <c r="R157" s="11">
        <f t="shared" si="49"/>
        <v>0</v>
      </c>
      <c r="S157" s="11">
        <f t="shared" si="50"/>
        <v>-0.92527213886437187</v>
      </c>
      <c r="T157" s="11">
        <f t="shared" si="51"/>
        <v>-0.29420417769932328</v>
      </c>
      <c r="U157" s="11">
        <f>'OddsRatio_working_3-way'!S157-'OddsRatio_working_3-way'!R157^2/3</f>
        <v>-0.92527213886437187</v>
      </c>
      <c r="V157" s="11">
        <f>'OddsRatio_working_3-way'!S157*'OddsRatio_working_3-way'!R157/3-2*'OddsRatio_working_3-way'!R157^3/27-'OddsRatio_working_3-way'!T157</f>
        <v>0.29420417769932328</v>
      </c>
      <c r="W157" s="11">
        <f>'OddsRatio_working_3-way'!V157^2+4*'OddsRatio_working_3-way'!U157^3/27</f>
        <v>-3.0799735451364593E-2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0.17128618860484607</v>
      </c>
      <c r="Y157" s="11">
        <f>IF('OddsRatio_working_3-way'!W157&gt;=0,IF('OddsRatio_working_3-way'!V157+SQRT('OddsRatio_working_3-way'!W157)&gt;0,0,PI()),ACOS('OddsRatio_working_3-way'!V157/(2*'OddsRatio_working_3-way'!X157)))</f>
        <v>0.53785639168371957</v>
      </c>
      <c r="Z157" s="11">
        <f>'OddsRatio_working_3-way'!X157^(1/3)*COS('OddsRatio_working_3-way'!Y157/3)</f>
        <v>0.54645773177125068</v>
      </c>
      <c r="AA157" s="11">
        <f>'OddsRatio_working_3-way'!X157^(1/3)*COS(('OddsRatio_working_3-way'!Y157+2*PI())/3)</f>
        <v>-0.35899596480273854</v>
      </c>
      <c r="AB157" s="11">
        <f>'OddsRatio_working_3-way'!X157^(1/3)*COS(('OddsRatio_working_3-way'!Y157+4*PI())/3)</f>
        <v>-0.18746176696851224</v>
      </c>
      <c r="AC157" s="11">
        <f>'OddsRatio_working_3-way'!X157^(1/3)*SIN('OddsRatio_working_3-way'!Y157/3)</f>
        <v>9.9035315294817072E-2</v>
      </c>
      <c r="AD157" s="11">
        <f>'OddsRatio_working_3-way'!X157^(1/3)*SIN(('OddsRatio_working_3-way'!Y157+2*PI())/3)</f>
        <v>0.42372862016091728</v>
      </c>
      <c r="AE157" s="11">
        <f>'OddsRatio_working_3-way'!X157^(1/3)*SIN(('OddsRatio_working_3-way'!Y157+4*PI())/3)</f>
        <v>-0.52276393545573441</v>
      </c>
      <c r="AF157" s="11">
        <f>-'OddsRatio_working_3-way'!U157/(3*'OddsRatio_working_3-way'!X157^(1/3))*COS(('OddsRatio_working_3-way'!Y157)/3)</f>
        <v>0.54645773177125068</v>
      </c>
      <c r="AG157" s="11">
        <f>-'OddsRatio_working_3-way'!U157/(3*'OddsRatio_working_3-way'!X157^(1/3))*COS(('OddsRatio_working_3-way'!Y157+2*PI())/3)</f>
        <v>-0.35899596480273854</v>
      </c>
      <c r="AH157" s="11">
        <f>-'OddsRatio_working_3-way'!U157/(3*'OddsRatio_working_3-way'!X157^(1/3))*COS(('OddsRatio_working_3-way'!Y157+4*PI())/3)</f>
        <v>-0.18746176696851224</v>
      </c>
      <c r="AI157" s="11">
        <f>'OddsRatio_working_3-way'!U157/(3*'OddsRatio_working_3-way'!X157^(1/3))*SIN(('OddsRatio_working_3-way'!Y157)/3)</f>
        <v>-9.9035315294817072E-2</v>
      </c>
      <c r="AJ157" s="11">
        <f>'OddsRatio_working_3-way'!U157/(3*'OddsRatio_working_3-way'!X157^(1/3))*SIN(('OddsRatio_working_3-way'!Y157+2*PI())/3)</f>
        <v>-0.42372862016091728</v>
      </c>
      <c r="AK157" s="11">
        <f>'OddsRatio_working_3-way'!U157/(3*'OddsRatio_working_3-way'!X157^(1/3))*SIN(('OddsRatio_working_3-way'!Y157+4*PI())/3)</f>
        <v>0.52276393545573441</v>
      </c>
      <c r="AL157" s="11">
        <f>'OddsRatio_working_3-way'!Z157+'OddsRatio_working_3-way'!AF157</f>
        <v>1.0929154635425014</v>
      </c>
      <c r="AM157" s="11">
        <f>'OddsRatio_working_3-way'!AA157+'OddsRatio_working_3-way'!AG157</f>
        <v>-0.71799192960547709</v>
      </c>
      <c r="AN157" s="11">
        <f>'OddsRatio_working_3-way'!AB157+'OddsRatio_working_3-way'!AH157</f>
        <v>-0.37492353393702449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1.0929154635425014</v>
      </c>
      <c r="AS157" s="11">
        <f>IF(('OddsRatio_working_3-way'!X157=0),IF(Q157&gt;0,-Q157^(1/3),(-Q157)^(1/3)),'OddsRatio_working_3-way'!AM157-'OddsRatio_working_3-way'!R157/3)</f>
        <v>-0.71799192960547709</v>
      </c>
      <c r="AT157" s="11">
        <f>IF(('OddsRatio_working_3-way'!X157=0),IF(Q157&gt;0,-Q157^(1/3),(-Q157)^(1/3)),'OddsRatio_working_3-way'!AN157-'OddsRatio_working_3-way'!R157/3)</f>
        <v>-0.37492353393702449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5.86</v>
      </c>
      <c r="B158" s="4">
        <f>IF('True_Odds_Calculator_3-way'!B159="","",'True_Odds_Calculator_3-way'!B159)</f>
        <v>4.17</v>
      </c>
      <c r="C158" s="4">
        <f>IF('True_Odds_Calculator_3-way'!C159="","",'True_Odds_Calculator_3-way'!C159)</f>
        <v>1.53</v>
      </c>
      <c r="D158" s="9">
        <f t="shared" si="39"/>
        <v>0.15459836180344552</v>
      </c>
      <c r="E158" s="9">
        <f t="shared" si="40"/>
        <v>0.21897075097957625</v>
      </c>
      <c r="F158" s="9">
        <f t="shared" si="41"/>
        <v>0.62643088721697826</v>
      </c>
      <c r="G158" s="9">
        <f t="shared" si="42"/>
        <v>1.1251798035388636</v>
      </c>
      <c r="H158" s="9">
        <f t="shared" si="43"/>
        <v>6.4683738451988759</v>
      </c>
      <c r="I158" s="9">
        <f t="shared" si="44"/>
        <v>4.5668199772181977</v>
      </c>
      <c r="J158" s="9">
        <f t="shared" si="45"/>
        <v>1.5963452958755973</v>
      </c>
      <c r="K158" s="11">
        <f t="shared" si="46"/>
        <v>0.17064846416382251</v>
      </c>
      <c r="L158" s="11">
        <f t="shared" si="47"/>
        <v>0.23980815347721823</v>
      </c>
      <c r="M158" s="11">
        <f t="shared" si="48"/>
        <v>0.65359477124183007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-0.21839681436942382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0.2289542253636026</v>
      </c>
      <c r="Q158" s="11">
        <f>2*'OddsRatio_working_3-way'!K158*'OddsRatio_working_3-way'!L158*'OddsRatio_working_3-way'!M158</f>
        <v>5.3493977888692187E-2</v>
      </c>
      <c r="R158" s="11">
        <f t="shared" si="49"/>
        <v>0</v>
      </c>
      <c r="S158" s="11">
        <f t="shared" si="50"/>
        <v>-1.0483404990345722</v>
      </c>
      <c r="T158" s="11">
        <f t="shared" si="51"/>
        <v>-0.24493936893331122</v>
      </c>
      <c r="U158" s="11">
        <f>'OddsRatio_working_3-way'!S158-'OddsRatio_working_3-way'!R158^2/3</f>
        <v>-1.0483404990345722</v>
      </c>
      <c r="V158" s="11">
        <f>'OddsRatio_working_3-way'!S158*'OddsRatio_working_3-way'!R158/3-2*'OddsRatio_working_3-way'!R158^3/27-'OddsRatio_working_3-way'!T158</f>
        <v>0.24493936893331122</v>
      </c>
      <c r="W158" s="11">
        <f>'OddsRatio_working_3-way'!V158^2+4*'OddsRatio_working_3-way'!U158^3/27</f>
        <v>-0.11069283457004109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0.20657209941294702</v>
      </c>
      <c r="Y158" s="11">
        <f>IF('OddsRatio_working_3-way'!W158&gt;=0,IF('OddsRatio_working_3-way'!V158+SQRT('OddsRatio_working_3-way'!W158)&gt;0,0,PI()),ACOS('OddsRatio_working_3-way'!V158/(2*'OddsRatio_working_3-way'!X158)))</f>
        <v>0.93618254925086586</v>
      </c>
      <c r="Z158" s="11">
        <f>'OddsRatio_working_3-way'!X158^(1/3)*COS('OddsRatio_working_3-way'!Y158/3)</f>
        <v>0.56258990176943169</v>
      </c>
      <c r="AA158" s="11">
        <f>'OddsRatio_working_3-way'!X158^(1/3)*COS(('OddsRatio_working_3-way'!Y158+2*PI())/3)</f>
        <v>-0.43847184670257722</v>
      </c>
      <c r="AB158" s="11">
        <f>'OddsRatio_working_3-way'!X158^(1/3)*COS(('OddsRatio_working_3-way'!Y158+4*PI())/3)</f>
        <v>-0.12411805506685464</v>
      </c>
      <c r="AC158" s="11">
        <f>'OddsRatio_working_3-way'!X158^(1/3)*SIN('OddsRatio_working_3-way'!Y158/3)</f>
        <v>0.18149224622166421</v>
      </c>
      <c r="AD158" s="11">
        <f>'OddsRatio_working_3-way'!X158^(1/3)*SIN(('OddsRatio_working_3-way'!Y158+2*PI())/3)</f>
        <v>0.39647102373408777</v>
      </c>
      <c r="AE158" s="11">
        <f>'OddsRatio_working_3-way'!X158^(1/3)*SIN(('OddsRatio_working_3-way'!Y158+4*PI())/3)</f>
        <v>-0.57796326995575187</v>
      </c>
      <c r="AF158" s="11">
        <f>-'OddsRatio_working_3-way'!U158/(3*'OddsRatio_working_3-way'!X158^(1/3))*COS(('OddsRatio_working_3-way'!Y158)/3)</f>
        <v>0.5625899017694318</v>
      </c>
      <c r="AG158" s="11">
        <f>-'OddsRatio_working_3-way'!U158/(3*'OddsRatio_working_3-way'!X158^(1/3))*COS(('OddsRatio_working_3-way'!Y158+2*PI())/3)</f>
        <v>-0.43847184670257733</v>
      </c>
      <c r="AH158" s="11">
        <f>-'OddsRatio_working_3-way'!U158/(3*'OddsRatio_working_3-way'!X158^(1/3))*COS(('OddsRatio_working_3-way'!Y158+4*PI())/3)</f>
        <v>-0.12411805506685467</v>
      </c>
      <c r="AI158" s="11">
        <f>'OddsRatio_working_3-way'!U158/(3*'OddsRatio_working_3-way'!X158^(1/3))*SIN(('OddsRatio_working_3-way'!Y158)/3)</f>
        <v>-0.18149224622166427</v>
      </c>
      <c r="AJ158" s="11">
        <f>'OddsRatio_working_3-way'!U158/(3*'OddsRatio_working_3-way'!X158^(1/3))*SIN(('OddsRatio_working_3-way'!Y158+2*PI())/3)</f>
        <v>-0.39647102373408788</v>
      </c>
      <c r="AK158" s="11">
        <f>'OddsRatio_working_3-way'!U158/(3*'OddsRatio_working_3-way'!X158^(1/3))*SIN(('OddsRatio_working_3-way'!Y158+4*PI())/3)</f>
        <v>0.57796326995575198</v>
      </c>
      <c r="AL158" s="11">
        <f>'OddsRatio_working_3-way'!Z158+'OddsRatio_working_3-way'!AF158</f>
        <v>1.1251798035388636</v>
      </c>
      <c r="AM158" s="11">
        <f>'OddsRatio_working_3-way'!AA158+'OddsRatio_working_3-way'!AG158</f>
        <v>-0.87694369340515455</v>
      </c>
      <c r="AN158" s="11">
        <f>'OddsRatio_working_3-way'!AB158+'OddsRatio_working_3-way'!AH158</f>
        <v>-0.2482361101337093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1.1251798035388636</v>
      </c>
      <c r="AS158" s="11">
        <f>IF(('OddsRatio_working_3-way'!X158=0),IF(Q158&gt;0,-Q158^(1/3),(-Q158)^(1/3)),'OddsRatio_working_3-way'!AM158-'OddsRatio_working_3-way'!R158/3)</f>
        <v>-0.87694369340515455</v>
      </c>
      <c r="AT158" s="11">
        <f>IF(('OddsRatio_working_3-way'!X158=0),IF(Q158&gt;0,-Q158^(1/3),(-Q158)^(1/3)),'OddsRatio_working_3-way'!AN158-'OddsRatio_working_3-way'!R158/3)</f>
        <v>-0.2482361101337093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1.53</v>
      </c>
      <c r="B159" s="4">
        <f>IF('True_Odds_Calculator_3-way'!B160="","",'True_Odds_Calculator_3-way'!B160)</f>
        <v>4.28</v>
      </c>
      <c r="C159" s="4">
        <f>IF('True_Odds_Calculator_3-way'!C160="","",'True_Odds_Calculator_3-way'!C160)</f>
        <v>5.72</v>
      </c>
      <c r="D159" s="9">
        <f t="shared" si="39"/>
        <v>0.62726937911163094</v>
      </c>
      <c r="E159" s="9">
        <f t="shared" si="40"/>
        <v>0.21379472824848042</v>
      </c>
      <c r="F159" s="9">
        <f t="shared" si="41"/>
        <v>0.15893589263988883</v>
      </c>
      <c r="G159" s="9">
        <f t="shared" si="42"/>
        <v>1.1211535997929367</v>
      </c>
      <c r="H159" s="9">
        <f t="shared" si="43"/>
        <v>1.5942114078902561</v>
      </c>
      <c r="I159" s="9">
        <f t="shared" si="44"/>
        <v>4.6773838073208323</v>
      </c>
      <c r="J159" s="9">
        <f t="shared" si="45"/>
        <v>6.2918449910226615</v>
      </c>
      <c r="K159" s="11">
        <f t="shared" si="46"/>
        <v>0.65359477124183007</v>
      </c>
      <c r="L159" s="11">
        <f t="shared" si="47"/>
        <v>0.23364485981308411</v>
      </c>
      <c r="M159" s="11">
        <f t="shared" si="48"/>
        <v>0.17482517482517484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-0.21905868854741861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0.22772871865780062</v>
      </c>
      <c r="Q159" s="11">
        <f>2*'OddsRatio_working_3-way'!K159*'OddsRatio_working_3-way'!L159*'OddsRatio_working_3-way'!M159</f>
        <v>5.339477576970706E-2</v>
      </c>
      <c r="R159" s="11">
        <f t="shared" si="49"/>
        <v>0</v>
      </c>
      <c r="S159" s="11">
        <f t="shared" si="50"/>
        <v>-1.0395785721528468</v>
      </c>
      <c r="T159" s="11">
        <f t="shared" si="51"/>
        <v>-0.24374644130195705</v>
      </c>
      <c r="U159" s="11">
        <f>'OddsRatio_working_3-way'!S159-'OddsRatio_working_3-way'!R159^2/3</f>
        <v>-1.0395785721528468</v>
      </c>
      <c r="V159" s="11">
        <f>'OddsRatio_working_3-way'!S159*'OddsRatio_working_3-way'!R159/3-2*'OddsRatio_working_3-way'!R159^3/27-'OddsRatio_working_3-way'!T159</f>
        <v>0.24374644130195705</v>
      </c>
      <c r="W159" s="11">
        <f>'OddsRatio_working_3-way'!V159^2+4*'OddsRatio_working_3-way'!U159^3/27</f>
        <v>-0.1070316879027314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0.20398775425874208</v>
      </c>
      <c r="Y159" s="11">
        <f>IF('OddsRatio_working_3-way'!W159&gt;=0,IF('OddsRatio_working_3-way'!V159+SQRT('OddsRatio_working_3-way'!W159)&gt;0,0,PI()),ACOS('OddsRatio_working_3-way'!V159/(2*'OddsRatio_working_3-way'!X159)))</f>
        <v>0.93047441771846584</v>
      </c>
      <c r="Z159" s="11">
        <f>'OddsRatio_working_3-way'!X159^(1/3)*COS('OddsRatio_working_3-way'!Y159/3)</f>
        <v>0.56057679989646847</v>
      </c>
      <c r="AA159" s="11">
        <f>'OddsRatio_working_3-way'!X159^(1/3)*COS(('OddsRatio_working_3-way'!Y159+2*PI())/3)</f>
        <v>-0.43588364923813944</v>
      </c>
      <c r="AB159" s="11">
        <f>'OddsRatio_working_3-way'!X159^(1/3)*COS(('OddsRatio_working_3-way'!Y159+4*PI())/3)</f>
        <v>-0.12469315065832921</v>
      </c>
      <c r="AC159" s="11">
        <f>'OddsRatio_working_3-way'!X159^(1/3)*SIN('OddsRatio_working_3-way'!Y159/3)</f>
        <v>0.17966591812430741</v>
      </c>
      <c r="AD159" s="11">
        <f>'OddsRatio_working_3-way'!X159^(1/3)*SIN(('OddsRatio_working_3-way'!Y159+2*PI())/3)</f>
        <v>0.39564079042037392</v>
      </c>
      <c r="AE159" s="11">
        <f>'OddsRatio_working_3-way'!X159^(1/3)*SIN(('OddsRatio_working_3-way'!Y159+4*PI())/3)</f>
        <v>-0.57530670854468124</v>
      </c>
      <c r="AF159" s="11">
        <f>-'OddsRatio_working_3-way'!U159/(3*'OddsRatio_working_3-way'!X159^(1/3))*COS(('OddsRatio_working_3-way'!Y159)/3)</f>
        <v>0.56057679989646836</v>
      </c>
      <c r="AG159" s="11">
        <f>-'OddsRatio_working_3-way'!U159/(3*'OddsRatio_working_3-way'!X159^(1/3))*COS(('OddsRatio_working_3-way'!Y159+2*PI())/3)</f>
        <v>-0.43588364923813938</v>
      </c>
      <c r="AH159" s="11">
        <f>-'OddsRatio_working_3-way'!U159/(3*'OddsRatio_working_3-way'!X159^(1/3))*COS(('OddsRatio_working_3-way'!Y159+4*PI())/3)</f>
        <v>-0.12469315065832919</v>
      </c>
      <c r="AI159" s="11">
        <f>'OddsRatio_working_3-way'!U159/(3*'OddsRatio_working_3-way'!X159^(1/3))*SIN(('OddsRatio_working_3-way'!Y159)/3)</f>
        <v>-0.17966591812430738</v>
      </c>
      <c r="AJ159" s="11">
        <f>'OddsRatio_working_3-way'!U159/(3*'OddsRatio_working_3-way'!X159^(1/3))*SIN(('OddsRatio_working_3-way'!Y159+2*PI())/3)</f>
        <v>-0.39564079042037387</v>
      </c>
      <c r="AK159" s="11">
        <f>'OddsRatio_working_3-way'!U159/(3*'OddsRatio_working_3-way'!X159^(1/3))*SIN(('OddsRatio_working_3-way'!Y159+4*PI())/3)</f>
        <v>0.57530670854468113</v>
      </c>
      <c r="AL159" s="11">
        <f>'OddsRatio_working_3-way'!Z159+'OddsRatio_working_3-way'!AF159</f>
        <v>1.1211535997929367</v>
      </c>
      <c r="AM159" s="11">
        <f>'OddsRatio_working_3-way'!AA159+'OddsRatio_working_3-way'!AG159</f>
        <v>-0.87176729847627876</v>
      </c>
      <c r="AN159" s="11">
        <f>'OddsRatio_working_3-way'!AB159+'OddsRatio_working_3-way'!AH159</f>
        <v>-0.2493863013166584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1.1211535997929367</v>
      </c>
      <c r="AS159" s="11">
        <f>IF(('OddsRatio_working_3-way'!X159=0),IF(Q159&gt;0,-Q159^(1/3),(-Q159)^(1/3)),'OddsRatio_working_3-way'!AM159-'OddsRatio_working_3-way'!R159/3)</f>
        <v>-0.87176729847627876</v>
      </c>
      <c r="AT159" s="11">
        <f>IF(('OddsRatio_working_3-way'!X159=0),IF(Q159&gt;0,-Q159^(1/3),(-Q159)^(1/3)),'OddsRatio_working_3-way'!AN159-'OddsRatio_working_3-way'!R159/3)</f>
        <v>-0.2493863013166584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3.13</v>
      </c>
      <c r="B160" s="4">
        <f>IF('True_Odds_Calculator_3-way'!B161="","",'True_Odds_Calculator_3-way'!B161)</f>
        <v>2.88</v>
      </c>
      <c r="C160" s="4">
        <f>IF('True_Odds_Calculator_3-way'!C161="","",'True_Odds_Calculator_3-way'!C161)</f>
        <v>2.58</v>
      </c>
      <c r="D160" s="9">
        <f t="shared" si="39"/>
        <v>0.30220715900066847</v>
      </c>
      <c r="E160" s="9">
        <f t="shared" si="40"/>
        <v>0.32916604512614839</v>
      </c>
      <c r="F160" s="9">
        <f t="shared" si="41"/>
        <v>0.36862679587318298</v>
      </c>
      <c r="G160" s="9">
        <f t="shared" si="42"/>
        <v>1.0840321382621996</v>
      </c>
      <c r="H160" s="9">
        <f t="shared" si="43"/>
        <v>3.3089884544984853</v>
      </c>
      <c r="I160" s="9">
        <f t="shared" si="44"/>
        <v>3.0379804199329357</v>
      </c>
      <c r="J160" s="9">
        <f t="shared" si="45"/>
        <v>2.7127707784542756</v>
      </c>
      <c r="K160" s="11">
        <f t="shared" si="46"/>
        <v>0.31948881789137379</v>
      </c>
      <c r="L160" s="11">
        <f t="shared" si="47"/>
        <v>0.34722222222222221</v>
      </c>
      <c r="M160" s="11">
        <f t="shared" si="48"/>
        <v>0.38759689922480617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-0.27204328371762798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0.24035617086735295</v>
      </c>
      <c r="Q160" s="11">
        <f>2*'OddsRatio_working_3-way'!K160*'OddsRatio_working_3-way'!L160*'OddsRatio_working_3-way'!M160</f>
        <v>8.5995052188677257E-2</v>
      </c>
      <c r="R160" s="11">
        <f t="shared" si="49"/>
        <v>0</v>
      </c>
      <c r="S160" s="11">
        <f t="shared" si="50"/>
        <v>-0.88352179690947552</v>
      </c>
      <c r="T160" s="11">
        <f t="shared" si="51"/>
        <v>-0.31610797742736152</v>
      </c>
      <c r="U160" s="11">
        <f>'OddsRatio_working_3-way'!S160-'OddsRatio_working_3-way'!R160^2/3</f>
        <v>-0.88352179690947552</v>
      </c>
      <c r="V160" s="11">
        <f>'OddsRatio_working_3-way'!S160*'OddsRatio_working_3-way'!R160/3-2*'OddsRatio_working_3-way'!R160^3/27-'OddsRatio_working_3-way'!T160</f>
        <v>0.31610797742736152</v>
      </c>
      <c r="W160" s="11">
        <f>'OddsRatio_working_3-way'!V160^2+4*'OddsRatio_working_3-way'!U160^3/27</f>
        <v>-2.2515430989743929E-3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0.15982474502732022</v>
      </c>
      <c r="Y160" s="11">
        <f>IF('OddsRatio_working_3-way'!W160&gt;=0,IF('OddsRatio_working_3-way'!V160+SQRT('OddsRatio_working_3-way'!W160)&gt;0,0,PI()),ACOS('OddsRatio_working_3-way'!V160/(2*'OddsRatio_working_3-way'!X160)))</f>
        <v>0.1489958525810513</v>
      </c>
      <c r="Z160" s="11">
        <f>'OddsRatio_working_3-way'!X160^(1/3)*COS('OddsRatio_working_3-way'!Y160/3)</f>
        <v>0.54201606913109979</v>
      </c>
      <c r="AA160" s="11">
        <f>'OddsRatio_working_3-way'!X160^(1/3)*COS(('OddsRatio_working_3-way'!Y160+2*PI())/3)</f>
        <v>-0.29434009041414633</v>
      </c>
      <c r="AB160" s="11">
        <f>'OddsRatio_working_3-way'!X160^(1/3)*COS(('OddsRatio_working_3-way'!Y160+4*PI())/3)</f>
        <v>-0.24767597871695318</v>
      </c>
      <c r="AC160" s="11">
        <f>'OddsRatio_working_3-way'!X160^(1/3)*SIN('OddsRatio_working_3-way'!Y160/3)</f>
        <v>2.6941537449869185E-2</v>
      </c>
      <c r="AD160" s="11">
        <f>'OddsRatio_working_3-way'!X160^(1/3)*SIN(('OddsRatio_working_3-way'!Y160+2*PI())/3)</f>
        <v>0.45592891640198041</v>
      </c>
      <c r="AE160" s="11">
        <f>'OddsRatio_working_3-way'!X160^(1/3)*SIN(('OddsRatio_working_3-way'!Y160+4*PI())/3)</f>
        <v>-0.48287045385184962</v>
      </c>
      <c r="AF160" s="11">
        <f>-'OddsRatio_working_3-way'!U160/(3*'OddsRatio_working_3-way'!X160^(1/3))*COS(('OddsRatio_working_3-way'!Y160)/3)</f>
        <v>0.54201606913109968</v>
      </c>
      <c r="AG160" s="11">
        <f>-'OddsRatio_working_3-way'!U160/(3*'OddsRatio_working_3-way'!X160^(1/3))*COS(('OddsRatio_working_3-way'!Y160+2*PI())/3)</f>
        <v>-0.29434009041414627</v>
      </c>
      <c r="AH160" s="11">
        <f>-'OddsRatio_working_3-way'!U160/(3*'OddsRatio_working_3-way'!X160^(1/3))*COS(('OddsRatio_working_3-way'!Y160+4*PI())/3)</f>
        <v>-0.24767597871695313</v>
      </c>
      <c r="AI160" s="11">
        <f>'OddsRatio_working_3-way'!U160/(3*'OddsRatio_working_3-way'!X160^(1/3))*SIN(('OddsRatio_working_3-way'!Y160)/3)</f>
        <v>-2.6941537449869178E-2</v>
      </c>
      <c r="AJ160" s="11">
        <f>'OddsRatio_working_3-way'!U160/(3*'OddsRatio_working_3-way'!X160^(1/3))*SIN(('OddsRatio_working_3-way'!Y160+2*PI())/3)</f>
        <v>-0.4559289164019803</v>
      </c>
      <c r="AK160" s="11">
        <f>'OddsRatio_working_3-way'!U160/(3*'OddsRatio_working_3-way'!X160^(1/3))*SIN(('OddsRatio_working_3-way'!Y160+4*PI())/3)</f>
        <v>0.48287045385184957</v>
      </c>
      <c r="AL160" s="11">
        <f>'OddsRatio_working_3-way'!Z160+'OddsRatio_working_3-way'!AF160</f>
        <v>1.0840321382621996</v>
      </c>
      <c r="AM160" s="11">
        <f>'OddsRatio_working_3-way'!AA160+'OddsRatio_working_3-way'!AG160</f>
        <v>-0.58868018082829265</v>
      </c>
      <c r="AN160" s="11">
        <f>'OddsRatio_working_3-way'!AB160+'OddsRatio_working_3-way'!AH160</f>
        <v>-0.49535195743390631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1.0840321382621996</v>
      </c>
      <c r="AS160" s="11">
        <f>IF(('OddsRatio_working_3-way'!X160=0),IF(Q160&gt;0,-Q160^(1/3),(-Q160)^(1/3)),'OddsRatio_working_3-way'!AM160-'OddsRatio_working_3-way'!R160/3)</f>
        <v>-0.58868018082829265</v>
      </c>
      <c r="AT160" s="11">
        <f>IF(('OddsRatio_working_3-way'!X160=0),IF(Q160&gt;0,-Q160^(1/3),(-Q160)^(1/3)),'OddsRatio_working_3-way'!AN160-'OddsRatio_working_3-way'!R160/3)</f>
        <v>-0.49535195743390631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2.59</v>
      </c>
      <c r="B161" s="4">
        <f>IF('True_Odds_Calculator_3-way'!B162="","",'True_Odds_Calculator_3-way'!B162)</f>
        <v>3.56</v>
      </c>
      <c r="C161" s="4">
        <f>IF('True_Odds_Calculator_3-way'!C162="","",'True_Odds_Calculator_3-way'!C162)</f>
        <v>2.82</v>
      </c>
      <c r="D161" s="9">
        <f t="shared" si="39"/>
        <v>0.37842087104999006</v>
      </c>
      <c r="E161" s="9">
        <f t="shared" si="40"/>
        <v>0.27437661184632706</v>
      </c>
      <c r="F161" s="9">
        <f t="shared" si="41"/>
        <v>0.34720251710368288</v>
      </c>
      <c r="G161" s="9">
        <f t="shared" si="42"/>
        <v>1.0330568414347263</v>
      </c>
      <c r="H161" s="9">
        <f t="shared" si="43"/>
        <v>2.6425603778812143</v>
      </c>
      <c r="I161" s="9">
        <f t="shared" si="44"/>
        <v>3.6446255140728989</v>
      </c>
      <c r="J161" s="9">
        <f t="shared" si="45"/>
        <v>2.8801634514112013</v>
      </c>
      <c r="K161" s="11">
        <f t="shared" si="46"/>
        <v>0.38610038610038611</v>
      </c>
      <c r="L161" s="11">
        <f t="shared" si="47"/>
        <v>0.2808988764044944</v>
      </c>
      <c r="M161" s="11">
        <f t="shared" si="48"/>
        <v>0.3546099290780142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-0.28491125598464828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0.22960189108886223</v>
      </c>
      <c r="Q161" s="11">
        <f>2*'OddsRatio_working_3-way'!K161*'OddsRatio_working_3-way'!L161*'OddsRatio_working_3-way'!M161</f>
        <v>7.6918556478680802E-2</v>
      </c>
      <c r="R161" s="11">
        <f t="shared" si="49"/>
        <v>0</v>
      </c>
      <c r="S161" s="11">
        <f t="shared" si="50"/>
        <v>-0.8058716048102843</v>
      </c>
      <c r="T161" s="11">
        <f t="shared" si="51"/>
        <v>-0.26997373695486909</v>
      </c>
      <c r="U161" s="11">
        <f>'OddsRatio_working_3-way'!S161-'OddsRatio_working_3-way'!R161^2/3</f>
        <v>-0.8058716048102843</v>
      </c>
      <c r="V161" s="11">
        <f>'OddsRatio_working_3-way'!S161*'OddsRatio_working_3-way'!R161/3-2*'OddsRatio_working_3-way'!R161^3/27-'OddsRatio_working_3-way'!T161</f>
        <v>0.26997373695486909</v>
      </c>
      <c r="W161" s="11">
        <f>'OddsRatio_working_3-way'!V161^2+4*'OddsRatio_working_3-way'!U161^3/27</f>
        <v>-4.6484666060305768E-3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0.13922489473097782</v>
      </c>
      <c r="Y161" s="11">
        <f>IF('OddsRatio_working_3-way'!W161&gt;=0,IF('OddsRatio_working_3-way'!V161+SQRT('OddsRatio_working_3-way'!W161)&gt;0,0,PI()),ACOS('OddsRatio_working_3-way'!V161/(2*'OddsRatio_working_3-way'!X161)))</f>
        <v>0.2473695482289977</v>
      </c>
      <c r="Z161" s="11">
        <f>'OddsRatio_working_3-way'!X161^(1/3)*COS('OddsRatio_working_3-way'!Y161/3)</f>
        <v>0.51652842071736316</v>
      </c>
      <c r="AA161" s="11">
        <f>'OddsRatio_working_3-way'!X161^(1/3)*COS(('OddsRatio_working_3-way'!Y161+2*PI())/3)</f>
        <v>-0.29523303703726467</v>
      </c>
      <c r="AB161" s="11">
        <f>'OddsRatio_working_3-way'!X161^(1/3)*COS(('OddsRatio_working_3-way'!Y161+4*PI())/3)</f>
        <v>-0.22129538368009855</v>
      </c>
      <c r="AC161" s="11">
        <f>'OddsRatio_working_3-way'!X161^(1/3)*SIN('OddsRatio_working_3-way'!Y161/3)</f>
        <v>4.268792406900937E-2</v>
      </c>
      <c r="AD161" s="11">
        <f>'OddsRatio_working_3-way'!X161^(1/3)*SIN(('OddsRatio_working_3-way'!Y161+2*PI())/3)</f>
        <v>0.42598277208338825</v>
      </c>
      <c r="AE161" s="11">
        <f>'OddsRatio_working_3-way'!X161^(1/3)*SIN(('OddsRatio_working_3-way'!Y161+4*PI())/3)</f>
        <v>-0.46867069615239737</v>
      </c>
      <c r="AF161" s="11">
        <f>-'OddsRatio_working_3-way'!U161/(3*'OddsRatio_working_3-way'!X161^(1/3))*COS(('OddsRatio_working_3-way'!Y161)/3)</f>
        <v>0.51652842071736316</v>
      </c>
      <c r="AG161" s="11">
        <f>-'OddsRatio_working_3-way'!U161/(3*'OddsRatio_working_3-way'!X161^(1/3))*COS(('OddsRatio_working_3-way'!Y161+2*PI())/3)</f>
        <v>-0.29523303703726467</v>
      </c>
      <c r="AH161" s="11">
        <f>-'OddsRatio_working_3-way'!U161/(3*'OddsRatio_working_3-way'!X161^(1/3))*COS(('OddsRatio_working_3-way'!Y161+4*PI())/3)</f>
        <v>-0.22129538368009855</v>
      </c>
      <c r="AI161" s="11">
        <f>'OddsRatio_working_3-way'!U161/(3*'OddsRatio_working_3-way'!X161^(1/3))*SIN(('OddsRatio_working_3-way'!Y161)/3)</f>
        <v>-4.268792406900937E-2</v>
      </c>
      <c r="AJ161" s="11">
        <f>'OddsRatio_working_3-way'!U161/(3*'OddsRatio_working_3-way'!X161^(1/3))*SIN(('OddsRatio_working_3-way'!Y161+2*PI())/3)</f>
        <v>-0.42598277208338825</v>
      </c>
      <c r="AK161" s="11">
        <f>'OddsRatio_working_3-way'!U161/(3*'OddsRatio_working_3-way'!X161^(1/3))*SIN(('OddsRatio_working_3-way'!Y161+4*PI())/3)</f>
        <v>0.46867069615239737</v>
      </c>
      <c r="AL161" s="11">
        <f>'OddsRatio_working_3-way'!Z161+'OddsRatio_working_3-way'!AF161</f>
        <v>1.0330568414347263</v>
      </c>
      <c r="AM161" s="11">
        <f>'OddsRatio_working_3-way'!AA161+'OddsRatio_working_3-way'!AG161</f>
        <v>-0.59046607407452933</v>
      </c>
      <c r="AN161" s="11">
        <f>'OddsRatio_working_3-way'!AB161+'OddsRatio_working_3-way'!AH161</f>
        <v>-0.44259076736019709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1.0330568414347263</v>
      </c>
      <c r="AS161" s="11">
        <f>IF(('OddsRatio_working_3-way'!X161=0),IF(Q161&gt;0,-Q161^(1/3),(-Q161)^(1/3)),'OddsRatio_working_3-way'!AM161-'OddsRatio_working_3-way'!R161/3)</f>
        <v>-0.59046607407452933</v>
      </c>
      <c r="AT161" s="11">
        <f>IF(('OddsRatio_working_3-way'!X161=0),IF(Q161&gt;0,-Q161^(1/3),(-Q161)^(1/3)),'OddsRatio_working_3-way'!AN161-'OddsRatio_working_3-way'!R161/3)</f>
        <v>-0.44259076736019709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2.61</v>
      </c>
      <c r="B162" s="4">
        <f>IF('True_Odds_Calculator_3-way'!B163="","",'True_Odds_Calculator_3-way'!B163)</f>
        <v>3.26</v>
      </c>
      <c r="C162" s="4">
        <f>IF('True_Odds_Calculator_3-way'!C163="","",'True_Odds_Calculator_3-way'!C163)</f>
        <v>3.02</v>
      </c>
      <c r="D162" s="9">
        <f t="shared" si="39"/>
        <v>0.37572397745989927</v>
      </c>
      <c r="E162" s="9">
        <f t="shared" si="40"/>
        <v>0.30009017817812655</v>
      </c>
      <c r="F162" s="9">
        <f t="shared" si="41"/>
        <v>0.32418584436197395</v>
      </c>
      <c r="G162" s="9">
        <f t="shared" si="42"/>
        <v>1.0320051569357935</v>
      </c>
      <c r="H162" s="9">
        <f t="shared" si="43"/>
        <v>2.6615283026666279</v>
      </c>
      <c r="I162" s="9">
        <f t="shared" si="44"/>
        <v>3.3323316546748933</v>
      </c>
      <c r="J162" s="9">
        <f t="shared" si="45"/>
        <v>3.0846504170103026</v>
      </c>
      <c r="K162" s="11">
        <f t="shared" si="46"/>
        <v>0.38314176245210729</v>
      </c>
      <c r="L162" s="11">
        <f t="shared" si="47"/>
        <v>0.30674846625766872</v>
      </c>
      <c r="M162" s="11">
        <f t="shared" si="48"/>
        <v>0.33112582781456956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-0.28603595925462555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0.22921880518861093</v>
      </c>
      <c r="Q162" s="11">
        <f>2*'OddsRatio_working_3-way'!K162*'OddsRatio_working_3-way'!L162*'OddsRatio_working_3-way'!M162</f>
        <v>7.7833210590360247E-2</v>
      </c>
      <c r="R162" s="11">
        <f t="shared" si="49"/>
        <v>0</v>
      </c>
      <c r="S162" s="11">
        <f t="shared" si="50"/>
        <v>-0.80136359703139037</v>
      </c>
      <c r="T162" s="11">
        <f t="shared" si="51"/>
        <v>-0.2721098801464823</v>
      </c>
      <c r="U162" s="11">
        <f>'OddsRatio_working_3-way'!S162-'OddsRatio_working_3-way'!R162^2/3</f>
        <v>-0.80136359703139037</v>
      </c>
      <c r="V162" s="11">
        <f>'OddsRatio_working_3-way'!S162*'OddsRatio_working_3-way'!R162/3-2*'OddsRatio_working_3-way'!R162^3/27-'OddsRatio_working_3-way'!T162</f>
        <v>0.2721098801464823</v>
      </c>
      <c r="W162" s="11">
        <f>'OddsRatio_working_3-way'!V162^2+4*'OddsRatio_working_3-way'!U162^3/27</f>
        <v>-2.1965940730687E-3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0.13805830375823258</v>
      </c>
      <c r="Y162" s="11">
        <f>IF('OddsRatio_working_3-way'!W162&gt;=0,IF('OddsRatio_working_3-way'!V162+SQRT('OddsRatio_working_3-way'!W162)&gt;0,0,PI()),ACOS('OddsRatio_working_3-way'!V162/(2*'OddsRatio_working_3-way'!X162)))</f>
        <v>0.17056511171294653</v>
      </c>
      <c r="Z162" s="11">
        <f>'OddsRatio_working_3-way'!X162^(1/3)*COS('OddsRatio_working_3-way'!Y162/3)</f>
        <v>0.51600257846789677</v>
      </c>
      <c r="AA162" s="11">
        <f>'OddsRatio_working_3-way'!X162^(1/3)*COS(('OddsRatio_working_3-way'!Y162+2*PI())/3)</f>
        <v>-0.28343558731172536</v>
      </c>
      <c r="AB162" s="11">
        <f>'OddsRatio_working_3-way'!X162^(1/3)*COS(('OddsRatio_working_3-way'!Y162+4*PI())/3)</f>
        <v>-0.23256699115617149</v>
      </c>
      <c r="AC162" s="11">
        <f>'OddsRatio_working_3-way'!X162^(1/3)*SIN('OddsRatio_working_3-way'!Y162/3)</f>
        <v>2.9368997683707435E-2</v>
      </c>
      <c r="AD162" s="11">
        <f>'OddsRatio_working_3-way'!X162^(1/3)*SIN(('OddsRatio_working_3-way'!Y162+2*PI())/3)</f>
        <v>0.43218684252961798</v>
      </c>
      <c r="AE162" s="11">
        <f>'OddsRatio_working_3-way'!X162^(1/3)*SIN(('OddsRatio_working_3-way'!Y162+4*PI())/3)</f>
        <v>-0.46155584021332535</v>
      </c>
      <c r="AF162" s="11">
        <f>-'OddsRatio_working_3-way'!U162/(3*'OddsRatio_working_3-way'!X162^(1/3))*COS(('OddsRatio_working_3-way'!Y162)/3)</f>
        <v>0.51600257846789666</v>
      </c>
      <c r="AG162" s="11">
        <f>-'OddsRatio_working_3-way'!U162/(3*'OddsRatio_working_3-way'!X162^(1/3))*COS(('OddsRatio_working_3-way'!Y162+2*PI())/3)</f>
        <v>-0.2834355873117253</v>
      </c>
      <c r="AH162" s="11">
        <f>-'OddsRatio_working_3-way'!U162/(3*'OddsRatio_working_3-way'!X162^(1/3))*COS(('OddsRatio_working_3-way'!Y162+4*PI())/3)</f>
        <v>-0.23256699115617144</v>
      </c>
      <c r="AI162" s="11">
        <f>'OddsRatio_working_3-way'!U162/(3*'OddsRatio_working_3-way'!X162^(1/3))*SIN(('OddsRatio_working_3-way'!Y162)/3)</f>
        <v>-2.9368997683707428E-2</v>
      </c>
      <c r="AJ162" s="11">
        <f>'OddsRatio_working_3-way'!U162/(3*'OddsRatio_working_3-way'!X162^(1/3))*SIN(('OddsRatio_working_3-way'!Y162+2*PI())/3)</f>
        <v>-0.43218684252961792</v>
      </c>
      <c r="AK162" s="11">
        <f>'OddsRatio_working_3-way'!U162/(3*'OddsRatio_working_3-way'!X162^(1/3))*SIN(('OddsRatio_working_3-way'!Y162+4*PI())/3)</f>
        <v>0.4615558402133253</v>
      </c>
      <c r="AL162" s="11">
        <f>'OddsRatio_working_3-way'!Z162+'OddsRatio_working_3-way'!AF162</f>
        <v>1.0320051569357935</v>
      </c>
      <c r="AM162" s="11">
        <f>'OddsRatio_working_3-way'!AA162+'OddsRatio_working_3-way'!AG162</f>
        <v>-0.56687117462345071</v>
      </c>
      <c r="AN162" s="11">
        <f>'OddsRatio_working_3-way'!AB162+'OddsRatio_working_3-way'!AH162</f>
        <v>-0.46513398231234293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1.0320051569357935</v>
      </c>
      <c r="AS162" s="11">
        <f>IF(('OddsRatio_working_3-way'!X162=0),IF(Q162&gt;0,-Q162^(1/3),(-Q162)^(1/3)),'OddsRatio_working_3-way'!AM162-'OddsRatio_working_3-way'!R162/3)</f>
        <v>-0.56687117462345071</v>
      </c>
      <c r="AT162" s="11">
        <f>IF(('OddsRatio_working_3-way'!X162=0),IF(Q162&gt;0,-Q162^(1/3),(-Q162)^(1/3)),'OddsRatio_working_3-way'!AN162-'OddsRatio_working_3-way'!R162/3)</f>
        <v>-0.46513398231234293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1.32</v>
      </c>
      <c r="B163" s="4">
        <f>IF('True_Odds_Calculator_3-way'!B164="","",'True_Odds_Calculator_3-way'!B164)</f>
        <v>5.79</v>
      </c>
      <c r="C163" s="4">
        <f>IF('True_Odds_Calculator_3-way'!C164="","",'True_Odds_Calculator_3-way'!C164)</f>
        <v>9.9499999999999993</v>
      </c>
      <c r="D163" s="9">
        <f t="shared" si="39"/>
        <v>0.74366827194099738</v>
      </c>
      <c r="E163" s="9">
        <f t="shared" si="40"/>
        <v>0.16235051744744383</v>
      </c>
      <c r="F163" s="9">
        <f t="shared" si="41"/>
        <v>9.3981210611558758E-2</v>
      </c>
      <c r="G163" s="9">
        <f t="shared" si="42"/>
        <v>1.0771424308497828</v>
      </c>
      <c r="H163" s="9">
        <f t="shared" si="43"/>
        <v>1.3446855778719304</v>
      </c>
      <c r="I163" s="9">
        <f t="shared" si="44"/>
        <v>6.1595122437704601</v>
      </c>
      <c r="J163" s="9">
        <f t="shared" si="45"/>
        <v>10.640424756105556</v>
      </c>
      <c r="K163" s="11">
        <f t="shared" si="46"/>
        <v>0.75757575757575757</v>
      </c>
      <c r="L163" s="11">
        <f t="shared" si="47"/>
        <v>0.17271157167530224</v>
      </c>
      <c r="M163" s="11">
        <f t="shared" si="48"/>
        <v>0.10050251256281408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-0.18039851216095126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0.18488843442627906</v>
      </c>
      <c r="Q163" s="11">
        <f>2*'OddsRatio_working_3-way'!K163*'OddsRatio_working_3-way'!L163*'OddsRatio_working_3-way'!M163</f>
        <v>2.6299919548546099E-2</v>
      </c>
      <c r="R163" s="11">
        <f t="shared" si="49"/>
        <v>0</v>
      </c>
      <c r="S163" s="11">
        <f t="shared" si="50"/>
        <v>-1.0248889096231675</v>
      </c>
      <c r="T163" s="11">
        <f t="shared" si="51"/>
        <v>-0.14578789610571374</v>
      </c>
      <c r="U163" s="11">
        <f>'OddsRatio_working_3-way'!S163-'OddsRatio_working_3-way'!R163^2/3</f>
        <v>-1.0248889096231675</v>
      </c>
      <c r="V163" s="11">
        <f>'OddsRatio_working_3-way'!S163*'OddsRatio_working_3-way'!R163/3-2*'OddsRatio_working_3-way'!R163^3/27-'OddsRatio_working_3-way'!T163</f>
        <v>0.14578789610571374</v>
      </c>
      <c r="W163" s="11">
        <f>'OddsRatio_working_3-way'!V163^2+4*'OddsRatio_working_3-way'!U163^3/27</f>
        <v>-0.13823337378846901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0.19967942084714149</v>
      </c>
      <c r="Y163" s="11">
        <f>IF('OddsRatio_working_3-way'!W163&gt;=0,IF('OddsRatio_working_3-way'!V163+SQRT('OddsRatio_working_3-way'!W163)&gt;0,0,PI()),ACOS('OddsRatio_working_3-way'!V163/(2*'OddsRatio_working_3-way'!X163)))</f>
        <v>1.1971045705675789</v>
      </c>
      <c r="Z163" s="11">
        <f>'OddsRatio_working_3-way'!X163^(1/3)*COS('OddsRatio_working_3-way'!Y163/3)</f>
        <v>0.53857121542489139</v>
      </c>
      <c r="AA163" s="11">
        <f>'OddsRatio_working_3-way'!X163^(1/3)*COS(('OddsRatio_working_3-way'!Y163+2*PI())/3)</f>
        <v>-0.46595286945828951</v>
      </c>
      <c r="AB163" s="11">
        <f>'OddsRatio_working_3-way'!X163^(1/3)*COS(('OddsRatio_working_3-way'!Y163+4*PI())/3)</f>
        <v>-7.2618345966602077E-2</v>
      </c>
      <c r="AC163" s="11">
        <f>'OddsRatio_working_3-way'!X163^(1/3)*SIN('OddsRatio_working_3-way'!Y163/3)</f>
        <v>0.22709179301949919</v>
      </c>
      <c r="AD163" s="11">
        <f>'OddsRatio_working_3-way'!X163^(1/3)*SIN(('OddsRatio_working_3-way'!Y163+2*PI())/3)</f>
        <v>0.35287045779526799</v>
      </c>
      <c r="AE163" s="11">
        <f>'OddsRatio_working_3-way'!X163^(1/3)*SIN(('OddsRatio_working_3-way'!Y163+4*PI())/3)</f>
        <v>-0.57996225081476704</v>
      </c>
      <c r="AF163" s="11">
        <f>-'OddsRatio_working_3-way'!U163/(3*'OddsRatio_working_3-way'!X163^(1/3))*COS(('OddsRatio_working_3-way'!Y163)/3)</f>
        <v>0.53857121542489139</v>
      </c>
      <c r="AG163" s="11">
        <f>-'OddsRatio_working_3-way'!U163/(3*'OddsRatio_working_3-way'!X163^(1/3))*COS(('OddsRatio_working_3-way'!Y163+2*PI())/3)</f>
        <v>-0.46595286945828951</v>
      </c>
      <c r="AH163" s="11">
        <f>-'OddsRatio_working_3-way'!U163/(3*'OddsRatio_working_3-way'!X163^(1/3))*COS(('OddsRatio_working_3-way'!Y163+4*PI())/3)</f>
        <v>-7.2618345966602077E-2</v>
      </c>
      <c r="AI163" s="11">
        <f>'OddsRatio_working_3-way'!U163/(3*'OddsRatio_working_3-way'!X163^(1/3))*SIN(('OddsRatio_working_3-way'!Y163)/3)</f>
        <v>-0.22709179301949919</v>
      </c>
      <c r="AJ163" s="11">
        <f>'OddsRatio_working_3-way'!U163/(3*'OddsRatio_working_3-way'!X163^(1/3))*SIN(('OddsRatio_working_3-way'!Y163+2*PI())/3)</f>
        <v>-0.35287045779526799</v>
      </c>
      <c r="AK163" s="11">
        <f>'OddsRatio_working_3-way'!U163/(3*'OddsRatio_working_3-way'!X163^(1/3))*SIN(('OddsRatio_working_3-way'!Y163+4*PI())/3)</f>
        <v>0.57996225081476704</v>
      </c>
      <c r="AL163" s="11">
        <f>'OddsRatio_working_3-way'!Z163+'OddsRatio_working_3-way'!AF163</f>
        <v>1.0771424308497828</v>
      </c>
      <c r="AM163" s="11">
        <f>'OddsRatio_working_3-way'!AA163+'OddsRatio_working_3-way'!AG163</f>
        <v>-0.93190573891657902</v>
      </c>
      <c r="AN163" s="11">
        <f>'OddsRatio_working_3-way'!AB163+'OddsRatio_working_3-way'!AH163</f>
        <v>-0.14523669193320415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1.0771424308497828</v>
      </c>
      <c r="AS163" s="11">
        <f>IF(('OddsRatio_working_3-way'!X163=0),IF(Q163&gt;0,-Q163^(1/3),(-Q163)^(1/3)),'OddsRatio_working_3-way'!AM163-'OddsRatio_working_3-way'!R163/3)</f>
        <v>-0.93190573891657902</v>
      </c>
      <c r="AT163" s="11">
        <f>IF(('OddsRatio_working_3-way'!X163=0),IF(Q163&gt;0,-Q163^(1/3),(-Q163)^(1/3)),'OddsRatio_working_3-way'!AN163-'OddsRatio_working_3-way'!R163/3)</f>
        <v>-0.14523669193320415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3.03</v>
      </c>
      <c r="B164" s="4">
        <f>IF('True_Odds_Calculator_3-way'!B165="","",'True_Odds_Calculator_3-way'!B165)</f>
        <v>3.32</v>
      </c>
      <c r="C164" s="4">
        <f>IF('True_Odds_Calculator_3-way'!C165="","",'True_Odds_Calculator_3-way'!C165)</f>
        <v>2.56</v>
      </c>
      <c r="D164" s="9">
        <f t="shared" si="39"/>
        <v>0.32281685678918437</v>
      </c>
      <c r="E164" s="9">
        <f t="shared" si="40"/>
        <v>0.29434207252469075</v>
      </c>
      <c r="F164" s="9">
        <f t="shared" si="41"/>
        <v>0.382841070686125</v>
      </c>
      <c r="G164" s="9">
        <f t="shared" si="42"/>
        <v>1.033365353328229</v>
      </c>
      <c r="H164" s="9">
        <f t="shared" si="43"/>
        <v>3.0977316672563053</v>
      </c>
      <c r="I164" s="9">
        <f t="shared" si="44"/>
        <v>3.3974076197214909</v>
      </c>
      <c r="J164" s="9">
        <f t="shared" si="45"/>
        <v>2.612049951192037</v>
      </c>
      <c r="K164" s="11">
        <f t="shared" si="46"/>
        <v>0.33003300330033003</v>
      </c>
      <c r="L164" s="11">
        <f t="shared" si="47"/>
        <v>0.30120481927710846</v>
      </c>
      <c r="M164" s="11">
        <f t="shared" si="48"/>
        <v>0.390625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-0.28529091613980673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0.22949160503399735</v>
      </c>
      <c r="Q164" s="11">
        <f>2*'OddsRatio_working_3-way'!K164*'OddsRatio_working_3-way'!L164*'OddsRatio_working_3-way'!M164</f>
        <v>7.7662133683247841E-2</v>
      </c>
      <c r="R164" s="11">
        <f t="shared" si="49"/>
        <v>0</v>
      </c>
      <c r="S164" s="11">
        <f t="shared" si="50"/>
        <v>-0.80441259097620565</v>
      </c>
      <c r="T164" s="11">
        <f t="shared" si="51"/>
        <v>-0.27222084296995119</v>
      </c>
      <c r="U164" s="11">
        <f>'OddsRatio_working_3-way'!S164-'OddsRatio_working_3-way'!R164^2/3</f>
        <v>-0.80441259097620565</v>
      </c>
      <c r="V164" s="11">
        <f>'OddsRatio_working_3-way'!S164*'OddsRatio_working_3-way'!R164/3-2*'OddsRatio_working_3-way'!R164^3/27-'OddsRatio_working_3-way'!T164</f>
        <v>0.27222084296995119</v>
      </c>
      <c r="W164" s="11">
        <f>'OddsRatio_working_3-way'!V164^2+4*'OddsRatio_working_3-way'!U164^3/27</f>
        <v>-3.0097372295572189E-3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0.13884697023776577</v>
      </c>
      <c r="Y164" s="11">
        <f>IF('OddsRatio_working_3-way'!W164&gt;=0,IF('OddsRatio_working_3-way'!V164+SQRT('OddsRatio_working_3-way'!W164)&gt;0,0,PI()),ACOS('OddsRatio_working_3-way'!V164/(2*'OddsRatio_working_3-way'!X164)))</f>
        <v>0.19886771169841677</v>
      </c>
      <c r="Z164" s="11">
        <f>'OddsRatio_working_3-way'!X164^(1/3)*COS('OddsRatio_working_3-way'!Y164/3)</f>
        <v>0.5166826766641146</v>
      </c>
      <c r="AA164" s="11">
        <f>'OddsRatio_working_3-way'!X164^(1/3)*COS(('OddsRatio_working_3-way'!Y164+2*PI())/3)</f>
        <v>-0.28804666563972986</v>
      </c>
      <c r="AB164" s="11">
        <f>'OddsRatio_working_3-way'!X164^(1/3)*COS(('OddsRatio_working_3-way'!Y164+4*PI())/3)</f>
        <v>-0.22863601102438472</v>
      </c>
      <c r="AC164" s="11">
        <f>'OddsRatio_working_3-way'!X164^(1/3)*SIN('OddsRatio_working_3-way'!Y164/3)</f>
        <v>3.4300757434901415E-2</v>
      </c>
      <c r="AD164" s="11">
        <f>'OddsRatio_working_3-way'!X164^(1/3)*SIN(('OddsRatio_working_3-way'!Y164+2*PI())/3)</f>
        <v>0.43030994496901381</v>
      </c>
      <c r="AE164" s="11">
        <f>'OddsRatio_working_3-way'!X164^(1/3)*SIN(('OddsRatio_working_3-way'!Y164+4*PI())/3)</f>
        <v>-0.46461070240391517</v>
      </c>
      <c r="AF164" s="11">
        <f>-'OddsRatio_working_3-way'!U164/(3*'OddsRatio_working_3-way'!X164^(1/3))*COS(('OddsRatio_working_3-way'!Y164)/3)</f>
        <v>0.51668267666411438</v>
      </c>
      <c r="AG164" s="11">
        <f>-'OddsRatio_working_3-way'!U164/(3*'OddsRatio_working_3-way'!X164^(1/3))*COS(('OddsRatio_working_3-way'!Y164+2*PI())/3)</f>
        <v>-0.28804666563972975</v>
      </c>
      <c r="AH164" s="11">
        <f>-'OddsRatio_working_3-way'!U164/(3*'OddsRatio_working_3-way'!X164^(1/3))*COS(('OddsRatio_working_3-way'!Y164+4*PI())/3)</f>
        <v>-0.22863601102438463</v>
      </c>
      <c r="AI164" s="11">
        <f>'OddsRatio_working_3-way'!U164/(3*'OddsRatio_working_3-way'!X164^(1/3))*SIN(('OddsRatio_working_3-way'!Y164)/3)</f>
        <v>-3.4300757434901401E-2</v>
      </c>
      <c r="AJ164" s="11">
        <f>'OddsRatio_working_3-way'!U164/(3*'OddsRatio_working_3-way'!X164^(1/3))*SIN(('OddsRatio_working_3-way'!Y164+2*PI())/3)</f>
        <v>-0.43030994496901359</v>
      </c>
      <c r="AK164" s="11">
        <f>'OddsRatio_working_3-way'!U164/(3*'OddsRatio_working_3-way'!X164^(1/3))*SIN(('OddsRatio_working_3-way'!Y164+4*PI())/3)</f>
        <v>0.46461070240391494</v>
      </c>
      <c r="AL164" s="11">
        <f>'OddsRatio_working_3-way'!Z164+'OddsRatio_working_3-way'!AF164</f>
        <v>1.033365353328229</v>
      </c>
      <c r="AM164" s="11">
        <f>'OddsRatio_working_3-way'!AA164+'OddsRatio_working_3-way'!AG164</f>
        <v>-0.57609333127945961</v>
      </c>
      <c r="AN164" s="11">
        <f>'OddsRatio_working_3-way'!AB164+'OddsRatio_working_3-way'!AH164</f>
        <v>-0.45727202204876938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1.033365353328229</v>
      </c>
      <c r="AS164" s="11">
        <f>IF(('OddsRatio_working_3-way'!X164=0),IF(Q164&gt;0,-Q164^(1/3),(-Q164)^(1/3)),'OddsRatio_working_3-way'!AM164-'OddsRatio_working_3-way'!R164/3)</f>
        <v>-0.57609333127945961</v>
      </c>
      <c r="AT164" s="11">
        <f>IF(('OddsRatio_working_3-way'!X164=0),IF(Q164&gt;0,-Q164^(1/3),(-Q164)^(1/3)),'OddsRatio_working_3-way'!AN164-'OddsRatio_working_3-way'!R164/3)</f>
        <v>-0.45727202204876938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2.58</v>
      </c>
      <c r="B165" s="4">
        <f>IF('True_Odds_Calculator_3-way'!B166="","",'True_Odds_Calculator_3-way'!B166)</f>
        <v>3.17</v>
      </c>
      <c r="C165" s="4">
        <f>IF('True_Odds_Calculator_3-way'!C166="","",'True_Odds_Calculator_3-way'!C166)</f>
        <v>3.09</v>
      </c>
      <c r="D165" s="9">
        <f t="shared" si="39"/>
        <v>0.37815966286582814</v>
      </c>
      <c r="E165" s="9">
        <f t="shared" si="40"/>
        <v>0.30689641254909911</v>
      </c>
      <c r="F165" s="9">
        <f t="shared" si="41"/>
        <v>0.31494392458507275</v>
      </c>
      <c r="G165" s="9">
        <f t="shared" si="42"/>
        <v>1.0407504350057082</v>
      </c>
      <c r="H165" s="9">
        <f t="shared" si="43"/>
        <v>2.6443856873090192</v>
      </c>
      <c r="I165" s="9">
        <f t="shared" si="44"/>
        <v>3.2584284439623876</v>
      </c>
      <c r="J165" s="9">
        <f t="shared" si="45"/>
        <v>3.175168409161929</v>
      </c>
      <c r="K165" s="11">
        <f t="shared" si="46"/>
        <v>0.38759689922480617</v>
      </c>
      <c r="L165" s="11">
        <f t="shared" si="47"/>
        <v>0.31545741324921134</v>
      </c>
      <c r="M165" s="11">
        <f t="shared" si="48"/>
        <v>0.3236245954692557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-0.28354739343825475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0.23108693878419936</v>
      </c>
      <c r="Q165" s="11">
        <f>2*'OddsRatio_working_3-way'!K165*'OddsRatio_working_3-way'!L165*'OddsRatio_working_3-way'!M165</f>
        <v>7.9139362597328552E-2</v>
      </c>
      <c r="R165" s="11">
        <f t="shared" si="49"/>
        <v>0</v>
      </c>
      <c r="S165" s="11">
        <f t="shared" si="50"/>
        <v>-0.81498523397472467</v>
      </c>
      <c r="T165" s="11">
        <f t="shared" si="51"/>
        <v>-0.27910453218312492</v>
      </c>
      <c r="U165" s="11">
        <f>'OddsRatio_working_3-way'!S165-'OddsRatio_working_3-way'!R165^2/3</f>
        <v>-0.81498523397472467</v>
      </c>
      <c r="V165" s="11">
        <f>'OddsRatio_working_3-way'!S165*'OddsRatio_working_3-way'!R165/3-2*'OddsRatio_working_3-way'!R165^3/27-'OddsRatio_working_3-way'!T165</f>
        <v>0.27910453218312492</v>
      </c>
      <c r="W165" s="11">
        <f>'OddsRatio_working_3-way'!V165^2+4*'OddsRatio_working_3-way'!U165^3/27</f>
        <v>-2.2953196176060953E-3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0.14159330801874706</v>
      </c>
      <c r="Y165" s="11">
        <f>IF('OddsRatio_working_3-way'!W165&gt;=0,IF('OddsRatio_working_3-way'!V165+SQRT('OddsRatio_working_3-way'!W165)&gt;0,0,PI()),ACOS('OddsRatio_working_3-way'!V165/(2*'OddsRatio_working_3-way'!X165)))</f>
        <v>0.16999755323927013</v>
      </c>
      <c r="Z165" s="11">
        <f>'OddsRatio_working_3-way'!X165^(1/3)*COS('OddsRatio_working_3-way'!Y165/3)</f>
        <v>0.5203752175028542</v>
      </c>
      <c r="AA165" s="11">
        <f>'OddsRatio_working_3-way'!X165^(1/3)*COS(('OddsRatio_working_3-way'!Y165+2*PI())/3)</f>
        <v>-0.28575190514941429</v>
      </c>
      <c r="AB165" s="11">
        <f>'OddsRatio_working_3-way'!X165^(1/3)*COS(('OddsRatio_working_3-way'!Y165+4*PI())/3)</f>
        <v>-0.23462331235344006</v>
      </c>
      <c r="AC165" s="11">
        <f>'OddsRatio_working_3-way'!X165^(1/3)*SIN('OddsRatio_working_3-way'!Y165/3)</f>
        <v>2.9519106814042691E-2</v>
      </c>
      <c r="AD165" s="11">
        <f>'OddsRatio_working_3-way'!X165^(1/3)*SIN(('OddsRatio_working_3-way'!Y165+2*PI())/3)</f>
        <v>0.43589860445030315</v>
      </c>
      <c r="AE165" s="11">
        <f>'OddsRatio_working_3-way'!X165^(1/3)*SIN(('OddsRatio_working_3-way'!Y165+4*PI())/3)</f>
        <v>-0.46541771126434556</v>
      </c>
      <c r="AF165" s="11">
        <f>-'OddsRatio_working_3-way'!U165/(3*'OddsRatio_working_3-way'!X165^(1/3))*COS(('OddsRatio_working_3-way'!Y165)/3)</f>
        <v>0.52037521750285398</v>
      </c>
      <c r="AG165" s="11">
        <f>-'OddsRatio_working_3-way'!U165/(3*'OddsRatio_working_3-way'!X165^(1/3))*COS(('OddsRatio_working_3-way'!Y165+2*PI())/3)</f>
        <v>-0.28575190514941412</v>
      </c>
      <c r="AH165" s="11">
        <f>-'OddsRatio_working_3-way'!U165/(3*'OddsRatio_working_3-way'!X165^(1/3))*COS(('OddsRatio_working_3-way'!Y165+4*PI())/3)</f>
        <v>-0.23462331235343994</v>
      </c>
      <c r="AI165" s="11">
        <f>'OddsRatio_working_3-way'!U165/(3*'OddsRatio_working_3-way'!X165^(1/3))*SIN(('OddsRatio_working_3-way'!Y165)/3)</f>
        <v>-2.9519106814042677E-2</v>
      </c>
      <c r="AJ165" s="11">
        <f>'OddsRatio_working_3-way'!U165/(3*'OddsRatio_working_3-way'!X165^(1/3))*SIN(('OddsRatio_working_3-way'!Y165+2*PI())/3)</f>
        <v>-0.43589860445030293</v>
      </c>
      <c r="AK165" s="11">
        <f>'OddsRatio_working_3-way'!U165/(3*'OddsRatio_working_3-way'!X165^(1/3))*SIN(('OddsRatio_working_3-way'!Y165+4*PI())/3)</f>
        <v>0.46541771126434539</v>
      </c>
      <c r="AL165" s="11">
        <f>'OddsRatio_working_3-way'!Z165+'OddsRatio_working_3-way'!AF165</f>
        <v>1.0407504350057082</v>
      </c>
      <c r="AM165" s="11">
        <f>'OddsRatio_working_3-way'!AA165+'OddsRatio_working_3-way'!AG165</f>
        <v>-0.57150381029882835</v>
      </c>
      <c r="AN165" s="11">
        <f>'OddsRatio_working_3-way'!AB165+'OddsRatio_working_3-way'!AH165</f>
        <v>-0.46924662470688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1.0407504350057082</v>
      </c>
      <c r="AS165" s="11">
        <f>IF(('OddsRatio_working_3-way'!X165=0),IF(Q165&gt;0,-Q165^(1/3),(-Q165)^(1/3)),'OddsRatio_working_3-way'!AM165-'OddsRatio_working_3-way'!R165/3)</f>
        <v>-0.57150381029882835</v>
      </c>
      <c r="AT165" s="11">
        <f>IF(('OddsRatio_working_3-way'!X165=0),IF(Q165&gt;0,-Q165^(1/3),(-Q165)^(1/3)),'OddsRatio_working_3-way'!AN165-'OddsRatio_working_3-way'!R165/3)</f>
        <v>-0.46924662470688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3.15</v>
      </c>
      <c r="B166" s="4">
        <f>IF('True_Odds_Calculator_3-way'!B167="","",'True_Odds_Calculator_3-way'!B167)</f>
        <v>3.13</v>
      </c>
      <c r="C166" s="4">
        <f>IF('True_Odds_Calculator_3-way'!C167="","",'True_Odds_Calculator_3-way'!C167)</f>
        <v>2.56</v>
      </c>
      <c r="D166" s="9">
        <f t="shared" si="39"/>
        <v>0.30858077348674212</v>
      </c>
      <c r="E166" s="9">
        <f t="shared" si="40"/>
        <v>0.31057835343936357</v>
      </c>
      <c r="F166" s="9">
        <f t="shared" si="41"/>
        <v>0.38084087307389453</v>
      </c>
      <c r="G166" s="9">
        <f t="shared" si="42"/>
        <v>1.042159348683336</v>
      </c>
      <c r="H166" s="9">
        <f t="shared" si="43"/>
        <v>3.2406425996691723</v>
      </c>
      <c r="I166" s="9">
        <f t="shared" si="44"/>
        <v>3.2197994126955054</v>
      </c>
      <c r="J166" s="9">
        <f t="shared" si="45"/>
        <v>2.6257685839460043</v>
      </c>
      <c r="K166" s="11">
        <f t="shared" si="46"/>
        <v>0.31746031746031744</v>
      </c>
      <c r="L166" s="11">
        <f t="shared" si="47"/>
        <v>0.31948881789137379</v>
      </c>
      <c r="M166" s="11">
        <f t="shared" si="48"/>
        <v>0.390625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-0.28303999315381112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0.23137583041736393</v>
      </c>
      <c r="Q166" s="11">
        <f>2*'OddsRatio_working_3-way'!K166*'OddsRatio_working_3-way'!L166*'OddsRatio_working_3-way'!M166</f>
        <v>7.9238298088138343E-2</v>
      </c>
      <c r="R166" s="11">
        <f t="shared" si="49"/>
        <v>0</v>
      </c>
      <c r="S166" s="11">
        <f t="shared" si="50"/>
        <v>-0.81746691638601199</v>
      </c>
      <c r="T166" s="11">
        <f t="shared" si="51"/>
        <v>-0.27995442341986715</v>
      </c>
      <c r="U166" s="11">
        <f>'OddsRatio_working_3-way'!S166-'OddsRatio_working_3-way'!R166^2/3</f>
        <v>-0.81746691638601199</v>
      </c>
      <c r="V166" s="11">
        <f>'OddsRatio_working_3-way'!S166*'OddsRatio_working_3-way'!R166/3-2*'OddsRatio_working_3-way'!R166^3/27-'OddsRatio_working_3-way'!T166</f>
        <v>0.27995442341986715</v>
      </c>
      <c r="W166" s="11">
        <f>'OddsRatio_working_3-way'!V166^2+4*'OddsRatio_working_3-way'!U166^3/27</f>
        <v>-2.5550070448771833E-3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0.14224054119450916</v>
      </c>
      <c r="Y166" s="11">
        <f>IF('OddsRatio_working_3-way'!W166&gt;=0,IF('OddsRatio_working_3-way'!V166+SQRT('OddsRatio_working_3-way'!W166)&gt;0,0,PI()),ACOS('OddsRatio_working_3-way'!V166/(2*'OddsRatio_working_3-way'!X166)))</f>
        <v>0.17863014537093602</v>
      </c>
      <c r="Z166" s="11">
        <f>'OddsRatio_working_3-way'!X166^(1/3)*COS('OddsRatio_working_3-way'!Y166/3)</f>
        <v>0.52107967434166802</v>
      </c>
      <c r="AA166" s="11">
        <f>'OddsRatio_working_3-way'!X166^(1/3)*COS(('OddsRatio_working_3-way'!Y166+2*PI())/3)</f>
        <v>-0.28744167423615041</v>
      </c>
      <c r="AB166" s="11">
        <f>'OddsRatio_working_3-way'!X166^(1/3)*COS(('OddsRatio_working_3-way'!Y166+4*PI())/3)</f>
        <v>-0.23363800010551733</v>
      </c>
      <c r="AC166" s="11">
        <f>'OddsRatio_working_3-way'!X166^(1/3)*SIN('OddsRatio_working_3-way'!Y166/3)</f>
        <v>3.10635657427119E-2</v>
      </c>
      <c r="AD166" s="11">
        <f>'OddsRatio_working_3-way'!X166^(1/3)*SIN(('OddsRatio_working_3-way'!Y166+2*PI())/3)</f>
        <v>0.43573645250425103</v>
      </c>
      <c r="AE166" s="11">
        <f>'OddsRatio_working_3-way'!X166^(1/3)*SIN(('OddsRatio_working_3-way'!Y166+4*PI())/3)</f>
        <v>-0.46680001824696293</v>
      </c>
      <c r="AF166" s="11">
        <f>-'OddsRatio_working_3-way'!U166/(3*'OddsRatio_working_3-way'!X166^(1/3))*COS(('OddsRatio_working_3-way'!Y166)/3)</f>
        <v>0.52107967434166802</v>
      </c>
      <c r="AG166" s="11">
        <f>-'OddsRatio_working_3-way'!U166/(3*'OddsRatio_working_3-way'!X166^(1/3))*COS(('OddsRatio_working_3-way'!Y166+2*PI())/3)</f>
        <v>-0.28744167423615041</v>
      </c>
      <c r="AH166" s="11">
        <f>-'OddsRatio_working_3-way'!U166/(3*'OddsRatio_working_3-way'!X166^(1/3))*COS(('OddsRatio_working_3-way'!Y166+4*PI())/3)</f>
        <v>-0.23363800010551733</v>
      </c>
      <c r="AI166" s="11">
        <f>'OddsRatio_working_3-way'!U166/(3*'OddsRatio_working_3-way'!X166^(1/3))*SIN(('OddsRatio_working_3-way'!Y166)/3)</f>
        <v>-3.10635657427119E-2</v>
      </c>
      <c r="AJ166" s="11">
        <f>'OddsRatio_working_3-way'!U166/(3*'OddsRatio_working_3-way'!X166^(1/3))*SIN(('OddsRatio_working_3-way'!Y166+2*PI())/3)</f>
        <v>-0.43573645250425103</v>
      </c>
      <c r="AK166" s="11">
        <f>'OddsRatio_working_3-way'!U166/(3*'OddsRatio_working_3-way'!X166^(1/3))*SIN(('OddsRatio_working_3-way'!Y166+4*PI())/3)</f>
        <v>0.46680001824696293</v>
      </c>
      <c r="AL166" s="11">
        <f>'OddsRatio_working_3-way'!Z166+'OddsRatio_working_3-way'!AF166</f>
        <v>1.042159348683336</v>
      </c>
      <c r="AM166" s="11">
        <f>'OddsRatio_working_3-way'!AA166+'OddsRatio_working_3-way'!AG166</f>
        <v>-0.57488334847230083</v>
      </c>
      <c r="AN166" s="11">
        <f>'OddsRatio_working_3-way'!AB166+'OddsRatio_working_3-way'!AH166</f>
        <v>-0.46727600021103466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1.042159348683336</v>
      </c>
      <c r="AS166" s="11">
        <f>IF(('OddsRatio_working_3-way'!X166=0),IF(Q166&gt;0,-Q166^(1/3),(-Q166)^(1/3)),'OddsRatio_working_3-way'!AM166-'OddsRatio_working_3-way'!R166/3)</f>
        <v>-0.57488334847230083</v>
      </c>
      <c r="AT166" s="11">
        <f>IF(('OddsRatio_working_3-way'!X166=0),IF(Q166&gt;0,-Q166^(1/3),(-Q166)^(1/3)),'OddsRatio_working_3-way'!AN166-'OddsRatio_working_3-way'!R166/3)</f>
        <v>-0.46727600021103466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1.93</v>
      </c>
      <c r="B167" s="4">
        <f>IF('True_Odds_Calculator_3-way'!B168="","",'True_Odds_Calculator_3-way'!B168)</f>
        <v>3.27</v>
      </c>
      <c r="C167" s="4">
        <f>IF('True_Odds_Calculator_3-way'!C168="","",'True_Odds_Calculator_3-way'!C168)</f>
        <v>4.74</v>
      </c>
      <c r="D167" s="9">
        <f t="shared" si="39"/>
        <v>0.50414456870836155</v>
      </c>
      <c r="E167" s="9">
        <f t="shared" si="40"/>
        <v>0.29405471691855017</v>
      </c>
      <c r="F167" s="9">
        <f t="shared" si="41"/>
        <v>0.2018007143730883</v>
      </c>
      <c r="G167" s="9">
        <f t="shared" si="42"/>
        <v>1.057589263483115</v>
      </c>
      <c r="H167" s="9">
        <f t="shared" si="43"/>
        <v>1.9835580150392969</v>
      </c>
      <c r="I167" s="9">
        <f t="shared" si="44"/>
        <v>3.4007276281066718</v>
      </c>
      <c r="J167" s="9">
        <f t="shared" si="45"/>
        <v>4.9553838454268515</v>
      </c>
      <c r="K167" s="11">
        <f t="shared" si="46"/>
        <v>0.5181347150259068</v>
      </c>
      <c r="L167" s="11">
        <f t="shared" si="47"/>
        <v>0.3058103975535168</v>
      </c>
      <c r="M167" s="11">
        <f t="shared" si="48"/>
        <v>0.21097046413502107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-0.26393501183067247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0.23199363361332356</v>
      </c>
      <c r="Q167" s="11">
        <f>2*'OddsRatio_working_3-way'!K167*'OddsRatio_working_3-way'!L167*'OddsRatio_working_3-way'!M167</f>
        <v>6.6856954931793527E-2</v>
      </c>
      <c r="R167" s="11">
        <f t="shared" si="49"/>
        <v>0</v>
      </c>
      <c r="S167" s="11">
        <f t="shared" si="50"/>
        <v>-0.87898013986169865</v>
      </c>
      <c r="T167" s="11">
        <f t="shared" si="51"/>
        <v>-0.25330839765466817</v>
      </c>
      <c r="U167" s="11">
        <f>'OddsRatio_working_3-way'!S167-'OddsRatio_working_3-way'!R167^2/3</f>
        <v>-0.87898013986169865</v>
      </c>
      <c r="V167" s="11">
        <f>'OddsRatio_working_3-way'!S167*'OddsRatio_working_3-way'!R167/3-2*'OddsRatio_working_3-way'!R167^3/27-'OddsRatio_working_3-way'!T167</f>
        <v>0.25330839765466817</v>
      </c>
      <c r="W167" s="11">
        <f>'OddsRatio_working_3-way'!V167^2+4*'OddsRatio_working_3-way'!U167^3/27</f>
        <v>-3.6443063939659945E-2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0.15859398496005092</v>
      </c>
      <c r="Y167" s="11">
        <f>IF('OddsRatio_working_3-way'!W167&gt;=0,IF('OddsRatio_working_3-way'!V167+SQRT('OddsRatio_working_3-way'!W167)&gt;0,0,PI()),ACOS('OddsRatio_working_3-way'!V167/(2*'OddsRatio_working_3-way'!X167)))</f>
        <v>0.64581990466359041</v>
      </c>
      <c r="Z167" s="11">
        <f>'OddsRatio_working_3-way'!X167^(1/3)*COS('OddsRatio_working_3-way'!Y167/3)</f>
        <v>0.5287946317415575</v>
      </c>
      <c r="AA167" s="11">
        <f>'OddsRatio_working_3-way'!X167^(1/3)*COS(('OddsRatio_working_3-way'!Y167+2*PI())/3)</f>
        <v>-0.36453328865981965</v>
      </c>
      <c r="AB167" s="11">
        <f>'OddsRatio_working_3-way'!X167^(1/3)*COS(('OddsRatio_working_3-way'!Y167+4*PI())/3)</f>
        <v>-0.16426134308173798</v>
      </c>
      <c r="AC167" s="11">
        <f>'OddsRatio_working_3-way'!X167^(1/3)*SIN('OddsRatio_working_3-way'!Y167/3)</f>
        <v>0.11562706169063554</v>
      </c>
      <c r="AD167" s="11">
        <f>'OddsRatio_working_3-way'!X167^(1/3)*SIN(('OddsRatio_working_3-way'!Y167+2*PI())/3)</f>
        <v>0.4001360536277081</v>
      </c>
      <c r="AE167" s="11">
        <f>'OddsRatio_working_3-way'!X167^(1/3)*SIN(('OddsRatio_working_3-way'!Y167+4*PI())/3)</f>
        <v>-0.51576311531834362</v>
      </c>
      <c r="AF167" s="11">
        <f>-'OddsRatio_working_3-way'!U167/(3*'OddsRatio_working_3-way'!X167^(1/3))*COS(('OddsRatio_working_3-way'!Y167)/3)</f>
        <v>0.52879463174155761</v>
      </c>
      <c r="AG167" s="11">
        <f>-'OddsRatio_working_3-way'!U167/(3*'OddsRatio_working_3-way'!X167^(1/3))*COS(('OddsRatio_working_3-way'!Y167+2*PI())/3)</f>
        <v>-0.36453328865981971</v>
      </c>
      <c r="AH167" s="11">
        <f>-'OddsRatio_working_3-way'!U167/(3*'OddsRatio_working_3-way'!X167^(1/3))*COS(('OddsRatio_working_3-way'!Y167+4*PI())/3)</f>
        <v>-0.16426134308173801</v>
      </c>
      <c r="AI167" s="11">
        <f>'OddsRatio_working_3-way'!U167/(3*'OddsRatio_working_3-way'!X167^(1/3))*SIN(('OddsRatio_working_3-way'!Y167)/3)</f>
        <v>-0.11562706169063557</v>
      </c>
      <c r="AJ167" s="11">
        <f>'OddsRatio_working_3-way'!U167/(3*'OddsRatio_working_3-way'!X167^(1/3))*SIN(('OddsRatio_working_3-way'!Y167+2*PI())/3)</f>
        <v>-0.40013605362770815</v>
      </c>
      <c r="AK167" s="11">
        <f>'OddsRatio_working_3-way'!U167/(3*'OddsRatio_working_3-way'!X167^(1/3))*SIN(('OddsRatio_working_3-way'!Y167+4*PI())/3)</f>
        <v>0.51576311531834373</v>
      </c>
      <c r="AL167" s="11">
        <f>'OddsRatio_working_3-way'!Z167+'OddsRatio_working_3-way'!AF167</f>
        <v>1.057589263483115</v>
      </c>
      <c r="AM167" s="11">
        <f>'OddsRatio_working_3-way'!AA167+'OddsRatio_working_3-way'!AG167</f>
        <v>-0.72906657731963942</v>
      </c>
      <c r="AN167" s="11">
        <f>'OddsRatio_working_3-way'!AB167+'OddsRatio_working_3-way'!AH167</f>
        <v>-0.32852268616347602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1.057589263483115</v>
      </c>
      <c r="AS167" s="11">
        <f>IF(('OddsRatio_working_3-way'!X167=0),IF(Q167&gt;0,-Q167^(1/3),(-Q167)^(1/3)),'OddsRatio_working_3-way'!AM167-'OddsRatio_working_3-way'!R167/3)</f>
        <v>-0.72906657731963942</v>
      </c>
      <c r="AT167" s="11">
        <f>IF(('OddsRatio_working_3-way'!X167=0),IF(Q167&gt;0,-Q167^(1/3),(-Q167)^(1/3)),'OddsRatio_working_3-way'!AN167-'OddsRatio_working_3-way'!R167/3)</f>
        <v>-0.32852268616347602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1.6</v>
      </c>
      <c r="B168" s="4">
        <f>IF('True_Odds_Calculator_3-way'!B169="","",'True_Odds_Calculator_3-way'!B169)</f>
        <v>4.0599999999999996</v>
      </c>
      <c r="C168" s="4">
        <f>IF('True_Odds_Calculator_3-way'!C169="","",'True_Odds_Calculator_3-way'!C169)</f>
        <v>6.34</v>
      </c>
      <c r="D168" s="9">
        <f t="shared" si="39"/>
        <v>0.61253637536254024</v>
      </c>
      <c r="E168" s="9">
        <f t="shared" si="40"/>
        <v>0.23662835958522294</v>
      </c>
      <c r="F168" s="9">
        <f t="shared" si="41"/>
        <v>0.15083526505223671</v>
      </c>
      <c r="G168" s="9">
        <f t="shared" si="42"/>
        <v>1.0542601773598961</v>
      </c>
      <c r="H168" s="9">
        <f t="shared" si="43"/>
        <v>1.6325561064159377</v>
      </c>
      <c r="I168" s="9">
        <f t="shared" si="44"/>
        <v>4.2260361427212816</v>
      </c>
      <c r="J168" s="9">
        <f t="shared" si="45"/>
        <v>6.6297493471018445</v>
      </c>
      <c r="K168" s="11">
        <f t="shared" si="46"/>
        <v>0.625</v>
      </c>
      <c r="L168" s="11">
        <f t="shared" si="47"/>
        <v>0.24630541871921185</v>
      </c>
      <c r="M168" s="11">
        <f t="shared" si="48"/>
        <v>0.15772870662460567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-0.23805574116952333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0.21852807260182439</v>
      </c>
      <c r="Q168" s="11">
        <f>2*'OddsRatio_working_3-way'!K168*'OddsRatio_working_3-way'!L168*'OddsRatio_working_3-way'!M168</f>
        <v>4.8561793911516528E-2</v>
      </c>
      <c r="R168" s="11">
        <f t="shared" si="49"/>
        <v>0</v>
      </c>
      <c r="S168" s="11">
        <f t="shared" si="50"/>
        <v>-0.91797018432841337</v>
      </c>
      <c r="T168" s="11">
        <f t="shared" si="51"/>
        <v>-0.20399337429520295</v>
      </c>
      <c r="U168" s="11">
        <f>'OddsRatio_working_3-way'!S168-'OddsRatio_working_3-way'!R168^2/3</f>
        <v>-0.91797018432841337</v>
      </c>
      <c r="V168" s="11">
        <f>'OddsRatio_working_3-way'!S168*'OddsRatio_working_3-way'!R168/3-2*'OddsRatio_working_3-way'!R168^3/27-'OddsRatio_working_3-way'!T168</f>
        <v>0.20399337429520295</v>
      </c>
      <c r="W168" s="11">
        <f>'OddsRatio_working_3-way'!V168^2+4*'OddsRatio_working_3-way'!U168^3/27</f>
        <v>-7.2986000325456074E-2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0.16926258969556654</v>
      </c>
      <c r="Y168" s="11">
        <f>IF('OddsRatio_working_3-way'!W168&gt;=0,IF('OddsRatio_working_3-way'!V168+SQRT('OddsRatio_working_3-way'!W168)&gt;0,0,PI()),ACOS('OddsRatio_working_3-way'!V168/(2*'OddsRatio_working_3-way'!X168)))</f>
        <v>0.92404827011543778</v>
      </c>
      <c r="Z168" s="11">
        <f>'OddsRatio_working_3-way'!X168^(1/3)*COS('OddsRatio_working_3-way'!Y168/3)</f>
        <v>0.52713008867994804</v>
      </c>
      <c r="AA168" s="11">
        <f>'OddsRatio_working_3-way'!X168^(1/3)*COS(('OddsRatio_working_3-way'!Y168+2*PI())/3)</f>
        <v>-0.40879915978226916</v>
      </c>
      <c r="AB168" s="11">
        <f>'OddsRatio_working_3-way'!X168^(1/3)*COS(('OddsRatio_working_3-way'!Y168+4*PI())/3)</f>
        <v>-0.11833092889767856</v>
      </c>
      <c r="AC168" s="11">
        <f>'OddsRatio_working_3-way'!X168^(1/3)*SIN('OddsRatio_working_3-way'!Y168/3)</f>
        <v>0.1677019112922527</v>
      </c>
      <c r="AD168" s="11">
        <f>'OddsRatio_working_3-way'!X168^(1/3)*SIN(('OddsRatio_working_3-way'!Y168+2*PI())/3)</f>
        <v>0.37265709224985272</v>
      </c>
      <c r="AE168" s="11">
        <f>'OddsRatio_working_3-way'!X168^(1/3)*SIN(('OddsRatio_working_3-way'!Y168+4*PI())/3)</f>
        <v>-0.54035900354210531</v>
      </c>
      <c r="AF168" s="11">
        <f>-'OddsRatio_working_3-way'!U168/(3*'OddsRatio_working_3-way'!X168^(1/3))*COS(('OddsRatio_working_3-way'!Y168)/3)</f>
        <v>0.52713008867994804</v>
      </c>
      <c r="AG168" s="11">
        <f>-'OddsRatio_working_3-way'!U168/(3*'OddsRatio_working_3-way'!X168^(1/3))*COS(('OddsRatio_working_3-way'!Y168+2*PI())/3)</f>
        <v>-0.40879915978226916</v>
      </c>
      <c r="AH168" s="11">
        <f>-'OddsRatio_working_3-way'!U168/(3*'OddsRatio_working_3-way'!X168^(1/3))*COS(('OddsRatio_working_3-way'!Y168+4*PI())/3)</f>
        <v>-0.11833092889767856</v>
      </c>
      <c r="AI168" s="11">
        <f>'OddsRatio_working_3-way'!U168/(3*'OddsRatio_working_3-way'!X168^(1/3))*SIN(('OddsRatio_working_3-way'!Y168)/3)</f>
        <v>-0.1677019112922527</v>
      </c>
      <c r="AJ168" s="11">
        <f>'OddsRatio_working_3-way'!U168/(3*'OddsRatio_working_3-way'!X168^(1/3))*SIN(('OddsRatio_working_3-way'!Y168+2*PI())/3)</f>
        <v>-0.37265709224985272</v>
      </c>
      <c r="AK168" s="11">
        <f>'OddsRatio_working_3-way'!U168/(3*'OddsRatio_working_3-way'!X168^(1/3))*SIN(('OddsRatio_working_3-way'!Y168+4*PI())/3)</f>
        <v>0.54035900354210531</v>
      </c>
      <c r="AL168" s="11">
        <f>'OddsRatio_working_3-way'!Z168+'OddsRatio_working_3-way'!AF168</f>
        <v>1.0542601773598961</v>
      </c>
      <c r="AM168" s="11">
        <f>'OddsRatio_working_3-way'!AA168+'OddsRatio_working_3-way'!AG168</f>
        <v>-0.81759831956453832</v>
      </c>
      <c r="AN168" s="11">
        <f>'OddsRatio_working_3-way'!AB168+'OddsRatio_working_3-way'!AH168</f>
        <v>-0.23666185779535712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1.0542601773598961</v>
      </c>
      <c r="AS168" s="11">
        <f>IF(('OddsRatio_working_3-way'!X168=0),IF(Q168&gt;0,-Q168^(1/3),(-Q168)^(1/3)),'OddsRatio_working_3-way'!AM168-'OddsRatio_working_3-way'!R168/3)</f>
        <v>-0.81759831956453832</v>
      </c>
      <c r="AT168" s="11">
        <f>IF(('OddsRatio_working_3-way'!X168=0),IF(Q168&gt;0,-Q168^(1/3),(-Q168)^(1/3)),'OddsRatio_working_3-way'!AN168-'OddsRatio_working_3-way'!R168/3)</f>
        <v>-0.23666185779535712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2.2400000000000002</v>
      </c>
      <c r="B169" s="4">
        <f>IF('True_Odds_Calculator_3-way'!B170="","",'True_Odds_Calculator_3-way'!B170)</f>
        <v>3.49</v>
      </c>
      <c r="C169" s="4">
        <f>IF('True_Odds_Calculator_3-way'!C170="","",'True_Odds_Calculator_3-way'!C170)</f>
        <v>3.39</v>
      </c>
      <c r="D169" s="9">
        <f t="shared" si="39"/>
        <v>0.43591349776082378</v>
      </c>
      <c r="E169" s="9">
        <f t="shared" si="40"/>
        <v>0.27789341348086044</v>
      </c>
      <c r="F169" s="9">
        <f t="shared" si="41"/>
        <v>0.28619308875831573</v>
      </c>
      <c r="G169" s="9">
        <f t="shared" si="42"/>
        <v>1.0435750943351634</v>
      </c>
      <c r="H169" s="9">
        <f t="shared" si="43"/>
        <v>2.2940331169756027</v>
      </c>
      <c r="I169" s="9">
        <f t="shared" si="44"/>
        <v>3.5985019848945563</v>
      </c>
      <c r="J169" s="9">
        <f t="shared" si="45"/>
        <v>3.4941444754610402</v>
      </c>
      <c r="K169" s="11">
        <f t="shared" si="46"/>
        <v>0.4464285714285714</v>
      </c>
      <c r="L169" s="11">
        <f t="shared" si="47"/>
        <v>0.28653295128939826</v>
      </c>
      <c r="M169" s="11">
        <f t="shared" si="48"/>
        <v>0.29498525073746312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-0.27844908153691783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0.23092889563462879</v>
      </c>
      <c r="Q169" s="11">
        <f>2*'OddsRatio_working_3-way'!K169*'OddsRatio_working_3-way'!L169*'OddsRatio_working_3-way'!M169</f>
        <v>7.5466959357721838E-2</v>
      </c>
      <c r="R169" s="11">
        <f t="shared" si="49"/>
        <v>0</v>
      </c>
      <c r="S169" s="11">
        <f t="shared" si="50"/>
        <v>-0.8293397642398449</v>
      </c>
      <c r="T169" s="11">
        <f t="shared" si="51"/>
        <v>-0.27102606674504742</v>
      </c>
      <c r="U169" s="11">
        <f>'OddsRatio_working_3-way'!S169-'OddsRatio_working_3-way'!R169^2/3</f>
        <v>-0.8293397642398449</v>
      </c>
      <c r="V169" s="11">
        <f>'OddsRatio_working_3-way'!S169*'OddsRatio_working_3-way'!R169/3-2*'OddsRatio_working_3-way'!R169^3/27-'OddsRatio_working_3-way'!T169</f>
        <v>0.27102606674504742</v>
      </c>
      <c r="W169" s="11">
        <f>'OddsRatio_working_3-way'!V169^2+4*'OddsRatio_working_3-way'!U169^3/27</f>
        <v>-1.1052067572222893E-2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0.14535060752153206</v>
      </c>
      <c r="Y169" s="11">
        <f>IF('OddsRatio_working_3-way'!W169&gt;=0,IF('OddsRatio_working_3-way'!V169+SQRT('OddsRatio_working_3-way'!W169)&gt;0,0,PI()),ACOS('OddsRatio_working_3-way'!V169/(2*'OddsRatio_working_3-way'!X169)))</f>
        <v>0.37002497436163595</v>
      </c>
      <c r="Z169" s="11">
        <f>'OddsRatio_working_3-way'!X169^(1/3)*COS('OddsRatio_working_3-way'!Y169/3)</f>
        <v>0.52178754716758158</v>
      </c>
      <c r="AA169" s="11">
        <f>'OddsRatio_working_3-way'!X169^(1/3)*COS(('OddsRatio_working_3-way'!Y169+2*PI())/3)</f>
        <v>-0.31691392866738849</v>
      </c>
      <c r="AB169" s="11">
        <f>'OddsRatio_working_3-way'!X169^(1/3)*COS(('OddsRatio_working_3-way'!Y169+4*PI())/3)</f>
        <v>-0.2048736185001932</v>
      </c>
      <c r="AC169" s="11">
        <f>'OddsRatio_working_3-way'!X169^(1/3)*SIN('OddsRatio_working_3-way'!Y169/3)</f>
        <v>6.468650323511943E-2</v>
      </c>
      <c r="AD169" s="11">
        <f>'OddsRatio_working_3-way'!X169^(1/3)*SIN(('OddsRatio_working_3-way'!Y169+2*PI())/3)</f>
        <v>0.41953801960793691</v>
      </c>
      <c r="AE169" s="11">
        <f>'OddsRatio_working_3-way'!X169^(1/3)*SIN(('OddsRatio_working_3-way'!Y169+4*PI())/3)</f>
        <v>-0.48422452284305628</v>
      </c>
      <c r="AF169" s="11">
        <f>-'OddsRatio_working_3-way'!U169/(3*'OddsRatio_working_3-way'!X169^(1/3))*COS(('OddsRatio_working_3-way'!Y169)/3)</f>
        <v>0.52178754716758169</v>
      </c>
      <c r="AG169" s="11">
        <f>-'OddsRatio_working_3-way'!U169/(3*'OddsRatio_working_3-way'!X169^(1/3))*COS(('OddsRatio_working_3-way'!Y169+2*PI())/3)</f>
        <v>-0.31691392866738854</v>
      </c>
      <c r="AH169" s="11">
        <f>-'OddsRatio_working_3-way'!U169/(3*'OddsRatio_working_3-way'!X169^(1/3))*COS(('OddsRatio_working_3-way'!Y169+4*PI())/3)</f>
        <v>-0.20487361850019323</v>
      </c>
      <c r="AI169" s="11">
        <f>'OddsRatio_working_3-way'!U169/(3*'OddsRatio_working_3-way'!X169^(1/3))*SIN(('OddsRatio_working_3-way'!Y169)/3)</f>
        <v>-6.4686503235119444E-2</v>
      </c>
      <c r="AJ169" s="11">
        <f>'OddsRatio_working_3-way'!U169/(3*'OddsRatio_working_3-way'!X169^(1/3))*SIN(('OddsRatio_working_3-way'!Y169+2*PI())/3)</f>
        <v>-0.41953801960793702</v>
      </c>
      <c r="AK169" s="11">
        <f>'OddsRatio_working_3-way'!U169/(3*'OddsRatio_working_3-way'!X169^(1/3))*SIN(('OddsRatio_working_3-way'!Y169+4*PI())/3)</f>
        <v>0.48422452284305639</v>
      </c>
      <c r="AL169" s="11">
        <f>'OddsRatio_working_3-way'!Z169+'OddsRatio_working_3-way'!AF169</f>
        <v>1.0435750943351634</v>
      </c>
      <c r="AM169" s="11">
        <f>'OddsRatio_working_3-way'!AA169+'OddsRatio_working_3-way'!AG169</f>
        <v>-0.63382785733477709</v>
      </c>
      <c r="AN169" s="11">
        <f>'OddsRatio_working_3-way'!AB169+'OddsRatio_working_3-way'!AH169</f>
        <v>-0.4097472370003864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1.0435750943351634</v>
      </c>
      <c r="AS169" s="11">
        <f>IF(('OddsRatio_working_3-way'!X169=0),IF(Q169&gt;0,-Q169^(1/3),(-Q169)^(1/3)),'OddsRatio_working_3-way'!AM169-'OddsRatio_working_3-way'!R169/3)</f>
        <v>-0.63382785733477709</v>
      </c>
      <c r="AT169" s="11">
        <f>IF(('OddsRatio_working_3-way'!X169=0),IF(Q169&gt;0,-Q169^(1/3),(-Q169)^(1/3)),'OddsRatio_working_3-way'!AN169-'OddsRatio_working_3-way'!R169/3)</f>
        <v>-0.4097472370003864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1.1599999999999999</v>
      </c>
      <c r="B170" s="4">
        <f>IF('True_Odds_Calculator_3-way'!B171="","",'True_Odds_Calculator_3-way'!B171)</f>
        <v>8.48</v>
      </c>
      <c r="C170" s="4">
        <f>IF('True_Odds_Calculator_3-way'!C171="","",'True_Odds_Calculator_3-way'!C171)</f>
        <v>19.149999999999999</v>
      </c>
      <c r="D170" s="9">
        <f t="shared" si="39"/>
        <v>0.84728474034710499</v>
      </c>
      <c r="E170" s="9">
        <f t="shared" si="40"/>
        <v>0.10608665489578165</v>
      </c>
      <c r="F170" s="9">
        <f t="shared" si="41"/>
        <v>4.6628604757113355E-2</v>
      </c>
      <c r="G170" s="9">
        <f t="shared" si="42"/>
        <v>1.1265048541291773</v>
      </c>
      <c r="H170" s="9">
        <f t="shared" si="43"/>
        <v>1.1802407766606684</v>
      </c>
      <c r="I170" s="9">
        <f t="shared" si="44"/>
        <v>9.4262563088862485</v>
      </c>
      <c r="J170" s="9">
        <f t="shared" si="45"/>
        <v>21.446063102444569</v>
      </c>
      <c r="K170" s="11">
        <f t="shared" si="46"/>
        <v>0.86206896551724144</v>
      </c>
      <c r="L170" s="11">
        <f t="shared" si="47"/>
        <v>0.11792452830188678</v>
      </c>
      <c r="M170" s="11">
        <f t="shared" si="48"/>
        <v>5.2219321148825069E-2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-0.1153122881881391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0.13690796726864413</v>
      </c>
      <c r="Q170" s="11">
        <f>2*'OddsRatio_working_3-way'!K170*'OddsRatio_working_3-way'!L170*'OddsRatio_working_3-way'!M170</f>
        <v>1.0617135887448169E-2</v>
      </c>
      <c r="R170" s="11">
        <f t="shared" si="49"/>
        <v>0</v>
      </c>
      <c r="S170" s="11">
        <f t="shared" si="50"/>
        <v>-1.1872799457874805</v>
      </c>
      <c r="T170" s="11">
        <f t="shared" si="51"/>
        <v>-9.2072892267350187E-2</v>
      </c>
      <c r="U170" s="11">
        <f>'OddsRatio_working_3-way'!S170-'OddsRatio_working_3-way'!R170^2/3</f>
        <v>-1.1872799457874805</v>
      </c>
      <c r="V170" s="11">
        <f>'OddsRatio_working_3-way'!S170*'OddsRatio_working_3-way'!R170/3-2*'OddsRatio_working_3-way'!R170^3/27-'OddsRatio_working_3-way'!T170</f>
        <v>9.2072892267350187E-2</v>
      </c>
      <c r="W170" s="11">
        <f>'OddsRatio_working_3-way'!V170^2+4*'OddsRatio_working_3-way'!U170^3/27</f>
        <v>-0.23946773612507505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0.24897045688974331</v>
      </c>
      <c r="Y170" s="11">
        <f>IF('OddsRatio_working_3-way'!W170&gt;=0,IF('OddsRatio_working_3-way'!V170+SQRT('OddsRatio_working_3-way'!W170)&gt;0,0,PI()),ACOS('OddsRatio_working_3-way'!V170/(2*'OddsRatio_working_3-way'!X170)))</f>
        <v>1.384818827958298</v>
      </c>
      <c r="Z170" s="11">
        <f>'OddsRatio_working_3-way'!X170^(1/3)*COS('OddsRatio_working_3-way'!Y170/3)</f>
        <v>0.56325242706458867</v>
      </c>
      <c r="AA170" s="11">
        <f>'OddsRatio_working_3-way'!X170^(1/3)*COS(('OddsRatio_working_3-way'!Y170+2*PI())/3)</f>
        <v>-0.52427825659242966</v>
      </c>
      <c r="AB170" s="11">
        <f>'OddsRatio_working_3-way'!X170^(1/3)*COS(('OddsRatio_working_3-way'!Y170+4*PI())/3)</f>
        <v>-3.8974170472159217E-2</v>
      </c>
      <c r="AC170" s="11">
        <f>'OddsRatio_working_3-way'!X170^(1/3)*SIN('OddsRatio_working_3-way'!Y170/3)</f>
        <v>0.28019044476036353</v>
      </c>
      <c r="AD170" s="11">
        <f>'OddsRatio_working_3-way'!X170^(1/3)*SIN(('OddsRatio_working_3-way'!Y170+2*PI())/3)</f>
        <v>0.34769568820099378</v>
      </c>
      <c r="AE170" s="11">
        <f>'OddsRatio_working_3-way'!X170^(1/3)*SIN(('OddsRatio_working_3-way'!Y170+4*PI())/3)</f>
        <v>-0.6278861329613572</v>
      </c>
      <c r="AF170" s="11">
        <f>-'OddsRatio_working_3-way'!U170/(3*'OddsRatio_working_3-way'!X170^(1/3))*COS(('OddsRatio_working_3-way'!Y170)/3)</f>
        <v>0.56325242706458878</v>
      </c>
      <c r="AG170" s="11">
        <f>-'OddsRatio_working_3-way'!U170/(3*'OddsRatio_working_3-way'!X170^(1/3))*COS(('OddsRatio_working_3-way'!Y170+2*PI())/3)</f>
        <v>-0.52427825659242977</v>
      </c>
      <c r="AH170" s="11">
        <f>-'OddsRatio_working_3-way'!U170/(3*'OddsRatio_working_3-way'!X170^(1/3))*COS(('OddsRatio_working_3-way'!Y170+4*PI())/3)</f>
        <v>-3.8974170472159224E-2</v>
      </c>
      <c r="AI170" s="11">
        <f>'OddsRatio_working_3-way'!U170/(3*'OddsRatio_working_3-way'!X170^(1/3))*SIN(('OddsRatio_working_3-way'!Y170)/3)</f>
        <v>-0.28019044476036359</v>
      </c>
      <c r="AJ170" s="11">
        <f>'OddsRatio_working_3-way'!U170/(3*'OddsRatio_working_3-way'!X170^(1/3))*SIN(('OddsRatio_working_3-way'!Y170+2*PI())/3)</f>
        <v>-0.34769568820099384</v>
      </c>
      <c r="AK170" s="11">
        <f>'OddsRatio_working_3-way'!U170/(3*'OddsRatio_working_3-way'!X170^(1/3))*SIN(('OddsRatio_working_3-way'!Y170+4*PI())/3)</f>
        <v>0.62788613296135731</v>
      </c>
      <c r="AL170" s="11">
        <f>'OddsRatio_working_3-way'!Z170+'OddsRatio_working_3-way'!AF170</f>
        <v>1.1265048541291773</v>
      </c>
      <c r="AM170" s="11">
        <f>'OddsRatio_working_3-way'!AA170+'OddsRatio_working_3-way'!AG170</f>
        <v>-1.0485565131848595</v>
      </c>
      <c r="AN170" s="11">
        <f>'OddsRatio_working_3-way'!AB170+'OddsRatio_working_3-way'!AH170</f>
        <v>-7.7948340944318434E-2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1.1265048541291773</v>
      </c>
      <c r="AS170" s="11">
        <f>IF(('OddsRatio_working_3-way'!X170=0),IF(Q170&gt;0,-Q170^(1/3),(-Q170)^(1/3)),'OddsRatio_working_3-way'!AM170-'OddsRatio_working_3-way'!R170/3)</f>
        <v>-1.0485565131848595</v>
      </c>
      <c r="AT170" s="11">
        <f>IF(('OddsRatio_working_3-way'!X170=0),IF(Q170&gt;0,-Q170^(1/3),(-Q170)^(1/3)),'OddsRatio_working_3-way'!AN170-'OddsRatio_working_3-way'!R170/3)</f>
        <v>-7.7948340944318434E-2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1.75</v>
      </c>
      <c r="B171" s="4">
        <f>IF('True_Odds_Calculator_3-way'!B172="","",'True_Odds_Calculator_3-way'!B172)</f>
        <v>3.76</v>
      </c>
      <c r="C171" s="4">
        <f>IF('True_Odds_Calculator_3-way'!C172="","",'True_Odds_Calculator_3-way'!C172)</f>
        <v>5.17</v>
      </c>
      <c r="D171" s="9">
        <f t="shared" si="39"/>
        <v>0.5586411224610931</v>
      </c>
      <c r="E171" s="9">
        <f t="shared" si="40"/>
        <v>0.25592377998193688</v>
      </c>
      <c r="F171" s="9">
        <f t="shared" si="41"/>
        <v>0.18543509755697013</v>
      </c>
      <c r="G171" s="9">
        <f t="shared" si="42"/>
        <v>1.0534106418673006</v>
      </c>
      <c r="H171" s="9">
        <f t="shared" si="43"/>
        <v>1.7900579814004753</v>
      </c>
      <c r="I171" s="9">
        <f t="shared" si="44"/>
        <v>3.9074133715537496</v>
      </c>
      <c r="J171" s="9">
        <f t="shared" si="45"/>
        <v>5.3927223765866437</v>
      </c>
      <c r="K171" s="11">
        <f t="shared" si="46"/>
        <v>0.5714285714285714</v>
      </c>
      <c r="L171" s="11">
        <f t="shared" si="47"/>
        <v>0.26595744680851063</v>
      </c>
      <c r="M171" s="11">
        <f t="shared" si="48"/>
        <v>0.19342359767891684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-0.25374060073018878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0.22575884957052911</v>
      </c>
      <c r="Q171" s="11">
        <f>2*'OddsRatio_working_3-way'!K171*'OddsRatio_working_3-way'!L171*'OddsRatio_working_3-way'!M171</f>
        <v>5.8791367075658615E-2</v>
      </c>
      <c r="R171" s="11">
        <f t="shared" si="49"/>
        <v>0</v>
      </c>
      <c r="S171" s="11">
        <f t="shared" si="50"/>
        <v>-0.88972300420533157</v>
      </c>
      <c r="T171" s="11">
        <f t="shared" si="51"/>
        <v>-0.23169869901180506</v>
      </c>
      <c r="U171" s="11">
        <f>'OddsRatio_working_3-way'!S171-'OddsRatio_working_3-way'!R171^2/3</f>
        <v>-0.88972300420533157</v>
      </c>
      <c r="V171" s="11">
        <f>'OddsRatio_working_3-way'!S171*'OddsRatio_working_3-way'!R171/3-2*'OddsRatio_working_3-way'!R171^3/27-'OddsRatio_working_3-way'!T171</f>
        <v>0.23169869901180506</v>
      </c>
      <c r="W171" s="11">
        <f>'OddsRatio_working_3-way'!V171^2+4*'OddsRatio_working_3-way'!U171^3/27</f>
        <v>-5.0658080243953407E-2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0.16151034592845473</v>
      </c>
      <c r="Y171" s="11">
        <f>IF('OddsRatio_working_3-way'!W171&gt;=0,IF('OddsRatio_working_3-way'!V171+SQRT('OddsRatio_working_3-way'!W171)&gt;0,0,PI()),ACOS('OddsRatio_working_3-way'!V171/(2*'OddsRatio_working_3-way'!X171)))</f>
        <v>0.77089479641350267</v>
      </c>
      <c r="Z171" s="11">
        <f>'OddsRatio_working_3-way'!X171^(1/3)*COS('OddsRatio_working_3-way'!Y171/3)</f>
        <v>0.52670532093365041</v>
      </c>
      <c r="AA171" s="11">
        <f>'OddsRatio_working_3-way'!X171^(1/3)*COS(('OddsRatio_working_3-way'!Y171+2*PI())/3)</f>
        <v>-0.38321457988441238</v>
      </c>
      <c r="AB171" s="11">
        <f>'OddsRatio_working_3-way'!X171^(1/3)*COS(('OddsRatio_working_3-way'!Y171+4*PI())/3)</f>
        <v>-0.14349074104923815</v>
      </c>
      <c r="AC171" s="11">
        <f>'OddsRatio_working_3-way'!X171^(1/3)*SIN('OddsRatio_working_3-way'!Y171/3)</f>
        <v>0.1384046228826584</v>
      </c>
      <c r="AD171" s="11">
        <f>'OddsRatio_working_3-way'!X171^(1/3)*SIN(('OddsRatio_working_3-way'!Y171+2*PI())/3)</f>
        <v>0.38693787679564773</v>
      </c>
      <c r="AE171" s="11">
        <f>'OddsRatio_working_3-way'!X171^(1/3)*SIN(('OddsRatio_working_3-way'!Y171+4*PI())/3)</f>
        <v>-0.52534249967830615</v>
      </c>
      <c r="AF171" s="11">
        <f>-'OddsRatio_working_3-way'!U171/(3*'OddsRatio_working_3-way'!X171^(1/3))*COS(('OddsRatio_working_3-way'!Y171)/3)</f>
        <v>0.5267053209336503</v>
      </c>
      <c r="AG171" s="11">
        <f>-'OddsRatio_working_3-way'!U171/(3*'OddsRatio_working_3-way'!X171^(1/3))*COS(('OddsRatio_working_3-way'!Y171+2*PI())/3)</f>
        <v>-0.38321457988441232</v>
      </c>
      <c r="AH171" s="11">
        <f>-'OddsRatio_working_3-way'!U171/(3*'OddsRatio_working_3-way'!X171^(1/3))*COS(('OddsRatio_working_3-way'!Y171+4*PI())/3)</f>
        <v>-0.14349074104923812</v>
      </c>
      <c r="AI171" s="11">
        <f>'OddsRatio_working_3-way'!U171/(3*'OddsRatio_working_3-way'!X171^(1/3))*SIN(('OddsRatio_working_3-way'!Y171)/3)</f>
        <v>-0.13840462288265837</v>
      </c>
      <c r="AJ171" s="11">
        <f>'OddsRatio_working_3-way'!U171/(3*'OddsRatio_working_3-way'!X171^(1/3))*SIN(('OddsRatio_working_3-way'!Y171+2*PI())/3)</f>
        <v>-0.38693787679564767</v>
      </c>
      <c r="AK171" s="11">
        <f>'OddsRatio_working_3-way'!U171/(3*'OddsRatio_working_3-way'!X171^(1/3))*SIN(('OddsRatio_working_3-way'!Y171+4*PI())/3)</f>
        <v>0.52534249967830604</v>
      </c>
      <c r="AL171" s="11">
        <f>'OddsRatio_working_3-way'!Z171+'OddsRatio_working_3-way'!AF171</f>
        <v>1.0534106418673006</v>
      </c>
      <c r="AM171" s="11">
        <f>'OddsRatio_working_3-way'!AA171+'OddsRatio_working_3-way'!AG171</f>
        <v>-0.76642915976882464</v>
      </c>
      <c r="AN171" s="11">
        <f>'OddsRatio_working_3-way'!AB171+'OddsRatio_working_3-way'!AH171</f>
        <v>-0.28698148209847629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1.0534106418673006</v>
      </c>
      <c r="AS171" s="11">
        <f>IF(('OddsRatio_working_3-way'!X171=0),IF(Q171&gt;0,-Q171^(1/3),(-Q171)^(1/3)),'OddsRatio_working_3-way'!AM171-'OddsRatio_working_3-way'!R171/3)</f>
        <v>-0.76642915976882464</v>
      </c>
      <c r="AT171" s="11">
        <f>IF(('OddsRatio_working_3-way'!X171=0),IF(Q171&gt;0,-Q171^(1/3),(-Q171)^(1/3)),'OddsRatio_working_3-way'!AN171-'OddsRatio_working_3-way'!R171/3)</f>
        <v>-0.28698148209847629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1.18</v>
      </c>
      <c r="B172" s="4">
        <f>IF('True_Odds_Calculator_3-way'!B173="","",'True_Odds_Calculator_3-way'!B173)</f>
        <v>7.35</v>
      </c>
      <c r="C172" s="4">
        <f>IF('True_Odds_Calculator_3-way'!C173="","",'True_Odds_Calculator_3-way'!C173)</f>
        <v>18.690000000000001</v>
      </c>
      <c r="D172" s="9">
        <f t="shared" si="39"/>
        <v>0.83052898857526725</v>
      </c>
      <c r="E172" s="9">
        <f t="shared" si="40"/>
        <v>0.12197357193115049</v>
      </c>
      <c r="F172" s="9">
        <f t="shared" si="41"/>
        <v>4.7497439493582247E-2</v>
      </c>
      <c r="G172" s="9">
        <f t="shared" si="42"/>
        <v>1.1336216218550081</v>
      </c>
      <c r="H172" s="9">
        <f t="shared" si="43"/>
        <v>1.2040518919339012</v>
      </c>
      <c r="I172" s="9">
        <f t="shared" si="44"/>
        <v>8.1984972987792997</v>
      </c>
      <c r="J172" s="9">
        <f t="shared" si="45"/>
        <v>21.053766490615097</v>
      </c>
      <c r="K172" s="11">
        <f t="shared" si="46"/>
        <v>0.84745762711864414</v>
      </c>
      <c r="L172" s="11">
        <f t="shared" si="47"/>
        <v>0.1360544217687075</v>
      </c>
      <c r="M172" s="11">
        <f t="shared" si="48"/>
        <v>5.3504547886570351E-2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-0.12473703467838682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0.14941544446128607</v>
      </c>
      <c r="Q172" s="11">
        <f>2*'OddsRatio_working_3-way'!K172*'OddsRatio_working_3-way'!L172*'OddsRatio_working_3-way'!M172</f>
        <v>1.2338186991022798E-2</v>
      </c>
      <c r="R172" s="11">
        <f t="shared" si="49"/>
        <v>0</v>
      </c>
      <c r="S172" s="11">
        <f t="shared" si="50"/>
        <v>-1.1978434860707434</v>
      </c>
      <c r="T172" s="11">
        <f t="shared" si="51"/>
        <v>-9.8913582664801283E-2</v>
      </c>
      <c r="U172" s="11">
        <f>'OddsRatio_working_3-way'!S172-'OddsRatio_working_3-way'!R172^2/3</f>
        <v>-1.1978434860707434</v>
      </c>
      <c r="V172" s="11">
        <f>'OddsRatio_working_3-way'!S172*'OddsRatio_working_3-way'!R172/3-2*'OddsRatio_working_3-way'!R172^3/27-'OddsRatio_working_3-way'!T172</f>
        <v>9.8913582664801283E-2</v>
      </c>
      <c r="W172" s="11">
        <f>'OddsRatio_working_3-way'!V172^2+4*'OddsRatio_working_3-way'!U172^3/27</f>
        <v>-0.24483841305848877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0.25230056970510156</v>
      </c>
      <c r="Y172" s="11">
        <f>IF('OddsRatio_working_3-way'!W172&gt;=0,IF('OddsRatio_working_3-way'!V172+SQRT('OddsRatio_working_3-way'!W172)&gt;0,0,PI()),ACOS('OddsRatio_working_3-way'!V172/(2*'OddsRatio_working_3-way'!X172)))</f>
        <v>1.3734954353726372</v>
      </c>
      <c r="Z172" s="11">
        <f>'OddsRatio_working_3-way'!X172^(1/3)*COS('OddsRatio_working_3-way'!Y172/3)</f>
        <v>0.56681081092750407</v>
      </c>
      <c r="AA172" s="11">
        <f>'OddsRatio_working_3-way'!X172^(1/3)*COS(('OddsRatio_working_3-way'!Y172+2*PI())/3)</f>
        <v>-0.52528347387729135</v>
      </c>
      <c r="AB172" s="11">
        <f>'OddsRatio_working_3-way'!X172^(1/3)*COS(('OddsRatio_working_3-way'!Y172+4*PI())/3)</f>
        <v>-4.1527337050212797E-2</v>
      </c>
      <c r="AC172" s="11">
        <f>'OddsRatio_working_3-way'!X172^(1/3)*SIN('OddsRatio_working_3-way'!Y172/3)</f>
        <v>0.27929673581924719</v>
      </c>
      <c r="AD172" s="11">
        <f>'OddsRatio_working_3-way'!X172^(1/3)*SIN(('OddsRatio_working_3-way'!Y172+2*PI())/3)</f>
        <v>0.35122419349325312</v>
      </c>
      <c r="AE172" s="11">
        <f>'OddsRatio_working_3-way'!X172^(1/3)*SIN(('OddsRatio_working_3-way'!Y172+4*PI())/3)</f>
        <v>-0.63052092931250037</v>
      </c>
      <c r="AF172" s="11">
        <f>-'OddsRatio_working_3-way'!U172/(3*'OddsRatio_working_3-way'!X172^(1/3))*COS(('OddsRatio_working_3-way'!Y172)/3)</f>
        <v>0.56681081092750407</v>
      </c>
      <c r="AG172" s="11">
        <f>-'OddsRatio_working_3-way'!U172/(3*'OddsRatio_working_3-way'!X172^(1/3))*COS(('OddsRatio_working_3-way'!Y172+2*PI())/3)</f>
        <v>-0.52528347387729135</v>
      </c>
      <c r="AH172" s="11">
        <f>-'OddsRatio_working_3-way'!U172/(3*'OddsRatio_working_3-way'!X172^(1/3))*COS(('OddsRatio_working_3-way'!Y172+4*PI())/3)</f>
        <v>-4.1527337050212797E-2</v>
      </c>
      <c r="AI172" s="11">
        <f>'OddsRatio_working_3-way'!U172/(3*'OddsRatio_working_3-way'!X172^(1/3))*SIN(('OddsRatio_working_3-way'!Y172)/3)</f>
        <v>-0.27929673581924719</v>
      </c>
      <c r="AJ172" s="11">
        <f>'OddsRatio_working_3-way'!U172/(3*'OddsRatio_working_3-way'!X172^(1/3))*SIN(('OddsRatio_working_3-way'!Y172+2*PI())/3)</f>
        <v>-0.35122419349325312</v>
      </c>
      <c r="AK172" s="11">
        <f>'OddsRatio_working_3-way'!U172/(3*'OddsRatio_working_3-way'!X172^(1/3))*SIN(('OddsRatio_working_3-way'!Y172+4*PI())/3)</f>
        <v>0.63052092931250037</v>
      </c>
      <c r="AL172" s="11">
        <f>'OddsRatio_working_3-way'!Z172+'OddsRatio_working_3-way'!AF172</f>
        <v>1.1336216218550081</v>
      </c>
      <c r="AM172" s="11">
        <f>'OddsRatio_working_3-way'!AA172+'OddsRatio_working_3-way'!AG172</f>
        <v>-1.0505669477545827</v>
      </c>
      <c r="AN172" s="11">
        <f>'OddsRatio_working_3-way'!AB172+'OddsRatio_working_3-way'!AH172</f>
        <v>-8.3054674100425593E-2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1.1336216218550081</v>
      </c>
      <c r="AS172" s="11">
        <f>IF(('OddsRatio_working_3-way'!X172=0),IF(Q172&gt;0,-Q172^(1/3),(-Q172)^(1/3)),'OddsRatio_working_3-way'!AM172-'OddsRatio_working_3-way'!R172/3)</f>
        <v>-1.0505669477545827</v>
      </c>
      <c r="AT172" s="11">
        <f>IF(('OddsRatio_working_3-way'!X172=0),IF(Q172&gt;0,-Q172^(1/3),(-Q172)^(1/3)),'OddsRatio_working_3-way'!AN172-'OddsRatio_working_3-way'!R172/3)</f>
        <v>-8.3054674100425593E-2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1.81</v>
      </c>
      <c r="B173" s="4">
        <f>IF('True_Odds_Calculator_3-way'!B174="","",'True_Odds_Calculator_3-way'!B174)</f>
        <v>3.94</v>
      </c>
      <c r="C173" s="4">
        <f>IF('True_Odds_Calculator_3-way'!C174="","",'True_Odds_Calculator_3-way'!C174)</f>
        <v>4.49</v>
      </c>
      <c r="D173" s="9">
        <f t="shared" si="39"/>
        <v>0.54061821831088519</v>
      </c>
      <c r="E173" s="9">
        <f t="shared" si="40"/>
        <v>0.24484477016981521</v>
      </c>
      <c r="F173" s="9">
        <f t="shared" si="41"/>
        <v>0.21453701151929969</v>
      </c>
      <c r="G173" s="9">
        <f t="shared" si="42"/>
        <v>1.0490545506536959</v>
      </c>
      <c r="H173" s="9">
        <f t="shared" si="43"/>
        <v>1.8497341860294931</v>
      </c>
      <c r="I173" s="9">
        <f t="shared" si="44"/>
        <v>4.0842203789218665</v>
      </c>
      <c r="J173" s="9">
        <f t="shared" si="45"/>
        <v>4.6612003817813985</v>
      </c>
      <c r="K173" s="11">
        <f t="shared" si="46"/>
        <v>0.5524861878453039</v>
      </c>
      <c r="L173" s="11">
        <f t="shared" si="47"/>
        <v>0.25380710659898476</v>
      </c>
      <c r="M173" s="11">
        <f t="shared" si="48"/>
        <v>0.22271714922048996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-0.25955932647815649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0.22610878093450759</v>
      </c>
      <c r="Q173" s="11">
        <f>2*'OddsRatio_working_3-way'!K173*'OddsRatio_working_3-way'!L173*'OddsRatio_working_3-way'!M173</f>
        <v>6.2460989208427506E-2</v>
      </c>
      <c r="R173" s="11">
        <f t="shared" si="49"/>
        <v>0</v>
      </c>
      <c r="S173" s="11">
        <f t="shared" si="50"/>
        <v>-0.87112562666298965</v>
      </c>
      <c r="T173" s="11">
        <f t="shared" si="51"/>
        <v>-0.24064243830469326</v>
      </c>
      <c r="U173" s="11">
        <f>'OddsRatio_working_3-way'!S173-'OddsRatio_working_3-way'!R173^2/3</f>
        <v>-0.87112562666298965</v>
      </c>
      <c r="V173" s="11">
        <f>'OddsRatio_working_3-way'!S173*'OddsRatio_working_3-way'!R173/3-2*'OddsRatio_working_3-way'!R173^3/27-'OddsRatio_working_3-way'!T173</f>
        <v>0.24064243830469326</v>
      </c>
      <c r="W173" s="11">
        <f>'OddsRatio_working_3-way'!V173^2+4*'OddsRatio_working_3-way'!U173^3/27</f>
        <v>-4.0026367827840456E-2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0.15647296167474795</v>
      </c>
      <c r="Y173" s="11">
        <f>IF('OddsRatio_working_3-way'!W173&gt;=0,IF('OddsRatio_working_3-way'!V173+SQRT('OddsRatio_working_3-way'!W173)&gt;0,0,PI()),ACOS('OddsRatio_working_3-way'!V173/(2*'OddsRatio_working_3-way'!X173)))</f>
        <v>0.69358585157626862</v>
      </c>
      <c r="Z173" s="11">
        <f>'OddsRatio_working_3-way'!X173^(1/3)*COS('OddsRatio_working_3-way'!Y173/3)</f>
        <v>0.52452727532684795</v>
      </c>
      <c r="AA173" s="11">
        <f>'OddsRatio_working_3-way'!X173^(1/3)*COS(('OddsRatio_working_3-way'!Y173+2*PI())/3)</f>
        <v>-0.36919707370843396</v>
      </c>
      <c r="AB173" s="11">
        <f>'OddsRatio_working_3-way'!X173^(1/3)*COS(('OddsRatio_working_3-way'!Y173+4*PI())/3)</f>
        <v>-0.15533020161841407</v>
      </c>
      <c r="AC173" s="11">
        <f>'OddsRatio_working_3-way'!X173^(1/3)*SIN('OddsRatio_working_3-way'!Y173/3)</f>
        <v>0.12347609617191628</v>
      </c>
      <c r="AD173" s="11">
        <f>'OddsRatio_working_3-way'!X173^(1/3)*SIN(('OddsRatio_working_3-way'!Y173+2*PI())/3)</f>
        <v>0.39251589732492675</v>
      </c>
      <c r="AE173" s="11">
        <f>'OddsRatio_working_3-way'!X173^(1/3)*SIN(('OddsRatio_working_3-way'!Y173+4*PI())/3)</f>
        <v>-0.51599199349684299</v>
      </c>
      <c r="AF173" s="11">
        <f>-'OddsRatio_working_3-way'!U173/(3*'OddsRatio_working_3-way'!X173^(1/3))*COS(('OddsRatio_working_3-way'!Y173)/3)</f>
        <v>0.52452727532684784</v>
      </c>
      <c r="AG173" s="11">
        <f>-'OddsRatio_working_3-way'!U173/(3*'OddsRatio_working_3-way'!X173^(1/3))*COS(('OddsRatio_working_3-way'!Y173+2*PI())/3)</f>
        <v>-0.36919707370843391</v>
      </c>
      <c r="AH173" s="11">
        <f>-'OddsRatio_working_3-way'!U173/(3*'OddsRatio_working_3-way'!X173^(1/3))*COS(('OddsRatio_working_3-way'!Y173+4*PI())/3)</f>
        <v>-0.15533020161841404</v>
      </c>
      <c r="AI173" s="11">
        <f>'OddsRatio_working_3-way'!U173/(3*'OddsRatio_working_3-way'!X173^(1/3))*SIN(('OddsRatio_working_3-way'!Y173)/3)</f>
        <v>-0.12347609617191627</v>
      </c>
      <c r="AJ173" s="11">
        <f>'OddsRatio_working_3-way'!U173/(3*'OddsRatio_working_3-way'!X173^(1/3))*SIN(('OddsRatio_working_3-way'!Y173+2*PI())/3)</f>
        <v>-0.3925158973249267</v>
      </c>
      <c r="AK173" s="11">
        <f>'OddsRatio_working_3-way'!U173/(3*'OddsRatio_working_3-way'!X173^(1/3))*SIN(('OddsRatio_working_3-way'!Y173+4*PI())/3)</f>
        <v>0.51599199349684288</v>
      </c>
      <c r="AL173" s="11">
        <f>'OddsRatio_working_3-way'!Z173+'OddsRatio_working_3-way'!AF173</f>
        <v>1.0490545506536959</v>
      </c>
      <c r="AM173" s="11">
        <f>'OddsRatio_working_3-way'!AA173+'OddsRatio_working_3-way'!AG173</f>
        <v>-0.73839414741686782</v>
      </c>
      <c r="AN173" s="11">
        <f>'OddsRatio_working_3-way'!AB173+'OddsRatio_working_3-way'!AH173</f>
        <v>-0.31066040323682809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1.0490545506536959</v>
      </c>
      <c r="AS173" s="11">
        <f>IF(('OddsRatio_working_3-way'!X173=0),IF(Q173&gt;0,-Q173^(1/3),(-Q173)^(1/3)),'OddsRatio_working_3-way'!AM173-'OddsRatio_working_3-way'!R173/3)</f>
        <v>-0.73839414741686782</v>
      </c>
      <c r="AT173" s="11">
        <f>IF(('OddsRatio_working_3-way'!X173=0),IF(Q173&gt;0,-Q173^(1/3),(-Q173)^(1/3)),'OddsRatio_working_3-way'!AN173-'OddsRatio_working_3-way'!R173/3)</f>
        <v>-0.31066040323682809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2.6</v>
      </c>
      <c r="B174" s="4">
        <f>IF('True_Odds_Calculator_3-way'!B175="","",'True_Odds_Calculator_3-way'!B175)</f>
        <v>3.36</v>
      </c>
      <c r="C174" s="4">
        <f>IF('True_Odds_Calculator_3-way'!C175="","",'True_Odds_Calculator_3-way'!C175)</f>
        <v>2.91</v>
      </c>
      <c r="D174" s="9">
        <f t="shared" si="39"/>
        <v>0.37547703973952323</v>
      </c>
      <c r="E174" s="9">
        <f t="shared" si="40"/>
        <v>0.2895750597974322</v>
      </c>
      <c r="F174" s="9">
        <f t="shared" si="41"/>
        <v>0.33494790046304468</v>
      </c>
      <c r="G174" s="9">
        <f t="shared" si="42"/>
        <v>1.0395491837092792</v>
      </c>
      <c r="H174" s="9">
        <f t="shared" si="43"/>
        <v>2.663278693934847</v>
      </c>
      <c r="I174" s="9">
        <f t="shared" si="44"/>
        <v>3.4533360735538987</v>
      </c>
      <c r="J174" s="9">
        <f t="shared" si="45"/>
        <v>2.985538940884723</v>
      </c>
      <c r="K174" s="11">
        <f t="shared" si="46"/>
        <v>0.38461538461538458</v>
      </c>
      <c r="L174" s="11">
        <f t="shared" si="47"/>
        <v>0.29761904761904762</v>
      </c>
      <c r="M174" s="11">
        <f t="shared" si="48"/>
        <v>0.3436426116838488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-0.28370026308170648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0.23090454791485721</v>
      </c>
      <c r="Q174" s="11">
        <f>2*'OddsRatio_working_3-way'!K174*'OddsRatio_working_3-way'!L174*'OddsRatio_working_3-way'!M174</f>
        <v>7.8672759085130203E-2</v>
      </c>
      <c r="R174" s="11">
        <f t="shared" si="49"/>
        <v>0</v>
      </c>
      <c r="S174" s="11">
        <f t="shared" si="50"/>
        <v>-0.81390318573076559</v>
      </c>
      <c r="T174" s="11">
        <f t="shared" si="51"/>
        <v>-0.27730943295767135</v>
      </c>
      <c r="U174" s="11">
        <f>'OddsRatio_working_3-way'!S174-'OddsRatio_working_3-way'!R174^2/3</f>
        <v>-0.81390318573076559</v>
      </c>
      <c r="V174" s="11">
        <f>'OddsRatio_working_3-way'!S174*'OddsRatio_working_3-way'!R174/3-2*'OddsRatio_working_3-way'!R174^3/27-'OddsRatio_working_3-way'!T174</f>
        <v>0.27730943295767135</v>
      </c>
      <c r="W174" s="11">
        <f>'OddsRatio_working_3-way'!V174^2+4*'OddsRatio_working_3-way'!U174^3/27</f>
        <v>-2.9751407105247651E-3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0.14131141347908702</v>
      </c>
      <c r="Y174" s="11">
        <f>IF('OddsRatio_working_3-way'!W174&gt;=0,IF('OddsRatio_working_3-way'!V174+SQRT('OddsRatio_working_3-way'!W174)&gt;0,0,PI()),ACOS('OddsRatio_working_3-way'!V174/(2*'OddsRatio_working_3-way'!X174)))</f>
        <v>0.19421383016803406</v>
      </c>
      <c r="Z174" s="11">
        <f>'OddsRatio_working_3-way'!X174^(1/3)*COS('OddsRatio_working_3-way'!Y174/3)</f>
        <v>0.51977459185463959</v>
      </c>
      <c r="AA174" s="11">
        <f>'OddsRatio_working_3-way'!X174^(1/3)*COS(('OddsRatio_working_3-way'!Y174+2*PI())/3)</f>
        <v>-0.28906908270346715</v>
      </c>
      <c r="AB174" s="11">
        <f>'OddsRatio_working_3-way'!X174^(1/3)*COS(('OddsRatio_working_3-way'!Y174+4*PI())/3)</f>
        <v>-0.23070550915117274</v>
      </c>
      <c r="AC174" s="11">
        <f>'OddsRatio_working_3-way'!X174^(1/3)*SIN('OddsRatio_working_3-way'!Y174/3)</f>
        <v>3.369622490128589E-2</v>
      </c>
      <c r="AD174" s="11">
        <f>'OddsRatio_working_3-way'!X174^(1/3)*SIN(('OddsRatio_working_3-way'!Y174+2*PI())/3)</f>
        <v>0.43328988833716314</v>
      </c>
      <c r="AE174" s="11">
        <f>'OddsRatio_working_3-way'!X174^(1/3)*SIN(('OddsRatio_working_3-way'!Y174+4*PI())/3)</f>
        <v>-0.46698611323844885</v>
      </c>
      <c r="AF174" s="11">
        <f>-'OddsRatio_working_3-way'!U174/(3*'OddsRatio_working_3-way'!X174^(1/3))*COS(('OddsRatio_working_3-way'!Y174)/3)</f>
        <v>0.51977459185463959</v>
      </c>
      <c r="AG174" s="11">
        <f>-'OddsRatio_working_3-way'!U174/(3*'OddsRatio_working_3-way'!X174^(1/3))*COS(('OddsRatio_working_3-way'!Y174+2*PI())/3)</f>
        <v>-0.28906908270346715</v>
      </c>
      <c r="AH174" s="11">
        <f>-'OddsRatio_working_3-way'!U174/(3*'OddsRatio_working_3-way'!X174^(1/3))*COS(('OddsRatio_working_3-way'!Y174+4*PI())/3)</f>
        <v>-0.23070550915117274</v>
      </c>
      <c r="AI174" s="11">
        <f>'OddsRatio_working_3-way'!U174/(3*'OddsRatio_working_3-way'!X174^(1/3))*SIN(('OddsRatio_working_3-way'!Y174)/3)</f>
        <v>-3.369622490128589E-2</v>
      </c>
      <c r="AJ174" s="11">
        <f>'OddsRatio_working_3-way'!U174/(3*'OddsRatio_working_3-way'!X174^(1/3))*SIN(('OddsRatio_working_3-way'!Y174+2*PI())/3)</f>
        <v>-0.43328988833716314</v>
      </c>
      <c r="AK174" s="11">
        <f>'OddsRatio_working_3-way'!U174/(3*'OddsRatio_working_3-way'!X174^(1/3))*SIN(('OddsRatio_working_3-way'!Y174+4*PI())/3)</f>
        <v>0.46698611323844885</v>
      </c>
      <c r="AL174" s="11">
        <f>'OddsRatio_working_3-way'!Z174+'OddsRatio_working_3-way'!AF174</f>
        <v>1.0395491837092792</v>
      </c>
      <c r="AM174" s="11">
        <f>'OddsRatio_working_3-way'!AA174+'OddsRatio_working_3-way'!AG174</f>
        <v>-0.5781381654069343</v>
      </c>
      <c r="AN174" s="11">
        <f>'OddsRatio_working_3-way'!AB174+'OddsRatio_working_3-way'!AH174</f>
        <v>-0.46141101830234549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1.0395491837092792</v>
      </c>
      <c r="AS174" s="11">
        <f>IF(('OddsRatio_working_3-way'!X174=0),IF(Q174&gt;0,-Q174^(1/3),(-Q174)^(1/3)),'OddsRatio_working_3-way'!AM174-'OddsRatio_working_3-way'!R174/3)</f>
        <v>-0.5781381654069343</v>
      </c>
      <c r="AT174" s="11">
        <f>IF(('OddsRatio_working_3-way'!X174=0),IF(Q174&gt;0,-Q174^(1/3),(-Q174)^(1/3)),'OddsRatio_working_3-way'!AN174-'OddsRatio_working_3-way'!R174/3)</f>
        <v>-0.46141101830234549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1.27</v>
      </c>
      <c r="B175" s="4">
        <f>IF('True_Odds_Calculator_3-way'!B176="","",'True_Odds_Calculator_3-way'!B176)</f>
        <v>6.03</v>
      </c>
      <c r="C175" s="4">
        <f>IF('True_Odds_Calculator_3-way'!C176="","",'True_Odds_Calculator_3-way'!C176)</f>
        <v>13.39</v>
      </c>
      <c r="D175" s="9">
        <f t="shared" si="39"/>
        <v>0.77459543809181264</v>
      </c>
      <c r="E175" s="9">
        <f t="shared" si="40"/>
        <v>0.15573517283803137</v>
      </c>
      <c r="F175" s="9">
        <f t="shared" si="41"/>
        <v>6.9669389070156032E-2</v>
      </c>
      <c r="G175" s="9">
        <f t="shared" si="42"/>
        <v>1.0777648172414254</v>
      </c>
      <c r="H175" s="9">
        <f t="shared" si="43"/>
        <v>1.2909965006551849</v>
      </c>
      <c r="I175" s="9">
        <f t="shared" si="44"/>
        <v>6.4211570307243697</v>
      </c>
      <c r="J175" s="9">
        <f t="shared" si="45"/>
        <v>14.353506085621261</v>
      </c>
      <c r="K175" s="11">
        <f t="shared" si="46"/>
        <v>0.78740157480314954</v>
      </c>
      <c r="L175" s="11">
        <f t="shared" si="47"/>
        <v>0.16583747927031509</v>
      </c>
      <c r="M175" s="11">
        <f t="shared" si="48"/>
        <v>7.468259895444361E-2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-0.16409730381686982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0.17251474589050908</v>
      </c>
      <c r="Q175" s="11">
        <f>2*'OddsRatio_working_3-way'!K175*'OddsRatio_working_3-way'!L175*'OddsRatio_working_3-way'!M175</f>
        <v>1.950421095426897E-2</v>
      </c>
      <c r="R175" s="11">
        <f t="shared" si="49"/>
        <v>0</v>
      </c>
      <c r="S175" s="11">
        <f t="shared" si="50"/>
        <v>-1.0512954319044328</v>
      </c>
      <c r="T175" s="11">
        <f t="shared" si="51"/>
        <v>-0.11885759546686631</v>
      </c>
      <c r="U175" s="11">
        <f>'OddsRatio_working_3-way'!S175-'OddsRatio_working_3-way'!R175^2/3</f>
        <v>-1.0512954319044328</v>
      </c>
      <c r="V175" s="11">
        <f>'OddsRatio_working_3-way'!S175*'OddsRatio_working_3-way'!R175/3-2*'OddsRatio_working_3-way'!R175^3/27-'OddsRatio_working_3-way'!T175</f>
        <v>0.11885759546686631</v>
      </c>
      <c r="W175" s="11">
        <f>'OddsRatio_working_3-way'!V175^2+4*'OddsRatio_working_3-way'!U175^3/27</f>
        <v>-0.15800841708885141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0.20744610450007048</v>
      </c>
      <c r="Y175" s="11">
        <f>IF('OddsRatio_working_3-way'!W175&gt;=0,IF('OddsRatio_working_3-way'!V175+SQRT('OddsRatio_working_3-way'!W175)&gt;0,0,PI()),ACOS('OddsRatio_working_3-way'!V175/(2*'OddsRatio_working_3-way'!X175)))</f>
        <v>1.2802473312540932</v>
      </c>
      <c r="Z175" s="11">
        <f>'OddsRatio_working_3-way'!X175^(1/3)*COS('OddsRatio_working_3-way'!Y175/3)</f>
        <v>0.53888240862071268</v>
      </c>
      <c r="AA175" s="11">
        <f>'OddsRatio_working_3-way'!X175^(1/3)*COS(('OddsRatio_working_3-way'!Y175+2*PI())/3)</f>
        <v>-0.4816396261599607</v>
      </c>
      <c r="AB175" s="11">
        <f>'OddsRatio_working_3-way'!X175^(1/3)*COS(('OddsRatio_working_3-way'!Y175+4*PI())/3)</f>
        <v>-5.7242782460752102E-2</v>
      </c>
      <c r="AC175" s="11">
        <f>'OddsRatio_working_3-way'!X175^(1/3)*SIN('OddsRatio_working_3-way'!Y175/3)</f>
        <v>0.2450256319529657</v>
      </c>
      <c r="AD175" s="11">
        <f>'OddsRatio_working_3-way'!X175^(1/3)*SIN(('OddsRatio_working_3-way'!Y175+2*PI())/3)</f>
        <v>0.34417303954160072</v>
      </c>
      <c r="AE175" s="11">
        <f>'OddsRatio_working_3-way'!X175^(1/3)*SIN(('OddsRatio_working_3-way'!Y175+4*PI())/3)</f>
        <v>-0.58919867149456639</v>
      </c>
      <c r="AF175" s="11">
        <f>-'OddsRatio_working_3-way'!U175/(3*'OddsRatio_working_3-way'!X175^(1/3))*COS(('OddsRatio_working_3-way'!Y175)/3)</f>
        <v>0.53888240862071268</v>
      </c>
      <c r="AG175" s="11">
        <f>-'OddsRatio_working_3-way'!U175/(3*'OddsRatio_working_3-way'!X175^(1/3))*COS(('OddsRatio_working_3-way'!Y175+2*PI())/3)</f>
        <v>-0.4816396261599607</v>
      </c>
      <c r="AH175" s="11">
        <f>-'OddsRatio_working_3-way'!U175/(3*'OddsRatio_working_3-way'!X175^(1/3))*COS(('OddsRatio_working_3-way'!Y175+4*PI())/3)</f>
        <v>-5.7242782460752102E-2</v>
      </c>
      <c r="AI175" s="11">
        <f>'OddsRatio_working_3-way'!U175/(3*'OddsRatio_working_3-way'!X175^(1/3))*SIN(('OddsRatio_working_3-way'!Y175)/3)</f>
        <v>-0.2450256319529657</v>
      </c>
      <c r="AJ175" s="11">
        <f>'OddsRatio_working_3-way'!U175/(3*'OddsRatio_working_3-way'!X175^(1/3))*SIN(('OddsRatio_working_3-way'!Y175+2*PI())/3)</f>
        <v>-0.34417303954160072</v>
      </c>
      <c r="AK175" s="11">
        <f>'OddsRatio_working_3-way'!U175/(3*'OddsRatio_working_3-way'!X175^(1/3))*SIN(('OddsRatio_working_3-way'!Y175+4*PI())/3)</f>
        <v>0.58919867149456639</v>
      </c>
      <c r="AL175" s="11">
        <f>'OddsRatio_working_3-way'!Z175+'OddsRatio_working_3-way'!AF175</f>
        <v>1.0777648172414254</v>
      </c>
      <c r="AM175" s="11">
        <f>'OddsRatio_working_3-way'!AA175+'OddsRatio_working_3-way'!AG175</f>
        <v>-0.9632792523199214</v>
      </c>
      <c r="AN175" s="11">
        <f>'OddsRatio_working_3-way'!AB175+'OddsRatio_working_3-way'!AH175</f>
        <v>-0.1144855649215042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1.0777648172414254</v>
      </c>
      <c r="AS175" s="11">
        <f>IF(('OddsRatio_working_3-way'!X175=0),IF(Q175&gt;0,-Q175^(1/3),(-Q175)^(1/3)),'OddsRatio_working_3-way'!AM175-'OddsRatio_working_3-way'!R175/3)</f>
        <v>-0.9632792523199214</v>
      </c>
      <c r="AT175" s="11">
        <f>IF(('OddsRatio_working_3-way'!X175=0),IF(Q175&gt;0,-Q175^(1/3),(-Q175)^(1/3)),'OddsRatio_working_3-way'!AN175-'OddsRatio_working_3-way'!R175/3)</f>
        <v>-0.1144855649215042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10.77</v>
      </c>
      <c r="B176" s="4">
        <f>IF('True_Odds_Calculator_3-way'!B177="","",'True_Odds_Calculator_3-way'!B177)</f>
        <v>5.38</v>
      </c>
      <c r="C176" s="4">
        <f>IF('True_Odds_Calculator_3-way'!C177="","",'True_Odds_Calculator_3-way'!C177)</f>
        <v>1.33</v>
      </c>
      <c r="D176" s="9">
        <f t="shared" si="39"/>
        <v>8.6886902886422535E-2</v>
      </c>
      <c r="E176" s="9">
        <f t="shared" si="40"/>
        <v>0.17508847807421102</v>
      </c>
      <c r="F176" s="9">
        <f t="shared" si="41"/>
        <v>0.73802461903936634</v>
      </c>
      <c r="G176" s="9">
        <f t="shared" si="42"/>
        <v>1.0756616653562525</v>
      </c>
      <c r="H176" s="9">
        <f t="shared" si="43"/>
        <v>11.509214470530587</v>
      </c>
      <c r="I176" s="9">
        <f t="shared" si="44"/>
        <v>5.7113980942603852</v>
      </c>
      <c r="J176" s="9">
        <f t="shared" si="45"/>
        <v>1.3549683495675635</v>
      </c>
      <c r="K176" s="11">
        <f t="shared" si="46"/>
        <v>9.2850510677808737E-2</v>
      </c>
      <c r="L176" s="11">
        <f t="shared" si="47"/>
        <v>0.18587360594795541</v>
      </c>
      <c r="M176" s="11">
        <f t="shared" si="48"/>
        <v>0.75187969924812026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-0.18324536320349594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0.18789660880099929</v>
      </c>
      <c r="Q176" s="11">
        <f>2*'OddsRatio_working_3-way'!K176*'OddsRatio_working_3-way'!L176*'OddsRatio_working_3-way'!M176</f>
        <v>2.5952570276381121E-2</v>
      </c>
      <c r="R176" s="11">
        <f t="shared" si="49"/>
        <v>0</v>
      </c>
      <c r="S176" s="11">
        <f t="shared" si="50"/>
        <v>-1.0253826100491181</v>
      </c>
      <c r="T176" s="11">
        <f t="shared" si="51"/>
        <v>-0.14162743232722627</v>
      </c>
      <c r="U176" s="11">
        <f>'OddsRatio_working_3-way'!S176-'OddsRatio_working_3-way'!R176^2/3</f>
        <v>-1.0253826100491181</v>
      </c>
      <c r="V176" s="11">
        <f>'OddsRatio_working_3-way'!S176*'OddsRatio_working_3-way'!R176/3-2*'OddsRatio_working_3-way'!R176^3/27-'OddsRatio_working_3-way'!T176</f>
        <v>0.14162743232722627</v>
      </c>
      <c r="W176" s="11">
        <f>'OddsRatio_working_3-way'!V176^2+4*'OddsRatio_working_3-way'!U176^3/27</f>
        <v>-0.13965974659835359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0.19982371992956482</v>
      </c>
      <c r="Y176" s="11">
        <f>IF('OddsRatio_working_3-way'!W176&gt;=0,IF('OddsRatio_working_3-way'!V176+SQRT('OddsRatio_working_3-way'!W176)&gt;0,0,PI()),ACOS('OddsRatio_working_3-way'!V176/(2*'OddsRatio_working_3-way'!X176)))</f>
        <v>1.2085443755214107</v>
      </c>
      <c r="Z176" s="11">
        <f>'OddsRatio_working_3-way'!X176^(1/3)*COS('OddsRatio_working_3-way'!Y176/3)</f>
        <v>0.53783083267812637</v>
      </c>
      <c r="AA176" s="11">
        <f>'OddsRatio_working_3-way'!X176^(1/3)*COS(('OddsRatio_working_3-way'!Y176+2*PI())/3)</f>
        <v>-0.46740760529833825</v>
      </c>
      <c r="AB176" s="11">
        <f>'OddsRatio_working_3-way'!X176^(1/3)*COS(('OddsRatio_working_3-way'!Y176+4*PI())/3)</f>
        <v>-7.042322737978797E-2</v>
      </c>
      <c r="AC176" s="11">
        <f>'OddsRatio_working_3-way'!X176^(1/3)*SIN('OddsRatio_working_3-way'!Y176/3)</f>
        <v>0.22919903745535103</v>
      </c>
      <c r="AD176" s="11">
        <f>'OddsRatio_working_3-way'!X176^(1/3)*SIN(('OddsRatio_working_3-way'!Y176+2*PI())/3)</f>
        <v>0.35117564531011969</v>
      </c>
      <c r="AE176" s="11">
        <f>'OddsRatio_working_3-way'!X176^(1/3)*SIN(('OddsRatio_working_3-way'!Y176+4*PI())/3)</f>
        <v>-0.58037468276547077</v>
      </c>
      <c r="AF176" s="11">
        <f>-'OddsRatio_working_3-way'!U176/(3*'OddsRatio_working_3-way'!X176^(1/3))*COS(('OddsRatio_working_3-way'!Y176)/3)</f>
        <v>0.53783083267812626</v>
      </c>
      <c r="AG176" s="11">
        <f>-'OddsRatio_working_3-way'!U176/(3*'OddsRatio_working_3-way'!X176^(1/3))*COS(('OddsRatio_working_3-way'!Y176+2*PI())/3)</f>
        <v>-0.46740760529833814</v>
      </c>
      <c r="AH176" s="11">
        <f>-'OddsRatio_working_3-way'!U176/(3*'OddsRatio_working_3-way'!X176^(1/3))*COS(('OddsRatio_working_3-way'!Y176+4*PI())/3)</f>
        <v>-7.0423227379787956E-2</v>
      </c>
      <c r="AI176" s="11">
        <f>'OddsRatio_working_3-way'!U176/(3*'OddsRatio_working_3-way'!X176^(1/3))*SIN(('OddsRatio_working_3-way'!Y176)/3)</f>
        <v>-0.22919903745535097</v>
      </c>
      <c r="AJ176" s="11">
        <f>'OddsRatio_working_3-way'!U176/(3*'OddsRatio_working_3-way'!X176^(1/3))*SIN(('OddsRatio_working_3-way'!Y176+2*PI())/3)</f>
        <v>-0.35117564531011963</v>
      </c>
      <c r="AK176" s="11">
        <f>'OddsRatio_working_3-way'!U176/(3*'OddsRatio_working_3-way'!X176^(1/3))*SIN(('OddsRatio_working_3-way'!Y176+4*PI())/3)</f>
        <v>0.58037468276547066</v>
      </c>
      <c r="AL176" s="11">
        <f>'OddsRatio_working_3-way'!Z176+'OddsRatio_working_3-way'!AF176</f>
        <v>1.0756616653562525</v>
      </c>
      <c r="AM176" s="11">
        <f>'OddsRatio_working_3-way'!AA176+'OddsRatio_working_3-way'!AG176</f>
        <v>-0.93481521059667638</v>
      </c>
      <c r="AN176" s="11">
        <f>'OddsRatio_working_3-way'!AB176+'OddsRatio_working_3-way'!AH176</f>
        <v>-0.14084645475957591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1.0756616653562525</v>
      </c>
      <c r="AS176" s="11">
        <f>IF(('OddsRatio_working_3-way'!X176=0),IF(Q176&gt;0,-Q176^(1/3),(-Q176)^(1/3)),'OddsRatio_working_3-way'!AM176-'OddsRatio_working_3-way'!R176/3)</f>
        <v>-0.93481521059667638</v>
      </c>
      <c r="AT176" s="11">
        <f>IF(('OddsRatio_working_3-way'!X176=0),IF(Q176&gt;0,-Q176^(1/3),(-Q176)^(1/3)),'OddsRatio_working_3-way'!AN176-'OddsRatio_working_3-way'!R176/3)</f>
        <v>-0.14084645475957591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5.57</v>
      </c>
      <c r="B177" s="4">
        <f>IF('True_Odds_Calculator_3-way'!B178="","",'True_Odds_Calculator_3-way'!B178)</f>
        <v>4.0999999999999996</v>
      </c>
      <c r="C177" s="4">
        <f>IF('True_Odds_Calculator_3-way'!C178="","",'True_Odds_Calculator_3-way'!C178)</f>
        <v>1.65</v>
      </c>
      <c r="D177" s="9">
        <f t="shared" si="39"/>
        <v>0.17199538208599288</v>
      </c>
      <c r="E177" s="9">
        <f t="shared" si="40"/>
        <v>0.2344342371096724</v>
      </c>
      <c r="F177" s="9">
        <f t="shared" si="41"/>
        <v>0.59357038080433489</v>
      </c>
      <c r="G177" s="9">
        <f t="shared" si="42"/>
        <v>1.0534156646711406</v>
      </c>
      <c r="H177" s="9">
        <f t="shared" si="43"/>
        <v>5.8141095875471116</v>
      </c>
      <c r="I177" s="9">
        <f t="shared" si="44"/>
        <v>4.265588560480535</v>
      </c>
      <c r="J177" s="9">
        <f t="shared" si="45"/>
        <v>1.684720182036241</v>
      </c>
      <c r="K177" s="11">
        <f t="shared" si="46"/>
        <v>0.17953321364452424</v>
      </c>
      <c r="L177" s="11">
        <f t="shared" si="47"/>
        <v>0.24390243902439027</v>
      </c>
      <c r="M177" s="11">
        <f t="shared" si="48"/>
        <v>0.60606060606060608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-0.24438145964616176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0.22080064117109266</v>
      </c>
      <c r="Q177" s="11">
        <f>2*'OddsRatio_working_3-way'!K177*'OddsRatio_working_3-way'!L177*'OddsRatio_working_3-way'!M177</f>
        <v>5.3077077204589589E-2</v>
      </c>
      <c r="R177" s="11">
        <f t="shared" si="49"/>
        <v>0</v>
      </c>
      <c r="S177" s="11">
        <f t="shared" si="50"/>
        <v>-0.90350815274934682</v>
      </c>
      <c r="T177" s="11">
        <f t="shared" si="51"/>
        <v>-0.2171894597955161</v>
      </c>
      <c r="U177" s="11">
        <f>'OddsRatio_working_3-way'!S177-'OddsRatio_working_3-way'!R177^2/3</f>
        <v>-0.90350815274934682</v>
      </c>
      <c r="V177" s="11">
        <f>'OddsRatio_working_3-way'!S177*'OddsRatio_working_3-way'!R177/3-2*'OddsRatio_working_3-way'!R177^3/27-'OddsRatio_working_3-way'!T177</f>
        <v>0.2171894597955161</v>
      </c>
      <c r="W177" s="11">
        <f>'OddsRatio_working_3-way'!V177^2+4*'OddsRatio_working_3-way'!U177^3/27</f>
        <v>-6.2096602794124371E-2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0.16527845007773434</v>
      </c>
      <c r="Y177" s="11">
        <f>IF('OddsRatio_working_3-way'!W177&gt;=0,IF('OddsRatio_working_3-way'!V177+SQRT('OddsRatio_working_3-way'!W177)&gt;0,0,PI()),ACOS('OddsRatio_working_3-way'!V177/(2*'OddsRatio_working_3-way'!X177)))</f>
        <v>0.85390937756315621</v>
      </c>
      <c r="Z177" s="11">
        <f>'OddsRatio_working_3-way'!X177^(1/3)*COS('OddsRatio_working_3-way'!Y177/3)</f>
        <v>0.52670783233557028</v>
      </c>
      <c r="AA177" s="11">
        <f>'OddsRatio_working_3-way'!X177^(1/3)*COS(('OddsRatio_working_3-way'!Y177+2*PI())/3)</f>
        <v>-0.39681245918624575</v>
      </c>
      <c r="AB177" s="11">
        <f>'OddsRatio_working_3-way'!X177^(1/3)*COS(('OddsRatio_working_3-way'!Y177+4*PI())/3)</f>
        <v>-0.12989537314932464</v>
      </c>
      <c r="AC177" s="11">
        <f>'OddsRatio_working_3-way'!X177^(1/3)*SIN('OddsRatio_working_3-way'!Y177/3)</f>
        <v>0.15410465147472704</v>
      </c>
      <c r="AD177" s="11">
        <f>'OddsRatio_working_3-way'!X177^(1/3)*SIN(('OddsRatio_working_3-way'!Y177+2*PI())/3)</f>
        <v>0.37909003743747516</v>
      </c>
      <c r="AE177" s="11">
        <f>'OddsRatio_working_3-way'!X177^(1/3)*SIN(('OddsRatio_working_3-way'!Y177+4*PI())/3)</f>
        <v>-0.53319468891220212</v>
      </c>
      <c r="AF177" s="11">
        <f>-'OddsRatio_working_3-way'!U177/(3*'OddsRatio_working_3-way'!X177^(1/3))*COS(('OddsRatio_working_3-way'!Y177)/3)</f>
        <v>0.52670783233557028</v>
      </c>
      <c r="AG177" s="11">
        <f>-'OddsRatio_working_3-way'!U177/(3*'OddsRatio_working_3-way'!X177^(1/3))*COS(('OddsRatio_working_3-way'!Y177+2*PI())/3)</f>
        <v>-0.39681245918624575</v>
      </c>
      <c r="AH177" s="11">
        <f>-'OddsRatio_working_3-way'!U177/(3*'OddsRatio_working_3-way'!X177^(1/3))*COS(('OddsRatio_working_3-way'!Y177+4*PI())/3)</f>
        <v>-0.12989537314932464</v>
      </c>
      <c r="AI177" s="11">
        <f>'OddsRatio_working_3-way'!U177/(3*'OddsRatio_working_3-way'!X177^(1/3))*SIN(('OddsRatio_working_3-way'!Y177)/3)</f>
        <v>-0.15410465147472704</v>
      </c>
      <c r="AJ177" s="11">
        <f>'OddsRatio_working_3-way'!U177/(3*'OddsRatio_working_3-way'!X177^(1/3))*SIN(('OddsRatio_working_3-way'!Y177+2*PI())/3)</f>
        <v>-0.37909003743747516</v>
      </c>
      <c r="AK177" s="11">
        <f>'OddsRatio_working_3-way'!U177/(3*'OddsRatio_working_3-way'!X177^(1/3))*SIN(('OddsRatio_working_3-way'!Y177+4*PI())/3)</f>
        <v>0.53319468891220212</v>
      </c>
      <c r="AL177" s="11">
        <f>'OddsRatio_working_3-way'!Z177+'OddsRatio_working_3-way'!AF177</f>
        <v>1.0534156646711406</v>
      </c>
      <c r="AM177" s="11">
        <f>'OddsRatio_working_3-way'!AA177+'OddsRatio_working_3-way'!AG177</f>
        <v>-0.79362491837249149</v>
      </c>
      <c r="AN177" s="11">
        <f>'OddsRatio_working_3-way'!AB177+'OddsRatio_working_3-way'!AH177</f>
        <v>-0.25979074629864929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1.0534156646711406</v>
      </c>
      <c r="AS177" s="11">
        <f>IF(('OddsRatio_working_3-way'!X177=0),IF(Q177&gt;0,-Q177^(1/3),(-Q177)^(1/3)),'OddsRatio_working_3-way'!AM177-'OddsRatio_working_3-way'!R177/3)</f>
        <v>-0.79362491837249149</v>
      </c>
      <c r="AT177" s="11">
        <f>IF(('OddsRatio_working_3-way'!X177=0),IF(Q177&gt;0,-Q177^(1/3),(-Q177)^(1/3)),'OddsRatio_working_3-way'!AN177-'OddsRatio_working_3-way'!R177/3)</f>
        <v>-0.25979074629864929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10.54</v>
      </c>
      <c r="B178" s="4">
        <f>IF('True_Odds_Calculator_3-way'!B179="","",'True_Odds_Calculator_3-way'!B179)</f>
        <v>5.45</v>
      </c>
      <c r="C178" s="4">
        <f>IF('True_Odds_Calculator_3-way'!C179="","",'True_Odds_Calculator_3-way'!C179)</f>
        <v>1.33</v>
      </c>
      <c r="D178" s="9">
        <f t="shared" si="39"/>
        <v>8.8867334750610594E-2</v>
      </c>
      <c r="E178" s="9">
        <f t="shared" si="40"/>
        <v>0.17293685958684524</v>
      </c>
      <c r="F178" s="9">
        <f t="shared" si="41"/>
        <v>0.73819580566254461</v>
      </c>
      <c r="G178" s="9">
        <f t="shared" si="42"/>
        <v>1.0747094976173588</v>
      </c>
      <c r="H178" s="9">
        <f t="shared" si="43"/>
        <v>11.252728607269603</v>
      </c>
      <c r="I178" s="9">
        <f t="shared" si="44"/>
        <v>5.7824572643972472</v>
      </c>
      <c r="J178" s="9">
        <f t="shared" si="45"/>
        <v>1.3546541342137284</v>
      </c>
      <c r="K178" s="11">
        <f t="shared" si="46"/>
        <v>9.4876660341555979E-2</v>
      </c>
      <c r="L178" s="11">
        <f t="shared" si="47"/>
        <v>0.18348623853211007</v>
      </c>
      <c r="M178" s="11">
        <f t="shared" si="48"/>
        <v>0.75187969924812026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-0.18337223208780129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0.18743654219370651</v>
      </c>
      <c r="Q178" s="11">
        <f>2*'OddsRatio_working_3-way'!K178*'OddsRatio_working_3-way'!L178*'OddsRatio_working_3-way'!M178</f>
        <v>2.6178288015880798E-2</v>
      </c>
      <c r="R178" s="11">
        <f t="shared" si="49"/>
        <v>0</v>
      </c>
      <c r="S178" s="11">
        <f t="shared" si="50"/>
        <v>-1.0221642615113022</v>
      </c>
      <c r="T178" s="11">
        <f t="shared" si="51"/>
        <v>-0.1427603717194556</v>
      </c>
      <c r="U178" s="11">
        <f>'OddsRatio_working_3-way'!S178-'OddsRatio_working_3-way'!R178^2/3</f>
        <v>-1.0221642615113022</v>
      </c>
      <c r="V178" s="11">
        <f>'OddsRatio_working_3-way'!S178*'OddsRatio_working_3-way'!R178/3-2*'OddsRatio_working_3-way'!R178^3/27-'OddsRatio_working_3-way'!T178</f>
        <v>0.1427603717194556</v>
      </c>
      <c r="W178" s="11">
        <f>'OddsRatio_working_3-way'!V178^2+4*'OddsRatio_working_3-way'!U178^3/27</f>
        <v>-0.13783835571717162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0.19888368425454661</v>
      </c>
      <c r="Y178" s="11">
        <f>IF('OddsRatio_working_3-way'!W178&gt;=0,IF('OddsRatio_working_3-way'!V178+SQRT('OddsRatio_working_3-way'!W178)&gt;0,0,PI()),ACOS('OddsRatio_working_3-way'!V178/(2*'OddsRatio_working_3-way'!X178)))</f>
        <v>1.2037027386122363</v>
      </c>
      <c r="Z178" s="11">
        <f>'OddsRatio_working_3-way'!X178^(1/3)*COS('OddsRatio_working_3-way'!Y178/3)</f>
        <v>0.53735474880867939</v>
      </c>
      <c r="AA178" s="11">
        <f>'OddsRatio_working_3-way'!X178^(1/3)*COS(('OddsRatio_working_3-way'!Y178+2*PI())/3)</f>
        <v>-0.46610703485938965</v>
      </c>
      <c r="AB178" s="11">
        <f>'OddsRatio_working_3-way'!X178^(1/3)*COS(('OddsRatio_working_3-way'!Y178+4*PI())/3)</f>
        <v>-7.1247713949289956E-2</v>
      </c>
      <c r="AC178" s="11">
        <f>'OddsRatio_working_3-way'!X178^(1/3)*SIN('OddsRatio_working_3-way'!Y178/3)</f>
        <v>0.22797213521947898</v>
      </c>
      <c r="AD178" s="11">
        <f>'OddsRatio_working_3-way'!X178^(1/3)*SIN(('OddsRatio_working_3-way'!Y178+2*PI())/3)</f>
        <v>0.35137679570278274</v>
      </c>
      <c r="AE178" s="11">
        <f>'OddsRatio_working_3-way'!X178^(1/3)*SIN(('OddsRatio_working_3-way'!Y178+4*PI())/3)</f>
        <v>-0.5793489309222617</v>
      </c>
      <c r="AF178" s="11">
        <f>-'OddsRatio_working_3-way'!U178/(3*'OddsRatio_working_3-way'!X178^(1/3))*COS(('OddsRatio_working_3-way'!Y178)/3)</f>
        <v>0.53735474880867939</v>
      </c>
      <c r="AG178" s="11">
        <f>-'OddsRatio_working_3-way'!U178/(3*'OddsRatio_working_3-way'!X178^(1/3))*COS(('OddsRatio_working_3-way'!Y178+2*PI())/3)</f>
        <v>-0.46610703485938965</v>
      </c>
      <c r="AH178" s="11">
        <f>-'OddsRatio_working_3-way'!U178/(3*'OddsRatio_working_3-way'!X178^(1/3))*COS(('OddsRatio_working_3-way'!Y178+4*PI())/3)</f>
        <v>-7.1247713949289956E-2</v>
      </c>
      <c r="AI178" s="11">
        <f>'OddsRatio_working_3-way'!U178/(3*'OddsRatio_working_3-way'!X178^(1/3))*SIN(('OddsRatio_working_3-way'!Y178)/3)</f>
        <v>-0.22797213521947898</v>
      </c>
      <c r="AJ178" s="11">
        <f>'OddsRatio_working_3-way'!U178/(3*'OddsRatio_working_3-way'!X178^(1/3))*SIN(('OddsRatio_working_3-way'!Y178+2*PI())/3)</f>
        <v>-0.35137679570278274</v>
      </c>
      <c r="AK178" s="11">
        <f>'OddsRatio_working_3-way'!U178/(3*'OddsRatio_working_3-way'!X178^(1/3))*SIN(('OddsRatio_working_3-way'!Y178+4*PI())/3)</f>
        <v>0.5793489309222617</v>
      </c>
      <c r="AL178" s="11">
        <f>'OddsRatio_working_3-way'!Z178+'OddsRatio_working_3-way'!AF178</f>
        <v>1.0747094976173588</v>
      </c>
      <c r="AM178" s="11">
        <f>'OddsRatio_working_3-way'!AA178+'OddsRatio_working_3-way'!AG178</f>
        <v>-0.93221406971877929</v>
      </c>
      <c r="AN178" s="11">
        <f>'OddsRatio_working_3-way'!AB178+'OddsRatio_working_3-way'!AH178</f>
        <v>-0.14249542789857991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1.0747094976173588</v>
      </c>
      <c r="AS178" s="11">
        <f>IF(('OddsRatio_working_3-way'!X178=0),IF(Q178&gt;0,-Q178^(1/3),(-Q178)^(1/3)),'OddsRatio_working_3-way'!AM178-'OddsRatio_working_3-way'!R178/3)</f>
        <v>-0.93221406971877929</v>
      </c>
      <c r="AT178" s="11">
        <f>IF(('OddsRatio_working_3-way'!X178=0),IF(Q178&gt;0,-Q178^(1/3),(-Q178)^(1/3)),'OddsRatio_working_3-way'!AN178-'OddsRatio_working_3-way'!R178/3)</f>
        <v>-0.14249542789857991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1.1399999999999999</v>
      </c>
      <c r="B179" s="4">
        <f>IF('True_Odds_Calculator_3-way'!B180="","",'True_Odds_Calculator_3-way'!B180)</f>
        <v>9.14</v>
      </c>
      <c r="C179" s="4">
        <f>IF('True_Odds_Calculator_3-way'!C180="","",'True_Odds_Calculator_3-way'!C180)</f>
        <v>22.85</v>
      </c>
      <c r="D179" s="9">
        <f t="shared" si="39"/>
        <v>0.86321987488781005</v>
      </c>
      <c r="E179" s="9">
        <f t="shared" si="40"/>
        <v>9.7915060670008949E-2</v>
      </c>
      <c r="F179" s="9">
        <f t="shared" si="41"/>
        <v>3.8865064442181262E-2</v>
      </c>
      <c r="G179" s="9">
        <f t="shared" si="42"/>
        <v>1.1318100081806843</v>
      </c>
      <c r="H179" s="9">
        <f t="shared" si="43"/>
        <v>1.1584534011452956</v>
      </c>
      <c r="I179" s="9">
        <f t="shared" si="44"/>
        <v>10.212933466590769</v>
      </c>
      <c r="J179" s="9">
        <f t="shared" si="45"/>
        <v>25.730048678747952</v>
      </c>
      <c r="K179" s="11">
        <f t="shared" si="46"/>
        <v>0.87719298245614041</v>
      </c>
      <c r="L179" s="11">
        <f t="shared" si="47"/>
        <v>0.10940919037199125</v>
      </c>
      <c r="M179" s="11">
        <f t="shared" si="48"/>
        <v>4.3763676148796497E-2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-0.10458433285930668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0.12654992152896835</v>
      </c>
      <c r="Q179" s="11">
        <f>2*'OddsRatio_working_3-way'!K179*'OddsRatio_working_3-way'!L179*'OddsRatio_working_3-way'!M179</f>
        <v>8.4002603072664012E-3</v>
      </c>
      <c r="R179" s="11">
        <f t="shared" si="49"/>
        <v>0</v>
      </c>
      <c r="S179" s="11">
        <f t="shared" si="50"/>
        <v>-1.2100275258169992</v>
      </c>
      <c r="T179" s="11">
        <f t="shared" si="51"/>
        <v>-8.0320446453169533E-2</v>
      </c>
      <c r="U179" s="11">
        <f>'OddsRatio_working_3-way'!S179-'OddsRatio_working_3-way'!R179^2/3</f>
        <v>-1.2100275258169992</v>
      </c>
      <c r="V179" s="11">
        <f>'OddsRatio_working_3-way'!S179*'OddsRatio_working_3-way'!R179/3-2*'OddsRatio_working_3-way'!R179^3/27-'OddsRatio_working_3-way'!T179</f>
        <v>8.0320446453169533E-2</v>
      </c>
      <c r="W179" s="11">
        <f>'OddsRatio_working_3-way'!V179^2+4*'OddsRatio_working_3-way'!U179^3/27</f>
        <v>-0.25602001912547034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0.25615981010099281</v>
      </c>
      <c r="Y179" s="11">
        <f>IF('OddsRatio_working_3-way'!W179&gt;=0,IF('OddsRatio_working_3-way'!V179+SQRT('OddsRatio_working_3-way'!W179)&gt;0,0,PI()),ACOS('OddsRatio_working_3-way'!V179/(2*'OddsRatio_working_3-way'!X179)))</f>
        <v>1.4133688653114371</v>
      </c>
      <c r="Z179" s="11">
        <f>'OddsRatio_working_3-way'!X179^(1/3)*COS('OddsRatio_working_3-way'!Y179/3)</f>
        <v>0.56590500409034217</v>
      </c>
      <c r="AA179" s="11">
        <f>'OddsRatio_working_3-way'!X179^(1/3)*COS(('OddsRatio_working_3-way'!Y179+2*PI())/3)</f>
        <v>-0.53259329641456521</v>
      </c>
      <c r="AB179" s="11">
        <f>'OddsRatio_working_3-way'!X179^(1/3)*COS(('OddsRatio_working_3-way'!Y179+4*PI())/3)</f>
        <v>-3.3311707675777152E-2</v>
      </c>
      <c r="AC179" s="11">
        <f>'OddsRatio_working_3-way'!X179^(1/3)*SIN('OddsRatio_working_3-way'!Y179/3)</f>
        <v>0.28826035965976354</v>
      </c>
      <c r="AD179" s="11">
        <f>'OddsRatio_working_3-way'!X179^(1/3)*SIN(('OddsRatio_working_3-way'!Y179+2*PI())/3)</f>
        <v>0.34595792984109136</v>
      </c>
      <c r="AE179" s="11">
        <f>'OddsRatio_working_3-way'!X179^(1/3)*SIN(('OddsRatio_working_3-way'!Y179+4*PI())/3)</f>
        <v>-0.63421828950085468</v>
      </c>
      <c r="AF179" s="11">
        <f>-'OddsRatio_working_3-way'!U179/(3*'OddsRatio_working_3-way'!X179^(1/3))*COS(('OddsRatio_working_3-way'!Y179)/3)</f>
        <v>0.56590500409034228</v>
      </c>
      <c r="AG179" s="11">
        <f>-'OddsRatio_working_3-way'!U179/(3*'OddsRatio_working_3-way'!X179^(1/3))*COS(('OddsRatio_working_3-way'!Y179+2*PI())/3)</f>
        <v>-0.53259329641456532</v>
      </c>
      <c r="AH179" s="11">
        <f>-'OddsRatio_working_3-way'!U179/(3*'OddsRatio_working_3-way'!X179^(1/3))*COS(('OddsRatio_working_3-way'!Y179+4*PI())/3)</f>
        <v>-3.3311707675777159E-2</v>
      </c>
      <c r="AI179" s="11">
        <f>'OddsRatio_working_3-way'!U179/(3*'OddsRatio_working_3-way'!X179^(1/3))*SIN(('OddsRatio_working_3-way'!Y179)/3)</f>
        <v>-0.2882603596597636</v>
      </c>
      <c r="AJ179" s="11">
        <f>'OddsRatio_working_3-way'!U179/(3*'OddsRatio_working_3-way'!X179^(1/3))*SIN(('OddsRatio_working_3-way'!Y179+2*PI())/3)</f>
        <v>-0.34595792984109142</v>
      </c>
      <c r="AK179" s="11">
        <f>'OddsRatio_working_3-way'!U179/(3*'OddsRatio_working_3-way'!X179^(1/3))*SIN(('OddsRatio_working_3-way'!Y179+4*PI())/3)</f>
        <v>0.63421828950085479</v>
      </c>
      <c r="AL179" s="11">
        <f>'OddsRatio_working_3-way'!Z179+'OddsRatio_working_3-way'!AF179</f>
        <v>1.1318100081806843</v>
      </c>
      <c r="AM179" s="11">
        <f>'OddsRatio_working_3-way'!AA179+'OddsRatio_working_3-way'!AG179</f>
        <v>-1.0651865928291304</v>
      </c>
      <c r="AN179" s="11">
        <f>'OddsRatio_working_3-way'!AB179+'OddsRatio_working_3-way'!AH179</f>
        <v>-6.6623415351554305E-2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1.1318100081806843</v>
      </c>
      <c r="AS179" s="11">
        <f>IF(('OddsRatio_working_3-way'!X179=0),IF(Q179&gt;0,-Q179^(1/3),(-Q179)^(1/3)),'OddsRatio_working_3-way'!AM179-'OddsRatio_working_3-way'!R179/3)</f>
        <v>-1.0651865928291304</v>
      </c>
      <c r="AT179" s="11">
        <f>IF(('OddsRatio_working_3-way'!X179=0),IF(Q179&gt;0,-Q179^(1/3),(-Q179)^(1/3)),'OddsRatio_working_3-way'!AN179-'OddsRatio_working_3-way'!R179/3)</f>
        <v>-6.6623415351554305E-2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3.67</v>
      </c>
      <c r="B180" s="4">
        <f>IF('True_Odds_Calculator_3-way'!B181="","",'True_Odds_Calculator_3-way'!B181)</f>
        <v>3.27</v>
      </c>
      <c r="C180" s="4">
        <f>IF('True_Odds_Calculator_3-way'!C181="","",'True_Odds_Calculator_3-way'!C181)</f>
        <v>2.25</v>
      </c>
      <c r="D180" s="9">
        <f t="shared" si="39"/>
        <v>0.26564242266851046</v>
      </c>
      <c r="E180" s="9">
        <f t="shared" si="40"/>
        <v>0.29848003720038918</v>
      </c>
      <c r="F180" s="9">
        <f t="shared" si="41"/>
        <v>0.43587754013110047</v>
      </c>
      <c r="G180" s="9">
        <f t="shared" si="42"/>
        <v>1.0353778902197648</v>
      </c>
      <c r="H180" s="9">
        <f t="shared" si="43"/>
        <v>3.7644589668867714</v>
      </c>
      <c r="I180" s="9">
        <f t="shared" si="44"/>
        <v>3.3503078107988662</v>
      </c>
      <c r="J180" s="9">
        <f t="shared" si="45"/>
        <v>2.2942223627747058</v>
      </c>
      <c r="K180" s="11">
        <f t="shared" si="46"/>
        <v>0.27247956403269757</v>
      </c>
      <c r="L180" s="11">
        <f t="shared" si="47"/>
        <v>0.3058103975535168</v>
      </c>
      <c r="M180" s="11">
        <f t="shared" si="48"/>
        <v>0.44444444444444442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-0.28057617900879661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0.22924206610430142</v>
      </c>
      <c r="Q180" s="11">
        <f>2*'OddsRatio_working_3-way'!K180*'OddsRatio_working_3-way'!L180*'OddsRatio_working_3-way'!M180</f>
        <v>7.406851893515394E-2</v>
      </c>
      <c r="R180" s="11">
        <f t="shared" si="49"/>
        <v>0</v>
      </c>
      <c r="S180" s="11">
        <f t="shared" si="50"/>
        <v>-0.81704037354188308</v>
      </c>
      <c r="T180" s="11">
        <f t="shared" si="51"/>
        <v>-0.26398719662096387</v>
      </c>
      <c r="U180" s="11">
        <f>'OddsRatio_working_3-way'!S180-'OddsRatio_working_3-way'!R180^2/3</f>
        <v>-0.81704037354188308</v>
      </c>
      <c r="V180" s="11">
        <f>'OddsRatio_working_3-way'!S180*'OddsRatio_working_3-way'!R180/3-2*'OddsRatio_working_3-way'!R180^3/27-'OddsRatio_working_3-way'!T180</f>
        <v>0.26398719662096387</v>
      </c>
      <c r="W180" s="11">
        <f>'OddsRatio_working_3-way'!V180^2+4*'OddsRatio_working_3-way'!U180^3/27</f>
        <v>-1.1113628713618762E-2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0.14212922702017888</v>
      </c>
      <c r="Y180" s="11">
        <f>IF('OddsRatio_working_3-way'!W180&gt;=0,IF('OddsRatio_working_3-way'!V180+SQRT('OddsRatio_working_3-way'!W180)&gt;0,0,PI()),ACOS('OddsRatio_working_3-way'!V180/(2*'OddsRatio_working_3-way'!X180)))</f>
        <v>0.37993907771548452</v>
      </c>
      <c r="Z180" s="11">
        <f>'OddsRatio_working_3-way'!X180^(1/3)*COS('OddsRatio_working_3-way'!Y180/3)</f>
        <v>0.51768894510988239</v>
      </c>
      <c r="AA180" s="11">
        <f>'OddsRatio_working_3-way'!X180^(1/3)*COS(('OddsRatio_working_3-way'!Y180+2*PI())/3)</f>
        <v>-0.31592958855494263</v>
      </c>
      <c r="AB180" s="11">
        <f>'OddsRatio_working_3-way'!X180^(1/3)*COS(('OddsRatio_working_3-way'!Y180+4*PI())/3)</f>
        <v>-0.20175935655493984</v>
      </c>
      <c r="AC180" s="11">
        <f>'OddsRatio_working_3-way'!X180^(1/3)*SIN('OddsRatio_working_3-way'!Y180/3)</f>
        <v>6.5916214178643767E-2</v>
      </c>
      <c r="AD180" s="11">
        <f>'OddsRatio_working_3-way'!X180^(1/3)*SIN(('OddsRatio_working_3-way'!Y180+2*PI())/3)</f>
        <v>0.41537367063420416</v>
      </c>
      <c r="AE180" s="11">
        <f>'OddsRatio_working_3-way'!X180^(1/3)*SIN(('OddsRatio_working_3-way'!Y180+4*PI())/3)</f>
        <v>-0.48128988481284779</v>
      </c>
      <c r="AF180" s="11">
        <f>-'OddsRatio_working_3-way'!U180/(3*'OddsRatio_working_3-way'!X180^(1/3))*COS(('OddsRatio_working_3-way'!Y180)/3)</f>
        <v>0.51768894510988239</v>
      </c>
      <c r="AG180" s="11">
        <f>-'OddsRatio_working_3-way'!U180/(3*'OddsRatio_working_3-way'!X180^(1/3))*COS(('OddsRatio_working_3-way'!Y180+2*PI())/3)</f>
        <v>-0.31592958855494263</v>
      </c>
      <c r="AH180" s="11">
        <f>-'OddsRatio_working_3-way'!U180/(3*'OddsRatio_working_3-way'!X180^(1/3))*COS(('OddsRatio_working_3-way'!Y180+4*PI())/3)</f>
        <v>-0.20175935655493984</v>
      </c>
      <c r="AI180" s="11">
        <f>'OddsRatio_working_3-way'!U180/(3*'OddsRatio_working_3-way'!X180^(1/3))*SIN(('OddsRatio_working_3-way'!Y180)/3)</f>
        <v>-6.5916214178643767E-2</v>
      </c>
      <c r="AJ180" s="11">
        <f>'OddsRatio_working_3-way'!U180/(3*'OddsRatio_working_3-way'!X180^(1/3))*SIN(('OddsRatio_working_3-way'!Y180+2*PI())/3)</f>
        <v>-0.41537367063420416</v>
      </c>
      <c r="AK180" s="11">
        <f>'OddsRatio_working_3-way'!U180/(3*'OddsRatio_working_3-way'!X180^(1/3))*SIN(('OddsRatio_working_3-way'!Y180+4*PI())/3)</f>
        <v>0.48128988481284779</v>
      </c>
      <c r="AL180" s="11">
        <f>'OddsRatio_working_3-way'!Z180+'OddsRatio_working_3-way'!AF180</f>
        <v>1.0353778902197648</v>
      </c>
      <c r="AM180" s="11">
        <f>'OddsRatio_working_3-way'!AA180+'OddsRatio_working_3-way'!AG180</f>
        <v>-0.63185917710988526</v>
      </c>
      <c r="AN180" s="11">
        <f>'OddsRatio_working_3-way'!AB180+'OddsRatio_working_3-way'!AH180</f>
        <v>-0.40351871310987969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1.0353778902197648</v>
      </c>
      <c r="AS180" s="11">
        <f>IF(('OddsRatio_working_3-way'!X180=0),IF(Q180&gt;0,-Q180^(1/3),(-Q180)^(1/3)),'OddsRatio_working_3-way'!AM180-'OddsRatio_working_3-way'!R180/3)</f>
        <v>-0.63185917710988526</v>
      </c>
      <c r="AT180" s="11">
        <f>IF(('OddsRatio_working_3-way'!X180=0),IF(Q180&gt;0,-Q180^(1/3),(-Q180)^(1/3)),'OddsRatio_working_3-way'!AN180-'OddsRatio_working_3-way'!R180/3)</f>
        <v>-0.40351871310987969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3.76</v>
      </c>
      <c r="B181" s="4">
        <f>IF('True_Odds_Calculator_3-way'!B182="","",'True_Odds_Calculator_3-way'!B182)</f>
        <v>3.86</v>
      </c>
      <c r="C181" s="4">
        <f>IF('True_Odds_Calculator_3-way'!C182="","",'True_Odds_Calculator_3-way'!C182)</f>
        <v>2.0099999999999998</v>
      </c>
      <c r="D181" s="9">
        <f t="shared" si="39"/>
        <v>0.25907392703358928</v>
      </c>
      <c r="E181" s="9">
        <f t="shared" si="40"/>
        <v>0.25230087286906488</v>
      </c>
      <c r="F181" s="9">
        <f t="shared" si="41"/>
        <v>0.48862520009734589</v>
      </c>
      <c r="G181" s="9">
        <f t="shared" si="42"/>
        <v>1.0361964200189955</v>
      </c>
      <c r="H181" s="9">
        <f t="shared" si="43"/>
        <v>3.8599021192524274</v>
      </c>
      <c r="I181" s="9">
        <f t="shared" si="44"/>
        <v>3.9635217612543268</v>
      </c>
      <c r="J181" s="9">
        <f t="shared" si="45"/>
        <v>2.0465583842191846</v>
      </c>
      <c r="K181" s="11">
        <f t="shared" si="46"/>
        <v>0.26595744680851063</v>
      </c>
      <c r="L181" s="11">
        <f t="shared" si="47"/>
        <v>0.2590673575129534</v>
      </c>
      <c r="M181" s="11">
        <f t="shared" si="48"/>
        <v>0.49751243781094534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-0.27329096991067137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0.22727010959972488</v>
      </c>
      <c r="Q181" s="11">
        <f>2*'OddsRatio_working_3-way'!K181*'OddsRatio_working_3-way'!L181*'OddsRatio_working_3-way'!M181</f>
        <v>6.8558102443355945E-2</v>
      </c>
      <c r="R181" s="11">
        <f t="shared" si="49"/>
        <v>0</v>
      </c>
      <c r="S181" s="11">
        <f t="shared" si="50"/>
        <v>-0.8316048996203973</v>
      </c>
      <c r="T181" s="11">
        <f t="shared" si="51"/>
        <v>-0.25086120652199023</v>
      </c>
      <c r="U181" s="11">
        <f>'OddsRatio_working_3-way'!S181-'OddsRatio_working_3-way'!R181^2/3</f>
        <v>-0.8316048996203973</v>
      </c>
      <c r="V181" s="11">
        <f>'OddsRatio_working_3-way'!S181*'OddsRatio_working_3-way'!R181/3-2*'OddsRatio_working_3-way'!R181^3/27-'OddsRatio_working_3-way'!T181</f>
        <v>0.25086120652199023</v>
      </c>
      <c r="W181" s="11">
        <f>'OddsRatio_working_3-way'!V181^2+4*'OddsRatio_working_3-way'!U181^3/27</f>
        <v>-2.2270175607393666E-2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0.14594649751284056</v>
      </c>
      <c r="Y181" s="11">
        <f>IF('OddsRatio_working_3-way'!W181&gt;=0,IF('OddsRatio_working_3-way'!V181+SQRT('OddsRatio_working_3-way'!W181)&gt;0,0,PI()),ACOS('OddsRatio_working_3-way'!V181/(2*'OddsRatio_working_3-way'!X181)))</f>
        <v>0.53664522289483019</v>
      </c>
      <c r="Z181" s="11">
        <f>'OddsRatio_working_3-way'!X181^(1/3)*COS('OddsRatio_working_3-way'!Y181/3)</f>
        <v>0.51809821000949785</v>
      </c>
      <c r="AA181" s="11">
        <f>'OddsRatio_working_3-way'!X181^(1/3)*COS(('OddsRatio_working_3-way'!Y181+2*PI())/3)</f>
        <v>-0.34017806711948984</v>
      </c>
      <c r="AB181" s="11">
        <f>'OddsRatio_working_3-way'!X181^(1/3)*COS(('OddsRatio_working_3-way'!Y181+4*PI())/3)</f>
        <v>-0.17792014289000813</v>
      </c>
      <c r="AC181" s="11">
        <f>'OddsRatio_working_3-way'!X181^(1/3)*SIN('OddsRatio_working_3-way'!Y181/3)</f>
        <v>9.3679656232041428E-2</v>
      </c>
      <c r="AD181" s="11">
        <f>'OddsRatio_working_3-way'!X181^(1/3)*SIN(('OddsRatio_working_3-way'!Y181+2*PI())/3)</f>
        <v>0.4018463834074496</v>
      </c>
      <c r="AE181" s="11">
        <f>'OddsRatio_working_3-way'!X181^(1/3)*SIN(('OddsRatio_working_3-way'!Y181+4*PI())/3)</f>
        <v>-0.49552603963949077</v>
      </c>
      <c r="AF181" s="11">
        <f>-'OddsRatio_working_3-way'!U181/(3*'OddsRatio_working_3-way'!X181^(1/3))*COS(('OddsRatio_working_3-way'!Y181)/3)</f>
        <v>0.51809821000949774</v>
      </c>
      <c r="AG181" s="11">
        <f>-'OddsRatio_working_3-way'!U181/(3*'OddsRatio_working_3-way'!X181^(1/3))*COS(('OddsRatio_working_3-way'!Y181+2*PI())/3)</f>
        <v>-0.34017806711948972</v>
      </c>
      <c r="AH181" s="11">
        <f>-'OddsRatio_working_3-way'!U181/(3*'OddsRatio_working_3-way'!X181^(1/3))*COS(('OddsRatio_working_3-way'!Y181+4*PI())/3)</f>
        <v>-0.17792014289000807</v>
      </c>
      <c r="AI181" s="11">
        <f>'OddsRatio_working_3-way'!U181/(3*'OddsRatio_working_3-way'!X181^(1/3))*SIN(('OddsRatio_working_3-way'!Y181)/3)</f>
        <v>-9.36796562320414E-2</v>
      </c>
      <c r="AJ181" s="11">
        <f>'OddsRatio_working_3-way'!U181/(3*'OddsRatio_working_3-way'!X181^(1/3))*SIN(('OddsRatio_working_3-way'!Y181+2*PI())/3)</f>
        <v>-0.40184638340744955</v>
      </c>
      <c r="AK181" s="11">
        <f>'OddsRatio_working_3-way'!U181/(3*'OddsRatio_working_3-way'!X181^(1/3))*SIN(('OddsRatio_working_3-way'!Y181+4*PI())/3)</f>
        <v>0.49552603963949071</v>
      </c>
      <c r="AL181" s="11">
        <f>'OddsRatio_working_3-way'!Z181+'OddsRatio_working_3-way'!AF181</f>
        <v>1.0361964200189955</v>
      </c>
      <c r="AM181" s="11">
        <f>'OddsRatio_working_3-way'!AA181+'OddsRatio_working_3-way'!AG181</f>
        <v>-0.68035613423897956</v>
      </c>
      <c r="AN181" s="11">
        <f>'OddsRatio_working_3-way'!AB181+'OddsRatio_working_3-way'!AH181</f>
        <v>-0.3558402857800162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1.0361964200189955</v>
      </c>
      <c r="AS181" s="11">
        <f>IF(('OddsRatio_working_3-way'!X181=0),IF(Q181&gt;0,-Q181^(1/3),(-Q181)^(1/3)),'OddsRatio_working_3-way'!AM181-'OddsRatio_working_3-way'!R181/3)</f>
        <v>-0.68035613423897956</v>
      </c>
      <c r="AT181" s="11">
        <f>IF(('OddsRatio_working_3-way'!X181=0),IF(Q181&gt;0,-Q181^(1/3),(-Q181)^(1/3)),'OddsRatio_working_3-way'!AN181-'OddsRatio_working_3-way'!R181/3)</f>
        <v>-0.3558402857800162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1.56</v>
      </c>
      <c r="B182" s="4">
        <f>IF('True_Odds_Calculator_3-way'!B183="","",'True_Odds_Calculator_3-way'!B183)</f>
        <v>4.17</v>
      </c>
      <c r="C182" s="4">
        <f>IF('True_Odds_Calculator_3-way'!C183="","",'True_Odds_Calculator_3-way'!C183)</f>
        <v>6.81</v>
      </c>
      <c r="D182" s="9">
        <f t="shared" si="39"/>
        <v>0.62902749858997575</v>
      </c>
      <c r="E182" s="9">
        <f t="shared" si="40"/>
        <v>0.23049770160154007</v>
      </c>
      <c r="F182" s="9">
        <f t="shared" si="41"/>
        <v>0.14047479980848415</v>
      </c>
      <c r="G182" s="9">
        <f t="shared" si="42"/>
        <v>1.053135032824462</v>
      </c>
      <c r="H182" s="9">
        <f t="shared" si="43"/>
        <v>1.5897556183816988</v>
      </c>
      <c r="I182" s="9">
        <f t="shared" si="44"/>
        <v>4.3384380540535439</v>
      </c>
      <c r="J182" s="9">
        <f t="shared" si="45"/>
        <v>7.1187145407101253</v>
      </c>
      <c r="K182" s="11">
        <f t="shared" si="46"/>
        <v>0.64102564102564097</v>
      </c>
      <c r="L182" s="11">
        <f t="shared" si="47"/>
        <v>0.23980815347721823</v>
      </c>
      <c r="M182" s="11">
        <f t="shared" si="48"/>
        <v>0.14684287812041116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-0.23281751871743317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0.21534788434924712</v>
      </c>
      <c r="Q182" s="11">
        <f>2*'OddsRatio_working_3-way'!K182*'OddsRatio_working_3-way'!L182*'OddsRatio_working_3-way'!M182</f>
        <v>4.5146306991456421E-2</v>
      </c>
      <c r="R182" s="11">
        <f t="shared" si="49"/>
        <v>0</v>
      </c>
      <c r="S182" s="11">
        <f t="shared" si="50"/>
        <v>-0.92496426186300584</v>
      </c>
      <c r="T182" s="11">
        <f t="shared" si="51"/>
        <v>-0.19391284315786286</v>
      </c>
      <c r="U182" s="11">
        <f>'OddsRatio_working_3-way'!S182-'OddsRatio_working_3-way'!R182^2/3</f>
        <v>-0.92496426186300584</v>
      </c>
      <c r="V182" s="11">
        <f>'OddsRatio_working_3-way'!S182*'OddsRatio_working_3-way'!R182/3-2*'OddsRatio_working_3-way'!R182^3/27-'OddsRatio_working_3-way'!T182</f>
        <v>0.19391284315786286</v>
      </c>
      <c r="W182" s="11">
        <f>'OddsRatio_working_3-way'!V182^2+4*'OddsRatio_working_3-way'!U182^3/27</f>
        <v>-7.9636534179001128E-2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0.17120070452583355</v>
      </c>
      <c r="Y182" s="11">
        <f>IF('OddsRatio_working_3-way'!W182&gt;=0,IF('OddsRatio_working_3-way'!V182+SQRT('OddsRatio_working_3-way'!W182)&gt;0,0,PI()),ACOS('OddsRatio_working_3-way'!V182/(2*'OddsRatio_working_3-way'!X182)))</f>
        <v>0.96874792372433138</v>
      </c>
      <c r="Z182" s="11">
        <f>'OddsRatio_working_3-way'!X182^(1/3)*COS('OddsRatio_working_3-way'!Y182/3)</f>
        <v>0.52656751641223098</v>
      </c>
      <c r="AA182" s="11">
        <f>'OddsRatio_working_3-way'!X182^(1/3)*COS(('OddsRatio_working_3-way'!Y182+2*PI())/3)</f>
        <v>-0.41588144318312509</v>
      </c>
      <c r="AB182" s="11">
        <f>'OddsRatio_working_3-way'!X182^(1/3)*COS(('OddsRatio_working_3-way'!Y182+4*PI())/3)</f>
        <v>-0.11068607322910599</v>
      </c>
      <c r="AC182" s="11">
        <f>'OddsRatio_working_3-way'!X182^(1/3)*SIN('OddsRatio_working_3-way'!Y182/3)</f>
        <v>0.17620462899838038</v>
      </c>
      <c r="AD182" s="11">
        <f>'OddsRatio_working_3-way'!X182^(1/3)*SIN(('OddsRatio_working_3-way'!Y182+2*PI())/3)</f>
        <v>0.36791853152148113</v>
      </c>
      <c r="AE182" s="11">
        <f>'OddsRatio_working_3-way'!X182^(1/3)*SIN(('OddsRatio_working_3-way'!Y182+4*PI())/3)</f>
        <v>-0.54412316051986154</v>
      </c>
      <c r="AF182" s="11">
        <f>-'OddsRatio_working_3-way'!U182/(3*'OddsRatio_working_3-way'!X182^(1/3))*COS(('OddsRatio_working_3-way'!Y182)/3)</f>
        <v>0.52656751641223087</v>
      </c>
      <c r="AG182" s="11">
        <f>-'OddsRatio_working_3-way'!U182/(3*'OddsRatio_working_3-way'!X182^(1/3))*COS(('OddsRatio_working_3-way'!Y182+2*PI())/3)</f>
        <v>-0.41588144318312498</v>
      </c>
      <c r="AH182" s="11">
        <f>-'OddsRatio_working_3-way'!U182/(3*'OddsRatio_working_3-way'!X182^(1/3))*COS(('OddsRatio_working_3-way'!Y182+4*PI())/3)</f>
        <v>-0.11068607322910597</v>
      </c>
      <c r="AI182" s="11">
        <f>'OddsRatio_working_3-way'!U182/(3*'OddsRatio_working_3-way'!X182^(1/3))*SIN(('OddsRatio_working_3-way'!Y182)/3)</f>
        <v>-0.17620462899838035</v>
      </c>
      <c r="AJ182" s="11">
        <f>'OddsRatio_working_3-way'!U182/(3*'OddsRatio_working_3-way'!X182^(1/3))*SIN(('OddsRatio_working_3-way'!Y182+2*PI())/3)</f>
        <v>-0.36791853152148102</v>
      </c>
      <c r="AK182" s="11">
        <f>'OddsRatio_working_3-way'!U182/(3*'OddsRatio_working_3-way'!X182^(1/3))*SIN(('OddsRatio_working_3-way'!Y182+4*PI())/3)</f>
        <v>0.54412316051986143</v>
      </c>
      <c r="AL182" s="11">
        <f>'OddsRatio_working_3-way'!Z182+'OddsRatio_working_3-way'!AF182</f>
        <v>1.053135032824462</v>
      </c>
      <c r="AM182" s="11">
        <f>'OddsRatio_working_3-way'!AA182+'OddsRatio_working_3-way'!AG182</f>
        <v>-0.83176288636625006</v>
      </c>
      <c r="AN182" s="11">
        <f>'OddsRatio_working_3-way'!AB182+'OddsRatio_working_3-way'!AH182</f>
        <v>-0.22137214645821196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1.053135032824462</v>
      </c>
      <c r="AS182" s="11">
        <f>IF(('OddsRatio_working_3-way'!X182=0),IF(Q182&gt;0,-Q182^(1/3),(-Q182)^(1/3)),'OddsRatio_working_3-way'!AM182-'OddsRatio_working_3-way'!R182/3)</f>
        <v>-0.83176288636625006</v>
      </c>
      <c r="AT182" s="11">
        <f>IF(('OddsRatio_working_3-way'!X182=0),IF(Q182&gt;0,-Q182^(1/3),(-Q182)^(1/3)),'OddsRatio_working_3-way'!AN182-'OddsRatio_working_3-way'!R182/3)</f>
        <v>-0.22137214645821196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2.52</v>
      </c>
      <c r="B183" s="4">
        <f>IF('True_Odds_Calculator_3-way'!B184="","",'True_Odds_Calculator_3-way'!B184)</f>
        <v>2.89</v>
      </c>
      <c r="C183" s="4">
        <f>IF('True_Odds_Calculator_3-way'!C184="","",'True_Odds_Calculator_3-way'!C184)</f>
        <v>3.59</v>
      </c>
      <c r="D183" s="9">
        <f t="shared" si="39"/>
        <v>0.38912918008848579</v>
      </c>
      <c r="E183" s="9">
        <f t="shared" si="40"/>
        <v>0.33875649037785266</v>
      </c>
      <c r="F183" s="9">
        <f t="shared" si="41"/>
        <v>0.2721143295336616</v>
      </c>
      <c r="G183" s="9">
        <f t="shared" si="42"/>
        <v>1.0327899265195672</v>
      </c>
      <c r="H183" s="9">
        <f t="shared" si="43"/>
        <v>2.5698406883097422</v>
      </c>
      <c r="I183" s="9">
        <f t="shared" si="44"/>
        <v>2.951972961121982</v>
      </c>
      <c r="J183" s="9">
        <f t="shared" si="45"/>
        <v>3.6749259096856792</v>
      </c>
      <c r="K183" s="11">
        <f t="shared" si="46"/>
        <v>0.3968253968253968</v>
      </c>
      <c r="L183" s="11">
        <f t="shared" si="47"/>
        <v>0.34602076124567471</v>
      </c>
      <c r="M183" s="11">
        <f t="shared" si="48"/>
        <v>0.2785515320334262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-0.28458520881726446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0.22948717419132159</v>
      </c>
      <c r="Q183" s="11">
        <f>2*'OddsRatio_working_3-way'!K183*'OddsRatio_working_3-way'!L183*'OddsRatio_working_3-way'!M183</f>
        <v>7.6495724730440529E-2</v>
      </c>
      <c r="R183" s="11">
        <f t="shared" si="49"/>
        <v>0</v>
      </c>
      <c r="S183" s="11">
        <f t="shared" si="50"/>
        <v>-0.80639178383539256</v>
      </c>
      <c r="T183" s="11">
        <f t="shared" si="51"/>
        <v>-0.26879726127846421</v>
      </c>
      <c r="U183" s="11">
        <f>'OddsRatio_working_3-way'!S183-'OddsRatio_working_3-way'!R183^2/3</f>
        <v>-0.80639178383539256</v>
      </c>
      <c r="V183" s="11">
        <f>'OddsRatio_working_3-way'!S183*'OddsRatio_working_3-way'!R183/3-2*'OddsRatio_working_3-way'!R183^3/27-'OddsRatio_working_3-way'!T183</f>
        <v>0.26879726127846421</v>
      </c>
      <c r="W183" s="11">
        <f>'OddsRatio_working_3-way'!V183^2+4*'OddsRatio_working_3-way'!U183^3/27</f>
        <v>-5.4325564567649087E-3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0.13935971811069353</v>
      </c>
      <c r="Y183" s="11">
        <f>IF('OddsRatio_working_3-way'!W183&gt;=0,IF('OddsRatio_working_3-way'!V183+SQRT('OddsRatio_working_3-way'!W183)&gt;0,0,PI()),ACOS('OddsRatio_working_3-way'!V183/(2*'OddsRatio_working_3-way'!X183)))</f>
        <v>0.26762808016761985</v>
      </c>
      <c r="Z183" s="11">
        <f>'OddsRatio_working_3-way'!X183^(1/3)*COS('OddsRatio_working_3-way'!Y183/3)</f>
        <v>0.51639496325978362</v>
      </c>
      <c r="AA183" s="11">
        <f>'OddsRatio_working_3-way'!X183^(1/3)*COS(('OddsRatio_working_3-way'!Y183+2*PI())/3)</f>
        <v>-0.29819907408310786</v>
      </c>
      <c r="AB183" s="11">
        <f>'OddsRatio_working_3-way'!X183^(1/3)*COS(('OddsRatio_working_3-way'!Y183+4*PI())/3)</f>
        <v>-0.21819588917667584</v>
      </c>
      <c r="AC183" s="11">
        <f>'OddsRatio_working_3-way'!X183^(1/3)*SIN('OddsRatio_working_3-way'!Y183/3)</f>
        <v>4.6189860341756039E-2</v>
      </c>
      <c r="AD183" s="11">
        <f>'OddsRatio_working_3-way'!X183^(1/3)*SIN(('OddsRatio_working_3-way'!Y183+2*PI())/3)</f>
        <v>0.4241162263984265</v>
      </c>
      <c r="AE183" s="11">
        <f>'OddsRatio_working_3-way'!X183^(1/3)*SIN(('OddsRatio_working_3-way'!Y183+4*PI())/3)</f>
        <v>-0.47030608674018237</v>
      </c>
      <c r="AF183" s="11">
        <f>-'OddsRatio_working_3-way'!U183/(3*'OddsRatio_working_3-way'!X183^(1/3))*COS(('OddsRatio_working_3-way'!Y183)/3)</f>
        <v>0.51639496325978362</v>
      </c>
      <c r="AG183" s="11">
        <f>-'OddsRatio_working_3-way'!U183/(3*'OddsRatio_working_3-way'!X183^(1/3))*COS(('OddsRatio_working_3-way'!Y183+2*PI())/3)</f>
        <v>-0.29819907408310786</v>
      </c>
      <c r="AH183" s="11">
        <f>-'OddsRatio_working_3-way'!U183/(3*'OddsRatio_working_3-way'!X183^(1/3))*COS(('OddsRatio_working_3-way'!Y183+4*PI())/3)</f>
        <v>-0.21819588917667584</v>
      </c>
      <c r="AI183" s="11">
        <f>'OddsRatio_working_3-way'!U183/(3*'OddsRatio_working_3-way'!X183^(1/3))*SIN(('OddsRatio_working_3-way'!Y183)/3)</f>
        <v>-4.6189860341756039E-2</v>
      </c>
      <c r="AJ183" s="11">
        <f>'OddsRatio_working_3-way'!U183/(3*'OddsRatio_working_3-way'!X183^(1/3))*SIN(('OddsRatio_working_3-way'!Y183+2*PI())/3)</f>
        <v>-0.4241162263984265</v>
      </c>
      <c r="AK183" s="11">
        <f>'OddsRatio_working_3-way'!U183/(3*'OddsRatio_working_3-way'!X183^(1/3))*SIN(('OddsRatio_working_3-way'!Y183+4*PI())/3)</f>
        <v>0.47030608674018237</v>
      </c>
      <c r="AL183" s="11">
        <f>'OddsRatio_working_3-way'!Z183+'OddsRatio_working_3-way'!AF183</f>
        <v>1.0327899265195672</v>
      </c>
      <c r="AM183" s="11">
        <f>'OddsRatio_working_3-way'!AA183+'OddsRatio_working_3-way'!AG183</f>
        <v>-0.59639814816621572</v>
      </c>
      <c r="AN183" s="11">
        <f>'OddsRatio_working_3-way'!AB183+'OddsRatio_working_3-way'!AH183</f>
        <v>-0.43639177835335169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1.0327899265195672</v>
      </c>
      <c r="AS183" s="11">
        <f>IF(('OddsRatio_working_3-way'!X183=0),IF(Q183&gt;0,-Q183^(1/3),(-Q183)^(1/3)),'OddsRatio_working_3-way'!AM183-'OddsRatio_working_3-way'!R183/3)</f>
        <v>-0.59639814816621572</v>
      </c>
      <c r="AT183" s="11">
        <f>IF(('OddsRatio_working_3-way'!X183=0),IF(Q183&gt;0,-Q183^(1/3),(-Q183)^(1/3)),'OddsRatio_working_3-way'!AN183-'OddsRatio_working_3-way'!R183/3)</f>
        <v>-0.43639177835335169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2.09</v>
      </c>
      <c r="B184" s="4">
        <f>IF('True_Odds_Calculator_3-way'!B185="","",'True_Odds_Calculator_3-way'!B185)</f>
        <v>2.88</v>
      </c>
      <c r="C184" s="4">
        <f>IF('True_Odds_Calculator_3-way'!C185="","",'True_Odds_Calculator_3-way'!C185)</f>
        <v>4.66</v>
      </c>
      <c r="D184" s="9">
        <f t="shared" si="39"/>
        <v>0.46276551796333337</v>
      </c>
      <c r="E184" s="9">
        <f t="shared" si="40"/>
        <v>0.33307536862253612</v>
      </c>
      <c r="F184" s="9">
        <f t="shared" si="41"/>
        <v>0.20415911341413057</v>
      </c>
      <c r="G184" s="9">
        <f t="shared" si="42"/>
        <v>1.0650656811303829</v>
      </c>
      <c r="H184" s="9">
        <f t="shared" si="43"/>
        <v>2.1609215924321172</v>
      </c>
      <c r="I184" s="9">
        <f t="shared" si="44"/>
        <v>3.0023234805251202</v>
      </c>
      <c r="J184" s="9">
        <f t="shared" si="45"/>
        <v>4.8981403929372007</v>
      </c>
      <c r="K184" s="11">
        <f t="shared" si="46"/>
        <v>0.47846889952153115</v>
      </c>
      <c r="L184" s="11">
        <f t="shared" si="47"/>
        <v>0.34722222222222221</v>
      </c>
      <c r="M184" s="11">
        <f t="shared" si="48"/>
        <v>0.21459227467811159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-0.26738727916161842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0.23636808564524847</v>
      </c>
      <c r="Q184" s="11">
        <f>2*'OddsRatio_working_3-way'!K184*'OddsRatio_working_3-way'!L184*'OddsRatio_working_3-way'!M184</f>
        <v>7.130258993823485E-2</v>
      </c>
      <c r="R184" s="11">
        <f t="shared" si="49"/>
        <v>0</v>
      </c>
      <c r="S184" s="11">
        <f t="shared" si="50"/>
        <v>-0.88399151368146855</v>
      </c>
      <c r="T184" s="11">
        <f t="shared" si="51"/>
        <v>-0.26666410669124246</v>
      </c>
      <c r="U184" s="11">
        <f>'OddsRatio_working_3-way'!S184-'OddsRatio_working_3-way'!R184^2/3</f>
        <v>-0.88399151368146855</v>
      </c>
      <c r="V184" s="11">
        <f>'OddsRatio_working_3-way'!S184*'OddsRatio_working_3-way'!R184/3-2*'OddsRatio_working_3-way'!R184^3/27-'OddsRatio_working_3-way'!T184</f>
        <v>0.26666410669124246</v>
      </c>
      <c r="W184" s="11">
        <f>'OddsRatio_working_3-way'!V184^2+4*'OddsRatio_working_3-way'!U184^3/27</f>
        <v>-3.1229100000693108E-2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0.15995221614448754</v>
      </c>
      <c r="Y184" s="11">
        <f>IF('OddsRatio_working_3-way'!W184&gt;=0,IF('OddsRatio_working_3-way'!V184+SQRT('OddsRatio_working_3-way'!W184)&gt;0,0,PI()),ACOS('OddsRatio_working_3-way'!V184/(2*'OddsRatio_working_3-way'!X184)))</f>
        <v>0.5852495119064296</v>
      </c>
      <c r="Z184" s="11">
        <f>'OddsRatio_working_3-way'!X184^(1/3)*COS('OddsRatio_working_3-way'!Y184/3)</f>
        <v>0.53253284056519146</v>
      </c>
      <c r="AA184" s="11">
        <f>'OddsRatio_working_3-way'!X184^(1/3)*COS(('OddsRatio_working_3-way'!Y184+2*PI())/3)</f>
        <v>-0.35739522313901101</v>
      </c>
      <c r="AB184" s="11">
        <f>'OddsRatio_working_3-way'!X184^(1/3)*COS(('OddsRatio_working_3-way'!Y184+4*PI())/3)</f>
        <v>-0.17513761742618061</v>
      </c>
      <c r="AC184" s="11">
        <f>'OddsRatio_working_3-way'!X184^(1/3)*SIN('OddsRatio_working_3-way'!Y184/3)</f>
        <v>0.10522647772015936</v>
      </c>
      <c r="AD184" s="11">
        <f>'OddsRatio_working_3-way'!X184^(1/3)*SIN(('OddsRatio_working_3-way'!Y184+2*PI())/3)</f>
        <v>0.40857372941886438</v>
      </c>
      <c r="AE184" s="11">
        <f>'OddsRatio_working_3-way'!X184^(1/3)*SIN(('OddsRatio_working_3-way'!Y184+4*PI())/3)</f>
        <v>-0.51380020713902375</v>
      </c>
      <c r="AF184" s="11">
        <f>-'OddsRatio_working_3-way'!U184/(3*'OddsRatio_working_3-way'!X184^(1/3))*COS(('OddsRatio_working_3-way'!Y184)/3)</f>
        <v>0.53253284056519146</v>
      </c>
      <c r="AG184" s="11">
        <f>-'OddsRatio_working_3-way'!U184/(3*'OddsRatio_working_3-way'!X184^(1/3))*COS(('OddsRatio_working_3-way'!Y184+2*PI())/3)</f>
        <v>-0.35739522313901101</v>
      </c>
      <c r="AH184" s="11">
        <f>-'OddsRatio_working_3-way'!U184/(3*'OddsRatio_working_3-way'!X184^(1/3))*COS(('OddsRatio_working_3-way'!Y184+4*PI())/3)</f>
        <v>-0.17513761742618061</v>
      </c>
      <c r="AI184" s="11">
        <f>'OddsRatio_working_3-way'!U184/(3*'OddsRatio_working_3-way'!X184^(1/3))*SIN(('OddsRatio_working_3-way'!Y184)/3)</f>
        <v>-0.10522647772015936</v>
      </c>
      <c r="AJ184" s="11">
        <f>'OddsRatio_working_3-way'!U184/(3*'OddsRatio_working_3-way'!X184^(1/3))*SIN(('OddsRatio_working_3-way'!Y184+2*PI())/3)</f>
        <v>-0.40857372941886438</v>
      </c>
      <c r="AK184" s="11">
        <f>'OddsRatio_working_3-way'!U184/(3*'OddsRatio_working_3-way'!X184^(1/3))*SIN(('OddsRatio_working_3-way'!Y184+4*PI())/3)</f>
        <v>0.51380020713902375</v>
      </c>
      <c r="AL184" s="11">
        <f>'OddsRatio_working_3-way'!Z184+'OddsRatio_working_3-way'!AF184</f>
        <v>1.0650656811303829</v>
      </c>
      <c r="AM184" s="11">
        <f>'OddsRatio_working_3-way'!AA184+'OddsRatio_working_3-way'!AG184</f>
        <v>-0.71479044627802202</v>
      </c>
      <c r="AN184" s="11">
        <f>'OddsRatio_working_3-way'!AB184+'OddsRatio_working_3-way'!AH184</f>
        <v>-0.35027523485236123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1.0650656811303829</v>
      </c>
      <c r="AS184" s="11">
        <f>IF(('OddsRatio_working_3-way'!X184=0),IF(Q184&gt;0,-Q184^(1/3),(-Q184)^(1/3)),'OddsRatio_working_3-way'!AM184-'OddsRatio_working_3-way'!R184/3)</f>
        <v>-0.71479044627802202</v>
      </c>
      <c r="AT184" s="11">
        <f>IF(('OddsRatio_working_3-way'!X184=0),IF(Q184&gt;0,-Q184^(1/3),(-Q184)^(1/3)),'OddsRatio_working_3-way'!AN184-'OddsRatio_working_3-way'!R184/3)</f>
        <v>-0.35027523485236123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2.79</v>
      </c>
      <c r="B185" s="4">
        <f>IF('True_Odds_Calculator_3-way'!B186="","",'True_Odds_Calculator_3-way'!B186)</f>
        <v>3.07</v>
      </c>
      <c r="C185" s="4">
        <f>IF('True_Odds_Calculator_3-way'!C186="","",'True_Odds_Calculator_3-way'!C186)</f>
        <v>2.82</v>
      </c>
      <c r="D185" s="9">
        <f t="shared" si="39"/>
        <v>0.34527461622456435</v>
      </c>
      <c r="E185" s="9">
        <f t="shared" si="40"/>
        <v>0.31319836103191206</v>
      </c>
      <c r="F185" s="9">
        <f t="shared" si="41"/>
        <v>0.34152702274352359</v>
      </c>
      <c r="G185" s="9">
        <f t="shared" si="42"/>
        <v>1.0593549413617256</v>
      </c>
      <c r="H185" s="9">
        <f t="shared" si="43"/>
        <v>2.8962453450374892</v>
      </c>
      <c r="I185" s="9">
        <f t="shared" si="44"/>
        <v>3.1928647286187717</v>
      </c>
      <c r="J185" s="9">
        <f t="shared" si="45"/>
        <v>2.9280259932783403</v>
      </c>
      <c r="K185" s="11">
        <f t="shared" si="46"/>
        <v>0.35842293906810035</v>
      </c>
      <c r="L185" s="11">
        <f t="shared" si="47"/>
        <v>0.32573289902280134</v>
      </c>
      <c r="M185" s="11">
        <f t="shared" si="48"/>
        <v>0.3546099290780142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-0.27919206913794425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0.23515631643528195</v>
      </c>
      <c r="Q185" s="11">
        <f>2*'OddsRatio_working_3-way'!K185*'OddsRatio_working_3-way'!L185*'OddsRatio_working_3-way'!M185</f>
        <v>8.2801519871578161E-2</v>
      </c>
      <c r="R185" s="11">
        <f t="shared" si="49"/>
        <v>0</v>
      </c>
      <c r="S185" s="11">
        <f t="shared" si="50"/>
        <v>-0.84227434239579002</v>
      </c>
      <c r="T185" s="11">
        <f t="shared" si="51"/>
        <v>-0.29657547267457401</v>
      </c>
      <c r="U185" s="11">
        <f>'OddsRatio_working_3-way'!S185-'OddsRatio_working_3-way'!R185^2/3</f>
        <v>-0.84227434239579002</v>
      </c>
      <c r="V185" s="11">
        <f>'OddsRatio_working_3-way'!S185*'OddsRatio_working_3-way'!R185/3-2*'OddsRatio_working_3-way'!R185^3/27-'OddsRatio_working_3-way'!T185</f>
        <v>0.29657547267457401</v>
      </c>
      <c r="W185" s="11">
        <f>'OddsRatio_working_3-way'!V185^2+4*'OddsRatio_working_3-way'!U185^3/27</f>
        <v>-5.6615564248227446E-4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0.14876421498014003</v>
      </c>
      <c r="Y185" s="11">
        <f>IF('OddsRatio_working_3-way'!W185&gt;=0,IF('OddsRatio_working_3-way'!V185+SQRT('OddsRatio_working_3-way'!W185)&gt;0,0,PI()),ACOS('OddsRatio_working_3-way'!V185/(2*'OddsRatio_working_3-way'!X185)))</f>
        <v>8.0057765685733973E-2</v>
      </c>
      <c r="Z185" s="11">
        <f>'OddsRatio_working_3-way'!X185^(1/3)*COS('OddsRatio_working_3-way'!Y185/3)</f>
        <v>0.52967747068086279</v>
      </c>
      <c r="AA185" s="11">
        <f>'OddsRatio_working_3-way'!X185^(1/3)*COS(('OddsRatio_working_3-way'!Y185+2*PI())/3)</f>
        <v>-0.2770828518373582</v>
      </c>
      <c r="AB185" s="11">
        <f>'OddsRatio_working_3-way'!X185^(1/3)*COS(('OddsRatio_working_3-way'!Y185+4*PI())/3)</f>
        <v>-0.25259461884350448</v>
      </c>
      <c r="AC185" s="11">
        <f>'OddsRatio_working_3-way'!X185^(1/3)*SIN('OddsRatio_working_3-way'!Y185/3)</f>
        <v>1.4138287910979788E-2</v>
      </c>
      <c r="AD185" s="11">
        <f>'OddsRatio_working_3-way'!X185^(1/3)*SIN(('OddsRatio_working_3-way'!Y185+2*PI())/3)</f>
        <v>0.4516450014664245</v>
      </c>
      <c r="AE185" s="11">
        <f>'OddsRatio_working_3-way'!X185^(1/3)*SIN(('OddsRatio_working_3-way'!Y185+4*PI())/3)</f>
        <v>-0.46578328937740421</v>
      </c>
      <c r="AF185" s="11">
        <f>-'OddsRatio_working_3-way'!U185/(3*'OddsRatio_working_3-way'!X185^(1/3))*COS(('OddsRatio_working_3-way'!Y185)/3)</f>
        <v>0.52967747068086279</v>
      </c>
      <c r="AG185" s="11">
        <f>-'OddsRatio_working_3-way'!U185/(3*'OddsRatio_working_3-way'!X185^(1/3))*COS(('OddsRatio_working_3-way'!Y185+2*PI())/3)</f>
        <v>-0.2770828518373582</v>
      </c>
      <c r="AH185" s="11">
        <f>-'OddsRatio_working_3-way'!U185/(3*'OddsRatio_working_3-way'!X185^(1/3))*COS(('OddsRatio_working_3-way'!Y185+4*PI())/3)</f>
        <v>-0.25259461884350448</v>
      </c>
      <c r="AI185" s="11">
        <f>'OddsRatio_working_3-way'!U185/(3*'OddsRatio_working_3-way'!X185^(1/3))*SIN(('OddsRatio_working_3-way'!Y185)/3)</f>
        <v>-1.4138287910979788E-2</v>
      </c>
      <c r="AJ185" s="11">
        <f>'OddsRatio_working_3-way'!U185/(3*'OddsRatio_working_3-way'!X185^(1/3))*SIN(('OddsRatio_working_3-way'!Y185+2*PI())/3)</f>
        <v>-0.4516450014664245</v>
      </c>
      <c r="AK185" s="11">
        <f>'OddsRatio_working_3-way'!U185/(3*'OddsRatio_working_3-way'!X185^(1/3))*SIN(('OddsRatio_working_3-way'!Y185+4*PI())/3)</f>
        <v>0.46578328937740421</v>
      </c>
      <c r="AL185" s="11">
        <f>'OddsRatio_working_3-way'!Z185+'OddsRatio_working_3-way'!AF185</f>
        <v>1.0593549413617256</v>
      </c>
      <c r="AM185" s="11">
        <f>'OddsRatio_working_3-way'!AA185+'OddsRatio_working_3-way'!AG185</f>
        <v>-0.5541657036747164</v>
      </c>
      <c r="AN185" s="11">
        <f>'OddsRatio_working_3-way'!AB185+'OddsRatio_working_3-way'!AH185</f>
        <v>-0.50518923768700896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1.0593549413617256</v>
      </c>
      <c r="AS185" s="11">
        <f>IF(('OddsRatio_working_3-way'!X185=0),IF(Q185&gt;0,-Q185^(1/3),(-Q185)^(1/3)),'OddsRatio_working_3-way'!AM185-'OddsRatio_working_3-way'!R185/3)</f>
        <v>-0.5541657036747164</v>
      </c>
      <c r="AT185" s="11">
        <f>IF(('OddsRatio_working_3-way'!X185=0),IF(Q185&gt;0,-Q185^(1/3),(-Q185)^(1/3)),'OddsRatio_working_3-way'!AN185-'OddsRatio_working_3-way'!R185/3)</f>
        <v>-0.50518923768700896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1.85</v>
      </c>
      <c r="B186" s="4">
        <f>IF('True_Odds_Calculator_3-way'!B187="","",'True_Odds_Calculator_3-way'!B187)</f>
        <v>3.46</v>
      </c>
      <c r="C186" s="4">
        <f>IF('True_Odds_Calculator_3-way'!C187="","",'True_Odds_Calculator_3-way'!C187)</f>
        <v>4.75</v>
      </c>
      <c r="D186" s="9">
        <f t="shared" si="39"/>
        <v>0.52430613364679934</v>
      </c>
      <c r="E186" s="9">
        <f t="shared" si="40"/>
        <v>0.27580251293684649</v>
      </c>
      <c r="F186" s="9">
        <f t="shared" si="41"/>
        <v>0.19989135341635397</v>
      </c>
      <c r="G186" s="9">
        <f t="shared" si="42"/>
        <v>1.0673913709075062</v>
      </c>
      <c r="H186" s="9">
        <f t="shared" si="43"/>
        <v>1.9072826652713804</v>
      </c>
      <c r="I186" s="9">
        <f t="shared" si="44"/>
        <v>3.6257827724324647</v>
      </c>
      <c r="J186" s="9">
        <f t="shared" si="45"/>
        <v>5.0027176409031489</v>
      </c>
      <c r="K186" s="11">
        <f t="shared" si="46"/>
        <v>0.54054054054054046</v>
      </c>
      <c r="L186" s="11">
        <f t="shared" si="47"/>
        <v>0.28901734104046245</v>
      </c>
      <c r="M186" s="11">
        <f t="shared" si="48"/>
        <v>0.21052631578947367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-0.2578955590820512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0.23220056076764317</v>
      </c>
      <c r="Q186" s="11">
        <f>2*'OddsRatio_working_3-way'!K186*'OddsRatio_working_3-way'!L186*'OddsRatio_working_3-way'!M186</f>
        <v>6.5779195684884759E-2</v>
      </c>
      <c r="R186" s="11">
        <f t="shared" si="49"/>
        <v>0</v>
      </c>
      <c r="S186" s="11">
        <f t="shared" si="50"/>
        <v>-0.90036665072533106</v>
      </c>
      <c r="T186" s="11">
        <f t="shared" si="51"/>
        <v>-0.25506137414315333</v>
      </c>
      <c r="U186" s="11">
        <f>'OddsRatio_working_3-way'!S186-'OddsRatio_working_3-way'!R186^2/3</f>
        <v>-0.90036665072533106</v>
      </c>
      <c r="V186" s="11">
        <f>'OddsRatio_working_3-way'!S186*'OddsRatio_working_3-way'!R186/3-2*'OddsRatio_working_3-way'!R186^3/27-'OddsRatio_working_3-way'!T186</f>
        <v>0.25506137414315333</v>
      </c>
      <c r="W186" s="11">
        <f>'OddsRatio_working_3-way'!V186^2+4*'OddsRatio_working_3-way'!U186^3/27</f>
        <v>-4.3075743461729502E-2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0.16441718891399643</v>
      </c>
      <c r="Y186" s="11">
        <f>IF('OddsRatio_working_3-way'!W186&gt;=0,IF('OddsRatio_working_3-way'!V186+SQRT('OddsRatio_working_3-way'!W186)&gt;0,0,PI()),ACOS('OddsRatio_working_3-way'!V186/(2*'OddsRatio_working_3-way'!X186)))</f>
        <v>0.68304727293492273</v>
      </c>
      <c r="Z186" s="11">
        <f>'OddsRatio_working_3-way'!X186^(1/3)*COS('OddsRatio_working_3-way'!Y186/3)</f>
        <v>0.53369568545375312</v>
      </c>
      <c r="AA186" s="11">
        <f>'OddsRatio_working_3-way'!X186^(1/3)*COS(('OddsRatio_working_3-way'!Y186+2*PI())/3)</f>
        <v>-0.37393822127401444</v>
      </c>
      <c r="AB186" s="11">
        <f>'OddsRatio_working_3-way'!X186^(1/3)*COS(('OddsRatio_working_3-way'!Y186+4*PI())/3)</f>
        <v>-0.15975746417973855</v>
      </c>
      <c r="AC186" s="11">
        <f>'OddsRatio_working_3-way'!X186^(1/3)*SIN('OddsRatio_working_3-way'!Y186/3)</f>
        <v>0.12365731776361795</v>
      </c>
      <c r="AD186" s="11">
        <f>'OddsRatio_working_3-way'!X186^(1/3)*SIN(('OddsRatio_working_3-way'!Y186+2*PI())/3)</f>
        <v>0.4003653626112903</v>
      </c>
      <c r="AE186" s="11">
        <f>'OddsRatio_working_3-way'!X186^(1/3)*SIN(('OddsRatio_working_3-way'!Y186+4*PI())/3)</f>
        <v>-0.52402268037490829</v>
      </c>
      <c r="AF186" s="11">
        <f>-'OddsRatio_working_3-way'!U186/(3*'OddsRatio_working_3-way'!X186^(1/3))*COS(('OddsRatio_working_3-way'!Y186)/3)</f>
        <v>0.53369568545375312</v>
      </c>
      <c r="AG186" s="11">
        <f>-'OddsRatio_working_3-way'!U186/(3*'OddsRatio_working_3-way'!X186^(1/3))*COS(('OddsRatio_working_3-way'!Y186+2*PI())/3)</f>
        <v>-0.37393822127401444</v>
      </c>
      <c r="AH186" s="11">
        <f>-'OddsRatio_working_3-way'!U186/(3*'OddsRatio_working_3-way'!X186^(1/3))*COS(('OddsRatio_working_3-way'!Y186+4*PI())/3)</f>
        <v>-0.15975746417973855</v>
      </c>
      <c r="AI186" s="11">
        <f>'OddsRatio_working_3-way'!U186/(3*'OddsRatio_working_3-way'!X186^(1/3))*SIN(('OddsRatio_working_3-way'!Y186)/3)</f>
        <v>-0.12365731776361795</v>
      </c>
      <c r="AJ186" s="11">
        <f>'OddsRatio_working_3-way'!U186/(3*'OddsRatio_working_3-way'!X186^(1/3))*SIN(('OddsRatio_working_3-way'!Y186+2*PI())/3)</f>
        <v>-0.4003653626112903</v>
      </c>
      <c r="AK186" s="11">
        <f>'OddsRatio_working_3-way'!U186/(3*'OddsRatio_working_3-way'!X186^(1/3))*SIN(('OddsRatio_working_3-way'!Y186+4*PI())/3)</f>
        <v>0.52402268037490829</v>
      </c>
      <c r="AL186" s="11">
        <f>'OddsRatio_working_3-way'!Z186+'OddsRatio_working_3-way'!AF186</f>
        <v>1.0673913709075062</v>
      </c>
      <c r="AM186" s="11">
        <f>'OddsRatio_working_3-way'!AA186+'OddsRatio_working_3-way'!AG186</f>
        <v>-0.74787644254802887</v>
      </c>
      <c r="AN186" s="11">
        <f>'OddsRatio_working_3-way'!AB186+'OddsRatio_working_3-way'!AH186</f>
        <v>-0.31951492835947709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1.0673913709075062</v>
      </c>
      <c r="AS186" s="11">
        <f>IF(('OddsRatio_working_3-way'!X186=0),IF(Q186&gt;0,-Q186^(1/3),(-Q186)^(1/3)),'OddsRatio_working_3-way'!AM186-'OddsRatio_working_3-way'!R186/3)</f>
        <v>-0.74787644254802887</v>
      </c>
      <c r="AT186" s="11">
        <f>IF(('OddsRatio_working_3-way'!X186=0),IF(Q186&gt;0,-Q186^(1/3),(-Q186)^(1/3)),'OddsRatio_working_3-way'!AN186-'OddsRatio_working_3-way'!R186/3)</f>
        <v>-0.31951492835947709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2.06</v>
      </c>
      <c r="B187" s="4">
        <f>IF('True_Odds_Calculator_3-way'!B188="","",'True_Odds_Calculator_3-way'!B188)</f>
        <v>3.43</v>
      </c>
      <c r="C187" s="4">
        <f>IF('True_Odds_Calculator_3-way'!C188="","",'True_Odds_Calculator_3-way'!C188)</f>
        <v>3.8</v>
      </c>
      <c r="D187" s="9">
        <f t="shared" si="39"/>
        <v>0.46989516841609624</v>
      </c>
      <c r="E187" s="9">
        <f t="shared" si="40"/>
        <v>0.27884711421650016</v>
      </c>
      <c r="F187" s="9">
        <f t="shared" si="41"/>
        <v>0.25125771736740354</v>
      </c>
      <c r="G187" s="9">
        <f t="shared" si="42"/>
        <v>1.0642775906940631</v>
      </c>
      <c r="H187" s="9">
        <f t="shared" si="43"/>
        <v>2.1281342461357067</v>
      </c>
      <c r="I187" s="9">
        <f t="shared" si="44"/>
        <v>3.5861945453865745</v>
      </c>
      <c r="J187" s="9">
        <f t="shared" si="45"/>
        <v>3.9799772539433773</v>
      </c>
      <c r="K187" s="11">
        <f t="shared" si="46"/>
        <v>0.4854368932038835</v>
      </c>
      <c r="L187" s="11">
        <f t="shared" si="47"/>
        <v>0.29154518950437314</v>
      </c>
      <c r="M187" s="11">
        <f t="shared" si="48"/>
        <v>0.26315789473684209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-0.26861189033610378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0.23426408303302337</v>
      </c>
      <c r="Q187" s="11">
        <f>2*'OddsRatio_working_3-way'!K187*'OddsRatio_working_3-way'!L187*'OddsRatio_working_3-way'!M187</f>
        <v>7.4487784748179131E-2</v>
      </c>
      <c r="R187" s="11">
        <f t="shared" si="49"/>
        <v>0</v>
      </c>
      <c r="S187" s="11">
        <f t="shared" si="50"/>
        <v>-0.87212849267356596</v>
      </c>
      <c r="T187" s="11">
        <f t="shared" si="51"/>
        <v>-0.27730635697092715</v>
      </c>
      <c r="U187" s="11">
        <f>'OddsRatio_working_3-way'!S187-'OddsRatio_working_3-way'!R187^2/3</f>
        <v>-0.87212849267356596</v>
      </c>
      <c r="V187" s="11">
        <f>'OddsRatio_working_3-way'!S187*'OddsRatio_working_3-way'!R187/3-2*'OddsRatio_working_3-way'!R187^3/27-'OddsRatio_working_3-way'!T187</f>
        <v>0.27730635697092715</v>
      </c>
      <c r="W187" s="11">
        <f>'OddsRatio_working_3-way'!V187^2+4*'OddsRatio_working_3-way'!U187^3/27</f>
        <v>-2.1374962533517519E-2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0.15674324399316608</v>
      </c>
      <c r="Y187" s="11">
        <f>IF('OddsRatio_working_3-way'!W187&gt;=0,IF('OddsRatio_working_3-way'!V187+SQRT('OddsRatio_working_3-way'!W187)&gt;0,0,PI()),ACOS('OddsRatio_working_3-way'!V187/(2*'OddsRatio_working_3-way'!X187)))</f>
        <v>0.48518666437995206</v>
      </c>
      <c r="Z187" s="11">
        <f>'OddsRatio_working_3-way'!X187^(1/3)*COS('OddsRatio_working_3-way'!Y187/3)</f>
        <v>0.53213879534703157</v>
      </c>
      <c r="AA187" s="11">
        <f>'OddsRatio_working_3-way'!X187^(1/3)*COS(('OddsRatio_working_3-way'!Y187+2*PI())/3)</f>
        <v>-0.34125816035351353</v>
      </c>
      <c r="AB187" s="11">
        <f>'OddsRatio_working_3-way'!X187^(1/3)*COS(('OddsRatio_working_3-way'!Y187+4*PI())/3)</f>
        <v>-0.19088063499351798</v>
      </c>
      <c r="AC187" s="11">
        <f>'OddsRatio_working_3-way'!X187^(1/3)*SIN('OddsRatio_working_3-way'!Y187/3)</f>
        <v>8.6820504746663099E-2</v>
      </c>
      <c r="AD187" s="11">
        <f>'OddsRatio_working_3-way'!X187^(1/3)*SIN(('OddsRatio_working_3-way'!Y187+2*PI())/3)</f>
        <v>0.41743546273644622</v>
      </c>
      <c r="AE187" s="11">
        <f>'OddsRatio_working_3-way'!X187^(1/3)*SIN(('OddsRatio_working_3-way'!Y187+4*PI())/3)</f>
        <v>-0.50425596748310941</v>
      </c>
      <c r="AF187" s="11">
        <f>-'OddsRatio_working_3-way'!U187/(3*'OddsRatio_working_3-way'!X187^(1/3))*COS(('OddsRatio_working_3-way'!Y187)/3)</f>
        <v>0.53213879534703157</v>
      </c>
      <c r="AG187" s="11">
        <f>-'OddsRatio_working_3-way'!U187/(3*'OddsRatio_working_3-way'!X187^(1/3))*COS(('OddsRatio_working_3-way'!Y187+2*PI())/3)</f>
        <v>-0.34125816035351353</v>
      </c>
      <c r="AH187" s="11">
        <f>-'OddsRatio_working_3-way'!U187/(3*'OddsRatio_working_3-way'!X187^(1/3))*COS(('OddsRatio_working_3-way'!Y187+4*PI())/3)</f>
        <v>-0.19088063499351798</v>
      </c>
      <c r="AI187" s="11">
        <f>'OddsRatio_working_3-way'!U187/(3*'OddsRatio_working_3-way'!X187^(1/3))*SIN(('OddsRatio_working_3-way'!Y187)/3)</f>
        <v>-8.6820504746663099E-2</v>
      </c>
      <c r="AJ187" s="11">
        <f>'OddsRatio_working_3-way'!U187/(3*'OddsRatio_working_3-way'!X187^(1/3))*SIN(('OddsRatio_working_3-way'!Y187+2*PI())/3)</f>
        <v>-0.41743546273644622</v>
      </c>
      <c r="AK187" s="11">
        <f>'OddsRatio_working_3-way'!U187/(3*'OddsRatio_working_3-way'!X187^(1/3))*SIN(('OddsRatio_working_3-way'!Y187+4*PI())/3)</f>
        <v>0.50425596748310941</v>
      </c>
      <c r="AL187" s="11">
        <f>'OddsRatio_working_3-way'!Z187+'OddsRatio_working_3-way'!AF187</f>
        <v>1.0642775906940631</v>
      </c>
      <c r="AM187" s="11">
        <f>'OddsRatio_working_3-way'!AA187+'OddsRatio_working_3-way'!AG187</f>
        <v>-0.68251632070702706</v>
      </c>
      <c r="AN187" s="11">
        <f>'OddsRatio_working_3-way'!AB187+'OddsRatio_working_3-way'!AH187</f>
        <v>-0.38176126998703597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1.0642775906940631</v>
      </c>
      <c r="AS187" s="11">
        <f>IF(('OddsRatio_working_3-way'!X187=0),IF(Q187&gt;0,-Q187^(1/3),(-Q187)^(1/3)),'OddsRatio_working_3-way'!AM187-'OddsRatio_working_3-way'!R187/3)</f>
        <v>-0.68251632070702706</v>
      </c>
      <c r="AT187" s="11">
        <f>IF(('OddsRatio_working_3-way'!X187=0),IF(Q187&gt;0,-Q187^(1/3),(-Q187)^(1/3)),'OddsRatio_working_3-way'!AN187-'OddsRatio_working_3-way'!R187/3)</f>
        <v>-0.38176126998703597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1.57</v>
      </c>
      <c r="B188" s="4">
        <f>IF('True_Odds_Calculator_3-way'!B189="","",'True_Odds_Calculator_3-way'!B189)</f>
        <v>3.84</v>
      </c>
      <c r="C188" s="4">
        <f>IF('True_Odds_Calculator_3-way'!C189="","",'True_Odds_Calculator_3-way'!C189)</f>
        <v>6.82</v>
      </c>
      <c r="D188" s="9">
        <f t="shared" si="39"/>
        <v>0.61805023549054761</v>
      </c>
      <c r="E188" s="9">
        <f t="shared" si="40"/>
        <v>0.24515119608337371</v>
      </c>
      <c r="F188" s="9">
        <f t="shared" si="41"/>
        <v>0.13679856842607863</v>
      </c>
      <c r="G188" s="9">
        <f t="shared" si="42"/>
        <v>1.0841955356995929</v>
      </c>
      <c r="H188" s="9">
        <f t="shared" si="43"/>
        <v>1.6179914553487682</v>
      </c>
      <c r="I188" s="9">
        <f t="shared" si="44"/>
        <v>4.0791153213868432</v>
      </c>
      <c r="J188" s="9">
        <f t="shared" si="45"/>
        <v>7.3100180177716299</v>
      </c>
      <c r="K188" s="11">
        <f t="shared" si="46"/>
        <v>0.63694267515923564</v>
      </c>
      <c r="L188" s="11">
        <f t="shared" si="47"/>
        <v>0.26041666666666669</v>
      </c>
      <c r="M188" s="11">
        <f t="shared" si="48"/>
        <v>0.14662756598240467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-0.22914001064684231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0.22448454651300348</v>
      </c>
      <c r="Q188" s="11">
        <f>2*'OddsRatio_working_3-way'!K188*'OddsRatio_working_3-way'!L188*'OddsRatio_working_3-way'!M188</f>
        <v>4.8642371942145921E-2</v>
      </c>
      <c r="R188" s="11">
        <f t="shared" si="49"/>
        <v>0</v>
      </c>
      <c r="S188" s="11">
        <f t="shared" si="50"/>
        <v>-0.97968288418641136</v>
      </c>
      <c r="T188" s="11">
        <f t="shared" si="51"/>
        <v>-0.21228231509998075</v>
      </c>
      <c r="U188" s="11">
        <f>'OddsRatio_working_3-way'!S188-'OddsRatio_working_3-way'!R188^2/3</f>
        <v>-0.97968288418641136</v>
      </c>
      <c r="V188" s="11">
        <f>'OddsRatio_working_3-way'!S188*'OddsRatio_working_3-way'!R188/3-2*'OddsRatio_working_3-way'!R188^3/27-'OddsRatio_working_3-way'!T188</f>
        <v>0.21228231509998075</v>
      </c>
      <c r="W188" s="11">
        <f>'OddsRatio_working_3-way'!V188^2+4*'OddsRatio_working_3-way'!U188^3/27</f>
        <v>-9.4236755220173191E-2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0.18661493544487584</v>
      </c>
      <c r="Y188" s="11">
        <f>IF('OddsRatio_working_3-way'!W188&gt;=0,IF('OddsRatio_working_3-way'!V188+SQRT('OddsRatio_working_3-way'!W188)&gt;0,0,PI()),ACOS('OddsRatio_working_3-way'!V188/(2*'OddsRatio_working_3-way'!X188)))</f>
        <v>0.9657855156740891</v>
      </c>
      <c r="Z188" s="11">
        <f>'OddsRatio_working_3-way'!X188^(1/3)*COS('OddsRatio_working_3-way'!Y188/3)</f>
        <v>0.54209776784979646</v>
      </c>
      <c r="AA188" s="11">
        <f>'OddsRatio_working_3-way'!X188^(1/3)*COS(('OddsRatio_working_3-way'!Y188+2*PI())/3)</f>
        <v>-0.42763186070016568</v>
      </c>
      <c r="AB188" s="11">
        <f>'OddsRatio_working_3-way'!X188^(1/3)*COS(('OddsRatio_working_3-way'!Y188+4*PI())/3)</f>
        <v>-0.11446590714963098</v>
      </c>
      <c r="AC188" s="11">
        <f>'OddsRatio_working_3-way'!X188^(1/3)*SIN('OddsRatio_working_3-way'!Y188/3)</f>
        <v>0.18080644758342715</v>
      </c>
      <c r="AD188" s="11">
        <f>'OddsRatio_working_3-way'!X188^(1/3)*SIN(('OddsRatio_working_3-way'!Y188+2*PI())/3)</f>
        <v>0.37906721450104935</v>
      </c>
      <c r="AE188" s="11">
        <f>'OddsRatio_working_3-way'!X188^(1/3)*SIN(('OddsRatio_working_3-way'!Y188+4*PI())/3)</f>
        <v>-0.55987366208447642</v>
      </c>
      <c r="AF188" s="11">
        <f>-'OddsRatio_working_3-way'!U188/(3*'OddsRatio_working_3-way'!X188^(1/3))*COS(('OddsRatio_working_3-way'!Y188)/3)</f>
        <v>0.54209776784979657</v>
      </c>
      <c r="AG188" s="11">
        <f>-'OddsRatio_working_3-way'!U188/(3*'OddsRatio_working_3-way'!X188^(1/3))*COS(('OddsRatio_working_3-way'!Y188+2*PI())/3)</f>
        <v>-0.42763186070016573</v>
      </c>
      <c r="AH188" s="11">
        <f>-'OddsRatio_working_3-way'!U188/(3*'OddsRatio_working_3-way'!X188^(1/3))*COS(('OddsRatio_working_3-way'!Y188+4*PI())/3)</f>
        <v>-0.11446590714963101</v>
      </c>
      <c r="AI188" s="11">
        <f>'OddsRatio_working_3-way'!U188/(3*'OddsRatio_working_3-way'!X188^(1/3))*SIN(('OddsRatio_working_3-way'!Y188)/3)</f>
        <v>-0.18080644758342718</v>
      </c>
      <c r="AJ188" s="11">
        <f>'OddsRatio_working_3-way'!U188/(3*'OddsRatio_working_3-way'!X188^(1/3))*SIN(('OddsRatio_working_3-way'!Y188+2*PI())/3)</f>
        <v>-0.37906721450104941</v>
      </c>
      <c r="AK188" s="11">
        <f>'OddsRatio_working_3-way'!U188/(3*'OddsRatio_working_3-way'!X188^(1/3))*SIN(('OddsRatio_working_3-way'!Y188+4*PI())/3)</f>
        <v>0.55987366208447653</v>
      </c>
      <c r="AL188" s="11">
        <f>'OddsRatio_working_3-way'!Z188+'OddsRatio_working_3-way'!AF188</f>
        <v>1.0841955356995929</v>
      </c>
      <c r="AM188" s="11">
        <f>'OddsRatio_working_3-way'!AA188+'OddsRatio_working_3-way'!AG188</f>
        <v>-0.85526372140033136</v>
      </c>
      <c r="AN188" s="11">
        <f>'OddsRatio_working_3-way'!AB188+'OddsRatio_working_3-way'!AH188</f>
        <v>-0.22893181429926199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1.0841955356995929</v>
      </c>
      <c r="AS188" s="11">
        <f>IF(('OddsRatio_working_3-way'!X188=0),IF(Q188&gt;0,-Q188^(1/3),(-Q188)^(1/3)),'OddsRatio_working_3-way'!AM188-'OddsRatio_working_3-way'!R188/3)</f>
        <v>-0.85526372140033136</v>
      </c>
      <c r="AT188" s="11">
        <f>IF(('OddsRatio_working_3-way'!X188=0),IF(Q188&gt;0,-Q188^(1/3),(-Q188)^(1/3)),'OddsRatio_working_3-way'!AN188-'OddsRatio_working_3-way'!R188/3)</f>
        <v>-0.22893181429926199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2.68</v>
      </c>
      <c r="B189" s="4">
        <f>IF('True_Odds_Calculator_3-way'!B190="","",'True_Odds_Calculator_3-way'!B190)</f>
        <v>3.41</v>
      </c>
      <c r="C189" s="4">
        <f>IF('True_Odds_Calculator_3-way'!C190="","",'True_Odds_Calculator_3-way'!C190)</f>
        <v>2.77</v>
      </c>
      <c r="D189" s="9">
        <f t="shared" si="39"/>
        <v>0.36358360503640152</v>
      </c>
      <c r="E189" s="9">
        <f t="shared" si="40"/>
        <v>0.28482002359584746</v>
      </c>
      <c r="F189" s="9">
        <f t="shared" si="41"/>
        <v>0.35159637136775096</v>
      </c>
      <c r="G189" s="9">
        <f t="shared" si="42"/>
        <v>1.0419041933381474</v>
      </c>
      <c r="H189" s="9">
        <f t="shared" si="43"/>
        <v>2.7503990448080882</v>
      </c>
      <c r="I189" s="9">
        <f t="shared" si="44"/>
        <v>3.5109891059449359</v>
      </c>
      <c r="J189" s="9">
        <f t="shared" si="45"/>
        <v>2.8441704222085207</v>
      </c>
      <c r="K189" s="11">
        <f t="shared" si="46"/>
        <v>0.37313432835820892</v>
      </c>
      <c r="L189" s="11">
        <f t="shared" si="47"/>
        <v>0.29325513196480935</v>
      </c>
      <c r="M189" s="11">
        <f t="shared" si="48"/>
        <v>0.36101083032490977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-0.28309398938378183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0.23148810190659286</v>
      </c>
      <c r="Q189" s="11">
        <f>2*'OddsRatio_working_3-way'!K189*'OddsRatio_working_3-way'!L189*'OddsRatio_working_3-way'!M189</f>
        <v>7.900617812511701E-2</v>
      </c>
      <c r="R189" s="11">
        <f t="shared" si="49"/>
        <v>0</v>
      </c>
      <c r="S189" s="11">
        <f t="shared" si="50"/>
        <v>-0.81770758330291338</v>
      </c>
      <c r="T189" s="11">
        <f t="shared" si="51"/>
        <v>-0.27908108645150626</v>
      </c>
      <c r="U189" s="11">
        <f>'OddsRatio_working_3-way'!S189-'OddsRatio_working_3-way'!R189^2/3</f>
        <v>-0.81770758330291338</v>
      </c>
      <c r="V189" s="11">
        <f>'OddsRatio_working_3-way'!S189*'OddsRatio_working_3-way'!R189/3-2*'OddsRatio_working_3-way'!R189^3/27-'OddsRatio_working_3-way'!T189</f>
        <v>0.27908108645150626</v>
      </c>
      <c r="W189" s="11">
        <f>'OddsRatio_working_3-way'!V189^2+4*'OddsRatio_working_3-way'!U189^3/27</f>
        <v>-3.1147327732539698E-3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0.142303360455935</v>
      </c>
      <c r="Y189" s="11">
        <f>IF('OddsRatio_working_3-way'!W189&gt;=0,IF('OddsRatio_working_3-way'!V189+SQRT('OddsRatio_working_3-way'!W189)&gt;0,0,PI()),ACOS('OddsRatio_working_3-way'!V189/(2*'OddsRatio_working_3-way'!X189)))</f>
        <v>0.19737341883951198</v>
      </c>
      <c r="Z189" s="11">
        <f>'OddsRatio_working_3-way'!X189^(1/3)*COS('OddsRatio_working_3-way'!Y189/3)</f>
        <v>0.52095209666907372</v>
      </c>
      <c r="AA189" s="11">
        <f>'OddsRatio_working_3-way'!X189^(1/3)*COS(('OddsRatio_working_3-way'!Y189+2*PI())/3)</f>
        <v>-0.29020113130835573</v>
      </c>
      <c r="AB189" s="11">
        <f>'OddsRatio_working_3-way'!X189^(1/3)*COS(('OddsRatio_working_3-way'!Y189+4*PI())/3)</f>
        <v>-0.23075096536071804</v>
      </c>
      <c r="AC189" s="11">
        <f>'OddsRatio_working_3-way'!X189^(1/3)*SIN('OddsRatio_working_3-way'!Y189/3)</f>
        <v>3.4323569313236678E-2</v>
      </c>
      <c r="AD189" s="11">
        <f>'OddsRatio_working_3-way'!X189^(1/3)*SIN(('OddsRatio_working_3-way'!Y189+2*PI())/3)</f>
        <v>0.43399596521356615</v>
      </c>
      <c r="AE189" s="11">
        <f>'OddsRatio_working_3-way'!X189^(1/3)*SIN(('OddsRatio_working_3-way'!Y189+4*PI())/3)</f>
        <v>-0.46831953452680264</v>
      </c>
      <c r="AF189" s="11">
        <f>-'OddsRatio_working_3-way'!U189/(3*'OddsRatio_working_3-way'!X189^(1/3))*COS(('OddsRatio_working_3-way'!Y189)/3)</f>
        <v>0.52095209666907383</v>
      </c>
      <c r="AG189" s="11">
        <f>-'OddsRatio_working_3-way'!U189/(3*'OddsRatio_working_3-way'!X189^(1/3))*COS(('OddsRatio_working_3-way'!Y189+2*PI())/3)</f>
        <v>-0.29020113130835579</v>
      </c>
      <c r="AH189" s="11">
        <f>-'OddsRatio_working_3-way'!U189/(3*'OddsRatio_working_3-way'!X189^(1/3))*COS(('OddsRatio_working_3-way'!Y189+4*PI())/3)</f>
        <v>-0.23075096536071807</v>
      </c>
      <c r="AI189" s="11">
        <f>'OddsRatio_working_3-way'!U189/(3*'OddsRatio_working_3-way'!X189^(1/3))*SIN(('OddsRatio_working_3-way'!Y189)/3)</f>
        <v>-3.4323569313236685E-2</v>
      </c>
      <c r="AJ189" s="11">
        <f>'OddsRatio_working_3-way'!U189/(3*'OddsRatio_working_3-way'!X189^(1/3))*SIN(('OddsRatio_working_3-way'!Y189+2*PI())/3)</f>
        <v>-0.4339959652135662</v>
      </c>
      <c r="AK189" s="11">
        <f>'OddsRatio_working_3-way'!U189/(3*'OddsRatio_working_3-way'!X189^(1/3))*SIN(('OddsRatio_working_3-way'!Y189+4*PI())/3)</f>
        <v>0.46831953452680275</v>
      </c>
      <c r="AL189" s="11">
        <f>'OddsRatio_working_3-way'!Z189+'OddsRatio_working_3-way'!AF189</f>
        <v>1.0419041933381474</v>
      </c>
      <c r="AM189" s="11">
        <f>'OddsRatio_working_3-way'!AA189+'OddsRatio_working_3-way'!AG189</f>
        <v>-0.58040226261671157</v>
      </c>
      <c r="AN189" s="11">
        <f>'OddsRatio_working_3-way'!AB189+'OddsRatio_working_3-way'!AH189</f>
        <v>-0.46150193072143608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1.0419041933381474</v>
      </c>
      <c r="AS189" s="11">
        <f>IF(('OddsRatio_working_3-way'!X189=0),IF(Q189&gt;0,-Q189^(1/3),(-Q189)^(1/3)),'OddsRatio_working_3-way'!AM189-'OddsRatio_working_3-way'!R189/3)</f>
        <v>-0.58040226261671157</v>
      </c>
      <c r="AT189" s="11">
        <f>IF(('OddsRatio_working_3-way'!X189=0),IF(Q189&gt;0,-Q189^(1/3),(-Q189)^(1/3)),'OddsRatio_working_3-way'!AN189-'OddsRatio_working_3-way'!R189/3)</f>
        <v>-0.46150193072143608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3.14</v>
      </c>
      <c r="B190" s="4">
        <f>IF('True_Odds_Calculator_3-way'!B191="","",'True_Odds_Calculator_3-way'!B191)</f>
        <v>3.25</v>
      </c>
      <c r="C190" s="4">
        <f>IF('True_Odds_Calculator_3-way'!C191="","",'True_Odds_Calculator_3-way'!C191)</f>
        <v>2.5</v>
      </c>
      <c r="D190" s="9">
        <f t="shared" si="39"/>
        <v>0.31000495843193271</v>
      </c>
      <c r="E190" s="9">
        <f t="shared" si="40"/>
        <v>0.29938660333861017</v>
      </c>
      <c r="F190" s="9">
        <f t="shared" si="41"/>
        <v>0.39060843822945712</v>
      </c>
      <c r="G190" s="9">
        <f t="shared" si="42"/>
        <v>1.0400723625476571</v>
      </c>
      <c r="H190" s="9">
        <f t="shared" si="43"/>
        <v>3.225754855851986</v>
      </c>
      <c r="I190" s="9">
        <f t="shared" si="44"/>
        <v>3.3401628157322287</v>
      </c>
      <c r="J190" s="9">
        <f t="shared" si="45"/>
        <v>2.5601085438214852</v>
      </c>
      <c r="K190" s="11">
        <f t="shared" si="46"/>
        <v>0.31847133757961782</v>
      </c>
      <c r="L190" s="11">
        <f t="shared" si="47"/>
        <v>0.30769230769230771</v>
      </c>
      <c r="M190" s="11">
        <f t="shared" si="48"/>
        <v>0.4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-0.28309652131308172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0.23086722195002449</v>
      </c>
      <c r="Q190" s="11">
        <f>2*'OddsRatio_working_3-way'!K190*'OddsRatio_working_3-way'!L190*'OddsRatio_working_3-way'!M190</f>
        <v>7.8392944634982864E-2</v>
      </c>
      <c r="R190" s="11">
        <f t="shared" si="49"/>
        <v>0</v>
      </c>
      <c r="S190" s="11">
        <f t="shared" si="50"/>
        <v>-0.81550709588092796</v>
      </c>
      <c r="T190" s="11">
        <f t="shared" si="51"/>
        <v>-0.27691242644513686</v>
      </c>
      <c r="U190" s="11">
        <f>'OddsRatio_working_3-way'!S190-'OddsRatio_working_3-way'!R190^2/3</f>
        <v>-0.81550709588092796</v>
      </c>
      <c r="V190" s="11">
        <f>'OddsRatio_working_3-way'!S190*'OddsRatio_working_3-way'!R190/3-2*'OddsRatio_working_3-way'!R190^3/27-'OddsRatio_working_3-way'!T190</f>
        <v>0.27691242644513686</v>
      </c>
      <c r="W190" s="11">
        <f>'OddsRatio_working_3-way'!V190^2+4*'OddsRatio_working_3-way'!U190^3/27</f>
        <v>-3.6683201006317279E-3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0.14172933008058447</v>
      </c>
      <c r="Y190" s="11">
        <f>IF('OddsRatio_working_3-way'!W190&gt;=0,IF('OddsRatio_working_3-way'!V190+SQRT('OddsRatio_working_3-way'!W190)&gt;0,0,PI()),ACOS('OddsRatio_working_3-way'!V190/(2*'OddsRatio_working_3-way'!X190)))</f>
        <v>0.21533035298467085</v>
      </c>
      <c r="Z190" s="11">
        <f>'OddsRatio_working_3-way'!X190^(1/3)*COS('OddsRatio_working_3-way'!Y190/3)</f>
        <v>0.52003618127382867</v>
      </c>
      <c r="AA190" s="11">
        <f>'OddsRatio_working_3-way'!X190^(1/3)*COS(('OddsRatio_working_3-way'!Y190+2*PI())/3)</f>
        <v>-0.2923994370393147</v>
      </c>
      <c r="AB190" s="11">
        <f>'OddsRatio_working_3-way'!X190^(1/3)*COS(('OddsRatio_working_3-way'!Y190+4*PI())/3)</f>
        <v>-0.22763674423451402</v>
      </c>
      <c r="AC190" s="11">
        <f>'OddsRatio_working_3-way'!X190^(1/3)*SIN('OddsRatio_working_3-way'!Y190/3)</f>
        <v>3.7390758124296951E-2</v>
      </c>
      <c r="AD190" s="11">
        <f>'OddsRatio_working_3-way'!X190^(1/3)*SIN(('OddsRatio_working_3-way'!Y190+2*PI())/3)</f>
        <v>0.43166916480803663</v>
      </c>
      <c r="AE190" s="11">
        <f>'OddsRatio_working_3-way'!X190^(1/3)*SIN(('OddsRatio_working_3-way'!Y190+4*PI())/3)</f>
        <v>-0.46905992293233334</v>
      </c>
      <c r="AF190" s="11">
        <f>-'OddsRatio_working_3-way'!U190/(3*'OddsRatio_working_3-way'!X190^(1/3))*COS(('OddsRatio_working_3-way'!Y190)/3)</f>
        <v>0.52003618127382856</v>
      </c>
      <c r="AG190" s="11">
        <f>-'OddsRatio_working_3-way'!U190/(3*'OddsRatio_working_3-way'!X190^(1/3))*COS(('OddsRatio_working_3-way'!Y190+2*PI())/3)</f>
        <v>-0.29239943703931465</v>
      </c>
      <c r="AH190" s="11">
        <f>-'OddsRatio_working_3-way'!U190/(3*'OddsRatio_working_3-way'!X190^(1/3))*COS(('OddsRatio_working_3-way'!Y190+4*PI())/3)</f>
        <v>-0.22763674423451397</v>
      </c>
      <c r="AI190" s="11">
        <f>'OddsRatio_working_3-way'!U190/(3*'OddsRatio_working_3-way'!X190^(1/3))*SIN(('OddsRatio_working_3-way'!Y190)/3)</f>
        <v>-3.7390758124296944E-2</v>
      </c>
      <c r="AJ190" s="11">
        <f>'OddsRatio_working_3-way'!U190/(3*'OddsRatio_working_3-way'!X190^(1/3))*SIN(('OddsRatio_working_3-way'!Y190+2*PI())/3)</f>
        <v>-0.43166916480803652</v>
      </c>
      <c r="AK190" s="11">
        <f>'OddsRatio_working_3-way'!U190/(3*'OddsRatio_working_3-way'!X190^(1/3))*SIN(('OddsRatio_working_3-way'!Y190+4*PI())/3)</f>
        <v>0.46905992293233323</v>
      </c>
      <c r="AL190" s="11">
        <f>'OddsRatio_working_3-way'!Z190+'OddsRatio_working_3-way'!AF190</f>
        <v>1.0400723625476571</v>
      </c>
      <c r="AM190" s="11">
        <f>'OddsRatio_working_3-way'!AA190+'OddsRatio_working_3-way'!AG190</f>
        <v>-0.5847988740786294</v>
      </c>
      <c r="AN190" s="11">
        <f>'OddsRatio_working_3-way'!AB190+'OddsRatio_working_3-way'!AH190</f>
        <v>-0.45527348846902799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1.0400723625476571</v>
      </c>
      <c r="AS190" s="11">
        <f>IF(('OddsRatio_working_3-way'!X190=0),IF(Q190&gt;0,-Q190^(1/3),(-Q190)^(1/3)),'OddsRatio_working_3-way'!AM190-'OddsRatio_working_3-way'!R190/3)</f>
        <v>-0.5847988740786294</v>
      </c>
      <c r="AT190" s="11">
        <f>IF(('OddsRatio_working_3-way'!X190=0),IF(Q190&gt;0,-Q190^(1/3),(-Q190)^(1/3)),'OddsRatio_working_3-way'!AN190-'OddsRatio_working_3-way'!R190/3)</f>
        <v>-0.45527348846902799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2.63</v>
      </c>
      <c r="B191" s="4">
        <f>IF('True_Odds_Calculator_3-way'!B192="","",'True_Odds_Calculator_3-way'!B192)</f>
        <v>3.47</v>
      </c>
      <c r="C191" s="4">
        <f>IF('True_Odds_Calculator_3-way'!C192="","",'True_Odds_Calculator_3-way'!C192)</f>
        <v>2.78</v>
      </c>
      <c r="D191" s="9">
        <f t="shared" si="39"/>
        <v>0.37033776514218991</v>
      </c>
      <c r="E191" s="9">
        <f t="shared" si="40"/>
        <v>0.2796081365147457</v>
      </c>
      <c r="F191" s="9">
        <f t="shared" si="41"/>
        <v>0.3500540983430645</v>
      </c>
      <c r="G191" s="9">
        <f t="shared" si="42"/>
        <v>1.0430906214971125</v>
      </c>
      <c r="H191" s="9">
        <f t="shared" si="43"/>
        <v>2.700237713040293</v>
      </c>
      <c r="I191" s="9">
        <f t="shared" si="44"/>
        <v>3.5764338350978675</v>
      </c>
      <c r="J191" s="9">
        <f t="shared" si="45"/>
        <v>2.8567013062648599</v>
      </c>
      <c r="K191" s="11">
        <f t="shared" si="46"/>
        <v>0.38022813688212931</v>
      </c>
      <c r="L191" s="11">
        <f t="shared" si="47"/>
        <v>0.28818443804034583</v>
      </c>
      <c r="M191" s="11">
        <f t="shared" si="48"/>
        <v>0.35971223021582738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-0.28247143795575957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0.2317647093138433</v>
      </c>
      <c r="Q191" s="11">
        <f>2*'OddsRatio_working_3-way'!K191*'OddsRatio_working_3-way'!L191*'OddsRatio_working_3-way'!M191</f>
        <v>7.8831533780218802E-2</v>
      </c>
      <c r="R191" s="11">
        <f t="shared" si="49"/>
        <v>0</v>
      </c>
      <c r="S191" s="11">
        <f t="shared" si="50"/>
        <v>-0.82048900586593854</v>
      </c>
      <c r="T191" s="11">
        <f t="shared" si="51"/>
        <v>-0.27907789315167975</v>
      </c>
      <c r="U191" s="11">
        <f>'OddsRatio_working_3-way'!S191-'OddsRatio_working_3-way'!R191^2/3</f>
        <v>-0.82048900586593854</v>
      </c>
      <c r="V191" s="11">
        <f>'OddsRatio_working_3-way'!S191*'OddsRatio_working_3-way'!R191/3-2*'OddsRatio_working_3-way'!R191^3/27-'OddsRatio_working_3-way'!T191</f>
        <v>0.27907789315167975</v>
      </c>
      <c r="W191" s="11">
        <f>'OddsRatio_working_3-way'!V191^2+4*'OddsRatio_working_3-way'!U191^3/27</f>
        <v>-3.9459015542386566E-3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0.1430300422990036</v>
      </c>
      <c r="Y191" s="11">
        <f>IF('OddsRatio_working_3-way'!W191&gt;=0,IF('OddsRatio_working_3-way'!V191+SQRT('OddsRatio_working_3-way'!W191)&gt;0,0,PI()),ACOS('OddsRatio_working_3-way'!V191/(2*'OddsRatio_working_3-way'!X191)))</f>
        <v>0.22139590415206944</v>
      </c>
      <c r="Z191" s="11">
        <f>'OddsRatio_working_3-way'!X191^(1/3)*COS('OddsRatio_working_3-way'!Y191/3)</f>
        <v>0.52154531074855626</v>
      </c>
      <c r="AA191" s="11">
        <f>'OddsRatio_working_3-way'!X191^(1/3)*COS(('OddsRatio_working_3-way'!Y191+2*PI())/3)</f>
        <v>-0.29416603935417068</v>
      </c>
      <c r="AB191" s="11">
        <f>'OddsRatio_working_3-way'!X191^(1/3)*COS(('OddsRatio_working_3-way'!Y191+4*PI())/3)</f>
        <v>-0.22737927139438568</v>
      </c>
      <c r="AC191" s="11">
        <f>'OddsRatio_working_3-way'!X191^(1/3)*SIN('OddsRatio_working_3-way'!Y191/3)</f>
        <v>3.8559358459886887E-2</v>
      </c>
      <c r="AD191" s="11">
        <f>'OddsRatio_working_3-way'!X191^(1/3)*SIN(('OddsRatio_working_3-way'!Y191+2*PI())/3)</f>
        <v>0.43239180910295544</v>
      </c>
      <c r="AE191" s="11">
        <f>'OddsRatio_working_3-way'!X191^(1/3)*SIN(('OddsRatio_working_3-way'!Y191+4*PI())/3)</f>
        <v>-0.47095116756284244</v>
      </c>
      <c r="AF191" s="11">
        <f>-'OddsRatio_working_3-way'!U191/(3*'OddsRatio_working_3-way'!X191^(1/3))*COS(('OddsRatio_working_3-way'!Y191)/3)</f>
        <v>0.52154531074855626</v>
      </c>
      <c r="AG191" s="11">
        <f>-'OddsRatio_working_3-way'!U191/(3*'OddsRatio_working_3-way'!X191^(1/3))*COS(('OddsRatio_working_3-way'!Y191+2*PI())/3)</f>
        <v>-0.29416603935417068</v>
      </c>
      <c r="AH191" s="11">
        <f>-'OddsRatio_working_3-way'!U191/(3*'OddsRatio_working_3-way'!X191^(1/3))*COS(('OddsRatio_working_3-way'!Y191+4*PI())/3)</f>
        <v>-0.22737927139438568</v>
      </c>
      <c r="AI191" s="11">
        <f>'OddsRatio_working_3-way'!U191/(3*'OddsRatio_working_3-way'!X191^(1/3))*SIN(('OddsRatio_working_3-way'!Y191)/3)</f>
        <v>-3.8559358459886887E-2</v>
      </c>
      <c r="AJ191" s="11">
        <f>'OddsRatio_working_3-way'!U191/(3*'OddsRatio_working_3-way'!X191^(1/3))*SIN(('OddsRatio_working_3-way'!Y191+2*PI())/3)</f>
        <v>-0.43239180910295544</v>
      </c>
      <c r="AK191" s="11">
        <f>'OddsRatio_working_3-way'!U191/(3*'OddsRatio_working_3-way'!X191^(1/3))*SIN(('OddsRatio_working_3-way'!Y191+4*PI())/3)</f>
        <v>0.47095116756284244</v>
      </c>
      <c r="AL191" s="11">
        <f>'OddsRatio_working_3-way'!Z191+'OddsRatio_working_3-way'!AF191</f>
        <v>1.0430906214971125</v>
      </c>
      <c r="AM191" s="11">
        <f>'OddsRatio_working_3-way'!AA191+'OddsRatio_working_3-way'!AG191</f>
        <v>-0.58833207870834137</v>
      </c>
      <c r="AN191" s="11">
        <f>'OddsRatio_working_3-way'!AB191+'OddsRatio_working_3-way'!AH191</f>
        <v>-0.45475854278877137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1.0430906214971125</v>
      </c>
      <c r="AS191" s="11">
        <f>IF(('OddsRatio_working_3-way'!X191=0),IF(Q191&gt;0,-Q191^(1/3),(-Q191)^(1/3)),'OddsRatio_working_3-way'!AM191-'OddsRatio_working_3-way'!R191/3)</f>
        <v>-0.58833207870834137</v>
      </c>
      <c r="AT191" s="11">
        <f>IF(('OddsRatio_working_3-way'!X191=0),IF(Q191&gt;0,-Q191^(1/3),(-Q191)^(1/3)),'OddsRatio_working_3-way'!AN191-'OddsRatio_working_3-way'!R191/3)</f>
        <v>-0.45475854278877137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1.7</v>
      </c>
      <c r="B192" s="4">
        <f>IF('True_Odds_Calculator_3-way'!B193="","",'True_Odds_Calculator_3-way'!B193)</f>
        <v>4.07</v>
      </c>
      <c r="C192" s="4">
        <f>IF('True_Odds_Calculator_3-way'!C193="","",'True_Odds_Calculator_3-way'!C193)</f>
        <v>5.09</v>
      </c>
      <c r="D192" s="9">
        <f t="shared" si="39"/>
        <v>0.57551734523470321</v>
      </c>
      <c r="E192" s="9">
        <f t="shared" si="40"/>
        <v>0.23614097293837638</v>
      </c>
      <c r="F192" s="9">
        <f t="shared" si="41"/>
        <v>0.18834168182692027</v>
      </c>
      <c r="G192" s="9">
        <f t="shared" si="42"/>
        <v>1.0536672743973567</v>
      </c>
      <c r="H192" s="9">
        <f t="shared" si="43"/>
        <v>1.7375670920781501</v>
      </c>
      <c r="I192" s="9">
        <f t="shared" si="44"/>
        <v>4.2347585323998862</v>
      </c>
      <c r="J192" s="9">
        <f t="shared" si="45"/>
        <v>5.3094991522851895</v>
      </c>
      <c r="K192" s="11">
        <f t="shared" si="46"/>
        <v>0.58823529411764708</v>
      </c>
      <c r="L192" s="11">
        <f t="shared" si="47"/>
        <v>0.24570024570024568</v>
      </c>
      <c r="M192" s="11">
        <f t="shared" si="48"/>
        <v>0.19646365422396858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-0.24957358101932237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0.22318316551530465</v>
      </c>
      <c r="Q192" s="11">
        <f>2*'OddsRatio_working_3-way'!K192*'OddsRatio_working_3-way'!L192*'OddsRatio_working_3-way'!M192</f>
        <v>5.6789609545879048E-2</v>
      </c>
      <c r="R192" s="11">
        <f t="shared" si="49"/>
        <v>0</v>
      </c>
      <c r="S192" s="11">
        <f t="shared" si="50"/>
        <v>-0.894257976360188</v>
      </c>
      <c r="T192" s="11">
        <f t="shared" si="51"/>
        <v>-0.22754655887027686</v>
      </c>
      <c r="U192" s="11">
        <f>'OddsRatio_working_3-way'!S192-'OddsRatio_working_3-way'!R192^2/3</f>
        <v>-0.894257976360188</v>
      </c>
      <c r="V192" s="11">
        <f>'OddsRatio_working_3-way'!S192*'OddsRatio_working_3-way'!R192/3-2*'OddsRatio_working_3-way'!R192^3/27-'OddsRatio_working_3-way'!T192</f>
        <v>0.22754655887027686</v>
      </c>
      <c r="W192" s="11">
        <f>'OddsRatio_working_3-way'!V192^2+4*'OddsRatio_working_3-way'!U192^3/27</f>
        <v>-5.4168595322849178E-2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0.16274676016479833</v>
      </c>
      <c r="Y192" s="11">
        <f>IF('OddsRatio_working_3-way'!W192&gt;=0,IF('OddsRatio_working_3-way'!V192+SQRT('OddsRatio_working_3-way'!W192)&gt;0,0,PI()),ACOS('OddsRatio_working_3-way'!V192/(2*'OddsRatio_working_3-way'!X192)))</f>
        <v>0.79668391841639874</v>
      </c>
      <c r="Z192" s="11">
        <f>'OddsRatio_working_3-way'!X192^(1/3)*COS('OddsRatio_working_3-way'!Y192/3)</f>
        <v>0.52683363719867837</v>
      </c>
      <c r="AA192" s="11">
        <f>'OddsRatio_working_3-way'!X192^(1/3)*COS(('OddsRatio_working_3-way'!Y192+2*PI())/3)</f>
        <v>-0.38751046520163496</v>
      </c>
      <c r="AB192" s="11">
        <f>'OddsRatio_working_3-way'!X192^(1/3)*COS(('OddsRatio_working_3-way'!Y192+4*PI())/3)</f>
        <v>-0.13932317199704364</v>
      </c>
      <c r="AC192" s="11">
        <f>'OddsRatio_working_3-way'!X192^(1/3)*SIN('OddsRatio_working_3-way'!Y192/3)</f>
        <v>0.14329100054111557</v>
      </c>
      <c r="AD192" s="11">
        <f>'OddsRatio_working_3-way'!X192^(1/3)*SIN(('OddsRatio_working_3-way'!Y192+2*PI())/3)</f>
        <v>0.38460581311165221</v>
      </c>
      <c r="AE192" s="11">
        <f>'OddsRatio_working_3-way'!X192^(1/3)*SIN(('OddsRatio_working_3-way'!Y192+4*PI())/3)</f>
        <v>-0.52789681365276764</v>
      </c>
      <c r="AF192" s="11">
        <f>-'OddsRatio_working_3-way'!U192/(3*'OddsRatio_working_3-way'!X192^(1/3))*COS(('OddsRatio_working_3-way'!Y192)/3)</f>
        <v>0.52683363719867826</v>
      </c>
      <c r="AG192" s="11">
        <f>-'OddsRatio_working_3-way'!U192/(3*'OddsRatio_working_3-way'!X192^(1/3))*COS(('OddsRatio_working_3-way'!Y192+2*PI())/3)</f>
        <v>-0.3875104652016349</v>
      </c>
      <c r="AH192" s="11">
        <f>-'OddsRatio_working_3-way'!U192/(3*'OddsRatio_working_3-way'!X192^(1/3))*COS(('OddsRatio_working_3-way'!Y192+4*PI())/3)</f>
        <v>-0.13932317199704361</v>
      </c>
      <c r="AI192" s="11">
        <f>'OddsRatio_working_3-way'!U192/(3*'OddsRatio_working_3-way'!X192^(1/3))*SIN(('OddsRatio_working_3-way'!Y192)/3)</f>
        <v>-0.14329100054111554</v>
      </c>
      <c r="AJ192" s="11">
        <f>'OddsRatio_working_3-way'!U192/(3*'OddsRatio_working_3-way'!X192^(1/3))*SIN(('OddsRatio_working_3-way'!Y192+2*PI())/3)</f>
        <v>-0.38460581311165215</v>
      </c>
      <c r="AK192" s="11">
        <f>'OddsRatio_working_3-way'!U192/(3*'OddsRatio_working_3-way'!X192^(1/3))*SIN(('OddsRatio_working_3-way'!Y192+4*PI())/3)</f>
        <v>0.52789681365276753</v>
      </c>
      <c r="AL192" s="11">
        <f>'OddsRatio_working_3-way'!Z192+'OddsRatio_working_3-way'!AF192</f>
        <v>1.0536672743973567</v>
      </c>
      <c r="AM192" s="11">
        <f>'OddsRatio_working_3-way'!AA192+'OddsRatio_working_3-way'!AG192</f>
        <v>-0.7750209304032698</v>
      </c>
      <c r="AN192" s="11">
        <f>'OddsRatio_working_3-way'!AB192+'OddsRatio_working_3-way'!AH192</f>
        <v>-0.27864634399408728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1.0536672743973567</v>
      </c>
      <c r="AS192" s="11">
        <f>IF(('OddsRatio_working_3-way'!X192=0),IF(Q192&gt;0,-Q192^(1/3),(-Q192)^(1/3)),'OddsRatio_working_3-way'!AM192-'OddsRatio_working_3-way'!R192/3)</f>
        <v>-0.7750209304032698</v>
      </c>
      <c r="AT192" s="11">
        <f>IF(('OddsRatio_working_3-way'!X192=0),IF(Q192&gt;0,-Q192^(1/3),(-Q192)^(1/3)),'OddsRatio_working_3-way'!AN192-'OddsRatio_working_3-way'!R192/3)</f>
        <v>-0.27864634399408728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1.57</v>
      </c>
      <c r="B193" s="4">
        <f>IF('True_Odds_Calculator_3-way'!B194="","",'True_Odds_Calculator_3-way'!B194)</f>
        <v>3.88</v>
      </c>
      <c r="C193" s="4">
        <f>IF('True_Odds_Calculator_3-way'!C194="","",'True_Odds_Calculator_3-way'!C194)</f>
        <v>6.37</v>
      </c>
      <c r="D193" s="9">
        <f t="shared" si="39"/>
        <v>0.61491941756664037</v>
      </c>
      <c r="E193" s="9">
        <f t="shared" si="40"/>
        <v>0.24014757641501813</v>
      </c>
      <c r="F193" s="9">
        <f t="shared" si="41"/>
        <v>0.14493300601834141</v>
      </c>
      <c r="G193" s="9">
        <f t="shared" si="42"/>
        <v>1.0986479689562221</v>
      </c>
      <c r="H193" s="9">
        <f t="shared" si="43"/>
        <v>1.6262293423050467</v>
      </c>
      <c r="I193" s="9">
        <f t="shared" si="44"/>
        <v>4.1641061505939181</v>
      </c>
      <c r="J193" s="9">
        <f t="shared" si="45"/>
        <v>6.8997395932949122</v>
      </c>
      <c r="K193" s="11">
        <f t="shared" si="46"/>
        <v>0.63694267515923564</v>
      </c>
      <c r="L193" s="11">
        <f t="shared" si="47"/>
        <v>0.25773195876288663</v>
      </c>
      <c r="M193" s="11">
        <f t="shared" si="48"/>
        <v>0.15698587127158556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-0.22718037850820227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0.22729913070710234</v>
      </c>
      <c r="Q193" s="11">
        <f>2*'OddsRatio_working_3-way'!K193*'OddsRatio_working_3-way'!L193*'OddsRatio_working_3-way'!M193</f>
        <v>5.1541752994807788E-2</v>
      </c>
      <c r="R193" s="11">
        <f t="shared" si="49"/>
        <v>0</v>
      </c>
      <c r="S193" s="11">
        <f t="shared" si="50"/>
        <v>-1.0005227220752066</v>
      </c>
      <c r="T193" s="11">
        <f t="shared" si="51"/>
        <v>-0.2268759006973258</v>
      </c>
      <c r="U193" s="11">
        <f>'OddsRatio_working_3-way'!S193-'OddsRatio_working_3-way'!R193^2/3</f>
        <v>-1.0005227220752066</v>
      </c>
      <c r="V193" s="11">
        <f>'OddsRatio_working_3-way'!S193*'OddsRatio_working_3-way'!R193/3-2*'OddsRatio_working_3-way'!R193^3/27-'OddsRatio_working_3-way'!T193</f>
        <v>0.2268759006973258</v>
      </c>
      <c r="W193" s="11">
        <f>'OddsRatio_working_3-way'!V193^2+4*'OddsRatio_working_3-way'!U193^3/27</f>
        <v>-9.69079162136737E-2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0.19260100631285426</v>
      </c>
      <c r="Y193" s="11">
        <f>IF('OddsRatio_working_3-way'!W193&gt;=0,IF('OddsRatio_working_3-way'!V193+SQRT('OddsRatio_working_3-way'!W193)&gt;0,0,PI()),ACOS('OddsRatio_working_3-way'!V193/(2*'OddsRatio_working_3-way'!X193)))</f>
        <v>0.94100143597625041</v>
      </c>
      <c r="Z193" s="11">
        <f>'OddsRatio_working_3-way'!X193^(1/3)*COS('OddsRatio_working_3-way'!Y193/3)</f>
        <v>0.54932398447811104</v>
      </c>
      <c r="AA193" s="11">
        <f>'OddsRatio_working_3-way'!X193^(1/3)*COS(('OddsRatio_working_3-way'!Y193+2*PI())/3)</f>
        <v>-0.42897676980951627</v>
      </c>
      <c r="AB193" s="11">
        <f>'OddsRatio_working_3-way'!X193^(1/3)*COS(('OddsRatio_working_3-way'!Y193+4*PI())/3)</f>
        <v>-0.12034721466859487</v>
      </c>
      <c r="AC193" s="11">
        <f>'OddsRatio_working_3-way'!X193^(1/3)*SIN('OddsRatio_working_3-way'!Y193/3)</f>
        <v>0.17818735674048541</v>
      </c>
      <c r="AD193" s="11">
        <f>'OddsRatio_working_3-way'!X193^(1/3)*SIN(('OddsRatio_working_3-way'!Y193+2*PI())/3)</f>
        <v>0.38663484709589002</v>
      </c>
      <c r="AE193" s="11">
        <f>'OddsRatio_working_3-way'!X193^(1/3)*SIN(('OddsRatio_working_3-way'!Y193+4*PI())/3)</f>
        <v>-0.56482220383637549</v>
      </c>
      <c r="AF193" s="11">
        <f>-'OddsRatio_working_3-way'!U193/(3*'OddsRatio_working_3-way'!X193^(1/3))*COS(('OddsRatio_working_3-way'!Y193)/3)</f>
        <v>0.54932398447811093</v>
      </c>
      <c r="AG193" s="11">
        <f>-'OddsRatio_working_3-way'!U193/(3*'OddsRatio_working_3-way'!X193^(1/3))*COS(('OddsRatio_working_3-way'!Y193+2*PI())/3)</f>
        <v>-0.42897676980951621</v>
      </c>
      <c r="AH193" s="11">
        <f>-'OddsRatio_working_3-way'!U193/(3*'OddsRatio_working_3-way'!X193^(1/3))*COS(('OddsRatio_working_3-way'!Y193+4*PI())/3)</f>
        <v>-0.12034721466859484</v>
      </c>
      <c r="AI193" s="11">
        <f>'OddsRatio_working_3-way'!U193/(3*'OddsRatio_working_3-way'!X193^(1/3))*SIN(('OddsRatio_working_3-way'!Y193)/3)</f>
        <v>-0.17818735674048536</v>
      </c>
      <c r="AJ193" s="11">
        <f>'OddsRatio_working_3-way'!U193/(3*'OddsRatio_working_3-way'!X193^(1/3))*SIN(('OddsRatio_working_3-way'!Y193+2*PI())/3)</f>
        <v>-0.38663484709588997</v>
      </c>
      <c r="AK193" s="11">
        <f>'OddsRatio_working_3-way'!U193/(3*'OddsRatio_working_3-way'!X193^(1/3))*SIN(('OddsRatio_working_3-way'!Y193+4*PI())/3)</f>
        <v>0.56482220383637538</v>
      </c>
      <c r="AL193" s="11">
        <f>'OddsRatio_working_3-way'!Z193+'OddsRatio_working_3-way'!AF193</f>
        <v>1.0986479689562221</v>
      </c>
      <c r="AM193" s="11">
        <f>'OddsRatio_working_3-way'!AA193+'OddsRatio_working_3-way'!AG193</f>
        <v>-0.85795353961903253</v>
      </c>
      <c r="AN193" s="11">
        <f>'OddsRatio_working_3-way'!AB193+'OddsRatio_working_3-way'!AH193</f>
        <v>-0.24069442933718971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1.0986479689562221</v>
      </c>
      <c r="AS193" s="11">
        <f>IF(('OddsRatio_working_3-way'!X193=0),IF(Q193&gt;0,-Q193^(1/3),(-Q193)^(1/3)),'OddsRatio_working_3-way'!AM193-'OddsRatio_working_3-way'!R193/3)</f>
        <v>-0.85795353961903253</v>
      </c>
      <c r="AT193" s="11">
        <f>IF(('OddsRatio_working_3-way'!X193=0),IF(Q193&gt;0,-Q193^(1/3),(-Q193)^(1/3)),'OddsRatio_working_3-way'!AN193-'OddsRatio_working_3-way'!R193/3)</f>
        <v>-0.24069442933718971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6.12</v>
      </c>
      <c r="B194" s="4">
        <f>IF('True_Odds_Calculator_3-way'!B195="","",'True_Odds_Calculator_3-way'!B195)</f>
        <v>4.43</v>
      </c>
      <c r="C194" s="4">
        <f>IF('True_Odds_Calculator_3-way'!C195="","",'True_Odds_Calculator_3-way'!C195)</f>
        <v>1.57</v>
      </c>
      <c r="D194" s="9">
        <f t="shared" si="39"/>
        <v>0.15690097959278418</v>
      </c>
      <c r="E194" s="9">
        <f t="shared" si="40"/>
        <v>0.21740125954043776</v>
      </c>
      <c r="F194" s="9">
        <f t="shared" si="41"/>
        <v>0.6256977608667782</v>
      </c>
      <c r="G194" s="9">
        <f t="shared" si="42"/>
        <v>1.0495012704870157</v>
      </c>
      <c r="H194" s="9">
        <f t="shared" si="43"/>
        <v>6.3734465048935212</v>
      </c>
      <c r="I194" s="9">
        <f t="shared" si="44"/>
        <v>4.5997893577704634</v>
      </c>
      <c r="J194" s="9">
        <f t="shared" si="45"/>
        <v>1.5982157241775989</v>
      </c>
      <c r="K194" s="11">
        <f t="shared" si="46"/>
        <v>0.16339869281045752</v>
      </c>
      <c r="L194" s="11">
        <f t="shared" si="47"/>
        <v>0.22573363431151244</v>
      </c>
      <c r="M194" s="11">
        <f t="shared" si="48"/>
        <v>0.63694267515923564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-0.23517120036897754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0.21425947555482636</v>
      </c>
      <c r="Q194" s="11">
        <f>2*'OddsRatio_working_3-way'!K194*'OddsRatio_working_3-way'!L194*'OddsRatio_working_3-way'!M194</f>
        <v>4.6986727095356652E-2</v>
      </c>
      <c r="R194" s="11">
        <f t="shared" si="49"/>
        <v>0</v>
      </c>
      <c r="S194" s="11">
        <f t="shared" si="50"/>
        <v>-0.91107871720116562</v>
      </c>
      <c r="T194" s="11">
        <f t="shared" si="51"/>
        <v>-0.19979796429850122</v>
      </c>
      <c r="U194" s="11">
        <f>'OddsRatio_working_3-way'!S194-'OddsRatio_working_3-way'!R194^2/3</f>
        <v>-0.91107871720116562</v>
      </c>
      <c r="V194" s="11">
        <f>'OddsRatio_working_3-way'!S194*'OddsRatio_working_3-way'!R194/3-2*'OddsRatio_working_3-way'!R194^3/27-'OddsRatio_working_3-way'!T194</f>
        <v>0.19979796429850122</v>
      </c>
      <c r="W194" s="11">
        <f>'OddsRatio_working_3-way'!V194^2+4*'OddsRatio_working_3-way'!U194^3/27</f>
        <v>-7.2118408293310926E-2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0.16736011683726809</v>
      </c>
      <c r="Y194" s="11">
        <f>IF('OddsRatio_working_3-way'!W194&gt;=0,IF('OddsRatio_working_3-way'!V194+SQRT('OddsRatio_working_3-way'!W194)&gt;0,0,PI()),ACOS('OddsRatio_working_3-way'!V194/(2*'OddsRatio_working_3-way'!X194)))</f>
        <v>0.93115174092348585</v>
      </c>
      <c r="Z194" s="11">
        <f>'OddsRatio_working_3-way'!X194^(1/3)*COS('OddsRatio_working_3-way'!Y194/3)</f>
        <v>0.52475063524350796</v>
      </c>
      <c r="AA194" s="11">
        <f>'OddsRatio_working_3-way'!X194^(1/3)*COS(('OddsRatio_working_3-way'!Y194+2*PI())/3)</f>
        <v>-0.40813970767962332</v>
      </c>
      <c r="AB194" s="11">
        <f>'OddsRatio_working_3-way'!X194^(1/3)*COS(('OddsRatio_working_3-way'!Y194+4*PI())/3)</f>
        <v>-0.11661092756388446</v>
      </c>
      <c r="AC194" s="11">
        <f>'OddsRatio_working_3-way'!X194^(1/3)*SIN('OddsRatio_working_3-way'!Y194/3)</f>
        <v>0.16831421967634502</v>
      </c>
      <c r="AD194" s="11">
        <f>'OddsRatio_working_3-way'!X194^(1/3)*SIN(('OddsRatio_working_3-way'!Y194+2*PI())/3)</f>
        <v>0.37029027093472711</v>
      </c>
      <c r="AE194" s="11">
        <f>'OddsRatio_working_3-way'!X194^(1/3)*SIN(('OddsRatio_working_3-way'!Y194+4*PI())/3)</f>
        <v>-0.53860449061107207</v>
      </c>
      <c r="AF194" s="11">
        <f>-'OddsRatio_working_3-way'!U194/(3*'OddsRatio_working_3-way'!X194^(1/3))*COS(('OddsRatio_working_3-way'!Y194)/3)</f>
        <v>0.52475063524350773</v>
      </c>
      <c r="AG194" s="11">
        <f>-'OddsRatio_working_3-way'!U194/(3*'OddsRatio_working_3-way'!X194^(1/3))*COS(('OddsRatio_working_3-way'!Y194+2*PI())/3)</f>
        <v>-0.40813970767962315</v>
      </c>
      <c r="AH194" s="11">
        <f>-'OddsRatio_working_3-way'!U194/(3*'OddsRatio_working_3-way'!X194^(1/3))*COS(('OddsRatio_working_3-way'!Y194+4*PI())/3)</f>
        <v>-0.11661092756388441</v>
      </c>
      <c r="AI194" s="11">
        <f>'OddsRatio_working_3-way'!U194/(3*'OddsRatio_working_3-way'!X194^(1/3))*SIN(('OddsRatio_working_3-way'!Y194)/3)</f>
        <v>-0.16831421967634494</v>
      </c>
      <c r="AJ194" s="11">
        <f>'OddsRatio_working_3-way'!U194/(3*'OddsRatio_working_3-way'!X194^(1/3))*SIN(('OddsRatio_working_3-way'!Y194+2*PI())/3)</f>
        <v>-0.37029027093472699</v>
      </c>
      <c r="AK194" s="11">
        <f>'OddsRatio_working_3-way'!U194/(3*'OddsRatio_working_3-way'!X194^(1/3))*SIN(('OddsRatio_working_3-way'!Y194+4*PI())/3)</f>
        <v>0.53860449061107185</v>
      </c>
      <c r="AL194" s="11">
        <f>'OddsRatio_working_3-way'!Z194+'OddsRatio_working_3-way'!AF194</f>
        <v>1.0495012704870157</v>
      </c>
      <c r="AM194" s="11">
        <f>'OddsRatio_working_3-way'!AA194+'OddsRatio_working_3-way'!AG194</f>
        <v>-0.81627941535924653</v>
      </c>
      <c r="AN194" s="11">
        <f>'OddsRatio_working_3-way'!AB194+'OddsRatio_working_3-way'!AH194</f>
        <v>-0.23322185512776888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1.0495012704870157</v>
      </c>
      <c r="AS194" s="11">
        <f>IF(('OddsRatio_working_3-way'!X194=0),IF(Q194&gt;0,-Q194^(1/3),(-Q194)^(1/3)),'OddsRatio_working_3-way'!AM194-'OddsRatio_working_3-way'!R194/3)</f>
        <v>-0.81627941535924653</v>
      </c>
      <c r="AT194" s="11">
        <f>IF(('OddsRatio_working_3-way'!X194=0),IF(Q194&gt;0,-Q194^(1/3),(-Q194)^(1/3)),'OddsRatio_working_3-way'!AN194-'OddsRatio_working_3-way'!R194/3)</f>
        <v>-0.23322185512776888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1.85</v>
      </c>
      <c r="B195" s="4">
        <f>IF('True_Odds_Calculator_3-way'!B196="","",'True_Odds_Calculator_3-way'!B196)</f>
        <v>3.78</v>
      </c>
      <c r="C195" s="4">
        <f>IF('True_Odds_Calculator_3-way'!C196="","",'True_Odds_Calculator_3-way'!C196)</f>
        <v>4.5599999999999996</v>
      </c>
      <c r="D195" s="9">
        <f t="shared" si="39"/>
        <v>0.53060798230194095</v>
      </c>
      <c r="E195" s="9">
        <f t="shared" si="40"/>
        <v>0.25685400885058784</v>
      </c>
      <c r="F195" s="9">
        <f t="shared" si="41"/>
        <v>0.21253800884747134</v>
      </c>
      <c r="G195" s="9">
        <f t="shared" si="42"/>
        <v>1.0407417935524848</v>
      </c>
      <c r="H195" s="9">
        <f t="shared" si="43"/>
        <v>1.884630524519612</v>
      </c>
      <c r="I195" s="9">
        <f t="shared" si="44"/>
        <v>3.8932621860759071</v>
      </c>
      <c r="J195" s="9">
        <f t="shared" si="45"/>
        <v>4.7050407850468456</v>
      </c>
      <c r="K195" s="11">
        <f t="shared" si="46"/>
        <v>0.54054054054054046</v>
      </c>
      <c r="L195" s="11">
        <f t="shared" si="47"/>
        <v>0.26455026455026459</v>
      </c>
      <c r="M195" s="11">
        <f t="shared" si="48"/>
        <v>0.2192982456140351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-0.26380641292922002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0.2254761026690851</v>
      </c>
      <c r="Q195" s="11">
        <f>2*'OddsRatio_working_3-way'!K195*'OddsRatio_working_3-way'!L195*'OddsRatio_working_3-way'!M195</f>
        <v>6.2719360964975004E-2</v>
      </c>
      <c r="R195" s="11">
        <f t="shared" si="49"/>
        <v>0</v>
      </c>
      <c r="S195" s="11">
        <f t="shared" si="50"/>
        <v>-0.85470288673225303</v>
      </c>
      <c r="T195" s="11">
        <f t="shared" si="51"/>
        <v>-0.23774767363901339</v>
      </c>
      <c r="U195" s="11">
        <f>'OddsRatio_working_3-way'!S195-'OddsRatio_working_3-way'!R195^2/3</f>
        <v>-0.85470288673225303</v>
      </c>
      <c r="V195" s="11">
        <f>'OddsRatio_working_3-way'!S195*'OddsRatio_working_3-way'!R195/3-2*'OddsRatio_working_3-way'!R195^3/27-'OddsRatio_working_3-way'!T195</f>
        <v>0.23774767363901339</v>
      </c>
      <c r="W195" s="11">
        <f>'OddsRatio_working_3-way'!V195^2+4*'OddsRatio_working_3-way'!U195^3/27</f>
        <v>-3.5976045119652231E-2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0.15206906444146936</v>
      </c>
      <c r="Y195" s="11">
        <f>IF('OddsRatio_working_3-way'!W195&gt;=0,IF('OddsRatio_working_3-way'!V195+SQRT('OddsRatio_working_3-way'!W195)&gt;0,0,PI()),ACOS('OddsRatio_working_3-way'!V195/(2*'OddsRatio_working_3-way'!X195)))</f>
        <v>0.67339399912677755</v>
      </c>
      <c r="Z195" s="11">
        <f>'OddsRatio_working_3-way'!X195^(1/3)*COS('OddsRatio_working_3-way'!Y195/3)</f>
        <v>0.52037089677624249</v>
      </c>
      <c r="AA195" s="11">
        <f>'OddsRatio_working_3-way'!X195^(1/3)*COS(('OddsRatio_working_3-way'!Y195+2*PI())/3)</f>
        <v>-0.36307528765459213</v>
      </c>
      <c r="AB195" s="11">
        <f>'OddsRatio_working_3-way'!X195^(1/3)*COS(('OddsRatio_working_3-way'!Y195+4*PI())/3)</f>
        <v>-0.15729560912165064</v>
      </c>
      <c r="AC195" s="11">
        <f>'OddsRatio_working_3-way'!X195^(1/3)*SIN('OddsRatio_working_3-way'!Y195/3)</f>
        <v>0.11880695279474866</v>
      </c>
      <c r="AD195" s="11">
        <f>'OddsRatio_working_3-way'!X195^(1/3)*SIN(('OddsRatio_working_3-way'!Y195+2*PI())/3)</f>
        <v>0.39125093960094148</v>
      </c>
      <c r="AE195" s="11">
        <f>'OddsRatio_working_3-way'!X195^(1/3)*SIN(('OddsRatio_working_3-way'!Y195+4*PI())/3)</f>
        <v>-0.51005789239568999</v>
      </c>
      <c r="AF195" s="11">
        <f>-'OddsRatio_working_3-way'!U195/(3*'OddsRatio_working_3-way'!X195^(1/3))*COS(('OddsRatio_working_3-way'!Y195)/3)</f>
        <v>0.52037089677624238</v>
      </c>
      <c r="AG195" s="11">
        <f>-'OddsRatio_working_3-way'!U195/(3*'OddsRatio_working_3-way'!X195^(1/3))*COS(('OddsRatio_working_3-way'!Y195+2*PI())/3)</f>
        <v>-0.36307528765459207</v>
      </c>
      <c r="AH195" s="11">
        <f>-'OddsRatio_working_3-way'!U195/(3*'OddsRatio_working_3-way'!X195^(1/3))*COS(('OddsRatio_working_3-way'!Y195+4*PI())/3)</f>
        <v>-0.15729560912165061</v>
      </c>
      <c r="AI195" s="11">
        <f>'OddsRatio_working_3-way'!U195/(3*'OddsRatio_working_3-way'!X195^(1/3))*SIN(('OddsRatio_working_3-way'!Y195)/3)</f>
        <v>-0.11880695279474864</v>
      </c>
      <c r="AJ195" s="11">
        <f>'OddsRatio_working_3-way'!U195/(3*'OddsRatio_working_3-way'!X195^(1/3))*SIN(('OddsRatio_working_3-way'!Y195+2*PI())/3)</f>
        <v>-0.39125093960094137</v>
      </c>
      <c r="AK195" s="11">
        <f>'OddsRatio_working_3-way'!U195/(3*'OddsRatio_working_3-way'!X195^(1/3))*SIN(('OddsRatio_working_3-way'!Y195+4*PI())/3)</f>
        <v>0.51005789239568988</v>
      </c>
      <c r="AL195" s="11">
        <f>'OddsRatio_working_3-way'!Z195+'OddsRatio_working_3-way'!AF195</f>
        <v>1.0407417935524848</v>
      </c>
      <c r="AM195" s="11">
        <f>'OddsRatio_working_3-way'!AA195+'OddsRatio_working_3-way'!AG195</f>
        <v>-0.72615057530918414</v>
      </c>
      <c r="AN195" s="11">
        <f>'OddsRatio_working_3-way'!AB195+'OddsRatio_working_3-way'!AH195</f>
        <v>-0.31459121824330127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1.0407417935524848</v>
      </c>
      <c r="AS195" s="11">
        <f>IF(('OddsRatio_working_3-way'!X195=0),IF(Q195&gt;0,-Q195^(1/3),(-Q195)^(1/3)),'OddsRatio_working_3-way'!AM195-'OddsRatio_working_3-way'!R195/3)</f>
        <v>-0.72615057530918414</v>
      </c>
      <c r="AT195" s="11">
        <f>IF(('OddsRatio_working_3-way'!X195=0),IF(Q195&gt;0,-Q195^(1/3),(-Q195)^(1/3)),'OddsRatio_working_3-way'!AN195-'OddsRatio_working_3-way'!R195/3)</f>
        <v>-0.31459121824330127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2.12</v>
      </c>
      <c r="B196" s="4">
        <f>IF('True_Odds_Calculator_3-way'!B197="","",'True_Odds_Calculator_3-way'!B197)</f>
        <v>3.26</v>
      </c>
      <c r="C196" s="4">
        <f>IF('True_Odds_Calculator_3-way'!C197="","",'True_Odds_Calculator_3-way'!C197)</f>
        <v>3.91</v>
      </c>
      <c r="D196" s="9">
        <f t="shared" ref="D196:D259" si="52">(K196/(AR196+K196-(AR196*K196)))</f>
        <v>0.45854996001650761</v>
      </c>
      <c r="E196" s="9">
        <f t="shared" ref="E196:E259" si="53">(L196/(AR196+L196-(AR196*L196)))</f>
        <v>0.29562530140603471</v>
      </c>
      <c r="F196" s="9">
        <f t="shared" ref="F196:F259" si="54">(M196/(AR196+M196-(AR196*M196)))</f>
        <v>0.24582473857745768</v>
      </c>
      <c r="G196" s="9">
        <f t="shared" ref="G196:G259" si="55">AR196</f>
        <v>1.0542745128189375</v>
      </c>
      <c r="H196" s="9">
        <f t="shared" ref="H196:H259" si="56">IF(A196="","",1/D196)</f>
        <v>2.1807874543572097</v>
      </c>
      <c r="I196" s="9">
        <f t="shared" ref="I196:I259" si="57">IF(B196="","",1/E196)</f>
        <v>3.3826603989707986</v>
      </c>
      <c r="J196" s="9">
        <f t="shared" ref="J196:J259" si="58">IF(C196="","",1/F196)</f>
        <v>4.067938832303108</v>
      </c>
      <c r="K196" s="11">
        <f t="shared" ref="K196:K259" si="59">1/A196</f>
        <v>0.47169811320754712</v>
      </c>
      <c r="L196" s="11">
        <f t="shared" ref="L196:L259" si="60">1/B196</f>
        <v>0.30674846625766872</v>
      </c>
      <c r="M196" s="11">
        <f t="shared" ref="M196:M259" si="61">1/C196</f>
        <v>0.25575447570332482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-0.27257701572805659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0.23276647357534336</v>
      </c>
      <c r="Q196" s="11">
        <f>2*'OddsRatio_working_3-way'!K196*'OddsRatio_working_3-way'!L196*'OddsRatio_working_3-way'!M196</f>
        <v>7.4011597321253841E-2</v>
      </c>
      <c r="R196" s="11">
        <f t="shared" ref="R196:R259" si="62">O196/N196</f>
        <v>0</v>
      </c>
      <c r="S196" s="11">
        <f t="shared" ref="S196:S259" si="63">P196/N196</f>
        <v>-0.85394754562713671</v>
      </c>
      <c r="T196" s="11">
        <f t="shared" ref="T196:T259" si="64">Q196/N196</f>
        <v>-0.27152545170974135</v>
      </c>
      <c r="U196" s="11">
        <f>'OddsRatio_working_3-way'!S196-'OddsRatio_working_3-way'!R196^2/3</f>
        <v>-0.85394754562713671</v>
      </c>
      <c r="V196" s="11">
        <f>'OddsRatio_working_3-way'!S196*'OddsRatio_working_3-way'!R196/3-2*'OddsRatio_working_3-way'!R196^3/27-'OddsRatio_working_3-way'!T196</f>
        <v>0.27152545170974135</v>
      </c>
      <c r="W196" s="11">
        <f>'OddsRatio_working_3-way'!V196^2+4*'OddsRatio_working_3-way'!U196^3/27</f>
        <v>-1.852890738625082E-2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0.15186752311836615</v>
      </c>
      <c r="Y196" s="11">
        <f>IF('OddsRatio_working_3-way'!W196&gt;=0,IF('OddsRatio_working_3-way'!V196+SQRT('OddsRatio_working_3-way'!W196)&gt;0,0,PI()),ACOS('OddsRatio_working_3-way'!V196/(2*'OddsRatio_working_3-way'!X196)))</f>
        <v>0.46470243273884448</v>
      </c>
      <c r="Z196" s="11">
        <f>'OddsRatio_working_3-way'!X196^(1/3)*COS('OddsRatio_working_3-way'!Y196/3)</f>
        <v>0.52713725640946862</v>
      </c>
      <c r="AA196" s="11">
        <f>'OddsRatio_working_3-way'!X196^(1/3)*COS(('OddsRatio_working_3-way'!Y196+2*PI())/3)</f>
        <v>-0.33485411821222283</v>
      </c>
      <c r="AB196" s="11">
        <f>'OddsRatio_working_3-way'!X196^(1/3)*COS(('OddsRatio_working_3-way'!Y196+4*PI())/3)</f>
        <v>-0.19228313819724568</v>
      </c>
      <c r="AC196" s="11">
        <f>'OddsRatio_working_3-way'!X196^(1/3)*SIN('OddsRatio_working_3-way'!Y196/3)</f>
        <v>8.2313393690275752E-2</v>
      </c>
      <c r="AD196" s="11">
        <f>'OddsRatio_working_3-way'!X196^(1/3)*SIN(('OddsRatio_working_3-way'!Y196+2*PI())/3)</f>
        <v>0.41535755848669337</v>
      </c>
      <c r="AE196" s="11">
        <f>'OddsRatio_working_3-way'!X196^(1/3)*SIN(('OddsRatio_working_3-way'!Y196+4*PI())/3)</f>
        <v>-0.49767095217696916</v>
      </c>
      <c r="AF196" s="11">
        <f>-'OddsRatio_working_3-way'!U196/(3*'OddsRatio_working_3-way'!X196^(1/3))*COS(('OddsRatio_working_3-way'!Y196)/3)</f>
        <v>0.52713725640946874</v>
      </c>
      <c r="AG196" s="11">
        <f>-'OddsRatio_working_3-way'!U196/(3*'OddsRatio_working_3-way'!X196^(1/3))*COS(('OddsRatio_working_3-way'!Y196+2*PI())/3)</f>
        <v>-0.33485411821222288</v>
      </c>
      <c r="AH196" s="11">
        <f>-'OddsRatio_working_3-way'!U196/(3*'OddsRatio_working_3-way'!X196^(1/3))*COS(('OddsRatio_working_3-way'!Y196+4*PI())/3)</f>
        <v>-0.19228313819724574</v>
      </c>
      <c r="AI196" s="11">
        <f>'OddsRatio_working_3-way'!U196/(3*'OddsRatio_working_3-way'!X196^(1/3))*SIN(('OddsRatio_working_3-way'!Y196)/3)</f>
        <v>-8.231339369027578E-2</v>
      </c>
      <c r="AJ196" s="11">
        <f>'OddsRatio_working_3-way'!U196/(3*'OddsRatio_working_3-way'!X196^(1/3))*SIN(('OddsRatio_working_3-way'!Y196+2*PI())/3)</f>
        <v>-0.41535755848669342</v>
      </c>
      <c r="AK196" s="11">
        <f>'OddsRatio_working_3-way'!U196/(3*'OddsRatio_working_3-way'!X196^(1/3))*SIN(('OddsRatio_working_3-way'!Y196+4*PI())/3)</f>
        <v>0.49767095217696927</v>
      </c>
      <c r="AL196" s="11">
        <f>'OddsRatio_working_3-way'!Z196+'OddsRatio_working_3-way'!AF196</f>
        <v>1.0542745128189375</v>
      </c>
      <c r="AM196" s="11">
        <f>'OddsRatio_working_3-way'!AA196+'OddsRatio_working_3-way'!AG196</f>
        <v>-0.66970823642444577</v>
      </c>
      <c r="AN196" s="11">
        <f>'OddsRatio_working_3-way'!AB196+'OddsRatio_working_3-way'!AH196</f>
        <v>-0.38456627639449142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1.0542745128189375</v>
      </c>
      <c r="AS196" s="11">
        <f>IF(('OddsRatio_working_3-way'!X196=0),IF(Q196&gt;0,-Q196^(1/3),(-Q196)^(1/3)),'OddsRatio_working_3-way'!AM196-'OddsRatio_working_3-way'!R196/3)</f>
        <v>-0.66970823642444577</v>
      </c>
      <c r="AT196" s="11">
        <f>IF(('OddsRatio_working_3-way'!X196=0),IF(Q196&gt;0,-Q196^(1/3),(-Q196)^(1/3)),'OddsRatio_working_3-way'!AN196-'OddsRatio_working_3-way'!R196/3)</f>
        <v>-0.38456627639449142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1.63</v>
      </c>
      <c r="B197" s="4">
        <f>IF('True_Odds_Calculator_3-way'!B198="","",'True_Odds_Calculator_3-way'!B198)</f>
        <v>4.3499999999999996</v>
      </c>
      <c r="C197" s="4">
        <f>IF('True_Odds_Calculator_3-way'!C198="","",'True_Odds_Calculator_3-way'!C198)</f>
        <v>5.47</v>
      </c>
      <c r="D197" s="9">
        <f t="shared" si="52"/>
        <v>0.60235358731710031</v>
      </c>
      <c r="E197" s="9">
        <f t="shared" si="53"/>
        <v>0.22171252025595051</v>
      </c>
      <c r="F197" s="9">
        <f t="shared" si="54"/>
        <v>0.1759338924269491</v>
      </c>
      <c r="G197" s="9">
        <f t="shared" si="55"/>
        <v>1.0478642367644277</v>
      </c>
      <c r="H197" s="9">
        <f t="shared" si="56"/>
        <v>1.6601544691615897</v>
      </c>
      <c r="I197" s="9">
        <f t="shared" si="57"/>
        <v>4.5103451931608323</v>
      </c>
      <c r="J197" s="9">
        <f t="shared" si="58"/>
        <v>5.6839531383369915</v>
      </c>
      <c r="K197" s="11">
        <f t="shared" si="59"/>
        <v>0.61349693251533743</v>
      </c>
      <c r="L197" s="11">
        <f t="shared" si="60"/>
        <v>0.22988505747126439</v>
      </c>
      <c r="M197" s="11">
        <f t="shared" si="61"/>
        <v>0.18281535648994515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-0.24323646994259507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0.21786753576476087</v>
      </c>
      <c r="Q197" s="11">
        <f>2*'OddsRatio_working_3-way'!K197*'OddsRatio_working_3-way'!L197*'OddsRatio_working_3-way'!M197</f>
        <v>5.1566280654381264E-2</v>
      </c>
      <c r="R197" s="11">
        <f t="shared" si="62"/>
        <v>0</v>
      </c>
      <c r="S197" s="11">
        <f t="shared" si="63"/>
        <v>-0.89570258858048146</v>
      </c>
      <c r="T197" s="11">
        <f t="shared" si="64"/>
        <v>-0.21200061268177073</v>
      </c>
      <c r="U197" s="11">
        <f>'OddsRatio_working_3-way'!S197-'OddsRatio_working_3-way'!R197^2/3</f>
        <v>-0.89570258858048146</v>
      </c>
      <c r="V197" s="11">
        <f>'OddsRatio_working_3-way'!S197*'OddsRatio_working_3-way'!R197/3-2*'OddsRatio_working_3-way'!R197^3/27-'OddsRatio_working_3-way'!T197</f>
        <v>0.21200061268177073</v>
      </c>
      <c r="W197" s="11">
        <f>'OddsRatio_working_3-way'!V197^2+4*'OddsRatio_working_3-way'!U197^3/27</f>
        <v>-6.1516047451935361E-2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0.16314127867387021</v>
      </c>
      <c r="Y197" s="11">
        <f>IF('OddsRatio_working_3-way'!W197&gt;=0,IF('OddsRatio_working_3-way'!V197+SQRT('OddsRatio_working_3-way'!W197)&gt;0,0,PI()),ACOS('OddsRatio_working_3-way'!V197/(2*'OddsRatio_working_3-way'!X197)))</f>
        <v>0.86354678261061901</v>
      </c>
      <c r="Z197" s="11">
        <f>'OddsRatio_working_3-way'!X197^(1/3)*COS('OddsRatio_working_3-way'!Y197/3)</f>
        <v>0.52393211838221398</v>
      </c>
      <c r="AA197" s="11">
        <f>'OddsRatio_working_3-way'!X197^(1/3)*COS(('OddsRatio_working_3-way'!Y197+2*PI())/3)</f>
        <v>-0.3963051772497152</v>
      </c>
      <c r="AB197" s="11">
        <f>'OddsRatio_working_3-way'!X197^(1/3)*COS(('OddsRatio_working_3-way'!Y197+4*PI())/3)</f>
        <v>-0.12762694113249892</v>
      </c>
      <c r="AC197" s="11">
        <f>'OddsRatio_working_3-way'!X197^(1/3)*SIN('OddsRatio_working_3-way'!Y197/3)</f>
        <v>0.15512145194766866</v>
      </c>
      <c r="AD197" s="11">
        <f>'OddsRatio_working_3-way'!X197^(1/3)*SIN(('OddsRatio_working_3-way'!Y197+2*PI())/3)</f>
        <v>0.37617779840375881</v>
      </c>
      <c r="AE197" s="11">
        <f>'OddsRatio_working_3-way'!X197^(1/3)*SIN(('OddsRatio_working_3-way'!Y197+4*PI())/3)</f>
        <v>-0.53129925035142755</v>
      </c>
      <c r="AF197" s="11">
        <f>-'OddsRatio_working_3-way'!U197/(3*'OddsRatio_working_3-way'!X197^(1/3))*COS(('OddsRatio_working_3-way'!Y197)/3)</f>
        <v>0.52393211838221387</v>
      </c>
      <c r="AG197" s="11">
        <f>-'OddsRatio_working_3-way'!U197/(3*'OddsRatio_working_3-way'!X197^(1/3))*COS(('OddsRatio_working_3-way'!Y197+2*PI())/3)</f>
        <v>-0.39630517724971509</v>
      </c>
      <c r="AH197" s="11">
        <f>-'OddsRatio_working_3-way'!U197/(3*'OddsRatio_working_3-way'!X197^(1/3))*COS(('OddsRatio_working_3-way'!Y197+4*PI())/3)</f>
        <v>-0.12762694113249889</v>
      </c>
      <c r="AI197" s="11">
        <f>'OddsRatio_working_3-way'!U197/(3*'OddsRatio_working_3-way'!X197^(1/3))*SIN(('OddsRatio_working_3-way'!Y197)/3)</f>
        <v>-0.15512145194766863</v>
      </c>
      <c r="AJ197" s="11">
        <f>'OddsRatio_working_3-way'!U197/(3*'OddsRatio_working_3-way'!X197^(1/3))*SIN(('OddsRatio_working_3-way'!Y197+2*PI())/3)</f>
        <v>-0.37617779840375876</v>
      </c>
      <c r="AK197" s="11">
        <f>'OddsRatio_working_3-way'!U197/(3*'OddsRatio_working_3-way'!X197^(1/3))*SIN(('OddsRatio_working_3-way'!Y197+4*PI())/3)</f>
        <v>0.53129925035142744</v>
      </c>
      <c r="AL197" s="11">
        <f>'OddsRatio_working_3-way'!Z197+'OddsRatio_working_3-way'!AF197</f>
        <v>1.0478642367644277</v>
      </c>
      <c r="AM197" s="11">
        <f>'OddsRatio_working_3-way'!AA197+'OddsRatio_working_3-way'!AG197</f>
        <v>-0.79261035449943029</v>
      </c>
      <c r="AN197" s="11">
        <f>'OddsRatio_working_3-way'!AB197+'OddsRatio_working_3-way'!AH197</f>
        <v>-0.25525388226499779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1.0478642367644277</v>
      </c>
      <c r="AS197" s="11">
        <f>IF(('OddsRatio_working_3-way'!X197=0),IF(Q197&gt;0,-Q197^(1/3),(-Q197)^(1/3)),'OddsRatio_working_3-way'!AM197-'OddsRatio_working_3-way'!R197/3)</f>
        <v>-0.79261035449943029</v>
      </c>
      <c r="AT197" s="11">
        <f>IF(('OddsRatio_working_3-way'!X197=0),IF(Q197&gt;0,-Q197^(1/3),(-Q197)^(1/3)),'OddsRatio_working_3-way'!AN197-'OddsRatio_working_3-way'!R197/3)</f>
        <v>-0.25525388226499779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3.15</v>
      </c>
      <c r="B198" s="4">
        <f>IF('True_Odds_Calculator_3-way'!B199="","",'True_Odds_Calculator_3-way'!B199)</f>
        <v>2.97</v>
      </c>
      <c r="C198" s="4">
        <f>IF('True_Odds_Calculator_3-way'!C199="","",'True_Odds_Calculator_3-way'!C199)</f>
        <v>2.6</v>
      </c>
      <c r="D198" s="9">
        <f t="shared" si="52"/>
        <v>0.30506543918249746</v>
      </c>
      <c r="E198" s="9">
        <f t="shared" si="53"/>
        <v>0.32391075059534774</v>
      </c>
      <c r="F198" s="9">
        <f t="shared" si="54"/>
        <v>0.37102381022215475</v>
      </c>
      <c r="G198" s="9">
        <f t="shared" si="55"/>
        <v>1.0595280081237213</v>
      </c>
      <c r="H198" s="9">
        <f t="shared" si="56"/>
        <v>3.2779852174660009</v>
      </c>
      <c r="I198" s="9">
        <f t="shared" si="57"/>
        <v>3.0872701760037313</v>
      </c>
      <c r="J198" s="9">
        <f t="shared" si="58"/>
        <v>2.6952448129979545</v>
      </c>
      <c r="K198" s="11">
        <f t="shared" si="59"/>
        <v>0.31746031746031744</v>
      </c>
      <c r="L198" s="11">
        <f t="shared" si="60"/>
        <v>0.33670033670033667</v>
      </c>
      <c r="M198" s="11">
        <f t="shared" si="61"/>
        <v>0.38461538461538458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-0.27860205637983415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0.23515579071134629</v>
      </c>
      <c r="Q198" s="11">
        <f>2*'OddsRatio_working_3-way'!K198*'OddsRatio_working_3-way'!L198*'OddsRatio_working_3-way'!M198</f>
        <v>8.2222304444526648E-2</v>
      </c>
      <c r="R198" s="11">
        <f t="shared" si="62"/>
        <v>0</v>
      </c>
      <c r="S198" s="11">
        <f t="shared" si="63"/>
        <v>-0.84405619171290291</v>
      </c>
      <c r="T198" s="11">
        <f t="shared" si="64"/>
        <v>-0.29512454255695897</v>
      </c>
      <c r="U198" s="11">
        <f>'OddsRatio_working_3-way'!S198-'OddsRatio_working_3-way'!R198^2/3</f>
        <v>-0.84405619171290291</v>
      </c>
      <c r="V198" s="11">
        <f>'OddsRatio_working_3-way'!S198*'OddsRatio_working_3-way'!R198/3-2*'OddsRatio_working_3-way'!R198^3/27-'OddsRatio_working_3-way'!T198</f>
        <v>0.29512454255695897</v>
      </c>
      <c r="W198" s="11">
        <f>'OddsRatio_working_3-way'!V198^2+4*'OddsRatio_working_3-way'!U198^3/27</f>
        <v>-1.9876783264711068E-3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0.14923653536075324</v>
      </c>
      <c r="Y198" s="11">
        <f>IF('OddsRatio_working_3-way'!W198&gt;=0,IF('OddsRatio_working_3-way'!V198+SQRT('OddsRatio_working_3-way'!W198)&gt;0,0,PI()),ACOS('OddsRatio_working_3-way'!V198/(2*'OddsRatio_working_3-way'!X198)))</f>
        <v>0.14993266514756365</v>
      </c>
      <c r="Z198" s="11">
        <f>'OddsRatio_working_3-way'!X198^(1/3)*COS('OddsRatio_working_3-way'!Y198/3)</f>
        <v>0.52976400406186064</v>
      </c>
      <c r="AA198" s="11">
        <f>'OddsRatio_working_3-way'!X198^(1/3)*COS(('OddsRatio_working_3-way'!Y198+2*PI())/3)</f>
        <v>-0.28783026838123149</v>
      </c>
      <c r="AB198" s="11">
        <f>'OddsRatio_working_3-way'!X198^(1/3)*COS(('OddsRatio_working_3-way'!Y198+4*PI())/3)</f>
        <v>-0.24193373568062934</v>
      </c>
      <c r="AC198" s="11">
        <f>'OddsRatio_working_3-way'!X198^(1/3)*SIN('OddsRatio_working_3-way'!Y198/3)</f>
        <v>2.6498375509563181E-2</v>
      </c>
      <c r="AD198" s="11">
        <f>'OddsRatio_working_3-way'!X198^(1/3)*SIN(('OddsRatio_working_3-way'!Y198+2*PI())/3)</f>
        <v>0.44553989777335229</v>
      </c>
      <c r="AE198" s="11">
        <f>'OddsRatio_working_3-way'!X198^(1/3)*SIN(('OddsRatio_working_3-way'!Y198+4*PI())/3)</f>
        <v>-0.47203827328291537</v>
      </c>
      <c r="AF198" s="11">
        <f>-'OddsRatio_working_3-way'!U198/(3*'OddsRatio_working_3-way'!X198^(1/3))*COS(('OddsRatio_working_3-way'!Y198)/3)</f>
        <v>0.52976400406186064</v>
      </c>
      <c r="AG198" s="11">
        <f>-'OddsRatio_working_3-way'!U198/(3*'OddsRatio_working_3-way'!X198^(1/3))*COS(('OddsRatio_working_3-way'!Y198+2*PI())/3)</f>
        <v>-0.28783026838123149</v>
      </c>
      <c r="AH198" s="11">
        <f>-'OddsRatio_working_3-way'!U198/(3*'OddsRatio_working_3-way'!X198^(1/3))*COS(('OddsRatio_working_3-way'!Y198+4*PI())/3)</f>
        <v>-0.24193373568062934</v>
      </c>
      <c r="AI198" s="11">
        <f>'OddsRatio_working_3-way'!U198/(3*'OddsRatio_working_3-way'!X198^(1/3))*SIN(('OddsRatio_working_3-way'!Y198)/3)</f>
        <v>-2.6498375509563181E-2</v>
      </c>
      <c r="AJ198" s="11">
        <f>'OddsRatio_working_3-way'!U198/(3*'OddsRatio_working_3-way'!X198^(1/3))*SIN(('OddsRatio_working_3-way'!Y198+2*PI())/3)</f>
        <v>-0.44553989777335229</v>
      </c>
      <c r="AK198" s="11">
        <f>'OddsRatio_working_3-way'!U198/(3*'OddsRatio_working_3-way'!X198^(1/3))*SIN(('OddsRatio_working_3-way'!Y198+4*PI())/3)</f>
        <v>0.47203827328291537</v>
      </c>
      <c r="AL198" s="11">
        <f>'OddsRatio_working_3-way'!Z198+'OddsRatio_working_3-way'!AF198</f>
        <v>1.0595280081237213</v>
      </c>
      <c r="AM198" s="11">
        <f>'OddsRatio_working_3-way'!AA198+'OddsRatio_working_3-way'!AG198</f>
        <v>-0.57566053676246298</v>
      </c>
      <c r="AN198" s="11">
        <f>'OddsRatio_working_3-way'!AB198+'OddsRatio_working_3-way'!AH198</f>
        <v>-0.48386747136125868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1.0595280081237213</v>
      </c>
      <c r="AS198" s="11">
        <f>IF(('OddsRatio_working_3-way'!X198=0),IF(Q198&gt;0,-Q198^(1/3),(-Q198)^(1/3)),'OddsRatio_working_3-way'!AM198-'OddsRatio_working_3-way'!R198/3)</f>
        <v>-0.57566053676246298</v>
      </c>
      <c r="AT198" s="11">
        <f>IF(('OddsRatio_working_3-way'!X198=0),IF(Q198&gt;0,-Q198^(1/3),(-Q198)^(1/3)),'OddsRatio_working_3-way'!AN198-'OddsRatio_working_3-way'!R198/3)</f>
        <v>-0.48386747136125868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3.1</v>
      </c>
      <c r="B199" s="4">
        <f>IF('True_Odds_Calculator_3-way'!B200="","",'True_Odds_Calculator_3-way'!B200)</f>
        <v>3.26</v>
      </c>
      <c r="C199" s="4">
        <f>IF('True_Odds_Calculator_3-way'!C200="","",'True_Odds_Calculator_3-way'!C200)</f>
        <v>2.48</v>
      </c>
      <c r="D199" s="9">
        <f t="shared" si="52"/>
        <v>0.31200367240567456</v>
      </c>
      <c r="E199" s="9">
        <f t="shared" si="53"/>
        <v>0.2964634249662233</v>
      </c>
      <c r="F199" s="9">
        <f t="shared" si="54"/>
        <v>0.39153290262810225</v>
      </c>
      <c r="G199" s="9">
        <f t="shared" si="55"/>
        <v>1.0500430854815868</v>
      </c>
      <c r="H199" s="9">
        <f t="shared" si="56"/>
        <v>3.2050904795113317</v>
      </c>
      <c r="I199" s="9">
        <f t="shared" si="57"/>
        <v>3.373097373188386</v>
      </c>
      <c r="J199" s="9">
        <f t="shared" si="58"/>
        <v>2.5540637665127486</v>
      </c>
      <c r="K199" s="11">
        <f t="shared" si="59"/>
        <v>0.32258064516129031</v>
      </c>
      <c r="L199" s="11">
        <f t="shared" si="60"/>
        <v>0.30674846625766872</v>
      </c>
      <c r="M199" s="11">
        <f t="shared" si="61"/>
        <v>0.40322580645161293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-0.2802582943380808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0.23301392337991481</v>
      </c>
      <c r="Q199" s="11">
        <f>2*'OddsRatio_working_3-way'!K199*'OddsRatio_working_3-way'!L199*'OddsRatio_working_3-way'!M199</f>
        <v>7.9799288828737963E-2</v>
      </c>
      <c r="R199" s="11">
        <f t="shared" si="62"/>
        <v>0</v>
      </c>
      <c r="S199" s="11">
        <f t="shared" si="63"/>
        <v>-0.83142561018667216</v>
      </c>
      <c r="T199" s="11">
        <f t="shared" si="64"/>
        <v>-0.28473479800913437</v>
      </c>
      <c r="U199" s="11">
        <f>'OddsRatio_working_3-way'!S199-'OddsRatio_working_3-way'!R199^2/3</f>
        <v>-0.83142561018667216</v>
      </c>
      <c r="V199" s="11">
        <f>'OddsRatio_working_3-way'!S199*'OddsRatio_working_3-way'!R199/3-2*'OddsRatio_working_3-way'!R199^3/27-'OddsRatio_working_3-way'!T199</f>
        <v>0.28473479800913437</v>
      </c>
      <c r="W199" s="11">
        <f>'OddsRatio_working_3-way'!V199^2+4*'OddsRatio_working_3-way'!U199^3/27</f>
        <v>-4.0725202927006515E-3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0.14589930216591443</v>
      </c>
      <c r="Y199" s="11">
        <f>IF('OddsRatio_working_3-way'!W199&gt;=0,IF('OddsRatio_working_3-way'!V199+SQRT('OddsRatio_working_3-way'!W199)&gt;0,0,PI()),ACOS('OddsRatio_working_3-way'!V199/(2*'OddsRatio_working_3-way'!X199)))</f>
        <v>0.22048183190595783</v>
      </c>
      <c r="Z199" s="11">
        <f>'OddsRatio_working_3-way'!X199^(1/3)*COS('OddsRatio_working_3-way'!Y199/3)</f>
        <v>0.52502154274079349</v>
      </c>
      <c r="AA199" s="11">
        <f>'OddsRatio_working_3-way'!X199^(1/3)*COS(('OddsRatio_working_3-way'!Y199+2*PI())/3)</f>
        <v>-0.29598743921870452</v>
      </c>
      <c r="AB199" s="11">
        <f>'OddsRatio_working_3-way'!X199^(1/3)*COS(('OddsRatio_working_3-way'!Y199+4*PI())/3)</f>
        <v>-0.22903410352208911</v>
      </c>
      <c r="AC199" s="11">
        <f>'OddsRatio_working_3-way'!X199^(1/3)*SIN('OddsRatio_working_3-way'!Y199/3)</f>
        <v>3.8655526387584474E-2</v>
      </c>
      <c r="AD199" s="11">
        <f>'OddsRatio_working_3-way'!X199^(1/3)*SIN(('OddsRatio_working_3-way'!Y199+2*PI())/3)</f>
        <v>0.43535423035383242</v>
      </c>
      <c r="AE199" s="11">
        <f>'OddsRatio_working_3-way'!X199^(1/3)*SIN(('OddsRatio_working_3-way'!Y199+4*PI())/3)</f>
        <v>-0.47400975674141677</v>
      </c>
      <c r="AF199" s="11">
        <f>-'OddsRatio_working_3-way'!U199/(3*'OddsRatio_working_3-way'!X199^(1/3))*COS(('OddsRatio_working_3-way'!Y199)/3)</f>
        <v>0.52502154274079338</v>
      </c>
      <c r="AG199" s="11">
        <f>-'OddsRatio_working_3-way'!U199/(3*'OddsRatio_working_3-way'!X199^(1/3))*COS(('OddsRatio_working_3-way'!Y199+2*PI())/3)</f>
        <v>-0.29598743921870446</v>
      </c>
      <c r="AH199" s="11">
        <f>-'OddsRatio_working_3-way'!U199/(3*'OddsRatio_working_3-way'!X199^(1/3))*COS(('OddsRatio_working_3-way'!Y199+4*PI())/3)</f>
        <v>-0.22903410352208906</v>
      </c>
      <c r="AI199" s="11">
        <f>'OddsRatio_working_3-way'!U199/(3*'OddsRatio_working_3-way'!X199^(1/3))*SIN(('OddsRatio_working_3-way'!Y199)/3)</f>
        <v>-3.865552638758446E-2</v>
      </c>
      <c r="AJ199" s="11">
        <f>'OddsRatio_working_3-way'!U199/(3*'OddsRatio_working_3-way'!X199^(1/3))*SIN(('OddsRatio_working_3-way'!Y199+2*PI())/3)</f>
        <v>-0.43535423035383236</v>
      </c>
      <c r="AK199" s="11">
        <f>'OddsRatio_working_3-way'!U199/(3*'OddsRatio_working_3-way'!X199^(1/3))*SIN(('OddsRatio_working_3-way'!Y199+4*PI())/3)</f>
        <v>0.47400975674141665</v>
      </c>
      <c r="AL199" s="11">
        <f>'OddsRatio_working_3-way'!Z199+'OddsRatio_working_3-way'!AF199</f>
        <v>1.0500430854815868</v>
      </c>
      <c r="AM199" s="11">
        <f>'OddsRatio_working_3-way'!AA199+'OddsRatio_working_3-way'!AG199</f>
        <v>-0.59197487843740904</v>
      </c>
      <c r="AN199" s="11">
        <f>'OddsRatio_working_3-way'!AB199+'OddsRatio_working_3-way'!AH199</f>
        <v>-0.45806820704417817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1.0500430854815868</v>
      </c>
      <c r="AS199" s="11">
        <f>IF(('OddsRatio_working_3-way'!X199=0),IF(Q199&gt;0,-Q199^(1/3),(-Q199)^(1/3)),'OddsRatio_working_3-way'!AM199-'OddsRatio_working_3-way'!R199/3)</f>
        <v>-0.59197487843740904</v>
      </c>
      <c r="AT199" s="11">
        <f>IF(('OddsRatio_working_3-way'!X199=0),IF(Q199&gt;0,-Q199^(1/3),(-Q199)^(1/3)),'OddsRatio_working_3-way'!AN199-'OddsRatio_working_3-way'!R199/3)</f>
        <v>-0.45806820704417817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3.28</v>
      </c>
      <c r="B200" s="4">
        <f>IF('True_Odds_Calculator_3-way'!B201="","",'True_Odds_Calculator_3-way'!B201)</f>
        <v>3.48</v>
      </c>
      <c r="C200" s="4">
        <f>IF('True_Odds_Calculator_3-way'!C201="","",'True_Odds_Calculator_3-way'!C201)</f>
        <v>2.29</v>
      </c>
      <c r="D200" s="9">
        <f t="shared" si="52"/>
        <v>0.29564863326841939</v>
      </c>
      <c r="E200" s="9">
        <f t="shared" si="53"/>
        <v>0.2784448597983864</v>
      </c>
      <c r="F200" s="9">
        <f t="shared" si="54"/>
        <v>0.42590650693319404</v>
      </c>
      <c r="G200" s="9">
        <f t="shared" si="55"/>
        <v>1.044909406902933</v>
      </c>
      <c r="H200" s="9">
        <f t="shared" si="56"/>
        <v>3.3823934477386879</v>
      </c>
      <c r="I200" s="9">
        <f t="shared" si="57"/>
        <v>3.5913753291192738</v>
      </c>
      <c r="J200" s="9">
        <f t="shared" si="58"/>
        <v>2.3479331349047832</v>
      </c>
      <c r="K200" s="11">
        <f t="shared" si="59"/>
        <v>0.3048780487804878</v>
      </c>
      <c r="L200" s="11">
        <f t="shared" si="60"/>
        <v>0.28735632183908044</v>
      </c>
      <c r="M200" s="11">
        <f t="shared" si="61"/>
        <v>0.4366812227074236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-0.27905362474796236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0.23145512662776074</v>
      </c>
      <c r="Q200" s="11">
        <f>2*'OddsRatio_working_3-way'!K200*'OddsRatio_working_3-way'!L200*'OddsRatio_working_3-way'!M200</f>
        <v>7.6514091447193636E-2</v>
      </c>
      <c r="R200" s="11">
        <f t="shared" si="62"/>
        <v>0</v>
      </c>
      <c r="S200" s="11">
        <f t="shared" si="63"/>
        <v>-0.82942884844018072</v>
      </c>
      <c r="T200" s="11">
        <f t="shared" si="64"/>
        <v>-0.27419135485625812</v>
      </c>
      <c r="U200" s="11">
        <f>'OddsRatio_working_3-way'!S200-'OddsRatio_working_3-way'!R200^2/3</f>
        <v>-0.82942884844018072</v>
      </c>
      <c r="V200" s="11">
        <f>'OddsRatio_working_3-way'!S200*'OddsRatio_working_3-way'!R200/3-2*'OddsRatio_working_3-way'!R200^3/27-'OddsRatio_working_3-way'!T200</f>
        <v>0.27419135485625812</v>
      </c>
      <c r="W200" s="11">
        <f>'OddsRatio_working_3-way'!V200^2+4*'OddsRatio_working_3-way'!U200^3/27</f>
        <v>-9.3535325010707937E-3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0.14537402757970666</v>
      </c>
      <c r="Y200" s="11">
        <f>IF('OddsRatio_working_3-way'!W200&gt;=0,IF('OddsRatio_working_3-way'!V200+SQRT('OddsRatio_working_3-way'!W200)&gt;0,0,PI()),ACOS('OddsRatio_working_3-way'!V200/(2*'OddsRatio_working_3-way'!X200)))</f>
        <v>0.33909880333303222</v>
      </c>
      <c r="Z200" s="11">
        <f>'OddsRatio_working_3-way'!X200^(1/3)*COS('OddsRatio_working_3-way'!Y200/3)</f>
        <v>0.52245470345146638</v>
      </c>
      <c r="AA200" s="11">
        <f>'OddsRatio_working_3-way'!X200^(1/3)*COS(('OddsRatio_working_3-way'!Y200+2*PI())/3)</f>
        <v>-0.31258905186431252</v>
      </c>
      <c r="AB200" s="11">
        <f>'OddsRatio_working_3-way'!X200^(1/3)*COS(('OddsRatio_working_3-way'!Y200+4*PI())/3)</f>
        <v>-0.20986565158715381</v>
      </c>
      <c r="AC200" s="11">
        <f>'OddsRatio_working_3-way'!X200^(1/3)*SIN('OddsRatio_working_3-way'!Y200/3)</f>
        <v>5.9307382802091267E-2</v>
      </c>
      <c r="AD200" s="11">
        <f>'OddsRatio_working_3-way'!X200^(1/3)*SIN(('OddsRatio_working_3-way'!Y200+2*PI())/3)</f>
        <v>0.42280535411458975</v>
      </c>
      <c r="AE200" s="11">
        <f>'OddsRatio_working_3-way'!X200^(1/3)*SIN(('OddsRatio_working_3-way'!Y200+4*PI())/3)</f>
        <v>-0.482112736916681</v>
      </c>
      <c r="AF200" s="11">
        <f>-'OddsRatio_working_3-way'!U200/(3*'OddsRatio_working_3-way'!X200^(1/3))*COS(('OddsRatio_working_3-way'!Y200)/3)</f>
        <v>0.52245470345146661</v>
      </c>
      <c r="AG200" s="11">
        <f>-'OddsRatio_working_3-way'!U200/(3*'OddsRatio_working_3-way'!X200^(1/3))*COS(('OddsRatio_working_3-way'!Y200+2*PI())/3)</f>
        <v>-0.31258905186431268</v>
      </c>
      <c r="AH200" s="11">
        <f>-'OddsRatio_working_3-way'!U200/(3*'OddsRatio_working_3-way'!X200^(1/3))*COS(('OddsRatio_working_3-way'!Y200+4*PI())/3)</f>
        <v>-0.2098656515871539</v>
      </c>
      <c r="AI200" s="11">
        <f>'OddsRatio_working_3-way'!U200/(3*'OddsRatio_working_3-way'!X200^(1/3))*SIN(('OddsRatio_working_3-way'!Y200)/3)</f>
        <v>-5.9307382802091295E-2</v>
      </c>
      <c r="AJ200" s="11">
        <f>'OddsRatio_working_3-way'!U200/(3*'OddsRatio_working_3-way'!X200^(1/3))*SIN(('OddsRatio_working_3-way'!Y200+2*PI())/3)</f>
        <v>-0.42280535411458992</v>
      </c>
      <c r="AK200" s="11">
        <f>'OddsRatio_working_3-way'!U200/(3*'OddsRatio_working_3-way'!X200^(1/3))*SIN(('OddsRatio_working_3-way'!Y200+4*PI())/3)</f>
        <v>0.48211273691668116</v>
      </c>
      <c r="AL200" s="11">
        <f>'OddsRatio_working_3-way'!Z200+'OddsRatio_working_3-way'!AF200</f>
        <v>1.044909406902933</v>
      </c>
      <c r="AM200" s="11">
        <f>'OddsRatio_working_3-way'!AA200+'OddsRatio_working_3-way'!AG200</f>
        <v>-0.62517810372862526</v>
      </c>
      <c r="AN200" s="11">
        <f>'OddsRatio_working_3-way'!AB200+'OddsRatio_working_3-way'!AH200</f>
        <v>-0.41973130317430773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1.044909406902933</v>
      </c>
      <c r="AS200" s="11">
        <f>IF(('OddsRatio_working_3-way'!X200=0),IF(Q200&gt;0,-Q200^(1/3),(-Q200)^(1/3)),'OddsRatio_working_3-way'!AM200-'OddsRatio_working_3-way'!R200/3)</f>
        <v>-0.62517810372862526</v>
      </c>
      <c r="AT200" s="11">
        <f>IF(('OddsRatio_working_3-way'!X200=0),IF(Q200&gt;0,-Q200^(1/3),(-Q200)^(1/3)),'OddsRatio_working_3-way'!AN200-'OddsRatio_working_3-way'!R200/3)</f>
        <v>-0.41973130317430773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2.14</v>
      </c>
      <c r="B201" s="4">
        <f>IF('True_Odds_Calculator_3-way'!B202="","",'True_Odds_Calculator_3-way'!B202)</f>
        <v>3.23</v>
      </c>
      <c r="C201" s="4">
        <f>IF('True_Odds_Calculator_3-way'!C202="","",'True_Odds_Calculator_3-way'!C202)</f>
        <v>3.98</v>
      </c>
      <c r="D201" s="9">
        <f t="shared" si="52"/>
        <v>0.45647165166005538</v>
      </c>
      <c r="E201" s="9">
        <f t="shared" si="53"/>
        <v>0.30037167855308866</v>
      </c>
      <c r="F201" s="9">
        <f t="shared" si="54"/>
        <v>0.24315666978685582</v>
      </c>
      <c r="G201" s="9">
        <f t="shared" si="55"/>
        <v>1.0444881981079606</v>
      </c>
      <c r="H201" s="9">
        <f t="shared" si="56"/>
        <v>2.1907165458430753</v>
      </c>
      <c r="I201" s="9">
        <f t="shared" si="57"/>
        <v>3.3292086817807518</v>
      </c>
      <c r="J201" s="9">
        <f t="shared" si="58"/>
        <v>4.1125748303617229</v>
      </c>
      <c r="K201" s="11">
        <f t="shared" si="59"/>
        <v>0.46728971962616822</v>
      </c>
      <c r="L201" s="11">
        <f t="shared" si="60"/>
        <v>0.30959752321981426</v>
      </c>
      <c r="M201" s="11">
        <f t="shared" si="61"/>
        <v>0.25125628140703515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-0.27537633190692323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0.23082048941504488</v>
      </c>
      <c r="Q201" s="11">
        <f>2*'OddsRatio_working_3-way'!K201*'OddsRatio_working_3-way'!L201*'OddsRatio_working_3-way'!M201</f>
        <v>7.2699366744896021E-2</v>
      </c>
      <c r="R201" s="11">
        <f t="shared" si="62"/>
        <v>0</v>
      </c>
      <c r="S201" s="11">
        <f t="shared" si="63"/>
        <v>-0.83820017434563632</v>
      </c>
      <c r="T201" s="11">
        <f t="shared" si="64"/>
        <v>-0.26400005491201145</v>
      </c>
      <c r="U201" s="11">
        <f>'OddsRatio_working_3-way'!S201-'OddsRatio_working_3-way'!R201^2/3</f>
        <v>-0.83820017434563632</v>
      </c>
      <c r="V201" s="11">
        <f>'OddsRatio_working_3-way'!S201*'OddsRatio_working_3-way'!R201/3-2*'OddsRatio_working_3-way'!R201^3/27-'OddsRatio_working_3-way'!T201</f>
        <v>0.26400005491201145</v>
      </c>
      <c r="W201" s="11">
        <f>'OddsRatio_working_3-way'!V201^2+4*'OddsRatio_working_3-way'!U201^3/27</f>
        <v>-1.7548754183188339E-2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0.1476861394789076</v>
      </c>
      <c r="Y201" s="11">
        <f>IF('OddsRatio_working_3-way'!W201&gt;=0,IF('OddsRatio_working_3-way'!V201+SQRT('OddsRatio_working_3-way'!W201)&gt;0,0,PI()),ACOS('OddsRatio_working_3-way'!V201/(2*'OddsRatio_working_3-way'!X201)))</f>
        <v>0.46507593065623087</v>
      </c>
      <c r="Z201" s="11">
        <f>'OddsRatio_working_3-way'!X201^(1/3)*COS('OddsRatio_working_3-way'!Y201/3)</f>
        <v>0.52224409905398017</v>
      </c>
      <c r="AA201" s="11">
        <f>'OddsRatio_working_3-way'!X201^(1/3)*COS(('OddsRatio_working_3-way'!Y201+2*PI())/3)</f>
        <v>-0.33180351342581899</v>
      </c>
      <c r="AB201" s="11">
        <f>'OddsRatio_working_3-way'!X201^(1/3)*COS(('OddsRatio_working_3-way'!Y201+4*PI())/3)</f>
        <v>-0.19044058562816157</v>
      </c>
      <c r="AC201" s="11">
        <f>'OddsRatio_working_3-way'!X201^(1/3)*SIN('OddsRatio_working_3-way'!Y201/3)</f>
        <v>8.1615924417411362E-2</v>
      </c>
      <c r="AD201" s="11">
        <f>'OddsRatio_working_3-way'!X201^(1/3)*SIN(('OddsRatio_working_3-way'!Y201+2*PI())/3)</f>
        <v>0.41146869454855795</v>
      </c>
      <c r="AE201" s="11">
        <f>'OddsRatio_working_3-way'!X201^(1/3)*SIN(('OddsRatio_working_3-way'!Y201+4*PI())/3)</f>
        <v>-0.49308461896596911</v>
      </c>
      <c r="AF201" s="11">
        <f>-'OddsRatio_working_3-way'!U201/(3*'OddsRatio_working_3-way'!X201^(1/3))*COS(('OddsRatio_working_3-way'!Y201)/3)</f>
        <v>0.52224409905398028</v>
      </c>
      <c r="AG201" s="11">
        <f>-'OddsRatio_working_3-way'!U201/(3*'OddsRatio_working_3-way'!X201^(1/3))*COS(('OddsRatio_working_3-way'!Y201+2*PI())/3)</f>
        <v>-0.33180351342581904</v>
      </c>
      <c r="AH201" s="11">
        <f>-'OddsRatio_working_3-way'!U201/(3*'OddsRatio_working_3-way'!X201^(1/3))*COS(('OddsRatio_working_3-way'!Y201+4*PI())/3)</f>
        <v>-0.1904405856281616</v>
      </c>
      <c r="AI201" s="11">
        <f>'OddsRatio_working_3-way'!U201/(3*'OddsRatio_working_3-way'!X201^(1/3))*SIN(('OddsRatio_working_3-way'!Y201)/3)</f>
        <v>-8.161592441741139E-2</v>
      </c>
      <c r="AJ201" s="11">
        <f>'OddsRatio_working_3-way'!U201/(3*'OddsRatio_working_3-way'!X201^(1/3))*SIN(('OddsRatio_working_3-way'!Y201+2*PI())/3)</f>
        <v>-0.411468694548558</v>
      </c>
      <c r="AK201" s="11">
        <f>'OddsRatio_working_3-way'!U201/(3*'OddsRatio_working_3-way'!X201^(1/3))*SIN(('OddsRatio_working_3-way'!Y201+4*PI())/3)</f>
        <v>0.49308461896596922</v>
      </c>
      <c r="AL201" s="11">
        <f>'OddsRatio_working_3-way'!Z201+'OddsRatio_working_3-way'!AF201</f>
        <v>1.0444881981079606</v>
      </c>
      <c r="AM201" s="11">
        <f>'OddsRatio_working_3-way'!AA201+'OddsRatio_working_3-way'!AG201</f>
        <v>-0.66360702685163808</v>
      </c>
      <c r="AN201" s="11">
        <f>'OddsRatio_working_3-way'!AB201+'OddsRatio_working_3-way'!AH201</f>
        <v>-0.38088117125632315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1.0444881981079606</v>
      </c>
      <c r="AS201" s="11">
        <f>IF(('OddsRatio_working_3-way'!X201=0),IF(Q201&gt;0,-Q201^(1/3),(-Q201)^(1/3)),'OddsRatio_working_3-way'!AM201-'OddsRatio_working_3-way'!R201/3)</f>
        <v>-0.66360702685163808</v>
      </c>
      <c r="AT201" s="11">
        <f>IF(('OddsRatio_working_3-way'!X201=0),IF(Q201&gt;0,-Q201^(1/3),(-Q201)^(1/3)),'OddsRatio_working_3-way'!AN201-'OddsRatio_working_3-way'!R201/3)</f>
        <v>-0.38088117125632315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2.3199999999999998</v>
      </c>
      <c r="B202" s="4">
        <f>IF('True_Odds_Calculator_3-way'!B203="","",'True_Odds_Calculator_3-way'!B203)</f>
        <v>3.28</v>
      </c>
      <c r="C202" s="4">
        <f>IF('True_Odds_Calculator_3-way'!C203="","",'True_Odds_Calculator_3-way'!C203)</f>
        <v>3.43</v>
      </c>
      <c r="D202" s="9">
        <f t="shared" si="52"/>
        <v>0.42085367677487462</v>
      </c>
      <c r="E202" s="9">
        <f t="shared" si="53"/>
        <v>0.29612613891185413</v>
      </c>
      <c r="F202" s="9">
        <f t="shared" si="54"/>
        <v>0.28302018431327114</v>
      </c>
      <c r="G202" s="9">
        <f t="shared" si="55"/>
        <v>1.0425172423982079</v>
      </c>
      <c r="H202" s="9">
        <f t="shared" si="56"/>
        <v>2.376122759965634</v>
      </c>
      <c r="I202" s="9">
        <f t="shared" si="57"/>
        <v>3.3769393126679144</v>
      </c>
      <c r="J202" s="9">
        <f t="shared" si="58"/>
        <v>3.5333168990276458</v>
      </c>
      <c r="K202" s="11">
        <f t="shared" si="59"/>
        <v>0.43103448275862072</v>
      </c>
      <c r="L202" s="11">
        <f t="shared" si="60"/>
        <v>0.3048780487804878</v>
      </c>
      <c r="M202" s="11">
        <f t="shared" si="61"/>
        <v>0.29154518950437314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-0.28019417547146219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0.23102626849129657</v>
      </c>
      <c r="Q202" s="11">
        <f>2*'OddsRatio_working_3-way'!K202*'OddsRatio_working_3-way'!L202*'OddsRatio_working_3-way'!M202</f>
        <v>7.6625628023647266E-2</v>
      </c>
      <c r="R202" s="11">
        <f t="shared" si="62"/>
        <v>0</v>
      </c>
      <c r="S202" s="11">
        <f t="shared" si="63"/>
        <v>-0.82452202335243263</v>
      </c>
      <c r="T202" s="11">
        <f t="shared" si="64"/>
        <v>-0.27347330791125457</v>
      </c>
      <c r="U202" s="11">
        <f>'OddsRatio_working_3-way'!S202-'OddsRatio_working_3-way'!R202^2/3</f>
        <v>-0.82452202335243263</v>
      </c>
      <c r="V202" s="11">
        <f>'OddsRatio_working_3-way'!S202*'OddsRatio_working_3-way'!R202/3-2*'OddsRatio_working_3-way'!R202^3/27-'OddsRatio_working_3-way'!T202</f>
        <v>0.27347330791125457</v>
      </c>
      <c r="W202" s="11">
        <f>'OddsRatio_working_3-way'!V202^2+4*'OddsRatio_working_3-way'!U202^3/27</f>
        <v>-8.2553456772904016E-3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0.14408590824332393</v>
      </c>
      <c r="Y202" s="11">
        <f>IF('OddsRatio_working_3-way'!W202&gt;=0,IF('OddsRatio_working_3-way'!V202+SQRT('OddsRatio_working_3-way'!W202)&gt;0,0,PI()),ACOS('OddsRatio_working_3-way'!V202/(2*'OddsRatio_working_3-way'!X202)))</f>
        <v>0.3207667621272936</v>
      </c>
      <c r="Z202" s="11">
        <f>'OddsRatio_working_3-way'!X202^(1/3)*COS('OddsRatio_working_3-way'!Y202/3)</f>
        <v>0.52125862119910382</v>
      </c>
      <c r="AA202" s="11">
        <f>'OddsRatio_working_3-way'!X202^(1/3)*COS(('OddsRatio_working_3-way'!Y202+2*PI())/3)</f>
        <v>-0.30908127864332713</v>
      </c>
      <c r="AB202" s="11">
        <f>'OddsRatio_working_3-way'!X202^(1/3)*COS(('OddsRatio_working_3-way'!Y202+4*PI())/3)</f>
        <v>-0.2121773425557768</v>
      </c>
      <c r="AC202" s="11">
        <f>'OddsRatio_working_3-way'!X202^(1/3)*SIN('OddsRatio_working_3-way'!Y202/3)</f>
        <v>5.5947513585681515E-2</v>
      </c>
      <c r="AD202" s="11">
        <f>'OddsRatio_working_3-way'!X202^(1/3)*SIN(('OddsRatio_working_3-way'!Y202+2*PI())/3)</f>
        <v>0.42344945110723287</v>
      </c>
      <c r="AE202" s="11">
        <f>'OddsRatio_working_3-way'!X202^(1/3)*SIN(('OddsRatio_working_3-way'!Y202+4*PI())/3)</f>
        <v>-0.47939696469291443</v>
      </c>
      <c r="AF202" s="11">
        <f>-'OddsRatio_working_3-way'!U202/(3*'OddsRatio_working_3-way'!X202^(1/3))*COS(('OddsRatio_working_3-way'!Y202)/3)</f>
        <v>0.52125862119910393</v>
      </c>
      <c r="AG202" s="11">
        <f>-'OddsRatio_working_3-way'!U202/(3*'OddsRatio_working_3-way'!X202^(1/3))*COS(('OddsRatio_working_3-way'!Y202+2*PI())/3)</f>
        <v>-0.30908127864332724</v>
      </c>
      <c r="AH202" s="11">
        <f>-'OddsRatio_working_3-way'!U202/(3*'OddsRatio_working_3-way'!X202^(1/3))*COS(('OddsRatio_working_3-way'!Y202+4*PI())/3)</f>
        <v>-0.21217734255577686</v>
      </c>
      <c r="AI202" s="11">
        <f>'OddsRatio_working_3-way'!U202/(3*'OddsRatio_working_3-way'!X202^(1/3))*SIN(('OddsRatio_working_3-way'!Y202)/3)</f>
        <v>-5.5947513585681528E-2</v>
      </c>
      <c r="AJ202" s="11">
        <f>'OddsRatio_working_3-way'!U202/(3*'OddsRatio_working_3-way'!X202^(1/3))*SIN(('OddsRatio_working_3-way'!Y202+2*PI())/3)</f>
        <v>-0.42344945110723298</v>
      </c>
      <c r="AK202" s="11">
        <f>'OddsRatio_working_3-way'!U202/(3*'OddsRatio_working_3-way'!X202^(1/3))*SIN(('OddsRatio_working_3-way'!Y202+4*PI())/3)</f>
        <v>0.47939696469291448</v>
      </c>
      <c r="AL202" s="11">
        <f>'OddsRatio_working_3-way'!Z202+'OddsRatio_working_3-way'!AF202</f>
        <v>1.0425172423982079</v>
      </c>
      <c r="AM202" s="11">
        <f>'OddsRatio_working_3-way'!AA202+'OddsRatio_working_3-way'!AG202</f>
        <v>-0.61816255728665437</v>
      </c>
      <c r="AN202" s="11">
        <f>'OddsRatio_working_3-way'!AB202+'OddsRatio_working_3-way'!AH202</f>
        <v>-0.42435468511155366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1.0425172423982079</v>
      </c>
      <c r="AS202" s="11">
        <f>IF(('OddsRatio_working_3-way'!X202=0),IF(Q202&gt;0,-Q202^(1/3),(-Q202)^(1/3)),'OddsRatio_working_3-way'!AM202-'OddsRatio_working_3-way'!R202/3)</f>
        <v>-0.61816255728665437</v>
      </c>
      <c r="AT202" s="11">
        <f>IF(('OddsRatio_working_3-way'!X202=0),IF(Q202&gt;0,-Q202^(1/3),(-Q202)^(1/3)),'OddsRatio_working_3-way'!AN202-'OddsRatio_working_3-way'!R202/3)</f>
        <v>-0.42435468511155366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2.8</v>
      </c>
      <c r="B203" s="4">
        <f>IF('True_Odds_Calculator_3-way'!B204="","",'True_Odds_Calculator_3-way'!B204)</f>
        <v>3.19</v>
      </c>
      <c r="C203" s="4">
        <f>IF('True_Odds_Calculator_3-way'!C204="","",'True_Odds_Calculator_3-way'!C204)</f>
        <v>2.8</v>
      </c>
      <c r="D203" s="9">
        <f t="shared" si="52"/>
        <v>0.34768495689760315</v>
      </c>
      <c r="E203" s="9">
        <f t="shared" si="53"/>
        <v>0.30463008620479365</v>
      </c>
      <c r="F203" s="9">
        <f t="shared" si="54"/>
        <v>0.34768495689760315</v>
      </c>
      <c r="G203" s="9">
        <f t="shared" si="55"/>
        <v>1.0423150009182824</v>
      </c>
      <c r="H203" s="9">
        <f t="shared" si="56"/>
        <v>2.8761670016529086</v>
      </c>
      <c r="I203" s="9">
        <f t="shared" si="57"/>
        <v>3.2826698520110389</v>
      </c>
      <c r="J203" s="9">
        <f t="shared" si="58"/>
        <v>2.8761670016529086</v>
      </c>
      <c r="K203" s="11">
        <f t="shared" si="59"/>
        <v>0.35714285714285715</v>
      </c>
      <c r="L203" s="11">
        <f t="shared" si="60"/>
        <v>0.31347962382445144</v>
      </c>
      <c r="M203" s="11">
        <f t="shared" si="61"/>
        <v>0.35714285714285715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-0.283715053419487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0.23151109973770079</v>
      </c>
      <c r="Q203" s="11">
        <f>2*'OddsRatio_working_3-way'!K203*'OddsRatio_working_3-way'!L203*'OddsRatio_working_3-way'!M203</f>
        <v>7.9969291791951905E-2</v>
      </c>
      <c r="R203" s="11">
        <f t="shared" si="62"/>
        <v>0</v>
      </c>
      <c r="S203" s="11">
        <f t="shared" si="63"/>
        <v>-0.81599864704887537</v>
      </c>
      <c r="T203" s="11">
        <f t="shared" si="64"/>
        <v>-0.28186481763346294</v>
      </c>
      <c r="U203" s="11">
        <f>'OddsRatio_working_3-way'!S203-'OddsRatio_working_3-way'!R203^2/3</f>
        <v>-0.81599864704887537</v>
      </c>
      <c r="V203" s="11">
        <f>'OddsRatio_working_3-way'!S203*'OddsRatio_working_3-way'!R203/3-2*'OddsRatio_working_3-way'!R203^3/27-'OddsRatio_working_3-way'!T203</f>
        <v>0.28186481763346294</v>
      </c>
      <c r="W203" s="11">
        <f>'OddsRatio_working_3-way'!V203^2+4*'OddsRatio_working_3-way'!U203^3/27</f>
        <v>-1.046416194174532E-3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0.14185749153086685</v>
      </c>
      <c r="Y203" s="11">
        <f>IF('OddsRatio_working_3-way'!W203&gt;=0,IF('OddsRatio_working_3-way'!V203+SQRT('OddsRatio_working_3-way'!W203)&gt;0,0,PI()),ACOS('OddsRatio_working_3-way'!V203/(2*'OddsRatio_working_3-way'!X203)))</f>
        <v>0.11426558199949644</v>
      </c>
      <c r="Z203" s="11">
        <f>'OddsRatio_working_3-way'!X203^(1/3)*COS('OddsRatio_working_3-way'!Y203/3)</f>
        <v>0.52115750045914133</v>
      </c>
      <c r="AA203" s="11">
        <f>'OddsRatio_working_3-way'!X203^(1/3)*COS(('OddsRatio_working_3-way'!Y203+2*PI())/3)</f>
        <v>-0.27777777777777812</v>
      </c>
      <c r="AB203" s="11">
        <f>'OddsRatio_working_3-way'!X203^(1/3)*COS(('OddsRatio_working_3-way'!Y203+4*PI())/3)</f>
        <v>-0.24337972268136329</v>
      </c>
      <c r="AC203" s="11">
        <f>'OddsRatio_working_3-way'!X203^(1/3)*SIN('OddsRatio_working_3-way'!Y203/3)</f>
        <v>1.9859726369514736E-2</v>
      </c>
      <c r="AD203" s="11">
        <f>'OddsRatio_working_3-way'!X203^(1/3)*SIN(('OddsRatio_working_3-way'!Y203+2*PI())/3)</f>
        <v>0.44140577158565925</v>
      </c>
      <c r="AE203" s="11">
        <f>'OddsRatio_working_3-way'!X203^(1/3)*SIN(('OddsRatio_working_3-way'!Y203+4*PI())/3)</f>
        <v>-0.46126549795517391</v>
      </c>
      <c r="AF203" s="11">
        <f>-'OddsRatio_working_3-way'!U203/(3*'OddsRatio_working_3-way'!X203^(1/3))*COS(('OddsRatio_working_3-way'!Y203)/3)</f>
        <v>0.52115750045914111</v>
      </c>
      <c r="AG203" s="11">
        <f>-'OddsRatio_working_3-way'!U203/(3*'OddsRatio_working_3-way'!X203^(1/3))*COS(('OddsRatio_working_3-way'!Y203+2*PI())/3)</f>
        <v>-0.27777777777777801</v>
      </c>
      <c r="AH203" s="11">
        <f>-'OddsRatio_working_3-way'!U203/(3*'OddsRatio_working_3-way'!X203^(1/3))*COS(('OddsRatio_working_3-way'!Y203+4*PI())/3)</f>
        <v>-0.24337972268136318</v>
      </c>
      <c r="AI203" s="11">
        <f>'OddsRatio_working_3-way'!U203/(3*'OddsRatio_working_3-way'!X203^(1/3))*SIN(('OddsRatio_working_3-way'!Y203)/3)</f>
        <v>-1.9859726369514726E-2</v>
      </c>
      <c r="AJ203" s="11">
        <f>'OddsRatio_working_3-way'!U203/(3*'OddsRatio_working_3-way'!X203^(1/3))*SIN(('OddsRatio_working_3-way'!Y203+2*PI())/3)</f>
        <v>-0.44140577158565908</v>
      </c>
      <c r="AK203" s="11">
        <f>'OddsRatio_working_3-way'!U203/(3*'OddsRatio_working_3-way'!X203^(1/3))*SIN(('OddsRatio_working_3-way'!Y203+4*PI())/3)</f>
        <v>0.46126549795517374</v>
      </c>
      <c r="AL203" s="11">
        <f>'OddsRatio_working_3-way'!Z203+'OddsRatio_working_3-way'!AF203</f>
        <v>1.0423150009182824</v>
      </c>
      <c r="AM203" s="11">
        <f>'OddsRatio_working_3-way'!AA203+'OddsRatio_working_3-way'!AG203</f>
        <v>-0.55555555555555614</v>
      </c>
      <c r="AN203" s="11">
        <f>'OddsRatio_working_3-way'!AB203+'OddsRatio_working_3-way'!AH203</f>
        <v>-0.48675944536272647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1.0423150009182824</v>
      </c>
      <c r="AS203" s="11">
        <f>IF(('OddsRatio_working_3-way'!X203=0),IF(Q203&gt;0,-Q203^(1/3),(-Q203)^(1/3)),'OddsRatio_working_3-way'!AM203-'OddsRatio_working_3-way'!R203/3)</f>
        <v>-0.55555555555555614</v>
      </c>
      <c r="AT203" s="11">
        <f>IF(('OddsRatio_working_3-way'!X203=0),IF(Q203&gt;0,-Q203^(1/3),(-Q203)^(1/3)),'OddsRatio_working_3-way'!AN203-'OddsRatio_working_3-way'!R203/3)</f>
        <v>-0.48675944536272647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2.6</v>
      </c>
      <c r="B204" s="4">
        <f>IF('True_Odds_Calculator_3-way'!B205="","",'True_Odds_Calculator_3-way'!B205)</f>
        <v>3.42</v>
      </c>
      <c r="C204" s="4">
        <f>IF('True_Odds_Calculator_3-way'!C205="","",'True_Odds_Calculator_3-way'!C205)</f>
        <v>2.85</v>
      </c>
      <c r="D204" s="9">
        <f t="shared" si="52"/>
        <v>0.37476631301219199</v>
      </c>
      <c r="E204" s="9">
        <f t="shared" si="53"/>
        <v>0.28382092975518258</v>
      </c>
      <c r="F204" s="9">
        <f t="shared" si="54"/>
        <v>0.34141275723262515</v>
      </c>
      <c r="G204" s="9">
        <f t="shared" si="55"/>
        <v>1.0427059231299354</v>
      </c>
      <c r="H204" s="9">
        <f t="shared" si="56"/>
        <v>2.6683294770078967</v>
      </c>
      <c r="I204" s="9">
        <f t="shared" si="57"/>
        <v>3.5233483339744431</v>
      </c>
      <c r="J204" s="9">
        <f t="shared" si="58"/>
        <v>2.9290059577903809</v>
      </c>
      <c r="K204" s="11">
        <f t="shared" si="59"/>
        <v>0.38461538461538458</v>
      </c>
      <c r="L204" s="11">
        <f t="shared" si="60"/>
        <v>0.29239766081871343</v>
      </c>
      <c r="M204" s="11">
        <f t="shared" si="61"/>
        <v>0.35087719298245612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-0.28265896409940716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0.23162945600618726</v>
      </c>
      <c r="Q204" s="11">
        <f>2*'OddsRatio_working_3-way'!K204*'OddsRatio_working_3-way'!L204*'OddsRatio_working_3-way'!M204</f>
        <v>7.8919746509774194E-2</v>
      </c>
      <c r="R204" s="11">
        <f t="shared" si="62"/>
        <v>0</v>
      </c>
      <c r="S204" s="11">
        <f t="shared" si="63"/>
        <v>-0.81946616037525155</v>
      </c>
      <c r="T204" s="11">
        <f t="shared" si="64"/>
        <v>-0.27920482465937019</v>
      </c>
      <c r="U204" s="11">
        <f>'OddsRatio_working_3-way'!S204-'OddsRatio_working_3-way'!R204^2/3</f>
        <v>-0.81946616037525155</v>
      </c>
      <c r="V204" s="11">
        <f>'OddsRatio_working_3-way'!S204*'OddsRatio_working_3-way'!R204/3-2*'OddsRatio_working_3-way'!R204^3/27-'OddsRatio_working_3-way'!T204</f>
        <v>0.27920482465937019</v>
      </c>
      <c r="W204" s="11">
        <f>'OddsRatio_working_3-way'!V204^2+4*'OddsRatio_working_3-way'!U204^3/27</f>
        <v>-3.5693828675664729E-3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0.14276266754708331</v>
      </c>
      <c r="Y204" s="11">
        <f>IF('OddsRatio_working_3-way'!W204&gt;=0,IF('OddsRatio_working_3-way'!V204+SQRT('OddsRatio_working_3-way'!W204)&gt;0,0,PI()),ACOS('OddsRatio_working_3-way'!V204/(2*'OddsRatio_working_3-way'!X204)))</f>
        <v>0.21080124159025782</v>
      </c>
      <c r="Z204" s="11">
        <f>'OddsRatio_working_3-way'!X204^(1/3)*COS('OddsRatio_working_3-way'!Y204/3)</f>
        <v>0.52135296156496769</v>
      </c>
      <c r="AA204" s="11">
        <f>'OddsRatio_working_3-way'!X204^(1/3)*COS(('OddsRatio_working_3-way'!Y204+2*PI())/3)</f>
        <v>-0.29245473111806664</v>
      </c>
      <c r="AB204" s="11">
        <f>'OddsRatio_working_3-way'!X204^(1/3)*COS(('OddsRatio_working_3-way'!Y204+4*PI())/3)</f>
        <v>-0.22889823044690114</v>
      </c>
      <c r="AC204" s="11">
        <f>'OddsRatio_working_3-way'!X204^(1/3)*SIN('OddsRatio_working_3-way'!Y204/3)</f>
        <v>3.6694362771248185E-2</v>
      </c>
      <c r="AD204" s="11">
        <f>'OddsRatio_working_3-way'!X204^(1/3)*SIN(('OddsRatio_working_3-way'!Y204+2*PI())/3)</f>
        <v>0.43315772766788996</v>
      </c>
      <c r="AE204" s="11">
        <f>'OddsRatio_working_3-way'!X204^(1/3)*SIN(('OddsRatio_working_3-way'!Y204+4*PI())/3)</f>
        <v>-0.469852090439138</v>
      </c>
      <c r="AF204" s="11">
        <f>-'OddsRatio_working_3-way'!U204/(3*'OddsRatio_working_3-way'!X204^(1/3))*COS(('OddsRatio_working_3-way'!Y204)/3)</f>
        <v>0.52135296156496758</v>
      </c>
      <c r="AG204" s="11">
        <f>-'OddsRatio_working_3-way'!U204/(3*'OddsRatio_working_3-way'!X204^(1/3))*COS(('OddsRatio_working_3-way'!Y204+2*PI())/3)</f>
        <v>-0.29245473111806658</v>
      </c>
      <c r="AH204" s="11">
        <f>-'OddsRatio_working_3-way'!U204/(3*'OddsRatio_working_3-way'!X204^(1/3))*COS(('OddsRatio_working_3-way'!Y204+4*PI())/3)</f>
        <v>-0.22889823044690108</v>
      </c>
      <c r="AI204" s="11">
        <f>'OddsRatio_working_3-way'!U204/(3*'OddsRatio_working_3-way'!X204^(1/3))*SIN(('OddsRatio_working_3-way'!Y204)/3)</f>
        <v>-3.6694362771248178E-2</v>
      </c>
      <c r="AJ204" s="11">
        <f>'OddsRatio_working_3-way'!U204/(3*'OddsRatio_working_3-way'!X204^(1/3))*SIN(('OddsRatio_working_3-way'!Y204+2*PI())/3)</f>
        <v>-0.4331577276678899</v>
      </c>
      <c r="AK204" s="11">
        <f>'OddsRatio_working_3-way'!U204/(3*'OddsRatio_working_3-way'!X204^(1/3))*SIN(('OddsRatio_working_3-way'!Y204+4*PI())/3)</f>
        <v>0.46985209043913795</v>
      </c>
      <c r="AL204" s="11">
        <f>'OddsRatio_working_3-way'!Z204+'OddsRatio_working_3-way'!AF204</f>
        <v>1.0427059231299354</v>
      </c>
      <c r="AM204" s="11">
        <f>'OddsRatio_working_3-way'!AA204+'OddsRatio_working_3-way'!AG204</f>
        <v>-0.58490946223613327</v>
      </c>
      <c r="AN204" s="11">
        <f>'OddsRatio_working_3-way'!AB204+'OddsRatio_working_3-way'!AH204</f>
        <v>-0.45779646089380222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1.0427059231299354</v>
      </c>
      <c r="AS204" s="11">
        <f>IF(('OddsRatio_working_3-way'!X204=0),IF(Q204&gt;0,-Q204^(1/3),(-Q204)^(1/3)),'OddsRatio_working_3-way'!AM204-'OddsRatio_working_3-way'!R204/3)</f>
        <v>-0.58490946223613327</v>
      </c>
      <c r="AT204" s="11">
        <f>IF(('OddsRatio_working_3-way'!X204=0),IF(Q204&gt;0,-Q204^(1/3),(-Q204)^(1/3)),'OddsRatio_working_3-way'!AN204-'OddsRatio_working_3-way'!R204/3)</f>
        <v>-0.45779646089380222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3.39</v>
      </c>
      <c r="B205" s="4">
        <f>IF('True_Odds_Calculator_3-way'!B206="","",'True_Odds_Calculator_3-way'!B206)</f>
        <v>3.37</v>
      </c>
      <c r="C205" s="4">
        <f>IF('True_Odds_Calculator_3-way'!C206="","",'True_Odds_Calculator_3-way'!C206)</f>
        <v>2.2599999999999998</v>
      </c>
      <c r="D205" s="9">
        <f t="shared" si="52"/>
        <v>0.28429398525339172</v>
      </c>
      <c r="E205" s="9">
        <f t="shared" si="53"/>
        <v>0.28600692985554088</v>
      </c>
      <c r="F205" s="9">
        <f t="shared" si="54"/>
        <v>0.42969908489106745</v>
      </c>
      <c r="G205" s="9">
        <f t="shared" si="55"/>
        <v>1.0533412562670952</v>
      </c>
      <c r="H205" s="9">
        <f t="shared" si="56"/>
        <v>3.5174856024783581</v>
      </c>
      <c r="I205" s="9">
        <f t="shared" si="57"/>
        <v>3.496418777353016</v>
      </c>
      <c r="J205" s="9">
        <f t="shared" si="58"/>
        <v>2.32720998289654</v>
      </c>
      <c r="K205" s="11">
        <f t="shared" si="59"/>
        <v>0.29498525073746312</v>
      </c>
      <c r="L205" s="11">
        <f t="shared" si="60"/>
        <v>0.29673590504451036</v>
      </c>
      <c r="M205" s="11">
        <f t="shared" si="61"/>
        <v>0.44247787610619471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-0.27642591374278358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0.23316236567310844</v>
      </c>
      <c r="Q205" s="11">
        <f>2*'OddsRatio_working_3-way'!K205*'OddsRatio_working_3-way'!L205*'OddsRatio_working_3-way'!M205</f>
        <v>7.7462579957843308E-2</v>
      </c>
      <c r="R205" s="11">
        <f t="shared" si="62"/>
        <v>0</v>
      </c>
      <c r="S205" s="11">
        <f t="shared" si="63"/>
        <v>-0.84348953582574682</v>
      </c>
      <c r="T205" s="11">
        <f t="shared" si="64"/>
        <v>-0.28022908166968324</v>
      </c>
      <c r="U205" s="11">
        <f>'OddsRatio_working_3-way'!S205-'OddsRatio_working_3-way'!R205^2/3</f>
        <v>-0.84348953582574682</v>
      </c>
      <c r="V205" s="11">
        <f>'OddsRatio_working_3-way'!S205*'OddsRatio_working_3-way'!R205/3-2*'OddsRatio_working_3-way'!R205^3/27-'OddsRatio_working_3-way'!T205</f>
        <v>0.28022908166968324</v>
      </c>
      <c r="W205" s="11">
        <f>'OddsRatio_working_3-way'!V205^2+4*'OddsRatio_working_3-way'!U205^3/27</f>
        <v>-1.0378532544408153E-2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0.14908627599299856</v>
      </c>
      <c r="Y205" s="11">
        <f>IF('OddsRatio_working_3-way'!W205&gt;=0,IF('OddsRatio_working_3-way'!V205+SQRT('OddsRatio_working_3-way'!W205)&gt;0,0,PI()),ACOS('OddsRatio_working_3-way'!V205/(2*'OddsRatio_working_3-way'!X205)))</f>
        <v>0.34868779110408976</v>
      </c>
      <c r="Z205" s="11">
        <f>'OddsRatio_working_3-way'!X205^(1/3)*COS('OddsRatio_working_3-way'!Y205/3)</f>
        <v>0.5266706281335477</v>
      </c>
      <c r="AA205" s="11">
        <f>'OddsRatio_working_3-way'!X205^(1/3)*COS(('OddsRatio_working_3-way'!Y205+2*PI())/3)</f>
        <v>-0.31658868065046941</v>
      </c>
      <c r="AB205" s="11">
        <f>'OddsRatio_working_3-way'!X205^(1/3)*COS(('OddsRatio_working_3-way'!Y205+4*PI())/3)</f>
        <v>-0.21008194748307843</v>
      </c>
      <c r="AC205" s="11">
        <f>'OddsRatio_working_3-way'!X205^(1/3)*SIN('OddsRatio_working_3-way'!Y205/3)</f>
        <v>6.1491691064700836E-2</v>
      </c>
      <c r="AD205" s="11">
        <f>'OddsRatio_working_3-way'!X205^(1/3)*SIN(('OddsRatio_working_3-way'!Y205+2*PI())/3)</f>
        <v>0.42536429785840912</v>
      </c>
      <c r="AE205" s="11">
        <f>'OddsRatio_working_3-way'!X205^(1/3)*SIN(('OddsRatio_working_3-way'!Y205+4*PI())/3)</f>
        <v>-0.48685598892310994</v>
      </c>
      <c r="AF205" s="11">
        <f>-'OddsRatio_working_3-way'!U205/(3*'OddsRatio_working_3-way'!X205^(1/3))*COS(('OddsRatio_working_3-way'!Y205)/3)</f>
        <v>0.52667062813354759</v>
      </c>
      <c r="AG205" s="11">
        <f>-'OddsRatio_working_3-way'!U205/(3*'OddsRatio_working_3-way'!X205^(1/3))*COS(('OddsRatio_working_3-way'!Y205+2*PI())/3)</f>
        <v>-0.3165886806504693</v>
      </c>
      <c r="AH205" s="11">
        <f>-'OddsRatio_working_3-way'!U205/(3*'OddsRatio_working_3-way'!X205^(1/3))*COS(('OddsRatio_working_3-way'!Y205+4*PI())/3)</f>
        <v>-0.21008194748307837</v>
      </c>
      <c r="AI205" s="11">
        <f>'OddsRatio_working_3-way'!U205/(3*'OddsRatio_working_3-way'!X205^(1/3))*SIN(('OddsRatio_working_3-way'!Y205)/3)</f>
        <v>-6.1491691064700822E-2</v>
      </c>
      <c r="AJ205" s="11">
        <f>'OddsRatio_working_3-way'!U205/(3*'OddsRatio_working_3-way'!X205^(1/3))*SIN(('OddsRatio_working_3-way'!Y205+2*PI())/3)</f>
        <v>-0.42536429785840901</v>
      </c>
      <c r="AK205" s="11">
        <f>'OddsRatio_working_3-way'!U205/(3*'OddsRatio_working_3-way'!X205^(1/3))*SIN(('OddsRatio_working_3-way'!Y205+4*PI())/3)</f>
        <v>0.48685598892310983</v>
      </c>
      <c r="AL205" s="11">
        <f>'OddsRatio_working_3-way'!Z205+'OddsRatio_working_3-way'!AF205</f>
        <v>1.0533412562670952</v>
      </c>
      <c r="AM205" s="11">
        <f>'OddsRatio_working_3-way'!AA205+'OddsRatio_working_3-way'!AG205</f>
        <v>-0.63317736130093871</v>
      </c>
      <c r="AN205" s="11">
        <f>'OddsRatio_working_3-way'!AB205+'OddsRatio_working_3-way'!AH205</f>
        <v>-0.4201638949661568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1.0533412562670952</v>
      </c>
      <c r="AS205" s="11">
        <f>IF(('OddsRatio_working_3-way'!X205=0),IF(Q205&gt;0,-Q205^(1/3),(-Q205)^(1/3)),'OddsRatio_working_3-way'!AM205-'OddsRatio_working_3-way'!R205/3)</f>
        <v>-0.63317736130093871</v>
      </c>
      <c r="AT205" s="11">
        <f>IF(('OddsRatio_working_3-way'!X205=0),IF(Q205&gt;0,-Q205^(1/3),(-Q205)^(1/3)),'OddsRatio_working_3-way'!AN205-'OddsRatio_working_3-way'!R205/3)</f>
        <v>-0.4201638949661568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2.92</v>
      </c>
      <c r="B206" s="4">
        <f>IF('True_Odds_Calculator_3-way'!B207="","",'True_Odds_Calculator_3-way'!B207)</f>
        <v>3.34</v>
      </c>
      <c r="C206" s="4">
        <f>IF('True_Odds_Calculator_3-way'!C207="","",'True_Odds_Calculator_3-way'!C207)</f>
        <v>2.56</v>
      </c>
      <c r="D206" s="9">
        <f t="shared" si="52"/>
        <v>0.33159569412563628</v>
      </c>
      <c r="E206" s="9">
        <f t="shared" si="53"/>
        <v>0.28929663708451614</v>
      </c>
      <c r="F206" s="9">
        <f t="shared" si="54"/>
        <v>0.37910766878984747</v>
      </c>
      <c r="G206" s="9">
        <f t="shared" si="55"/>
        <v>1.0498545331261084</v>
      </c>
      <c r="H206" s="9">
        <f t="shared" si="56"/>
        <v>3.0157207036021285</v>
      </c>
      <c r="I206" s="9">
        <f t="shared" si="57"/>
        <v>3.4566596075150935</v>
      </c>
      <c r="J206" s="9">
        <f t="shared" si="58"/>
        <v>2.6377730716767291</v>
      </c>
      <c r="K206" s="11">
        <f t="shared" si="59"/>
        <v>0.34246575342465752</v>
      </c>
      <c r="L206" s="11">
        <f t="shared" si="60"/>
        <v>0.29940119760479045</v>
      </c>
      <c r="M206" s="11">
        <f t="shared" si="61"/>
        <v>0.390625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-0.28071938315150524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0.23310613362316465</v>
      </c>
      <c r="Q206" s="11">
        <f>2*'OddsRatio_working_3-way'!K206*'OddsRatio_working_3-way'!L206*'OddsRatio_working_3-way'!M206</f>
        <v>8.0105200557788539E-2</v>
      </c>
      <c r="R206" s="11">
        <f t="shared" si="62"/>
        <v>0</v>
      </c>
      <c r="S206" s="11">
        <f t="shared" si="63"/>
        <v>-0.83038845058075827</v>
      </c>
      <c r="T206" s="11">
        <f t="shared" si="64"/>
        <v>-0.28535685586967635</v>
      </c>
      <c r="U206" s="11">
        <f>'OddsRatio_working_3-way'!S206-'OddsRatio_working_3-way'!R206^2/3</f>
        <v>-0.83038845058075827</v>
      </c>
      <c r="V206" s="11">
        <f>'OddsRatio_working_3-way'!S206*'OddsRatio_working_3-way'!R206/3-2*'OddsRatio_working_3-way'!R206^3/27-'OddsRatio_working_3-way'!T206</f>
        <v>0.28535685586967635</v>
      </c>
      <c r="W206" s="11">
        <f>'OddsRatio_working_3-way'!V206^2+4*'OddsRatio_working_3-way'!U206^3/27</f>
        <v>-3.399640600700693E-3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0.14562638479386894</v>
      </c>
      <c r="Y206" s="11">
        <f>IF('OddsRatio_working_3-way'!W206&gt;=0,IF('OddsRatio_working_3-way'!V206+SQRT('OddsRatio_working_3-way'!W206)&gt;0,0,PI()),ACOS('OddsRatio_working_3-way'!V206/(2*'OddsRatio_working_3-way'!X206)))</f>
        <v>0.20155375280582088</v>
      </c>
      <c r="Z206" s="11">
        <f>'OddsRatio_working_3-way'!X206^(1/3)*COS('OddsRatio_working_3-way'!Y206/3)</f>
        <v>0.52492726656305422</v>
      </c>
      <c r="AA206" s="11">
        <f>'OddsRatio_working_3-way'!X206^(1/3)*COS(('OddsRatio_working_3-way'!Y206+2*PI())/3)</f>
        <v>-0.29305180516494966</v>
      </c>
      <c r="AB206" s="11">
        <f>'OddsRatio_working_3-way'!X206^(1/3)*COS(('OddsRatio_working_3-way'!Y206+4*PI())/3)</f>
        <v>-0.23187546139810425</v>
      </c>
      <c r="AC206" s="11">
        <f>'OddsRatio_working_3-way'!X206^(1/3)*SIN('OddsRatio_working_3-way'!Y206/3)</f>
        <v>3.532017854182521E-2</v>
      </c>
      <c r="AD206" s="11">
        <f>'OddsRatio_working_3-way'!X206^(1/3)*SIN(('OddsRatio_working_3-way'!Y206+2*PI())/3)</f>
        <v>0.43694025871181807</v>
      </c>
      <c r="AE206" s="11">
        <f>'OddsRatio_working_3-way'!X206^(1/3)*SIN(('OddsRatio_working_3-way'!Y206+4*PI())/3)</f>
        <v>-0.47226043725364336</v>
      </c>
      <c r="AF206" s="11">
        <f>-'OddsRatio_working_3-way'!U206/(3*'OddsRatio_working_3-way'!X206^(1/3))*COS(('OddsRatio_working_3-way'!Y206)/3)</f>
        <v>0.52492726656305411</v>
      </c>
      <c r="AG206" s="11">
        <f>-'OddsRatio_working_3-way'!U206/(3*'OddsRatio_working_3-way'!X206^(1/3))*COS(('OddsRatio_working_3-way'!Y206+2*PI())/3)</f>
        <v>-0.29305180516494955</v>
      </c>
      <c r="AH206" s="11">
        <f>-'OddsRatio_working_3-way'!U206/(3*'OddsRatio_working_3-way'!X206^(1/3))*COS(('OddsRatio_working_3-way'!Y206+4*PI())/3)</f>
        <v>-0.23187546139810419</v>
      </c>
      <c r="AI206" s="11">
        <f>'OddsRatio_working_3-way'!U206/(3*'OddsRatio_working_3-way'!X206^(1/3))*SIN(('OddsRatio_working_3-way'!Y206)/3)</f>
        <v>-3.5320178541825203E-2</v>
      </c>
      <c r="AJ206" s="11">
        <f>'OddsRatio_working_3-way'!U206/(3*'OddsRatio_working_3-way'!X206^(1/3))*SIN(('OddsRatio_working_3-way'!Y206+2*PI())/3)</f>
        <v>-0.43694025871181802</v>
      </c>
      <c r="AK206" s="11">
        <f>'OddsRatio_working_3-way'!U206/(3*'OddsRatio_working_3-way'!X206^(1/3))*SIN(('OddsRatio_working_3-way'!Y206+4*PI())/3)</f>
        <v>0.47226043725364325</v>
      </c>
      <c r="AL206" s="11">
        <f>'OddsRatio_working_3-way'!Z206+'OddsRatio_working_3-way'!AF206</f>
        <v>1.0498545331261084</v>
      </c>
      <c r="AM206" s="11">
        <f>'OddsRatio_working_3-way'!AA206+'OddsRatio_working_3-way'!AG206</f>
        <v>-0.58610361032989922</v>
      </c>
      <c r="AN206" s="11">
        <f>'OddsRatio_working_3-way'!AB206+'OddsRatio_working_3-way'!AH206</f>
        <v>-0.46375092279620844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1.0498545331261084</v>
      </c>
      <c r="AS206" s="11">
        <f>IF(('OddsRatio_working_3-way'!X206=0),IF(Q206&gt;0,-Q206^(1/3),(-Q206)^(1/3)),'OddsRatio_working_3-way'!AM206-'OddsRatio_working_3-way'!R206/3)</f>
        <v>-0.58610361032989922</v>
      </c>
      <c r="AT206" s="11">
        <f>IF(('OddsRatio_working_3-way'!X206=0),IF(Q206&gt;0,-Q206^(1/3),(-Q206)^(1/3)),'OddsRatio_working_3-way'!AN206-'OddsRatio_working_3-way'!R206/3)</f>
        <v>-0.46375092279620844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5.28</v>
      </c>
      <c r="B207" s="4">
        <f>IF('True_Odds_Calculator_3-way'!B208="","",'True_Odds_Calculator_3-way'!B208)</f>
        <v>3.96</v>
      </c>
      <c r="C207" s="4">
        <f>IF('True_Odds_Calculator_3-way'!C208="","",'True_Odds_Calculator_3-way'!C208)</f>
        <v>1.68</v>
      </c>
      <c r="D207" s="9">
        <f t="shared" si="52"/>
        <v>0.17972982025371489</v>
      </c>
      <c r="E207" s="9">
        <f t="shared" si="53"/>
        <v>0.24059589571808293</v>
      </c>
      <c r="F207" s="9">
        <f t="shared" si="54"/>
        <v>0.57967428402820187</v>
      </c>
      <c r="G207" s="9">
        <f t="shared" si="55"/>
        <v>1.0663334046911603</v>
      </c>
      <c r="H207" s="9">
        <f t="shared" si="56"/>
        <v>5.5639069720781666</v>
      </c>
      <c r="I207" s="9">
        <f t="shared" si="57"/>
        <v>4.1563468778858352</v>
      </c>
      <c r="J207" s="9">
        <f t="shared" si="58"/>
        <v>1.725106715189989</v>
      </c>
      <c r="K207" s="11">
        <f t="shared" si="59"/>
        <v>0.18939393939393939</v>
      </c>
      <c r="L207" s="11">
        <f t="shared" si="60"/>
        <v>0.25252525252525254</v>
      </c>
      <c r="M207" s="11">
        <f t="shared" si="61"/>
        <v>0.59523809523809523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-0.24524829827860117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0.22546897546897549</v>
      </c>
      <c r="Q207" s="11">
        <f>2*'OddsRatio_working_3-way'!K207*'OddsRatio_working_3-way'!L207*'OddsRatio_working_3-way'!M207</f>
        <v>5.6936609966913E-2</v>
      </c>
      <c r="R207" s="11">
        <f t="shared" si="62"/>
        <v>0</v>
      </c>
      <c r="S207" s="11">
        <f t="shared" si="63"/>
        <v>-0.91934980610076877</v>
      </c>
      <c r="T207" s="11">
        <f t="shared" si="64"/>
        <v>-0.23215904194463857</v>
      </c>
      <c r="U207" s="11">
        <f>'OddsRatio_working_3-way'!S207-'OddsRatio_working_3-way'!R207^2/3</f>
        <v>-0.91934980610076877</v>
      </c>
      <c r="V207" s="11">
        <f>'OddsRatio_working_3-way'!S207*'OddsRatio_working_3-way'!R207/3-2*'OddsRatio_working_3-way'!R207^3/27-'OddsRatio_working_3-way'!T207</f>
        <v>0.23215904194463857</v>
      </c>
      <c r="W207" s="11">
        <f>'OddsRatio_working_3-way'!V207^2+4*'OddsRatio_working_3-way'!U207^3/27</f>
        <v>-6.12189487503128E-2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0.1696443113598016</v>
      </c>
      <c r="Y207" s="11">
        <f>IF('OddsRatio_working_3-way'!W207&gt;=0,IF('OddsRatio_working_3-way'!V207+SQRT('OddsRatio_working_3-way'!W207)&gt;0,0,PI()),ACOS('OddsRatio_working_3-way'!V207/(2*'OddsRatio_working_3-way'!X207)))</f>
        <v>0.81721834145817474</v>
      </c>
      <c r="Z207" s="11">
        <f>'OddsRatio_working_3-way'!X207^(1/3)*COS('OddsRatio_working_3-way'!Y207/3)</f>
        <v>0.53316670234558017</v>
      </c>
      <c r="AA207" s="11">
        <f>'OddsRatio_working_3-way'!X207^(1/3)*COS(('OddsRatio_working_3-way'!Y207+2*PI())/3)</f>
        <v>-0.39556940529356283</v>
      </c>
      <c r="AB207" s="11">
        <f>'OddsRatio_working_3-way'!X207^(1/3)*COS(('OddsRatio_working_3-way'!Y207+4*PI())/3)</f>
        <v>-0.1375972970520177</v>
      </c>
      <c r="AC207" s="11">
        <f>'OddsRatio_working_3-way'!X207^(1/3)*SIN('OddsRatio_working_3-way'!Y207/3)</f>
        <v>0.14894026613667152</v>
      </c>
      <c r="AD207" s="11">
        <f>'OddsRatio_working_3-way'!X207^(1/3)*SIN(('OddsRatio_working_3-way'!Y207+2*PI())/3)</f>
        <v>0.38726577561491288</v>
      </c>
      <c r="AE207" s="11">
        <f>'OddsRatio_working_3-way'!X207^(1/3)*SIN(('OddsRatio_working_3-way'!Y207+4*PI())/3)</f>
        <v>-0.53620604175158437</v>
      </c>
      <c r="AF207" s="11">
        <f>-'OddsRatio_working_3-way'!U207/(3*'OddsRatio_working_3-way'!X207^(1/3))*COS(('OddsRatio_working_3-way'!Y207)/3)</f>
        <v>0.53316670234558006</v>
      </c>
      <c r="AG207" s="11">
        <f>-'OddsRatio_working_3-way'!U207/(3*'OddsRatio_working_3-way'!X207^(1/3))*COS(('OddsRatio_working_3-way'!Y207+2*PI())/3)</f>
        <v>-0.39556940529356271</v>
      </c>
      <c r="AH207" s="11">
        <f>-'OddsRatio_working_3-way'!U207/(3*'OddsRatio_working_3-way'!X207^(1/3))*COS(('OddsRatio_working_3-way'!Y207+4*PI())/3)</f>
        <v>-0.13759729705201768</v>
      </c>
      <c r="AI207" s="11">
        <f>'OddsRatio_working_3-way'!U207/(3*'OddsRatio_working_3-way'!X207^(1/3))*SIN(('OddsRatio_working_3-way'!Y207)/3)</f>
        <v>-0.1489402661366715</v>
      </c>
      <c r="AJ207" s="11">
        <f>'OddsRatio_working_3-way'!U207/(3*'OddsRatio_working_3-way'!X207^(1/3))*SIN(('OddsRatio_working_3-way'!Y207+2*PI())/3)</f>
        <v>-0.38726577561491282</v>
      </c>
      <c r="AK207" s="11">
        <f>'OddsRatio_working_3-way'!U207/(3*'OddsRatio_working_3-way'!X207^(1/3))*SIN(('OddsRatio_working_3-way'!Y207+4*PI())/3)</f>
        <v>0.53620604175158426</v>
      </c>
      <c r="AL207" s="11">
        <f>'OddsRatio_working_3-way'!Z207+'OddsRatio_working_3-way'!AF207</f>
        <v>1.0663334046911603</v>
      </c>
      <c r="AM207" s="11">
        <f>'OddsRatio_working_3-way'!AA207+'OddsRatio_working_3-way'!AG207</f>
        <v>-0.79113881058712554</v>
      </c>
      <c r="AN207" s="11">
        <f>'OddsRatio_working_3-way'!AB207+'OddsRatio_working_3-way'!AH207</f>
        <v>-0.27519459410403535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1.0663334046911603</v>
      </c>
      <c r="AS207" s="11">
        <f>IF(('OddsRatio_working_3-way'!X207=0),IF(Q207&gt;0,-Q207^(1/3),(-Q207)^(1/3)),'OddsRatio_working_3-way'!AM207-'OddsRatio_working_3-way'!R207/3)</f>
        <v>-0.79113881058712554</v>
      </c>
      <c r="AT207" s="11">
        <f>IF(('OddsRatio_working_3-way'!X207=0),IF(Q207&gt;0,-Q207^(1/3),(-Q207)^(1/3)),'OddsRatio_working_3-way'!AN207-'OddsRatio_working_3-way'!R207/3)</f>
        <v>-0.27519459410403535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4.67</v>
      </c>
      <c r="B208" s="4">
        <f>IF('True_Odds_Calculator_3-way'!B209="","",'True_Odds_Calculator_3-way'!B209)</f>
        <v>3.83</v>
      </c>
      <c r="C208" s="4">
        <f>IF('True_Odds_Calculator_3-way'!C209="","",'True_Odds_Calculator_3-way'!C209)</f>
        <v>1.78</v>
      </c>
      <c r="D208" s="9">
        <f t="shared" si="52"/>
        <v>0.20397166845652348</v>
      </c>
      <c r="E208" s="9">
        <f t="shared" si="53"/>
        <v>0.24941425184571184</v>
      </c>
      <c r="F208" s="9">
        <f t="shared" si="54"/>
        <v>0.54661407969776465</v>
      </c>
      <c r="G208" s="9">
        <f t="shared" si="55"/>
        <v>1.0633900991150378</v>
      </c>
      <c r="H208" s="9">
        <f t="shared" si="56"/>
        <v>4.9026416637521884</v>
      </c>
      <c r="I208" s="9">
        <f t="shared" si="57"/>
        <v>4.009393980495557</v>
      </c>
      <c r="J208" s="9">
        <f t="shared" si="58"/>
        <v>1.8294442773097297</v>
      </c>
      <c r="K208" s="11">
        <f t="shared" si="59"/>
        <v>0.21413276231263384</v>
      </c>
      <c r="L208" s="11">
        <f t="shared" si="60"/>
        <v>0.2610966057441253</v>
      </c>
      <c r="M208" s="11">
        <f t="shared" si="61"/>
        <v>0.5617977528089888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-0.2544552674730971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0.22866290809340423</v>
      </c>
      <c r="Q208" s="11">
        <f>2*'OddsRatio_working_3-way'!K208*'OddsRatio_working_3-way'!L208*'OddsRatio_working_3-way'!M208</f>
        <v>6.2819480245440734E-2</v>
      </c>
      <c r="R208" s="11">
        <f t="shared" si="62"/>
        <v>0</v>
      </c>
      <c r="S208" s="11">
        <f t="shared" si="63"/>
        <v>-0.89863696029629325</v>
      </c>
      <c r="T208" s="11">
        <f t="shared" si="64"/>
        <v>-0.24687828579568499</v>
      </c>
      <c r="U208" s="11">
        <f>'OddsRatio_working_3-way'!S208-'OddsRatio_working_3-way'!R208^2/3</f>
        <v>-0.89863696029629325</v>
      </c>
      <c r="V208" s="11">
        <f>'OddsRatio_working_3-way'!S208*'OddsRatio_working_3-way'!R208/3-2*'OddsRatio_working_3-way'!R208^3/27-'OddsRatio_working_3-way'!T208</f>
        <v>0.24687828579568499</v>
      </c>
      <c r="W208" s="11">
        <f>'OddsRatio_working_3-way'!V208^2+4*'OddsRatio_working_3-way'!U208^3/27</f>
        <v>-4.6561160484978686E-2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0.16394362482450683</v>
      </c>
      <c r="Y208" s="11">
        <f>IF('OddsRatio_working_3-way'!W208&gt;=0,IF('OddsRatio_working_3-way'!V208+SQRT('OddsRatio_working_3-way'!W208)&gt;0,0,PI()),ACOS('OddsRatio_working_3-way'!V208/(2*'OddsRatio_working_3-way'!X208)))</f>
        <v>0.71828339590051482</v>
      </c>
      <c r="Z208" s="11">
        <f>'OddsRatio_working_3-way'!X208^(1/3)*COS('OddsRatio_working_3-way'!Y208/3)</f>
        <v>0.5316950495575189</v>
      </c>
      <c r="AA208" s="11">
        <f>'OddsRatio_working_3-way'!X208^(1/3)*COS(('OddsRatio_working_3-way'!Y208+2*PI())/3)</f>
        <v>-0.37825090898534808</v>
      </c>
      <c r="AB208" s="11">
        <f>'OddsRatio_working_3-way'!X208^(1/3)*COS(('OddsRatio_working_3-way'!Y208+4*PI())/3)</f>
        <v>-0.15344414057217093</v>
      </c>
      <c r="AC208" s="11">
        <f>'OddsRatio_working_3-way'!X208^(1/3)*SIN('OddsRatio_working_3-way'!Y208/3)</f>
        <v>0.12979224825899777</v>
      </c>
      <c r="AD208" s="11">
        <f>'OddsRatio_working_3-way'!X208^(1/3)*SIN(('OddsRatio_working_3-way'!Y208+2*PI())/3)</f>
        <v>0.39556529585373856</v>
      </c>
      <c r="AE208" s="11">
        <f>'OddsRatio_working_3-way'!X208^(1/3)*SIN(('OddsRatio_working_3-way'!Y208+4*PI())/3)</f>
        <v>-0.52535754411273627</v>
      </c>
      <c r="AF208" s="11">
        <f>-'OddsRatio_working_3-way'!U208/(3*'OddsRatio_working_3-way'!X208^(1/3))*COS(('OddsRatio_working_3-way'!Y208)/3)</f>
        <v>0.5316950495575189</v>
      </c>
      <c r="AG208" s="11">
        <f>-'OddsRatio_working_3-way'!U208/(3*'OddsRatio_working_3-way'!X208^(1/3))*COS(('OddsRatio_working_3-way'!Y208+2*PI())/3)</f>
        <v>-0.37825090898534808</v>
      </c>
      <c r="AH208" s="11">
        <f>-'OddsRatio_working_3-way'!U208/(3*'OddsRatio_working_3-way'!X208^(1/3))*COS(('OddsRatio_working_3-way'!Y208+4*PI())/3)</f>
        <v>-0.15344414057217093</v>
      </c>
      <c r="AI208" s="11">
        <f>'OddsRatio_working_3-way'!U208/(3*'OddsRatio_working_3-way'!X208^(1/3))*SIN(('OddsRatio_working_3-way'!Y208)/3)</f>
        <v>-0.12979224825899777</v>
      </c>
      <c r="AJ208" s="11">
        <f>'OddsRatio_working_3-way'!U208/(3*'OddsRatio_working_3-way'!X208^(1/3))*SIN(('OddsRatio_working_3-way'!Y208+2*PI())/3)</f>
        <v>-0.39556529585373856</v>
      </c>
      <c r="AK208" s="11">
        <f>'OddsRatio_working_3-way'!U208/(3*'OddsRatio_working_3-way'!X208^(1/3))*SIN(('OddsRatio_working_3-way'!Y208+4*PI())/3)</f>
        <v>0.52535754411273627</v>
      </c>
      <c r="AL208" s="11">
        <f>'OddsRatio_working_3-way'!Z208+'OddsRatio_working_3-way'!AF208</f>
        <v>1.0633900991150378</v>
      </c>
      <c r="AM208" s="11">
        <f>'OddsRatio_working_3-way'!AA208+'OddsRatio_working_3-way'!AG208</f>
        <v>-0.75650181797069616</v>
      </c>
      <c r="AN208" s="11">
        <f>'OddsRatio_working_3-way'!AB208+'OddsRatio_working_3-way'!AH208</f>
        <v>-0.30688828114434186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1.0633900991150378</v>
      </c>
      <c r="AS208" s="11">
        <f>IF(('OddsRatio_working_3-way'!X208=0),IF(Q208&gt;0,-Q208^(1/3),(-Q208)^(1/3)),'OddsRatio_working_3-way'!AM208-'OddsRatio_working_3-way'!R208/3)</f>
        <v>-0.75650181797069616</v>
      </c>
      <c r="AT208" s="11">
        <f>IF(('OddsRatio_working_3-way'!X208=0),IF(Q208&gt;0,-Q208^(1/3),(-Q208)^(1/3)),'OddsRatio_working_3-way'!AN208-'OddsRatio_working_3-way'!R208/3)</f>
        <v>-0.30688828114434186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2.85</v>
      </c>
      <c r="B209" s="4">
        <f>IF('True_Odds_Calculator_3-way'!B210="","",'True_Odds_Calculator_3-way'!B210)</f>
        <v>3.29</v>
      </c>
      <c r="C209" s="4">
        <f>IF('True_Odds_Calculator_3-way'!C210="","",'True_Odds_Calculator_3-way'!C210)</f>
        <v>2.65</v>
      </c>
      <c r="D209" s="9">
        <f t="shared" si="52"/>
        <v>0.34000212781208372</v>
      </c>
      <c r="E209" s="9">
        <f t="shared" si="53"/>
        <v>0.29387227227926671</v>
      </c>
      <c r="F209" s="9">
        <f t="shared" si="54"/>
        <v>0.36612559990864946</v>
      </c>
      <c r="G209" s="9">
        <f t="shared" si="55"/>
        <v>1.0492746292024344</v>
      </c>
      <c r="H209" s="9">
        <f t="shared" si="56"/>
        <v>2.9411580640245036</v>
      </c>
      <c r="I209" s="9">
        <f t="shared" si="57"/>
        <v>3.4028389008735753</v>
      </c>
      <c r="J209" s="9">
        <f t="shared" si="58"/>
        <v>2.7313031381840167</v>
      </c>
      <c r="K209" s="11">
        <f t="shared" si="59"/>
        <v>0.35087719298245612</v>
      </c>
      <c r="L209" s="11">
        <f t="shared" si="60"/>
        <v>0.303951367781155</v>
      </c>
      <c r="M209" s="11">
        <f t="shared" si="61"/>
        <v>0.37735849056603776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-0.28132253556412101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0.23301932068227577</v>
      </c>
      <c r="Q209" s="11">
        <f>2*'OddsRatio_working_3-way'!K209*'OddsRatio_working_3-way'!L209*'OddsRatio_working_3-way'!M209</f>
        <v>8.0490266211494202E-2</v>
      </c>
      <c r="R209" s="11">
        <f t="shared" si="62"/>
        <v>0</v>
      </c>
      <c r="S209" s="11">
        <f t="shared" si="63"/>
        <v>-0.82829951825585035</v>
      </c>
      <c r="T209" s="11">
        <f t="shared" si="64"/>
        <v>-0.28611382323172718</v>
      </c>
      <c r="U209" s="11">
        <f>'OddsRatio_working_3-way'!S209-'OddsRatio_working_3-way'!R209^2/3</f>
        <v>-0.82829951825585035</v>
      </c>
      <c r="V209" s="11">
        <f>'OddsRatio_working_3-way'!S209*'OddsRatio_working_3-way'!R209/3-2*'OddsRatio_working_3-way'!R209^3/27-'OddsRatio_working_3-way'!T209</f>
        <v>0.28611382323172718</v>
      </c>
      <c r="W209" s="11">
        <f>'OddsRatio_working_3-way'!V209^2+4*'OddsRatio_working_3-way'!U209^3/27</f>
        <v>-2.3284815840516476E-3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0.14507722204771473</v>
      </c>
      <c r="Y209" s="11">
        <f>IF('OddsRatio_working_3-way'!W209&gt;=0,IF('OddsRatio_working_3-way'!V209+SQRT('OddsRatio_working_3-way'!W209)&gt;0,0,PI()),ACOS('OddsRatio_working_3-way'!V209/(2*'OddsRatio_working_3-way'!X209)))</f>
        <v>0.16708201998634498</v>
      </c>
      <c r="Z209" s="11">
        <f>'OddsRatio_working_3-way'!X209^(1/3)*COS('OddsRatio_working_3-way'!Y209/3)</f>
        <v>0.52463731460121721</v>
      </c>
      <c r="AA209" s="11">
        <f>'OddsRatio_working_3-way'!X209^(1/3)*COS(('OddsRatio_working_3-way'!Y209+2*PI())/3)</f>
        <v>-0.28764938291161668</v>
      </c>
      <c r="AB209" s="11">
        <f>'OddsRatio_working_3-way'!X209^(1/3)*COS(('OddsRatio_working_3-way'!Y209+4*PI())/3)</f>
        <v>-0.23698793168960061</v>
      </c>
      <c r="AC209" s="11">
        <f>'OddsRatio_working_3-way'!X209^(1/3)*SIN('OddsRatio_working_3-way'!Y209/3)</f>
        <v>2.9249402500568136E-2</v>
      </c>
      <c r="AD209" s="11">
        <f>'OddsRatio_working_3-way'!X209^(1/3)*SIN(('OddsRatio_working_3-way'!Y209+2*PI())/3)</f>
        <v>0.43972454096761859</v>
      </c>
      <c r="AE209" s="11">
        <f>'OddsRatio_working_3-way'!X209^(1/3)*SIN(('OddsRatio_working_3-way'!Y209+4*PI())/3)</f>
        <v>-0.46897394346818666</v>
      </c>
      <c r="AF209" s="11">
        <f>-'OddsRatio_working_3-way'!U209/(3*'OddsRatio_working_3-way'!X209^(1/3))*COS(('OddsRatio_working_3-way'!Y209)/3)</f>
        <v>0.52463731460121721</v>
      </c>
      <c r="AG209" s="11">
        <f>-'OddsRatio_working_3-way'!U209/(3*'OddsRatio_working_3-way'!X209^(1/3))*COS(('OddsRatio_working_3-way'!Y209+2*PI())/3)</f>
        <v>-0.28764938291161668</v>
      </c>
      <c r="AH209" s="11">
        <f>-'OddsRatio_working_3-way'!U209/(3*'OddsRatio_working_3-way'!X209^(1/3))*COS(('OddsRatio_working_3-way'!Y209+4*PI())/3)</f>
        <v>-0.23698793168960061</v>
      </c>
      <c r="AI209" s="11">
        <f>'OddsRatio_working_3-way'!U209/(3*'OddsRatio_working_3-way'!X209^(1/3))*SIN(('OddsRatio_working_3-way'!Y209)/3)</f>
        <v>-2.9249402500568136E-2</v>
      </c>
      <c r="AJ209" s="11">
        <f>'OddsRatio_working_3-way'!U209/(3*'OddsRatio_working_3-way'!X209^(1/3))*SIN(('OddsRatio_working_3-way'!Y209+2*PI())/3)</f>
        <v>-0.43972454096761859</v>
      </c>
      <c r="AK209" s="11">
        <f>'OddsRatio_working_3-way'!U209/(3*'OddsRatio_working_3-way'!X209^(1/3))*SIN(('OddsRatio_working_3-way'!Y209+4*PI())/3)</f>
        <v>0.46897394346818666</v>
      </c>
      <c r="AL209" s="11">
        <f>'OddsRatio_working_3-way'!Z209+'OddsRatio_working_3-way'!AF209</f>
        <v>1.0492746292024344</v>
      </c>
      <c r="AM209" s="11">
        <f>'OddsRatio_working_3-way'!AA209+'OddsRatio_working_3-way'!AG209</f>
        <v>-0.57529876582323336</v>
      </c>
      <c r="AN209" s="11">
        <f>'OddsRatio_working_3-way'!AB209+'OddsRatio_working_3-way'!AH209</f>
        <v>-0.47397586337920122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1.0492746292024344</v>
      </c>
      <c r="AS209" s="11">
        <f>IF(('OddsRatio_working_3-way'!X209=0),IF(Q209&gt;0,-Q209^(1/3),(-Q209)^(1/3)),'OddsRatio_working_3-way'!AM209-'OddsRatio_working_3-way'!R209/3)</f>
        <v>-0.57529876582323336</v>
      </c>
      <c r="AT209" s="11">
        <f>IF(('OddsRatio_working_3-way'!X209=0),IF(Q209&gt;0,-Q209^(1/3),(-Q209)^(1/3)),'OddsRatio_working_3-way'!AN209-'OddsRatio_working_3-way'!R209/3)</f>
        <v>-0.47397586337920122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1.75</v>
      </c>
      <c r="B210" s="4">
        <f>IF('True_Odds_Calculator_3-way'!B211="","",'True_Odds_Calculator_3-way'!B211)</f>
        <v>3.7</v>
      </c>
      <c r="C210" s="4">
        <f>IF('True_Odds_Calculator_3-way'!C211="","",'True_Odds_Calculator_3-way'!C211)</f>
        <v>5.17</v>
      </c>
      <c r="D210" s="9">
        <f t="shared" si="52"/>
        <v>0.55688049020254737</v>
      </c>
      <c r="E210" s="9">
        <f t="shared" si="53"/>
        <v>0.25876014817037646</v>
      </c>
      <c r="F210" s="9">
        <f t="shared" si="54"/>
        <v>0.18435936162707608</v>
      </c>
      <c r="G210" s="9">
        <f t="shared" si="55"/>
        <v>1.0609565669078767</v>
      </c>
      <c r="H210" s="9">
        <f t="shared" si="56"/>
        <v>1.7957174251809076</v>
      </c>
      <c r="I210" s="9">
        <f t="shared" si="57"/>
        <v>3.8645827306512675</v>
      </c>
      <c r="J210" s="9">
        <f t="shared" si="58"/>
        <v>5.4241888840058463</v>
      </c>
      <c r="K210" s="11">
        <f t="shared" si="59"/>
        <v>0.5714285714285714</v>
      </c>
      <c r="L210" s="11">
        <f t="shared" si="60"/>
        <v>0.27027027027027023</v>
      </c>
      <c r="M210" s="11">
        <f t="shared" si="61"/>
        <v>0.19342359767891684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-0.25224976288806078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0.22762746167001485</v>
      </c>
      <c r="Q210" s="11">
        <f>2*'OddsRatio_working_3-way'!K210*'OddsRatio_working_3-way'!L210*'OddsRatio_working_3-way'!M210</f>
        <v>5.9744740595804417E-2</v>
      </c>
      <c r="R210" s="11">
        <f t="shared" si="62"/>
        <v>0</v>
      </c>
      <c r="S210" s="11">
        <f t="shared" si="63"/>
        <v>-0.90238919975130993</v>
      </c>
      <c r="T210" s="11">
        <f t="shared" si="64"/>
        <v>-0.23684755898984511</v>
      </c>
      <c r="U210" s="11">
        <f>'OddsRatio_working_3-way'!S210-'OddsRatio_working_3-way'!R210^2/3</f>
        <v>-0.90238919975130993</v>
      </c>
      <c r="V210" s="11">
        <f>'OddsRatio_working_3-way'!S210*'OddsRatio_working_3-way'!R210/3-2*'OddsRatio_working_3-way'!R210^3/27-'OddsRatio_working_3-way'!T210</f>
        <v>0.23684755898984511</v>
      </c>
      <c r="W210" s="11">
        <f>'OddsRatio_working_3-way'!V210^2+4*'OddsRatio_working_3-way'!U210^3/27</f>
        <v>-5.2765631041679695E-2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0.16497151060192777</v>
      </c>
      <c r="Y210" s="11">
        <f>IF('OddsRatio_working_3-way'!W210&gt;=0,IF('OddsRatio_working_3-way'!V210+SQRT('OddsRatio_working_3-way'!W210)&gt;0,0,PI()),ACOS('OddsRatio_working_3-way'!V210/(2*'OddsRatio_working_3-way'!X210)))</f>
        <v>0.77009602371747377</v>
      </c>
      <c r="Z210" s="11">
        <f>'OddsRatio_working_3-way'!X210^(1/3)*COS('OddsRatio_working_3-way'!Y210/3)</f>
        <v>0.53047828345393833</v>
      </c>
      <c r="AA210" s="11">
        <f>'OddsRatio_working_3-way'!X210^(1/3)*COS(('OddsRatio_working_3-way'!Y210+2*PI())/3)</f>
        <v>-0.38582891337303293</v>
      </c>
      <c r="AB210" s="11">
        <f>'OddsRatio_working_3-way'!X210^(1/3)*COS(('OddsRatio_working_3-way'!Y210+4*PI())/3)</f>
        <v>-0.1446493700809055</v>
      </c>
      <c r="AC210" s="11">
        <f>'OddsRatio_working_3-way'!X210^(1/3)*SIN('OddsRatio_working_3-way'!Y210/3)</f>
        <v>0.13924507424274096</v>
      </c>
      <c r="AD210" s="11">
        <f>'OddsRatio_working_3-way'!X210^(1/3)*SIN(('OddsRatio_working_3-way'!Y210+2*PI())/3)</f>
        <v>0.38978513250570235</v>
      </c>
      <c r="AE210" s="11">
        <f>'OddsRatio_working_3-way'!X210^(1/3)*SIN(('OddsRatio_working_3-way'!Y210+4*PI())/3)</f>
        <v>-0.52903020674844325</v>
      </c>
      <c r="AF210" s="11">
        <f>-'OddsRatio_working_3-way'!U210/(3*'OddsRatio_working_3-way'!X210^(1/3))*COS(('OddsRatio_working_3-way'!Y210)/3)</f>
        <v>0.53047828345393833</v>
      </c>
      <c r="AG210" s="11">
        <f>-'OddsRatio_working_3-way'!U210/(3*'OddsRatio_working_3-way'!X210^(1/3))*COS(('OddsRatio_working_3-way'!Y210+2*PI())/3)</f>
        <v>-0.38582891337303293</v>
      </c>
      <c r="AH210" s="11">
        <f>-'OddsRatio_working_3-way'!U210/(3*'OddsRatio_working_3-way'!X210^(1/3))*COS(('OddsRatio_working_3-way'!Y210+4*PI())/3)</f>
        <v>-0.1446493700809055</v>
      </c>
      <c r="AI210" s="11">
        <f>'OddsRatio_working_3-way'!U210/(3*'OddsRatio_working_3-way'!X210^(1/3))*SIN(('OddsRatio_working_3-way'!Y210)/3)</f>
        <v>-0.13924507424274096</v>
      </c>
      <c r="AJ210" s="11">
        <f>'OddsRatio_working_3-way'!U210/(3*'OddsRatio_working_3-way'!X210^(1/3))*SIN(('OddsRatio_working_3-way'!Y210+2*PI())/3)</f>
        <v>-0.38978513250570235</v>
      </c>
      <c r="AK210" s="11">
        <f>'OddsRatio_working_3-way'!U210/(3*'OddsRatio_working_3-way'!X210^(1/3))*SIN(('OddsRatio_working_3-way'!Y210+4*PI())/3)</f>
        <v>0.52903020674844325</v>
      </c>
      <c r="AL210" s="11">
        <f>'OddsRatio_working_3-way'!Z210+'OddsRatio_working_3-way'!AF210</f>
        <v>1.0609565669078767</v>
      </c>
      <c r="AM210" s="11">
        <f>'OddsRatio_working_3-way'!AA210+'OddsRatio_working_3-way'!AG210</f>
        <v>-0.77165782674606587</v>
      </c>
      <c r="AN210" s="11">
        <f>'OddsRatio_working_3-way'!AB210+'OddsRatio_working_3-way'!AH210</f>
        <v>-0.28929874016181101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1.0609565669078767</v>
      </c>
      <c r="AS210" s="11">
        <f>IF(('OddsRatio_working_3-way'!X210=0),IF(Q210&gt;0,-Q210^(1/3),(-Q210)^(1/3)),'OddsRatio_working_3-way'!AM210-'OddsRatio_working_3-way'!R210/3)</f>
        <v>-0.77165782674606587</v>
      </c>
      <c r="AT210" s="11">
        <f>IF(('OddsRatio_working_3-way'!X210=0),IF(Q210&gt;0,-Q210^(1/3),(-Q210)^(1/3)),'OddsRatio_working_3-way'!AN210-'OddsRatio_working_3-way'!R210/3)</f>
        <v>-0.28929874016181101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1.32</v>
      </c>
      <c r="B211" s="4">
        <f>IF('True_Odds_Calculator_3-way'!B212="","",'True_Odds_Calculator_3-way'!B212)</f>
        <v>5.42</v>
      </c>
      <c r="C211" s="4">
        <f>IF('True_Odds_Calculator_3-way'!C212="","",'True_Odds_Calculator_3-way'!C212)</f>
        <v>10.55</v>
      </c>
      <c r="D211" s="9">
        <f t="shared" si="52"/>
        <v>0.74096772745566497</v>
      </c>
      <c r="E211" s="9">
        <f t="shared" si="53"/>
        <v>0.17156593937429268</v>
      </c>
      <c r="F211" s="9">
        <f t="shared" si="54"/>
        <v>8.7466333170042085E-2</v>
      </c>
      <c r="G211" s="9">
        <f t="shared" si="55"/>
        <v>1.0924576357470044</v>
      </c>
      <c r="H211" s="9">
        <f t="shared" si="56"/>
        <v>1.3495864434390417</v>
      </c>
      <c r="I211" s="9">
        <f t="shared" si="57"/>
        <v>5.8286627500017598</v>
      </c>
      <c r="J211" s="9">
        <f t="shared" si="58"/>
        <v>11.432970421383892</v>
      </c>
      <c r="K211" s="11">
        <f t="shared" si="59"/>
        <v>0.75757575757575757</v>
      </c>
      <c r="L211" s="11">
        <f t="shared" si="60"/>
        <v>0.18450184501845018</v>
      </c>
      <c r="M211" s="11">
        <f t="shared" si="61"/>
        <v>9.4786729857819899E-2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-0.17895751555533645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0.18932438354973813</v>
      </c>
      <c r="Q211" s="11">
        <f>2*'OddsRatio_working_3-way'!K211*'OddsRatio_working_3-way'!L211*'OddsRatio_working_3-way'!M211</f>
        <v>2.6497464457626047E-2</v>
      </c>
      <c r="R211" s="11">
        <f t="shared" si="62"/>
        <v>0</v>
      </c>
      <c r="S211" s="11">
        <f t="shared" si="63"/>
        <v>-1.0579292127644457</v>
      </c>
      <c r="T211" s="11">
        <f t="shared" si="64"/>
        <v>-0.14806567008599658</v>
      </c>
      <c r="U211" s="11">
        <f>'OddsRatio_working_3-way'!S211-'OddsRatio_working_3-way'!R211^2/3</f>
        <v>-1.0579292127644457</v>
      </c>
      <c r="V211" s="11">
        <f>'OddsRatio_working_3-way'!S211*'OddsRatio_working_3-way'!R211/3-2*'OddsRatio_working_3-way'!R211^3/27-'OddsRatio_working_3-way'!T211</f>
        <v>0.14806567008599658</v>
      </c>
      <c r="W211" s="11">
        <f>'OddsRatio_working_3-way'!V211^2+4*'OddsRatio_working_3-way'!U211^3/27</f>
        <v>-0.15349128591303837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0.20941270769168568</v>
      </c>
      <c r="Y211" s="11">
        <f>IF('OddsRatio_working_3-way'!W211&gt;=0,IF('OddsRatio_working_3-way'!V211+SQRT('OddsRatio_working_3-way'!W211)&gt;0,0,PI()),ACOS('OddsRatio_working_3-way'!V211/(2*'OddsRatio_working_3-way'!X211)))</f>
        <v>1.2094584939788775</v>
      </c>
      <c r="Z211" s="11">
        <f>'OddsRatio_working_3-way'!X211^(1/3)*COS('OddsRatio_working_3-way'!Y211/3)</f>
        <v>0.54622881787350219</v>
      </c>
      <c r="AA211" s="11">
        <f>'OddsRatio_working_3-way'!X211^(1/3)*COS(('OddsRatio_working_3-way'!Y211+2*PI())/3)</f>
        <v>-0.47487630346715731</v>
      </c>
      <c r="AB211" s="11">
        <f>'OddsRatio_working_3-way'!X211^(1/3)*COS(('OddsRatio_working_3-way'!Y211+4*PI())/3)</f>
        <v>-7.1352514406345061E-2</v>
      </c>
      <c r="AC211" s="11">
        <f>'OddsRatio_working_3-way'!X211^(1/3)*SIN('OddsRatio_working_3-way'!Y211/3)</f>
        <v>0.23297456823867782</v>
      </c>
      <c r="AD211" s="11">
        <f>'OddsRatio_working_3-way'!X211^(1/3)*SIN(('OddsRatio_working_3-way'!Y211+2*PI())/3)</f>
        <v>0.35656074843825747</v>
      </c>
      <c r="AE211" s="11">
        <f>'OddsRatio_working_3-way'!X211^(1/3)*SIN(('OddsRatio_working_3-way'!Y211+4*PI())/3)</f>
        <v>-0.58953531667693526</v>
      </c>
      <c r="AF211" s="11">
        <f>-'OddsRatio_working_3-way'!U211/(3*'OddsRatio_working_3-way'!X211^(1/3))*COS(('OddsRatio_working_3-way'!Y211)/3)</f>
        <v>0.54622881787350219</v>
      </c>
      <c r="AG211" s="11">
        <f>-'OddsRatio_working_3-way'!U211/(3*'OddsRatio_working_3-way'!X211^(1/3))*COS(('OddsRatio_working_3-way'!Y211+2*PI())/3)</f>
        <v>-0.47487630346715731</v>
      </c>
      <c r="AH211" s="11">
        <f>-'OddsRatio_working_3-way'!U211/(3*'OddsRatio_working_3-way'!X211^(1/3))*COS(('OddsRatio_working_3-way'!Y211+4*PI())/3)</f>
        <v>-7.1352514406345061E-2</v>
      </c>
      <c r="AI211" s="11">
        <f>'OddsRatio_working_3-way'!U211/(3*'OddsRatio_working_3-way'!X211^(1/3))*SIN(('OddsRatio_working_3-way'!Y211)/3)</f>
        <v>-0.23297456823867782</v>
      </c>
      <c r="AJ211" s="11">
        <f>'OddsRatio_working_3-way'!U211/(3*'OddsRatio_working_3-way'!X211^(1/3))*SIN(('OddsRatio_working_3-way'!Y211+2*PI())/3)</f>
        <v>-0.35656074843825747</v>
      </c>
      <c r="AK211" s="11">
        <f>'OddsRatio_working_3-way'!U211/(3*'OddsRatio_working_3-way'!X211^(1/3))*SIN(('OddsRatio_working_3-way'!Y211+4*PI())/3)</f>
        <v>0.58953531667693526</v>
      </c>
      <c r="AL211" s="11">
        <f>'OddsRatio_working_3-way'!Z211+'OddsRatio_working_3-way'!AF211</f>
        <v>1.0924576357470044</v>
      </c>
      <c r="AM211" s="11">
        <f>'OddsRatio_working_3-way'!AA211+'OddsRatio_working_3-way'!AG211</f>
        <v>-0.94975260693431462</v>
      </c>
      <c r="AN211" s="11">
        <f>'OddsRatio_working_3-way'!AB211+'OddsRatio_working_3-way'!AH211</f>
        <v>-0.14270502881269012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1.0924576357470044</v>
      </c>
      <c r="AS211" s="11">
        <f>IF(('OddsRatio_working_3-way'!X211=0),IF(Q211&gt;0,-Q211^(1/3),(-Q211)^(1/3)),'OddsRatio_working_3-way'!AM211-'OddsRatio_working_3-way'!R211/3)</f>
        <v>-0.94975260693431462</v>
      </c>
      <c r="AT211" s="11">
        <f>IF(('OddsRatio_working_3-way'!X211=0),IF(Q211&gt;0,-Q211^(1/3),(-Q211)^(1/3)),'OddsRatio_working_3-way'!AN211-'OddsRatio_working_3-way'!R211/3)</f>
        <v>-0.14270502881269012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3.19</v>
      </c>
      <c r="B212" s="4">
        <f>IF('True_Odds_Calculator_3-way'!B213="","",'True_Odds_Calculator_3-way'!B213)</f>
        <v>3.16</v>
      </c>
      <c r="C212" s="4">
        <f>IF('True_Odds_Calculator_3-way'!C213="","",'True_Odds_Calculator_3-way'!C213)</f>
        <v>2.48</v>
      </c>
      <c r="D212" s="9">
        <f t="shared" si="52"/>
        <v>0.30287948766430678</v>
      </c>
      <c r="E212" s="9">
        <f t="shared" si="53"/>
        <v>0.30579975176876112</v>
      </c>
      <c r="F212" s="9">
        <f t="shared" si="54"/>
        <v>0.39132076056693194</v>
      </c>
      <c r="G212" s="9">
        <f t="shared" si="55"/>
        <v>1.0509786288308889</v>
      </c>
      <c r="H212" s="9">
        <f t="shared" si="56"/>
        <v>3.3016431971396467</v>
      </c>
      <c r="I212" s="9">
        <f t="shared" si="57"/>
        <v>3.2701138382747201</v>
      </c>
      <c r="J212" s="9">
        <f t="shared" si="58"/>
        <v>2.5554483706697155</v>
      </c>
      <c r="K212" s="11">
        <f t="shared" si="59"/>
        <v>0.31347962382445144</v>
      </c>
      <c r="L212" s="11">
        <f t="shared" si="60"/>
        <v>0.31645569620253161</v>
      </c>
      <c r="M212" s="11">
        <f t="shared" si="61"/>
        <v>0.40322580645161293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-0.28004649073065446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0.23320567156193239</v>
      </c>
      <c r="Q212" s="11">
        <f>2*'OddsRatio_working_3-way'!K212*'OddsRatio_working_3-way'!L212*'OddsRatio_working_3-way'!M212</f>
        <v>8.0001945647318148E-2</v>
      </c>
      <c r="R212" s="11">
        <f t="shared" si="62"/>
        <v>0</v>
      </c>
      <c r="S212" s="11">
        <f t="shared" si="63"/>
        <v>-0.83273913182589021</v>
      </c>
      <c r="T212" s="11">
        <f t="shared" si="64"/>
        <v>-0.28567380165553696</v>
      </c>
      <c r="U212" s="11">
        <f>'OddsRatio_working_3-way'!S212-'OddsRatio_working_3-way'!R212^2/3</f>
        <v>-0.83273913182589021</v>
      </c>
      <c r="V212" s="11">
        <f>'OddsRatio_working_3-way'!S212*'OddsRatio_working_3-way'!R212/3-2*'OddsRatio_working_3-way'!R212^3/27-'OddsRatio_working_3-way'!T212</f>
        <v>0.28567380165553696</v>
      </c>
      <c r="W212" s="11">
        <f>'OddsRatio_working_3-way'!V212^2+4*'OddsRatio_working_3-way'!U212^3/27</f>
        <v>-3.941096288459775E-3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0.14624518559664354</v>
      </c>
      <c r="Y212" s="11">
        <f>IF('OddsRatio_working_3-way'!W212&gt;=0,IF('OddsRatio_working_3-way'!V212+SQRT('OddsRatio_working_3-way'!W212)&gt;0,0,PI()),ACOS('OddsRatio_working_3-way'!V212/(2*'OddsRatio_working_3-way'!X212)))</f>
        <v>0.21631628657154978</v>
      </c>
      <c r="Z212" s="11">
        <f>'OddsRatio_working_3-way'!X212^(1/3)*COS('OddsRatio_working_3-way'!Y212/3)</f>
        <v>0.52548931441544444</v>
      </c>
      <c r="AA212" s="11">
        <f>'OddsRatio_working_3-way'!X212^(1/3)*COS(('OddsRatio_working_3-way'!Y212+2*PI())/3)</f>
        <v>-0.2956158951348557</v>
      </c>
      <c r="AB212" s="11">
        <f>'OddsRatio_working_3-way'!X212^(1/3)*COS(('OddsRatio_working_3-way'!Y212+4*PI())/3)</f>
        <v>-0.22987341928058883</v>
      </c>
      <c r="AC212" s="11">
        <f>'OddsRatio_working_3-way'!X212^(1/3)*SIN('OddsRatio_working_3-way'!Y212/3)</f>
        <v>3.795643613165367E-2</v>
      </c>
      <c r="AD212" s="11">
        <f>'OddsRatio_working_3-way'!X212^(1/3)*SIN(('OddsRatio_working_3-way'!Y212+2*PI())/3)</f>
        <v>0.43610887763521633</v>
      </c>
      <c r="AE212" s="11">
        <f>'OddsRatio_working_3-way'!X212^(1/3)*SIN(('OddsRatio_working_3-way'!Y212+4*PI())/3)</f>
        <v>-0.47406531376686978</v>
      </c>
      <c r="AF212" s="11">
        <f>-'OddsRatio_working_3-way'!U212/(3*'OddsRatio_working_3-way'!X212^(1/3))*COS(('OddsRatio_working_3-way'!Y212)/3)</f>
        <v>0.52548931441544433</v>
      </c>
      <c r="AG212" s="11">
        <f>-'OddsRatio_working_3-way'!U212/(3*'OddsRatio_working_3-way'!X212^(1/3))*COS(('OddsRatio_working_3-way'!Y212+2*PI())/3)</f>
        <v>-0.29561589513485564</v>
      </c>
      <c r="AH212" s="11">
        <f>-'OddsRatio_working_3-way'!U212/(3*'OddsRatio_working_3-way'!X212^(1/3))*COS(('OddsRatio_working_3-way'!Y212+4*PI())/3)</f>
        <v>-0.2298734192805888</v>
      </c>
      <c r="AI212" s="11">
        <f>'OddsRatio_working_3-way'!U212/(3*'OddsRatio_working_3-way'!X212^(1/3))*SIN(('OddsRatio_working_3-way'!Y212)/3)</f>
        <v>-3.7956436131653663E-2</v>
      </c>
      <c r="AJ212" s="11">
        <f>'OddsRatio_working_3-way'!U212/(3*'OddsRatio_working_3-way'!X212^(1/3))*SIN(('OddsRatio_working_3-way'!Y212+2*PI())/3)</f>
        <v>-0.43610887763521627</v>
      </c>
      <c r="AK212" s="11">
        <f>'OddsRatio_working_3-way'!U212/(3*'OddsRatio_working_3-way'!X212^(1/3))*SIN(('OddsRatio_working_3-way'!Y212+4*PI())/3)</f>
        <v>0.47406531376686967</v>
      </c>
      <c r="AL212" s="11">
        <f>'OddsRatio_working_3-way'!Z212+'OddsRatio_working_3-way'!AF212</f>
        <v>1.0509786288308889</v>
      </c>
      <c r="AM212" s="11">
        <f>'OddsRatio_working_3-way'!AA212+'OddsRatio_working_3-way'!AG212</f>
        <v>-0.59123179026971129</v>
      </c>
      <c r="AN212" s="11">
        <f>'OddsRatio_working_3-way'!AB212+'OddsRatio_working_3-way'!AH212</f>
        <v>-0.4597468385611776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1.0509786288308889</v>
      </c>
      <c r="AS212" s="11">
        <f>IF(('OddsRatio_working_3-way'!X212=0),IF(Q212&gt;0,-Q212^(1/3),(-Q212)^(1/3)),'OddsRatio_working_3-way'!AM212-'OddsRatio_working_3-way'!R212/3)</f>
        <v>-0.59123179026971129</v>
      </c>
      <c r="AT212" s="11">
        <f>IF(('OddsRatio_working_3-way'!X212=0),IF(Q212&gt;0,-Q212^(1/3),(-Q212)^(1/3)),'OddsRatio_working_3-way'!AN212-'OddsRatio_working_3-way'!R212/3)</f>
        <v>-0.4597468385611776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1.8</v>
      </c>
      <c r="B213" s="4">
        <f>IF('True_Odds_Calculator_3-way'!B214="","",'True_Odds_Calculator_3-way'!B214)</f>
        <v>3.72</v>
      </c>
      <c r="C213" s="4">
        <f>IF('True_Odds_Calculator_3-way'!C214="","",'True_Odds_Calculator_3-way'!C214)</f>
        <v>4.7300000000000004</v>
      </c>
      <c r="D213" s="9">
        <f t="shared" si="52"/>
        <v>0.54091452316294097</v>
      </c>
      <c r="E213" s="9">
        <f t="shared" si="53"/>
        <v>0.25735712209185502</v>
      </c>
      <c r="F213" s="9">
        <f t="shared" si="54"/>
        <v>0.2017283547452042</v>
      </c>
      <c r="G213" s="9">
        <f t="shared" si="55"/>
        <v>1.0609011617783084</v>
      </c>
      <c r="H213" s="9">
        <f t="shared" si="56"/>
        <v>1.8487209294226468</v>
      </c>
      <c r="I213" s="9">
        <f t="shared" si="57"/>
        <v>3.885651160036999</v>
      </c>
      <c r="J213" s="9">
        <f t="shared" si="58"/>
        <v>4.9571613334330911</v>
      </c>
      <c r="K213" s="11">
        <f t="shared" si="59"/>
        <v>0.55555555555555558</v>
      </c>
      <c r="L213" s="11">
        <f t="shared" si="60"/>
        <v>0.26881720430107525</v>
      </c>
      <c r="M213" s="11">
        <f t="shared" si="61"/>
        <v>0.21141649048625791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-0.25626608672370121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0.22890823716030015</v>
      </c>
      <c r="Q213" s="11">
        <f>2*'OddsRatio_working_3-way'!K213*'OddsRatio_working_3-way'!L213*'OddsRatio_working_3-way'!M213</f>
        <v>6.3147099906289694E-2</v>
      </c>
      <c r="R213" s="11">
        <f t="shared" si="62"/>
        <v>0</v>
      </c>
      <c r="S213" s="11">
        <f t="shared" si="63"/>
        <v>-0.89324436208799829</v>
      </c>
      <c r="T213" s="11">
        <f t="shared" si="64"/>
        <v>-0.24641223781737884</v>
      </c>
      <c r="U213" s="11">
        <f>'OddsRatio_working_3-way'!S213-'OddsRatio_working_3-way'!R213^2/3</f>
        <v>-0.89324436208799829</v>
      </c>
      <c r="V213" s="11">
        <f>'OddsRatio_working_3-way'!S213*'OddsRatio_working_3-way'!R213/3-2*'OddsRatio_working_3-way'!R213^3/27-'OddsRatio_working_3-way'!T213</f>
        <v>0.24641223781737884</v>
      </c>
      <c r="W213" s="11">
        <f>'OddsRatio_working_3-way'!V213^2+4*'OddsRatio_working_3-way'!U213^3/27</f>
        <v>-4.486718918618704E-2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0.16247013581913716</v>
      </c>
      <c r="Y213" s="11">
        <f>IF('OddsRatio_working_3-way'!W213&gt;=0,IF('OddsRatio_working_3-way'!V213+SQRT('OddsRatio_working_3-way'!W213)&gt;0,0,PI()),ACOS('OddsRatio_working_3-way'!V213/(2*'OddsRatio_working_3-way'!X213)))</f>
        <v>0.71004757107289584</v>
      </c>
      <c r="Z213" s="11">
        <f>'OddsRatio_working_3-way'!X213^(1/3)*COS('OddsRatio_working_3-way'!Y213/3)</f>
        <v>0.53045058088915431</v>
      </c>
      <c r="AA213" s="11">
        <f>'OddsRatio_working_3-way'!X213^(1/3)*COS(('OddsRatio_working_3-way'!Y213+2*PI())/3)</f>
        <v>-0.37603019307875063</v>
      </c>
      <c r="AB213" s="11">
        <f>'OddsRatio_working_3-way'!X213^(1/3)*COS(('OddsRatio_working_3-way'!Y213+4*PI())/3)</f>
        <v>-0.15442038781040385</v>
      </c>
      <c r="AC213" s="11">
        <f>'OddsRatio_working_3-way'!X213^(1/3)*SIN('OddsRatio_working_3-way'!Y213/3)</f>
        <v>0.12794648072674075</v>
      </c>
      <c r="AD213" s="11">
        <f>'OddsRatio_working_3-way'!X213^(1/3)*SIN(('OddsRatio_working_3-way'!Y213+2*PI())/3)</f>
        <v>0.39541043813884963</v>
      </c>
      <c r="AE213" s="11">
        <f>'OddsRatio_working_3-way'!X213^(1/3)*SIN(('OddsRatio_working_3-way'!Y213+4*PI())/3)</f>
        <v>-0.52335691886559021</v>
      </c>
      <c r="AF213" s="11">
        <f>-'OddsRatio_working_3-way'!U213/(3*'OddsRatio_working_3-way'!X213^(1/3))*COS(('OddsRatio_working_3-way'!Y213)/3)</f>
        <v>0.53045058088915409</v>
      </c>
      <c r="AG213" s="11">
        <f>-'OddsRatio_working_3-way'!U213/(3*'OddsRatio_working_3-way'!X213^(1/3))*COS(('OddsRatio_working_3-way'!Y213+2*PI())/3)</f>
        <v>-0.37603019307875052</v>
      </c>
      <c r="AH213" s="11">
        <f>-'OddsRatio_working_3-way'!U213/(3*'OddsRatio_working_3-way'!X213^(1/3))*COS(('OddsRatio_working_3-way'!Y213+4*PI())/3)</f>
        <v>-0.15442038781040379</v>
      </c>
      <c r="AI213" s="11">
        <f>'OddsRatio_working_3-way'!U213/(3*'OddsRatio_working_3-way'!X213^(1/3))*SIN(('OddsRatio_working_3-way'!Y213)/3)</f>
        <v>-0.1279464807267407</v>
      </c>
      <c r="AJ213" s="11">
        <f>'OddsRatio_working_3-way'!U213/(3*'OddsRatio_working_3-way'!X213^(1/3))*SIN(('OddsRatio_working_3-way'!Y213+2*PI())/3)</f>
        <v>-0.39541043813884946</v>
      </c>
      <c r="AK213" s="11">
        <f>'OddsRatio_working_3-way'!U213/(3*'OddsRatio_working_3-way'!X213^(1/3))*SIN(('OddsRatio_working_3-way'!Y213+4*PI())/3)</f>
        <v>0.52335691886558999</v>
      </c>
      <c r="AL213" s="11">
        <f>'OddsRatio_working_3-way'!Z213+'OddsRatio_working_3-way'!AF213</f>
        <v>1.0609011617783084</v>
      </c>
      <c r="AM213" s="11">
        <f>'OddsRatio_working_3-way'!AA213+'OddsRatio_working_3-way'!AG213</f>
        <v>-0.75206038615750115</v>
      </c>
      <c r="AN213" s="11">
        <f>'OddsRatio_working_3-way'!AB213+'OddsRatio_working_3-way'!AH213</f>
        <v>-0.30884077562080764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1.0609011617783084</v>
      </c>
      <c r="AS213" s="11">
        <f>IF(('OddsRatio_working_3-way'!X213=0),IF(Q213&gt;0,-Q213^(1/3),(-Q213)^(1/3)),'OddsRatio_working_3-way'!AM213-'OddsRatio_working_3-way'!R213/3)</f>
        <v>-0.75206038615750115</v>
      </c>
      <c r="AT213" s="11">
        <f>IF(('OddsRatio_working_3-way'!X213=0),IF(Q213&gt;0,-Q213^(1/3),(-Q213)^(1/3)),'OddsRatio_working_3-way'!AN213-'OddsRatio_working_3-way'!R213/3)</f>
        <v>-0.30884077562080764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2.62</v>
      </c>
      <c r="B214" s="4">
        <f>IF('True_Odds_Calculator_3-way'!B215="","",'True_Odds_Calculator_3-way'!B215)</f>
        <v>3.25</v>
      </c>
      <c r="C214" s="4">
        <f>IF('True_Odds_Calculator_3-way'!C215="","",'True_Odds_Calculator_3-way'!C215)</f>
        <v>2.91</v>
      </c>
      <c r="D214" s="9">
        <f t="shared" si="52"/>
        <v>0.37010883836376368</v>
      </c>
      <c r="E214" s="9">
        <f t="shared" si="53"/>
        <v>0.29728628217828634</v>
      </c>
      <c r="F214" s="9">
        <f t="shared" si="54"/>
        <v>0.33260487945795003</v>
      </c>
      <c r="G214" s="9">
        <f t="shared" si="55"/>
        <v>1.050560441714095</v>
      </c>
      <c r="H214" s="9">
        <f t="shared" si="56"/>
        <v>2.7019079155768337</v>
      </c>
      <c r="I214" s="9">
        <f t="shared" si="57"/>
        <v>3.3637609938567139</v>
      </c>
      <c r="J214" s="9">
        <f t="shared" si="58"/>
        <v>3.0065704436739216</v>
      </c>
      <c r="K214" s="11">
        <f t="shared" si="59"/>
        <v>0.38167938931297707</v>
      </c>
      <c r="L214" s="11">
        <f t="shared" si="60"/>
        <v>0.30769230769230771</v>
      </c>
      <c r="M214" s="11">
        <f t="shared" si="61"/>
        <v>0.3436426116838488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-0.2809656700425569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0.23326533124282395</v>
      </c>
      <c r="Q214" s="11">
        <f>2*'OddsRatio_working_3-way'!K214*'OddsRatio_working_3-way'!L214*'OddsRatio_working_3-way'!M214</f>
        <v>8.071464748886642E-2</v>
      </c>
      <c r="R214" s="11">
        <f t="shared" si="62"/>
        <v>0</v>
      </c>
      <c r="S214" s="11">
        <f t="shared" si="63"/>
        <v>-0.8302271633665852</v>
      </c>
      <c r="T214" s="11">
        <f t="shared" si="64"/>
        <v>-0.28727583507494298</v>
      </c>
      <c r="U214" s="11">
        <f>'OddsRatio_working_3-way'!S214-'OddsRatio_working_3-way'!R214^2/3</f>
        <v>-0.8302271633665852</v>
      </c>
      <c r="V214" s="11">
        <f>'OddsRatio_working_3-way'!S214*'OddsRatio_working_3-way'!R214/3-2*'OddsRatio_working_3-way'!R214^3/27-'OddsRatio_working_3-way'!T214</f>
        <v>0.28727583507494298</v>
      </c>
      <c r="W214" s="11">
        <f>'OddsRatio_working_3-way'!V214^2+4*'OddsRatio_working_3-way'!U214^3/27</f>
        <v>-2.2513511795348856E-3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0.14558395910740021</v>
      </c>
      <c r="Y214" s="11">
        <f>IF('OddsRatio_working_3-way'!W214&gt;=0,IF('OddsRatio_working_3-way'!V214+SQRT('OddsRatio_working_3-way'!W214)&gt;0,0,PI()),ACOS('OddsRatio_working_3-way'!V214/(2*'OddsRatio_working_3-way'!X214)))</f>
        <v>0.16368890915448264</v>
      </c>
      <c r="Z214" s="11">
        <f>'OddsRatio_working_3-way'!X214^(1/3)*COS('OddsRatio_working_3-way'!Y214/3)</f>
        <v>0.5252802208570474</v>
      </c>
      <c r="AA214" s="11">
        <f>'OddsRatio_working_3-way'!X214^(1/3)*COS(('OddsRatio_working_3-way'!Y214+2*PI())/3)</f>
        <v>-0.2874857946397682</v>
      </c>
      <c r="AB214" s="11">
        <f>'OddsRatio_working_3-way'!X214^(1/3)*COS(('OddsRatio_working_3-way'!Y214+4*PI())/3)</f>
        <v>-0.23779442621727956</v>
      </c>
      <c r="AC214" s="11">
        <f>'OddsRatio_working_3-way'!X214^(1/3)*SIN('OddsRatio_working_3-way'!Y214/3)</f>
        <v>2.8689324935124858E-2</v>
      </c>
      <c r="AD214" s="11">
        <f>'OddsRatio_working_3-way'!X214^(1/3)*SIN(('OddsRatio_working_3-way'!Y214+2*PI())/3)</f>
        <v>0.4405613529001412</v>
      </c>
      <c r="AE214" s="11">
        <f>'OddsRatio_working_3-way'!X214^(1/3)*SIN(('OddsRatio_working_3-way'!Y214+4*PI())/3)</f>
        <v>-0.46925067783526586</v>
      </c>
      <c r="AF214" s="11">
        <f>-'OddsRatio_working_3-way'!U214/(3*'OddsRatio_working_3-way'!X214^(1/3))*COS(('OddsRatio_working_3-way'!Y214)/3)</f>
        <v>0.52528022085704751</v>
      </c>
      <c r="AG214" s="11">
        <f>-'OddsRatio_working_3-way'!U214/(3*'OddsRatio_working_3-way'!X214^(1/3))*COS(('OddsRatio_working_3-way'!Y214+2*PI())/3)</f>
        <v>-0.28748579463976826</v>
      </c>
      <c r="AH214" s="11">
        <f>-'OddsRatio_working_3-way'!U214/(3*'OddsRatio_working_3-way'!X214^(1/3))*COS(('OddsRatio_working_3-way'!Y214+4*PI())/3)</f>
        <v>-0.23779442621727961</v>
      </c>
      <c r="AI214" s="11">
        <f>'OddsRatio_working_3-way'!U214/(3*'OddsRatio_working_3-way'!X214^(1/3))*SIN(('OddsRatio_working_3-way'!Y214)/3)</f>
        <v>-2.8689324935124865E-2</v>
      </c>
      <c r="AJ214" s="11">
        <f>'OddsRatio_working_3-way'!U214/(3*'OddsRatio_working_3-way'!X214^(1/3))*SIN(('OddsRatio_working_3-way'!Y214+2*PI())/3)</f>
        <v>-0.44056135290014131</v>
      </c>
      <c r="AK214" s="11">
        <f>'OddsRatio_working_3-way'!U214/(3*'OddsRatio_working_3-way'!X214^(1/3))*SIN(('OddsRatio_working_3-way'!Y214+4*PI())/3)</f>
        <v>0.46925067783526597</v>
      </c>
      <c r="AL214" s="11">
        <f>'OddsRatio_working_3-way'!Z214+'OddsRatio_working_3-way'!AF214</f>
        <v>1.050560441714095</v>
      </c>
      <c r="AM214" s="11">
        <f>'OddsRatio_working_3-way'!AA214+'OddsRatio_working_3-way'!AG214</f>
        <v>-0.5749715892795364</v>
      </c>
      <c r="AN214" s="11">
        <f>'OddsRatio_working_3-way'!AB214+'OddsRatio_working_3-way'!AH214</f>
        <v>-0.47558885243455917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1.050560441714095</v>
      </c>
      <c r="AS214" s="11">
        <f>IF(('OddsRatio_working_3-way'!X214=0),IF(Q214&gt;0,-Q214^(1/3),(-Q214)^(1/3)),'OddsRatio_working_3-way'!AM214-'OddsRatio_working_3-way'!R214/3)</f>
        <v>-0.5749715892795364</v>
      </c>
      <c r="AT214" s="11">
        <f>IF(('OddsRatio_working_3-way'!X214=0),IF(Q214&gt;0,-Q214^(1/3),(-Q214)^(1/3)),'OddsRatio_working_3-way'!AN214-'OddsRatio_working_3-way'!R214/3)</f>
        <v>-0.47558885243455917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2.02</v>
      </c>
      <c r="B215" s="4">
        <f>IF('True_Odds_Calculator_3-way'!B216="","",'True_Odds_Calculator_3-way'!B216)</f>
        <v>3.59</v>
      </c>
      <c r="C215" s="4">
        <f>IF('True_Odds_Calculator_3-way'!C216="","",'True_Odds_Calculator_3-way'!C216)</f>
        <v>3.83</v>
      </c>
      <c r="D215" s="9">
        <f t="shared" si="52"/>
        <v>0.48147812875156415</v>
      </c>
      <c r="E215" s="9">
        <f t="shared" si="53"/>
        <v>0.26776796466155445</v>
      </c>
      <c r="F215" s="9">
        <f t="shared" si="54"/>
        <v>0.25075390658688146</v>
      </c>
      <c r="G215" s="9">
        <f t="shared" si="55"/>
        <v>1.0558211170502916</v>
      </c>
      <c r="H215" s="9">
        <f t="shared" si="56"/>
        <v>2.0769375393912974</v>
      </c>
      <c r="I215" s="9">
        <f t="shared" si="57"/>
        <v>3.7345766931602551</v>
      </c>
      <c r="J215" s="9">
        <f t="shared" si="58"/>
        <v>3.9879737612523258</v>
      </c>
      <c r="K215" s="11">
        <f t="shared" si="59"/>
        <v>0.49504950495049505</v>
      </c>
      <c r="L215" s="11">
        <f t="shared" si="60"/>
        <v>0.2785515320334262</v>
      </c>
      <c r="M215" s="11">
        <f t="shared" si="61"/>
        <v>0.2610966057441253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-0.26917937435466643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0.2318682452621649</v>
      </c>
      <c r="Q215" s="11">
        <f>2*'OddsRatio_working_3-way'!K215*'OddsRatio_working_3-way'!L215*'OddsRatio_working_3-way'!M215</f>
        <v>7.2008771820548087E-2</v>
      </c>
      <c r="R215" s="11">
        <f t="shared" si="62"/>
        <v>0</v>
      </c>
      <c r="S215" s="11">
        <f t="shared" si="63"/>
        <v>-0.86138934611185702</v>
      </c>
      <c r="T215" s="11">
        <f t="shared" si="64"/>
        <v>-0.2675122192893965</v>
      </c>
      <c r="U215" s="11">
        <f>'OddsRatio_working_3-way'!S215-'OddsRatio_working_3-way'!R215^2/3</f>
        <v>-0.86138934611185702</v>
      </c>
      <c r="V215" s="11">
        <f>'OddsRatio_working_3-way'!S215*'OddsRatio_working_3-way'!R215/3-2*'OddsRatio_working_3-way'!R215^3/27-'OddsRatio_working_3-way'!T215</f>
        <v>0.2675122192893965</v>
      </c>
      <c r="W215" s="11">
        <f>'OddsRatio_working_3-way'!V215^2+4*'OddsRatio_working_3-way'!U215^3/27</f>
        <v>-2.3125162747746994E-2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0.15385703608942064</v>
      </c>
      <c r="Y215" s="11">
        <f>IF('OddsRatio_working_3-way'!W215&gt;=0,IF('OddsRatio_working_3-way'!V215+SQRT('OddsRatio_working_3-way'!W215)&gt;0,0,PI()),ACOS('OddsRatio_working_3-way'!V215/(2*'OddsRatio_working_3-way'!X215)))</f>
        <v>0.51690428260001431</v>
      </c>
      <c r="Z215" s="11">
        <f>'OddsRatio_working_3-way'!X215^(1/3)*COS('OddsRatio_working_3-way'!Y215/3)</f>
        <v>0.52791055852514579</v>
      </c>
      <c r="AA215" s="11">
        <f>'OddsRatio_working_3-way'!X215^(1/3)*COS(('OddsRatio_working_3-way'!Y215+2*PI())/3)</f>
        <v>-0.34351763327636309</v>
      </c>
      <c r="AB215" s="11">
        <f>'OddsRatio_working_3-way'!X215^(1/3)*COS(('OddsRatio_working_3-way'!Y215+4*PI())/3)</f>
        <v>-0.18439292524878284</v>
      </c>
      <c r="AC215" s="11">
        <f>'OddsRatio_working_3-way'!X215^(1/3)*SIN('OddsRatio_working_3-way'!Y215/3)</f>
        <v>9.1870693014444005E-2</v>
      </c>
      <c r="AD215" s="11">
        <f>'OddsRatio_working_3-way'!X215^(1/3)*SIN(('OddsRatio_working_3-way'!Y215+2*PI())/3)</f>
        <v>0.41124860810158587</v>
      </c>
      <c r="AE215" s="11">
        <f>'OddsRatio_working_3-way'!X215^(1/3)*SIN(('OddsRatio_working_3-way'!Y215+4*PI())/3)</f>
        <v>-0.50311930111602998</v>
      </c>
      <c r="AF215" s="11">
        <f>-'OddsRatio_working_3-way'!U215/(3*'OddsRatio_working_3-way'!X215^(1/3))*COS(('OddsRatio_working_3-way'!Y215)/3)</f>
        <v>0.5279105585251459</v>
      </c>
      <c r="AG215" s="11">
        <f>-'OddsRatio_working_3-way'!U215/(3*'OddsRatio_working_3-way'!X215^(1/3))*COS(('OddsRatio_working_3-way'!Y215+2*PI())/3)</f>
        <v>-0.3435176332763632</v>
      </c>
      <c r="AH215" s="11">
        <f>-'OddsRatio_working_3-way'!U215/(3*'OddsRatio_working_3-way'!X215^(1/3))*COS(('OddsRatio_working_3-way'!Y215+4*PI())/3)</f>
        <v>-0.1843929252487829</v>
      </c>
      <c r="AI215" s="11">
        <f>'OddsRatio_working_3-way'!U215/(3*'OddsRatio_working_3-way'!X215^(1/3))*SIN(('OddsRatio_working_3-way'!Y215)/3)</f>
        <v>-9.1870693014444033E-2</v>
      </c>
      <c r="AJ215" s="11">
        <f>'OddsRatio_working_3-way'!U215/(3*'OddsRatio_working_3-way'!X215^(1/3))*SIN(('OddsRatio_working_3-way'!Y215+2*PI())/3)</f>
        <v>-0.41124860810158592</v>
      </c>
      <c r="AK215" s="11">
        <f>'OddsRatio_working_3-way'!U215/(3*'OddsRatio_working_3-way'!X215^(1/3))*SIN(('OddsRatio_working_3-way'!Y215+4*PI())/3)</f>
        <v>0.50311930111602998</v>
      </c>
      <c r="AL215" s="11">
        <f>'OddsRatio_working_3-way'!Z215+'OddsRatio_working_3-way'!AF215</f>
        <v>1.0558211170502916</v>
      </c>
      <c r="AM215" s="11">
        <f>'OddsRatio_working_3-way'!AA215+'OddsRatio_working_3-way'!AG215</f>
        <v>-0.68703526655272629</v>
      </c>
      <c r="AN215" s="11">
        <f>'OddsRatio_working_3-way'!AB215+'OddsRatio_working_3-way'!AH215</f>
        <v>-0.36878585049756574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1.0558211170502916</v>
      </c>
      <c r="AS215" s="11">
        <f>IF(('OddsRatio_working_3-way'!X215=0),IF(Q215&gt;0,-Q215^(1/3),(-Q215)^(1/3)),'OddsRatio_working_3-way'!AM215-'OddsRatio_working_3-way'!R215/3)</f>
        <v>-0.68703526655272629</v>
      </c>
      <c r="AT215" s="11">
        <f>IF(('OddsRatio_working_3-way'!X215=0),IF(Q215&gt;0,-Q215^(1/3),(-Q215)^(1/3)),'OddsRatio_working_3-way'!AN215-'OddsRatio_working_3-way'!R215/3)</f>
        <v>-0.36878585049756574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2.31</v>
      </c>
      <c r="B216" s="4">
        <f>IF('True_Odds_Calculator_3-way'!B217="","",'True_Odds_Calculator_3-way'!B217)</f>
        <v>3.23</v>
      </c>
      <c r="C216" s="4">
        <f>IF('True_Odds_Calculator_3-way'!C217="","",'True_Odds_Calculator_3-way'!C217)</f>
        <v>3.44</v>
      </c>
      <c r="D216" s="9">
        <f t="shared" si="52"/>
        <v>0.42060246824630149</v>
      </c>
      <c r="E216" s="9">
        <f t="shared" si="53"/>
        <v>0.29895581247341757</v>
      </c>
      <c r="F216" s="9">
        <f t="shared" si="54"/>
        <v>0.28044171928028094</v>
      </c>
      <c r="G216" s="9">
        <f t="shared" si="55"/>
        <v>1.0515587177186874</v>
      </c>
      <c r="H216" s="9">
        <f t="shared" si="56"/>
        <v>2.3775419202114807</v>
      </c>
      <c r="I216" s="9">
        <f t="shared" si="57"/>
        <v>3.344975940512672</v>
      </c>
      <c r="J216" s="9">
        <f t="shared" si="58"/>
        <v>3.5658032712335972</v>
      </c>
      <c r="K216" s="11">
        <f t="shared" si="59"/>
        <v>0.4329004329004329</v>
      </c>
      <c r="L216" s="11">
        <f t="shared" si="60"/>
        <v>0.30959752321981426</v>
      </c>
      <c r="M216" s="11">
        <f t="shared" si="61"/>
        <v>0.29069767441860467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-0.27771097311740989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0.23298514910582013</v>
      </c>
      <c r="Q216" s="11">
        <f>2*'OddsRatio_working_3-way'!K216*'OddsRatio_working_3-way'!L216*'OddsRatio_working_3-way'!M216</f>
        <v>7.7921454550441527E-2</v>
      </c>
      <c r="R216" s="11">
        <f t="shared" si="62"/>
        <v>0</v>
      </c>
      <c r="S216" s="11">
        <f t="shared" si="63"/>
        <v>-0.83894830114371932</v>
      </c>
      <c r="T216" s="11">
        <f t="shared" si="64"/>
        <v>-0.28058471610157842</v>
      </c>
      <c r="U216" s="11">
        <f>'OddsRatio_working_3-way'!S216-'OddsRatio_working_3-way'!R216^2/3</f>
        <v>-0.83894830114371932</v>
      </c>
      <c r="V216" s="11">
        <f>'OddsRatio_working_3-way'!S216*'OddsRatio_working_3-way'!R216/3-2*'OddsRatio_working_3-way'!R216^3/27-'OddsRatio_working_3-way'!T216</f>
        <v>0.28058471610157842</v>
      </c>
      <c r="W216" s="11">
        <f>'OddsRatio_working_3-way'!V216^2+4*'OddsRatio_working_3-way'!U216^3/27</f>
        <v>-8.7508170895140291E-3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0.14788390716987887</v>
      </c>
      <c r="Y216" s="11">
        <f>IF('OddsRatio_working_3-way'!W216&gt;=0,IF('OddsRatio_working_3-way'!V216+SQRT('OddsRatio_working_3-way'!W216)&gt;0,0,PI()),ACOS('OddsRatio_working_3-way'!V216/(2*'OddsRatio_working_3-way'!X216)))</f>
        <v>0.32180688946007785</v>
      </c>
      <c r="Z216" s="11">
        <f>'OddsRatio_working_3-way'!X216^(1/3)*COS('OddsRatio_working_3-way'!Y216/3)</f>
        <v>0.52577935885934368</v>
      </c>
      <c r="AA216" s="11">
        <f>'OddsRatio_working_3-way'!X216^(1/3)*COS(('OddsRatio_working_3-way'!Y216+2*PI())/3)</f>
        <v>-0.31192155308368336</v>
      </c>
      <c r="AB216" s="11">
        <f>'OddsRatio_working_3-way'!X216^(1/3)*COS(('OddsRatio_working_3-way'!Y216+4*PI())/3)</f>
        <v>-0.21385780577566052</v>
      </c>
      <c r="AC216" s="11">
        <f>'OddsRatio_working_3-way'!X216^(1/3)*SIN('OddsRatio_working_3-way'!Y216/3)</f>
        <v>5.6617130906030627E-2</v>
      </c>
      <c r="AD216" s="11">
        <f>'OddsRatio_working_3-way'!X216^(1/3)*SIN(('OddsRatio_working_3-way'!Y216+2*PI())/3)</f>
        <v>0.42702971610467116</v>
      </c>
      <c r="AE216" s="11">
        <f>'OddsRatio_working_3-way'!X216^(1/3)*SIN(('OddsRatio_working_3-way'!Y216+4*PI())/3)</f>
        <v>-0.48364684701070154</v>
      </c>
      <c r="AF216" s="11">
        <f>-'OddsRatio_working_3-way'!U216/(3*'OddsRatio_working_3-way'!X216^(1/3))*COS(('OddsRatio_working_3-way'!Y216)/3)</f>
        <v>0.52577935885934368</v>
      </c>
      <c r="AG216" s="11">
        <f>-'OddsRatio_working_3-way'!U216/(3*'OddsRatio_working_3-way'!X216^(1/3))*COS(('OddsRatio_working_3-way'!Y216+2*PI())/3)</f>
        <v>-0.31192155308368336</v>
      </c>
      <c r="AH216" s="11">
        <f>-'OddsRatio_working_3-way'!U216/(3*'OddsRatio_working_3-way'!X216^(1/3))*COS(('OddsRatio_working_3-way'!Y216+4*PI())/3)</f>
        <v>-0.21385780577566052</v>
      </c>
      <c r="AI216" s="11">
        <f>'OddsRatio_working_3-way'!U216/(3*'OddsRatio_working_3-way'!X216^(1/3))*SIN(('OddsRatio_working_3-way'!Y216)/3)</f>
        <v>-5.6617130906030627E-2</v>
      </c>
      <c r="AJ216" s="11">
        <f>'OddsRatio_working_3-way'!U216/(3*'OddsRatio_working_3-way'!X216^(1/3))*SIN(('OddsRatio_working_3-way'!Y216+2*PI())/3)</f>
        <v>-0.42702971610467116</v>
      </c>
      <c r="AK216" s="11">
        <f>'OddsRatio_working_3-way'!U216/(3*'OddsRatio_working_3-way'!X216^(1/3))*SIN(('OddsRatio_working_3-way'!Y216+4*PI())/3)</f>
        <v>0.48364684701070154</v>
      </c>
      <c r="AL216" s="11">
        <f>'OddsRatio_working_3-way'!Z216+'OddsRatio_working_3-way'!AF216</f>
        <v>1.0515587177186874</v>
      </c>
      <c r="AM216" s="11">
        <f>'OddsRatio_working_3-way'!AA216+'OddsRatio_working_3-way'!AG216</f>
        <v>-0.62384310616736671</v>
      </c>
      <c r="AN216" s="11">
        <f>'OddsRatio_working_3-way'!AB216+'OddsRatio_working_3-way'!AH216</f>
        <v>-0.42771561155132104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1.0515587177186874</v>
      </c>
      <c r="AS216" s="11">
        <f>IF(('OddsRatio_working_3-way'!X216=0),IF(Q216&gt;0,-Q216^(1/3),(-Q216)^(1/3)),'OddsRatio_working_3-way'!AM216-'OddsRatio_working_3-way'!R216/3)</f>
        <v>-0.62384310616736671</v>
      </c>
      <c r="AT216" s="11">
        <f>IF(('OddsRatio_working_3-way'!X216=0),IF(Q216&gt;0,-Q216^(1/3),(-Q216)^(1/3)),'OddsRatio_working_3-way'!AN216-'OddsRatio_working_3-way'!R216/3)</f>
        <v>-0.42771561155132104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2.48</v>
      </c>
      <c r="B217" s="4">
        <f>IF('True_Odds_Calculator_3-way'!B218="","",'True_Odds_Calculator_3-way'!B218)</f>
        <v>3.23</v>
      </c>
      <c r="C217" s="4">
        <f>IF('True_Odds_Calculator_3-way'!C218="","",'True_Odds_Calculator_3-way'!C218)</f>
        <v>3.12</v>
      </c>
      <c r="D217" s="9">
        <f t="shared" si="52"/>
        <v>0.3912579726886099</v>
      </c>
      <c r="E217" s="9">
        <f t="shared" si="53"/>
        <v>0.29901621432384307</v>
      </c>
      <c r="F217" s="9">
        <f t="shared" si="54"/>
        <v>0.30972581298754698</v>
      </c>
      <c r="G217" s="9">
        <f t="shared" si="55"/>
        <v>1.0512557170129662</v>
      </c>
      <c r="H217" s="9">
        <f t="shared" si="56"/>
        <v>2.5558584611791897</v>
      </c>
      <c r="I217" s="9">
        <f t="shared" si="57"/>
        <v>3.344300248938914</v>
      </c>
      <c r="J217" s="9">
        <f t="shared" si="58"/>
        <v>3.2286621200674888</v>
      </c>
      <c r="K217" s="11">
        <f t="shared" si="59"/>
        <v>0.40322580645161293</v>
      </c>
      <c r="L217" s="11">
        <f t="shared" si="60"/>
        <v>0.30959752321981426</v>
      </c>
      <c r="M217" s="11">
        <f t="shared" si="61"/>
        <v>0.32051282051282048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-0.279958489860617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0.23327046634247278</v>
      </c>
      <c r="Q217" s="11">
        <f>2*'OddsRatio_working_3-way'!K217*'OddsRatio_working_3-way'!L217*'OddsRatio_working_3-way'!M217</f>
        <v>8.0024173702392024E-2</v>
      </c>
      <c r="R217" s="11">
        <f t="shared" si="62"/>
        <v>0</v>
      </c>
      <c r="S217" s="11">
        <f t="shared" si="63"/>
        <v>-0.83323233547448838</v>
      </c>
      <c r="T217" s="11">
        <f t="shared" si="64"/>
        <v>-0.285842996732243</v>
      </c>
      <c r="U217" s="11">
        <f>'OddsRatio_working_3-way'!S217-'OddsRatio_working_3-way'!R217^2/3</f>
        <v>-0.83323233547448838</v>
      </c>
      <c r="V217" s="11">
        <f>'OddsRatio_working_3-way'!S217*'OddsRatio_working_3-way'!R217/3-2*'OddsRatio_working_3-way'!R217^3/27-'OddsRatio_working_3-way'!T217</f>
        <v>0.285842996732243</v>
      </c>
      <c r="W217" s="11">
        <f>'OddsRatio_working_3-way'!V217^2+4*'OddsRatio_working_3-way'!U217^3/27</f>
        <v>-3.9964948484887131E-3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0.14637512906002662</v>
      </c>
      <c r="Y217" s="11">
        <f>IF('OddsRatio_working_3-way'!W217&gt;=0,IF('OddsRatio_working_3-way'!V217+SQRT('OddsRatio_working_3-way'!W217)&gt;0,0,PI()),ACOS('OddsRatio_working_3-way'!V217/(2*'OddsRatio_working_3-way'!X217)))</f>
        <v>0.21765914913284301</v>
      </c>
      <c r="Z217" s="11">
        <f>'OddsRatio_working_3-way'!X217^(1/3)*COS('OddsRatio_working_3-way'!Y217/3)</f>
        <v>0.52562785850648308</v>
      </c>
      <c r="AA217" s="11">
        <f>'OddsRatio_working_3-way'!X217^(1/3)*COS(('OddsRatio_working_3-way'!Y217+2*PI())/3)</f>
        <v>-0.29589866349788196</v>
      </c>
      <c r="AB217" s="11">
        <f>'OddsRatio_working_3-way'!X217^(1/3)*COS(('OddsRatio_working_3-way'!Y217+4*PI())/3)</f>
        <v>-0.22972919500860148</v>
      </c>
      <c r="AC217" s="11">
        <f>'OddsRatio_working_3-way'!X217^(1/3)*SIN('OddsRatio_working_3-way'!Y217/3)</f>
        <v>3.8202960444420751E-2</v>
      </c>
      <c r="AD217" s="11">
        <f>'OddsRatio_working_3-way'!X217^(1/3)*SIN(('OddsRatio_working_3-way'!Y217+2*PI())/3)</f>
        <v>0.43610559818121647</v>
      </c>
      <c r="AE217" s="11">
        <f>'OddsRatio_working_3-way'!X217^(1/3)*SIN(('OddsRatio_working_3-way'!Y217+4*PI())/3)</f>
        <v>-0.47430855862563709</v>
      </c>
      <c r="AF217" s="11">
        <f>-'OddsRatio_working_3-way'!U217/(3*'OddsRatio_working_3-way'!X217^(1/3))*COS(('OddsRatio_working_3-way'!Y217)/3)</f>
        <v>0.52562785850648308</v>
      </c>
      <c r="AG217" s="11">
        <f>-'OddsRatio_working_3-way'!U217/(3*'OddsRatio_working_3-way'!X217^(1/3))*COS(('OddsRatio_working_3-way'!Y217+2*PI())/3)</f>
        <v>-0.29589866349788196</v>
      </c>
      <c r="AH217" s="11">
        <f>-'OddsRatio_working_3-way'!U217/(3*'OddsRatio_working_3-way'!X217^(1/3))*COS(('OddsRatio_working_3-way'!Y217+4*PI())/3)</f>
        <v>-0.22972919500860148</v>
      </c>
      <c r="AI217" s="11">
        <f>'OddsRatio_working_3-way'!U217/(3*'OddsRatio_working_3-way'!X217^(1/3))*SIN(('OddsRatio_working_3-way'!Y217)/3)</f>
        <v>-3.8202960444420751E-2</v>
      </c>
      <c r="AJ217" s="11">
        <f>'OddsRatio_working_3-way'!U217/(3*'OddsRatio_working_3-way'!X217^(1/3))*SIN(('OddsRatio_working_3-way'!Y217+2*PI())/3)</f>
        <v>-0.43610559818121647</v>
      </c>
      <c r="AK217" s="11">
        <f>'OddsRatio_working_3-way'!U217/(3*'OddsRatio_working_3-way'!X217^(1/3))*SIN(('OddsRatio_working_3-way'!Y217+4*PI())/3)</f>
        <v>0.47430855862563709</v>
      </c>
      <c r="AL217" s="11">
        <f>'OddsRatio_working_3-way'!Z217+'OddsRatio_working_3-way'!AF217</f>
        <v>1.0512557170129662</v>
      </c>
      <c r="AM217" s="11">
        <f>'OddsRatio_working_3-way'!AA217+'OddsRatio_working_3-way'!AG217</f>
        <v>-0.59179732699576393</v>
      </c>
      <c r="AN217" s="11">
        <f>'OddsRatio_working_3-way'!AB217+'OddsRatio_working_3-way'!AH217</f>
        <v>-0.45945839001720296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1.0512557170129662</v>
      </c>
      <c r="AS217" s="11">
        <f>IF(('OddsRatio_working_3-way'!X217=0),IF(Q217&gt;0,-Q217^(1/3),(-Q217)^(1/3)),'OddsRatio_working_3-way'!AM217-'OddsRatio_working_3-way'!R217/3)</f>
        <v>-0.59179732699576393</v>
      </c>
      <c r="AT217" s="11">
        <f>IF(('OddsRatio_working_3-way'!X217=0),IF(Q217&gt;0,-Q217^(1/3),(-Q217)^(1/3)),'OddsRatio_working_3-way'!AN217-'OddsRatio_working_3-way'!R217/3)</f>
        <v>-0.45945839001720296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2.41</v>
      </c>
      <c r="B218" s="4">
        <f>IF('True_Odds_Calculator_3-way'!B219="","",'True_Odds_Calculator_3-way'!B219)</f>
        <v>3.18</v>
      </c>
      <c r="C218" s="4">
        <f>IF('True_Odds_Calculator_3-way'!C219="","",'True_Odds_Calculator_3-way'!C219)</f>
        <v>3.29</v>
      </c>
      <c r="D218" s="9">
        <f t="shared" si="52"/>
        <v>0.40280994372644224</v>
      </c>
      <c r="E218" s="9">
        <f t="shared" si="53"/>
        <v>0.30374958893065651</v>
      </c>
      <c r="F218" s="9">
        <f t="shared" si="54"/>
        <v>0.2934404673429013</v>
      </c>
      <c r="G218" s="9">
        <f t="shared" si="55"/>
        <v>1.0514612501476839</v>
      </c>
      <c r="H218" s="9">
        <f t="shared" si="56"/>
        <v>2.4825603627082344</v>
      </c>
      <c r="I218" s="9">
        <f t="shared" si="57"/>
        <v>3.2921855253219507</v>
      </c>
      <c r="J218" s="9">
        <f t="shared" si="58"/>
        <v>3.4078462628381962</v>
      </c>
      <c r="K218" s="11">
        <f t="shared" si="59"/>
        <v>0.41493775933609955</v>
      </c>
      <c r="L218" s="11">
        <f t="shared" si="60"/>
        <v>0.31446540880503143</v>
      </c>
      <c r="M218" s="11">
        <f t="shared" si="61"/>
        <v>0.303951367781155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-0.27917146659806968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0.23320468208371709</v>
      </c>
      <c r="Q218" s="11">
        <f>2*'OddsRatio_working_3-way'!K218*'OddsRatio_working_3-way'!L218*'OddsRatio_working_3-way'!M218</f>
        <v>7.9321320436638476E-2</v>
      </c>
      <c r="R218" s="11">
        <f t="shared" si="62"/>
        <v>0</v>
      </c>
      <c r="S218" s="11">
        <f t="shared" si="63"/>
        <v>-0.83534569247174473</v>
      </c>
      <c r="T218" s="11">
        <f t="shared" si="64"/>
        <v>-0.28413118791555947</v>
      </c>
      <c r="U218" s="11">
        <f>'OddsRatio_working_3-way'!S218-'OddsRatio_working_3-way'!R218^2/3</f>
        <v>-0.83534569247174473</v>
      </c>
      <c r="V218" s="11">
        <f>'OddsRatio_working_3-way'!S218*'OddsRatio_working_3-way'!R218/3-2*'OddsRatio_working_3-way'!R218^3/27-'OddsRatio_working_3-way'!T218</f>
        <v>0.28413118791555947</v>
      </c>
      <c r="W218" s="11">
        <f>'OddsRatio_working_3-way'!V218^2+4*'OddsRatio_working_3-way'!U218^3/27</f>
        <v>-5.625949638563707E-3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0.14693236674136054</v>
      </c>
      <c r="Y218" s="11">
        <f>IF('OddsRatio_working_3-way'!W218&gt;=0,IF('OddsRatio_working_3-way'!V218+SQRT('OddsRatio_working_3-way'!W218)&gt;0,0,PI()),ACOS('OddsRatio_working_3-way'!V218/(2*'OddsRatio_working_3-way'!X218)))</f>
        <v>0.25809695880526173</v>
      </c>
      <c r="Z218" s="11">
        <f>'OddsRatio_working_3-way'!X218^(1/3)*COS('OddsRatio_working_3-way'!Y218/3)</f>
        <v>0.52573062507384194</v>
      </c>
      <c r="AA218" s="11">
        <f>'OddsRatio_working_3-way'!X218^(1/3)*COS(('OddsRatio_working_3-way'!Y218+2*PI())/3)</f>
        <v>-0.30213241724985868</v>
      </c>
      <c r="AB218" s="11">
        <f>'OddsRatio_working_3-way'!X218^(1/3)*COS(('OddsRatio_working_3-way'!Y218+4*PI())/3)</f>
        <v>-0.22359820782398329</v>
      </c>
      <c r="AC218" s="11">
        <f>'OddsRatio_working_3-way'!X218^(1/3)*SIN('OddsRatio_working_3-way'!Y218/3)</f>
        <v>4.5341746952623579E-2</v>
      </c>
      <c r="AD218" s="11">
        <f>'OddsRatio_working_3-way'!X218^(1/3)*SIN(('OddsRatio_working_3-way'!Y218+2*PI())/3)</f>
        <v>0.4326252033851074</v>
      </c>
      <c r="AE218" s="11">
        <f>'OddsRatio_working_3-way'!X218^(1/3)*SIN(('OddsRatio_working_3-way'!Y218+4*PI())/3)</f>
        <v>-0.47796695033773101</v>
      </c>
      <c r="AF218" s="11">
        <f>-'OddsRatio_working_3-way'!U218/(3*'OddsRatio_working_3-way'!X218^(1/3))*COS(('OddsRatio_working_3-way'!Y218)/3)</f>
        <v>0.52573062507384194</v>
      </c>
      <c r="AG218" s="11">
        <f>-'OddsRatio_working_3-way'!U218/(3*'OddsRatio_working_3-way'!X218^(1/3))*COS(('OddsRatio_working_3-way'!Y218+2*PI())/3)</f>
        <v>-0.30213241724985868</v>
      </c>
      <c r="AH218" s="11">
        <f>-'OddsRatio_working_3-way'!U218/(3*'OddsRatio_working_3-way'!X218^(1/3))*COS(('OddsRatio_working_3-way'!Y218+4*PI())/3)</f>
        <v>-0.22359820782398329</v>
      </c>
      <c r="AI218" s="11">
        <f>'OddsRatio_working_3-way'!U218/(3*'OddsRatio_working_3-way'!X218^(1/3))*SIN(('OddsRatio_working_3-way'!Y218)/3)</f>
        <v>-4.5341746952623579E-2</v>
      </c>
      <c r="AJ218" s="11">
        <f>'OddsRatio_working_3-way'!U218/(3*'OddsRatio_working_3-way'!X218^(1/3))*SIN(('OddsRatio_working_3-way'!Y218+2*PI())/3)</f>
        <v>-0.4326252033851074</v>
      </c>
      <c r="AK218" s="11">
        <f>'OddsRatio_working_3-way'!U218/(3*'OddsRatio_working_3-way'!X218^(1/3))*SIN(('OddsRatio_working_3-way'!Y218+4*PI())/3)</f>
        <v>0.47796695033773101</v>
      </c>
      <c r="AL218" s="11">
        <f>'OddsRatio_working_3-way'!Z218+'OddsRatio_working_3-way'!AF218</f>
        <v>1.0514612501476839</v>
      </c>
      <c r="AM218" s="11">
        <f>'OddsRatio_working_3-way'!AA218+'OddsRatio_working_3-way'!AG218</f>
        <v>-0.60426483449971735</v>
      </c>
      <c r="AN218" s="11">
        <f>'OddsRatio_working_3-way'!AB218+'OddsRatio_working_3-way'!AH218</f>
        <v>-0.44719641564796658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1.0514612501476839</v>
      </c>
      <c r="AS218" s="11">
        <f>IF(('OddsRatio_working_3-way'!X218=0),IF(Q218&gt;0,-Q218^(1/3),(-Q218)^(1/3)),'OddsRatio_working_3-way'!AM218-'OddsRatio_working_3-way'!R218/3)</f>
        <v>-0.60426483449971735</v>
      </c>
      <c r="AT218" s="11">
        <f>IF(('OddsRatio_working_3-way'!X218=0),IF(Q218&gt;0,-Q218^(1/3),(-Q218)^(1/3)),'OddsRatio_working_3-way'!AN218-'OddsRatio_working_3-way'!R218/3)</f>
        <v>-0.44719641564796658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2.5099999999999998</v>
      </c>
      <c r="B219" s="4">
        <f>IF('True_Odds_Calculator_3-way'!B220="","",'True_Odds_Calculator_3-way'!B220)</f>
        <v>3.18</v>
      </c>
      <c r="C219" s="4">
        <f>IF('True_Odds_Calculator_3-way'!C220="","",'True_Odds_Calculator_3-way'!C220)</f>
        <v>3.12</v>
      </c>
      <c r="D219" s="9">
        <f t="shared" si="52"/>
        <v>0.38648690693670124</v>
      </c>
      <c r="E219" s="9">
        <f t="shared" si="53"/>
        <v>0.30378911713636325</v>
      </c>
      <c r="F219" s="9">
        <f t="shared" si="54"/>
        <v>0.30972397592693557</v>
      </c>
      <c r="G219" s="9">
        <f t="shared" si="55"/>
        <v>1.051264750083416</v>
      </c>
      <c r="H219" s="9">
        <f t="shared" si="56"/>
        <v>2.5874097726259584</v>
      </c>
      <c r="I219" s="9">
        <f t="shared" si="57"/>
        <v>3.291757155181847</v>
      </c>
      <c r="J219" s="9">
        <f t="shared" si="58"/>
        <v>3.2286812701768421</v>
      </c>
      <c r="K219" s="11">
        <f t="shared" si="59"/>
        <v>0.39840637450199207</v>
      </c>
      <c r="L219" s="11">
        <f t="shared" si="60"/>
        <v>0.31446540880503143</v>
      </c>
      <c r="M219" s="11">
        <f t="shared" si="61"/>
        <v>0.32051282051282048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-0.2802295093131747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0.23330320067898053</v>
      </c>
      <c r="Q219" s="11">
        <f>2*'OddsRatio_working_3-way'!K219*'OddsRatio_working_3-way'!L219*'OddsRatio_working_3-way'!M219</f>
        <v>8.0310912454038069E-2</v>
      </c>
      <c r="R219" s="11">
        <f t="shared" si="62"/>
        <v>0</v>
      </c>
      <c r="S219" s="11">
        <f t="shared" si="63"/>
        <v>-0.83254330084933714</v>
      </c>
      <c r="T219" s="11">
        <f t="shared" si="64"/>
        <v>-0.28658977654021939</v>
      </c>
      <c r="U219" s="11">
        <f>'OddsRatio_working_3-way'!S219-'OddsRatio_working_3-way'!R219^2/3</f>
        <v>-0.83254330084933714</v>
      </c>
      <c r="V219" s="11">
        <f>'OddsRatio_working_3-way'!S219*'OddsRatio_working_3-way'!R219/3-2*'OddsRatio_working_3-way'!R219^3/27-'OddsRatio_working_3-way'!T219</f>
        <v>0.28658977654021939</v>
      </c>
      <c r="W219" s="11">
        <f>'OddsRatio_working_3-way'!V219^2+4*'OddsRatio_working_3-way'!U219^3/27</f>
        <v>-3.3565759204927381E-3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0.14619360103802903</v>
      </c>
      <c r="Y219" s="11">
        <f>IF('OddsRatio_working_3-way'!W219&gt;=0,IF('OddsRatio_working_3-way'!V219+SQRT('OddsRatio_working_3-way'!W219)&gt;0,0,PI()),ACOS('OddsRatio_working_3-way'!V219/(2*'OddsRatio_working_3-way'!X219)))</f>
        <v>0.19946818059209592</v>
      </c>
      <c r="Z219" s="11">
        <f>'OddsRatio_working_3-way'!X219^(1/3)*COS('OddsRatio_working_3-way'!Y219/3)</f>
        <v>0.52563237504170801</v>
      </c>
      <c r="AA219" s="11">
        <f>'OddsRatio_working_3-way'!X219^(1/3)*COS(('OddsRatio_working_3-way'!Y219+2*PI())/3)</f>
        <v>-0.29312757058636585</v>
      </c>
      <c r="AB219" s="11">
        <f>'OddsRatio_working_3-way'!X219^(1/3)*COS(('OddsRatio_working_3-way'!Y219+4*PI())/3)</f>
        <v>-0.23250480445534233</v>
      </c>
      <c r="AC219" s="11">
        <f>'OddsRatio_working_3-way'!X219^(1/3)*SIN('OddsRatio_working_3-way'!Y219/3)</f>
        <v>3.5000570344766398E-2</v>
      </c>
      <c r="AD219" s="11">
        <f>'OddsRatio_working_3-way'!X219^(1/3)*SIN(('OddsRatio_working_3-way'!Y219+2*PI())/3)</f>
        <v>0.43771070466528561</v>
      </c>
      <c r="AE219" s="11">
        <f>'OddsRatio_working_3-way'!X219^(1/3)*SIN(('OddsRatio_working_3-way'!Y219+4*PI())/3)</f>
        <v>-0.47271127501005172</v>
      </c>
      <c r="AF219" s="11">
        <f>-'OddsRatio_working_3-way'!U219/(3*'OddsRatio_working_3-way'!X219^(1/3))*COS(('OddsRatio_working_3-way'!Y219)/3)</f>
        <v>0.5256323750417079</v>
      </c>
      <c r="AG219" s="11">
        <f>-'OddsRatio_working_3-way'!U219/(3*'OddsRatio_working_3-way'!X219^(1/3))*COS(('OddsRatio_working_3-way'!Y219+2*PI())/3)</f>
        <v>-0.29312757058636579</v>
      </c>
      <c r="AH219" s="11">
        <f>-'OddsRatio_working_3-way'!U219/(3*'OddsRatio_working_3-way'!X219^(1/3))*COS(('OddsRatio_working_3-way'!Y219+4*PI())/3)</f>
        <v>-0.23250480445534227</v>
      </c>
      <c r="AI219" s="11">
        <f>'OddsRatio_working_3-way'!U219/(3*'OddsRatio_working_3-way'!X219^(1/3))*SIN(('OddsRatio_working_3-way'!Y219)/3)</f>
        <v>-3.5000570344766391E-2</v>
      </c>
      <c r="AJ219" s="11">
        <f>'OddsRatio_working_3-way'!U219/(3*'OddsRatio_working_3-way'!X219^(1/3))*SIN(('OddsRatio_working_3-way'!Y219+2*PI())/3)</f>
        <v>-0.4377107046652855</v>
      </c>
      <c r="AK219" s="11">
        <f>'OddsRatio_working_3-way'!U219/(3*'OddsRatio_working_3-way'!X219^(1/3))*SIN(('OddsRatio_working_3-way'!Y219+4*PI())/3)</f>
        <v>0.47271127501005167</v>
      </c>
      <c r="AL219" s="11">
        <f>'OddsRatio_working_3-way'!Z219+'OddsRatio_working_3-way'!AF219</f>
        <v>1.051264750083416</v>
      </c>
      <c r="AM219" s="11">
        <f>'OddsRatio_working_3-way'!AA219+'OddsRatio_working_3-way'!AG219</f>
        <v>-0.5862551411727317</v>
      </c>
      <c r="AN219" s="11">
        <f>'OddsRatio_working_3-way'!AB219+'OddsRatio_working_3-way'!AH219</f>
        <v>-0.4650096089106846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1.051264750083416</v>
      </c>
      <c r="AS219" s="11">
        <f>IF(('OddsRatio_working_3-way'!X219=0),IF(Q219&gt;0,-Q219^(1/3),(-Q219)^(1/3)),'OddsRatio_working_3-way'!AM219-'OddsRatio_working_3-way'!R219/3)</f>
        <v>-0.5862551411727317</v>
      </c>
      <c r="AT219" s="11">
        <f>IF(('OddsRatio_working_3-way'!X219=0),IF(Q219&gt;0,-Q219^(1/3),(-Q219)^(1/3)),'OddsRatio_working_3-way'!AN219-'OddsRatio_working_3-way'!R219/3)</f>
        <v>-0.4650096089106846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4.6399999999999997</v>
      </c>
      <c r="B220" s="4">
        <f>IF('True_Odds_Calculator_3-way'!B221="","",'True_Odds_Calculator_3-way'!B221)</f>
        <v>3.35</v>
      </c>
      <c r="C220" s="4">
        <f>IF('True_Odds_Calculator_3-way'!C221="","",'True_Odds_Calculator_3-way'!C221)</f>
        <v>1.92</v>
      </c>
      <c r="D220" s="9">
        <f t="shared" si="52"/>
        <v>0.20621079026648645</v>
      </c>
      <c r="E220" s="9">
        <f t="shared" si="53"/>
        <v>0.28692807971976259</v>
      </c>
      <c r="F220" s="9">
        <f t="shared" si="54"/>
        <v>0.50686113001375088</v>
      </c>
      <c r="G220" s="9">
        <f t="shared" si="55"/>
        <v>1.0575293292663348</v>
      </c>
      <c r="H220" s="9">
        <f t="shared" si="56"/>
        <v>4.849406758529458</v>
      </c>
      <c r="I220" s="9">
        <f t="shared" si="57"/>
        <v>3.4851939237758875</v>
      </c>
      <c r="J220" s="9">
        <f t="shared" si="58"/>
        <v>1.9729269829250282</v>
      </c>
      <c r="K220" s="11">
        <f t="shared" si="59"/>
        <v>0.21551724137931036</v>
      </c>
      <c r="L220" s="11">
        <f t="shared" si="60"/>
        <v>0.29850746268656714</v>
      </c>
      <c r="M220" s="11">
        <f t="shared" si="61"/>
        <v>0.52083333333333337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-0.26368963372791221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0.23153360353405386</v>
      </c>
      <c r="Q220" s="11">
        <f>2*'OddsRatio_working_3-way'!K220*'OddsRatio_working_3-way'!L220*'OddsRatio_working_3-way'!M220</f>
        <v>6.7014067593069146E-2</v>
      </c>
      <c r="R220" s="11">
        <f t="shared" si="62"/>
        <v>0</v>
      </c>
      <c r="S220" s="11">
        <f t="shared" si="63"/>
        <v>-0.87805349137449029</v>
      </c>
      <c r="T220" s="11">
        <f t="shared" si="64"/>
        <v>-0.25413993961635034</v>
      </c>
      <c r="U220" s="11">
        <f>'OddsRatio_working_3-way'!S220-'OddsRatio_working_3-way'!R220^2/3</f>
        <v>-0.87805349137449029</v>
      </c>
      <c r="V220" s="11">
        <f>'OddsRatio_working_3-way'!S220*'OddsRatio_working_3-way'!R220/3-2*'OddsRatio_working_3-way'!R220^3/27-'OddsRatio_working_3-way'!T220</f>
        <v>0.25413993961635034</v>
      </c>
      <c r="W220" s="11">
        <f>'OddsRatio_working_3-way'!V220^2+4*'OddsRatio_working_3-way'!U220^3/27</f>
        <v>-3.5703241680106898E-2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0.15834325892527687</v>
      </c>
      <c r="Y220" s="11">
        <f>IF('OddsRatio_working_3-way'!W220&gt;=0,IF('OddsRatio_working_3-way'!V220+SQRT('OddsRatio_working_3-way'!W220)&gt;0,0,PI()),ACOS('OddsRatio_working_3-way'!V220/(2*'OddsRatio_working_3-way'!X220)))</f>
        <v>0.63932803558338025</v>
      </c>
      <c r="Z220" s="11">
        <f>'OddsRatio_working_3-way'!X220^(1/3)*COS('OddsRatio_working_3-way'!Y220/3)</f>
        <v>0.5287646646331674</v>
      </c>
      <c r="AA220" s="11">
        <f>'OddsRatio_working_3-way'!X220^(1/3)*COS(('OddsRatio_working_3-way'!Y220+2*PI())/3)</f>
        <v>-0.36347481396959863</v>
      </c>
      <c r="AB220" s="11">
        <f>'OddsRatio_working_3-way'!X220^(1/3)*COS(('OddsRatio_working_3-way'!Y220+4*PI())/3)</f>
        <v>-0.16528985066356863</v>
      </c>
      <c r="AC220" s="11">
        <f>'OddsRatio_working_3-way'!X220^(1/3)*SIN('OddsRatio_working_3-way'!Y220/3)</f>
        <v>0.11442214191407245</v>
      </c>
      <c r="AD220" s="11">
        <f>'OddsRatio_working_3-way'!X220^(1/3)*SIN(('OddsRatio_working_3-way'!Y220+2*PI())/3)</f>
        <v>0.4007125612388458</v>
      </c>
      <c r="AE220" s="11">
        <f>'OddsRatio_working_3-way'!X220^(1/3)*SIN(('OddsRatio_working_3-way'!Y220+4*PI())/3)</f>
        <v>-0.51513470315291832</v>
      </c>
      <c r="AF220" s="11">
        <f>-'OddsRatio_working_3-way'!U220/(3*'OddsRatio_working_3-way'!X220^(1/3))*COS(('OddsRatio_working_3-way'!Y220)/3)</f>
        <v>0.5287646646331674</v>
      </c>
      <c r="AG220" s="11">
        <f>-'OddsRatio_working_3-way'!U220/(3*'OddsRatio_working_3-way'!X220^(1/3))*COS(('OddsRatio_working_3-way'!Y220+2*PI())/3)</f>
        <v>-0.36347481396959863</v>
      </c>
      <c r="AH220" s="11">
        <f>-'OddsRatio_working_3-way'!U220/(3*'OddsRatio_working_3-way'!X220^(1/3))*COS(('OddsRatio_working_3-way'!Y220+4*PI())/3)</f>
        <v>-0.16528985066356863</v>
      </c>
      <c r="AI220" s="11">
        <f>'OddsRatio_working_3-way'!U220/(3*'OddsRatio_working_3-way'!X220^(1/3))*SIN(('OddsRatio_working_3-way'!Y220)/3)</f>
        <v>-0.11442214191407245</v>
      </c>
      <c r="AJ220" s="11">
        <f>'OddsRatio_working_3-way'!U220/(3*'OddsRatio_working_3-way'!X220^(1/3))*SIN(('OddsRatio_working_3-way'!Y220+2*PI())/3)</f>
        <v>-0.4007125612388458</v>
      </c>
      <c r="AK220" s="11">
        <f>'OddsRatio_working_3-way'!U220/(3*'OddsRatio_working_3-way'!X220^(1/3))*SIN(('OddsRatio_working_3-way'!Y220+4*PI())/3)</f>
        <v>0.51513470315291832</v>
      </c>
      <c r="AL220" s="11">
        <f>'OddsRatio_working_3-way'!Z220+'OddsRatio_working_3-way'!AF220</f>
        <v>1.0575293292663348</v>
      </c>
      <c r="AM220" s="11">
        <f>'OddsRatio_working_3-way'!AA220+'OddsRatio_working_3-way'!AG220</f>
        <v>-0.72694962793919726</v>
      </c>
      <c r="AN220" s="11">
        <f>'OddsRatio_working_3-way'!AB220+'OddsRatio_working_3-way'!AH220</f>
        <v>-0.33057970132713727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1.0575293292663348</v>
      </c>
      <c r="AS220" s="11">
        <f>IF(('OddsRatio_working_3-way'!X220=0),IF(Q220&gt;0,-Q220^(1/3),(-Q220)^(1/3)),'OddsRatio_working_3-way'!AM220-'OddsRatio_working_3-way'!R220/3)</f>
        <v>-0.72694962793919726</v>
      </c>
      <c r="AT220" s="11">
        <f>IF(('OddsRatio_working_3-way'!X220=0),IF(Q220&gt;0,-Q220^(1/3),(-Q220)^(1/3)),'OddsRatio_working_3-way'!AN220-'OddsRatio_working_3-way'!R220/3)</f>
        <v>-0.33057970132713727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2.0699999999999998</v>
      </c>
      <c r="B221" s="4">
        <f>IF('True_Odds_Calculator_3-way'!B222="","",'True_Odds_Calculator_3-way'!B222)</f>
        <v>3.32</v>
      </c>
      <c r="C221" s="4">
        <f>IF('True_Odds_Calculator_3-way'!C222="","",'True_Odds_Calculator_3-way'!C222)</f>
        <v>4.0199999999999996</v>
      </c>
      <c r="D221" s="9">
        <f t="shared" si="52"/>
        <v>0.47025339573741654</v>
      </c>
      <c r="E221" s="9">
        <f t="shared" si="53"/>
        <v>0.29048377640833983</v>
      </c>
      <c r="F221" s="9">
        <f t="shared" si="54"/>
        <v>0.23926282785424366</v>
      </c>
      <c r="G221" s="9">
        <f t="shared" si="55"/>
        <v>1.0528159686783143</v>
      </c>
      <c r="H221" s="9">
        <f t="shared" si="56"/>
        <v>2.126513086485796</v>
      </c>
      <c r="I221" s="9">
        <f t="shared" si="57"/>
        <v>3.4425330473336886</v>
      </c>
      <c r="J221" s="9">
        <f t="shared" si="58"/>
        <v>4.1795042254085084</v>
      </c>
      <c r="K221" s="11">
        <f t="shared" si="59"/>
        <v>0.48309178743961356</v>
      </c>
      <c r="L221" s="11">
        <f t="shared" si="60"/>
        <v>0.30120481927710846</v>
      </c>
      <c r="M221" s="11">
        <f t="shared" si="61"/>
        <v>0.24875621890547267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-0.27135899572042577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0.23201899819336472</v>
      </c>
      <c r="Q221" s="11">
        <f>2*'OddsRatio_working_3-way'!K221*'OddsRatio_working_3-way'!L221*'OddsRatio_working_3-way'!M221</f>
        <v>7.2392823149255783E-2</v>
      </c>
      <c r="R221" s="11">
        <f t="shared" si="62"/>
        <v>0</v>
      </c>
      <c r="S221" s="11">
        <f t="shared" si="63"/>
        <v>-0.8550260055959521</v>
      </c>
      <c r="T221" s="11">
        <f t="shared" si="64"/>
        <v>-0.26677878489733303</v>
      </c>
      <c r="U221" s="11">
        <f>'OddsRatio_working_3-way'!S221-'OddsRatio_working_3-way'!R221^2/3</f>
        <v>-0.8550260055959521</v>
      </c>
      <c r="V221" s="11">
        <f>'OddsRatio_working_3-way'!S221*'OddsRatio_working_3-way'!R221/3-2*'OddsRatio_working_3-way'!R221^3/27-'OddsRatio_working_3-way'!T221</f>
        <v>0.26677878489733303</v>
      </c>
      <c r="W221" s="11">
        <f>'OddsRatio_working_3-way'!V221^2+4*'OddsRatio_working_3-way'!U221^3/27</f>
        <v>-2.143402940382054E-2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0.1521553067388039</v>
      </c>
      <c r="Y221" s="11">
        <f>IF('OddsRatio_working_3-way'!W221&gt;=0,IF('OddsRatio_working_3-way'!V221+SQRT('OddsRatio_working_3-way'!W221)&gt;0,0,PI()),ACOS('OddsRatio_working_3-way'!V221/(2*'OddsRatio_working_3-way'!X221)))</f>
        <v>0.50190834606437318</v>
      </c>
      <c r="Z221" s="11">
        <f>'OddsRatio_working_3-way'!X221^(1/3)*COS('OddsRatio_working_3-way'!Y221/3)</f>
        <v>0.52640798433915714</v>
      </c>
      <c r="AA221" s="11">
        <f>'OddsRatio_working_3-way'!X221^(1/3)*COS(('OddsRatio_working_3-way'!Y221+2*PI())/3)</f>
        <v>-0.34019410138483608</v>
      </c>
      <c r="AB221" s="11">
        <f>'OddsRatio_working_3-way'!X221^(1/3)*COS(('OddsRatio_working_3-way'!Y221+4*PI())/3)</f>
        <v>-0.18621388295432076</v>
      </c>
      <c r="AC221" s="11">
        <f>'OddsRatio_working_3-way'!X221^(1/3)*SIN('OddsRatio_working_3-way'!Y221/3)</f>
        <v>8.8900520560735372E-2</v>
      </c>
      <c r="AD221" s="11">
        <f>'OddsRatio_working_3-way'!X221^(1/3)*SIN(('OddsRatio_working_3-way'!Y221+2*PI())/3)</f>
        <v>0.41143242691230342</v>
      </c>
      <c r="AE221" s="11">
        <f>'OddsRatio_working_3-way'!X221^(1/3)*SIN(('OddsRatio_working_3-way'!Y221+4*PI())/3)</f>
        <v>-0.5003329474730388</v>
      </c>
      <c r="AF221" s="11">
        <f>-'OddsRatio_working_3-way'!U221/(3*'OddsRatio_working_3-way'!X221^(1/3))*COS(('OddsRatio_working_3-way'!Y221)/3)</f>
        <v>0.52640798433915714</v>
      </c>
      <c r="AG221" s="11">
        <f>-'OddsRatio_working_3-way'!U221/(3*'OddsRatio_working_3-way'!X221^(1/3))*COS(('OddsRatio_working_3-way'!Y221+2*PI())/3)</f>
        <v>-0.34019410138483608</v>
      </c>
      <c r="AH221" s="11">
        <f>-'OddsRatio_working_3-way'!U221/(3*'OddsRatio_working_3-way'!X221^(1/3))*COS(('OddsRatio_working_3-way'!Y221+4*PI())/3)</f>
        <v>-0.18621388295432076</v>
      </c>
      <c r="AI221" s="11">
        <f>'OddsRatio_working_3-way'!U221/(3*'OddsRatio_working_3-way'!X221^(1/3))*SIN(('OddsRatio_working_3-way'!Y221)/3)</f>
        <v>-8.8900520560735372E-2</v>
      </c>
      <c r="AJ221" s="11">
        <f>'OddsRatio_working_3-way'!U221/(3*'OddsRatio_working_3-way'!X221^(1/3))*SIN(('OddsRatio_working_3-way'!Y221+2*PI())/3)</f>
        <v>-0.41143242691230342</v>
      </c>
      <c r="AK221" s="11">
        <f>'OddsRatio_working_3-way'!U221/(3*'OddsRatio_working_3-way'!X221^(1/3))*SIN(('OddsRatio_working_3-way'!Y221+4*PI())/3)</f>
        <v>0.5003329474730388</v>
      </c>
      <c r="AL221" s="11">
        <f>'OddsRatio_working_3-way'!Z221+'OddsRatio_working_3-way'!AF221</f>
        <v>1.0528159686783143</v>
      </c>
      <c r="AM221" s="11">
        <f>'OddsRatio_working_3-way'!AA221+'OddsRatio_working_3-way'!AG221</f>
        <v>-0.68038820276967216</v>
      </c>
      <c r="AN221" s="11">
        <f>'OddsRatio_working_3-way'!AB221+'OddsRatio_working_3-way'!AH221</f>
        <v>-0.37242776590864152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1.0528159686783143</v>
      </c>
      <c r="AS221" s="11">
        <f>IF(('OddsRatio_working_3-way'!X221=0),IF(Q221&gt;0,-Q221^(1/3),(-Q221)^(1/3)),'OddsRatio_working_3-way'!AM221-'OddsRatio_working_3-way'!R221/3)</f>
        <v>-0.68038820276967216</v>
      </c>
      <c r="AT221" s="11">
        <f>IF(('OddsRatio_working_3-way'!X221=0),IF(Q221&gt;0,-Q221^(1/3),(-Q221)^(1/3)),'OddsRatio_working_3-way'!AN221-'OddsRatio_working_3-way'!R221/3)</f>
        <v>-0.37242776590864152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1.52</v>
      </c>
      <c r="B222" s="4">
        <f>IF('True_Odds_Calculator_3-way'!B223="","",'True_Odds_Calculator_3-way'!B223)</f>
        <v>4.43</v>
      </c>
      <c r="C222" s="4">
        <f>IF('True_Odds_Calculator_3-way'!C223="","",'True_Odds_Calculator_3-way'!C223)</f>
        <v>5.98</v>
      </c>
      <c r="D222" s="9">
        <f t="shared" si="52"/>
        <v>0.63612670661632453</v>
      </c>
      <c r="E222" s="9">
        <f t="shared" si="53"/>
        <v>0.2095078242575725</v>
      </c>
      <c r="F222" s="9">
        <f t="shared" si="54"/>
        <v>0.15436546912610302</v>
      </c>
      <c r="G222" s="9">
        <f t="shared" si="55"/>
        <v>1.1000266553062654</v>
      </c>
      <c r="H222" s="9">
        <f t="shared" si="56"/>
        <v>1.5720138607592578</v>
      </c>
      <c r="I222" s="9">
        <f t="shared" si="57"/>
        <v>4.7730914277004892</v>
      </c>
      <c r="J222" s="9">
        <f t="shared" si="58"/>
        <v>6.4781327434252018</v>
      </c>
      <c r="K222" s="11">
        <f t="shared" si="59"/>
        <v>0.65789473684210531</v>
      </c>
      <c r="L222" s="11">
        <f t="shared" si="60"/>
        <v>0.22573363431151244</v>
      </c>
      <c r="M222" s="11">
        <f t="shared" si="61"/>
        <v>0.16722408026755853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-0.22058618427509524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0.22177008387627684</v>
      </c>
      <c r="Q222" s="11">
        <f>2*'OddsRatio_working_3-way'!K222*'OddsRatio_working_3-way'!L222*'OddsRatio_working_3-way'!M222</f>
        <v>4.9668551819994813E-2</v>
      </c>
      <c r="R222" s="11">
        <f t="shared" si="62"/>
        <v>0</v>
      </c>
      <c r="S222" s="11">
        <f t="shared" si="63"/>
        <v>-1.005367061428041</v>
      </c>
      <c r="T222" s="11">
        <f t="shared" si="64"/>
        <v>-0.22516619516865419</v>
      </c>
      <c r="U222" s="11">
        <f>'OddsRatio_working_3-way'!S222-'OddsRatio_working_3-way'!R222^2/3</f>
        <v>-1.005367061428041</v>
      </c>
      <c r="V222" s="11">
        <f>'OddsRatio_working_3-way'!S222*'OddsRatio_working_3-way'!R222/3-2*'OddsRatio_working_3-way'!R222^3/27-'OddsRatio_working_3-way'!T222</f>
        <v>0.22516619516865419</v>
      </c>
      <c r="W222" s="11">
        <f>'OddsRatio_working_3-way'!V222^2+4*'OddsRatio_working_3-way'!U222^3/27</f>
        <v>-9.9846518616873658E-2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0.19400150390113097</v>
      </c>
      <c r="Y222" s="11">
        <f>IF('OddsRatio_working_3-way'!W222&gt;=0,IF('OddsRatio_working_3-way'!V222+SQRT('OddsRatio_working_3-way'!W222)&gt;0,0,PI()),ACOS('OddsRatio_working_3-way'!V222/(2*'OddsRatio_working_3-way'!X222)))</f>
        <v>0.95167384151585188</v>
      </c>
      <c r="Z222" s="11">
        <f>'OddsRatio_working_3-way'!X222^(1/3)*COS('OddsRatio_working_3-way'!Y222/3)</f>
        <v>0.55001332765313282</v>
      </c>
      <c r="AA222" s="11">
        <f>'OddsRatio_working_3-way'!X222^(1/3)*COS(('OddsRatio_working_3-way'!Y222+2*PI())/3)</f>
        <v>-0.43139007058686157</v>
      </c>
      <c r="AB222" s="11">
        <f>'OddsRatio_working_3-way'!X222^(1/3)*COS(('OddsRatio_working_3-way'!Y222+4*PI())/3)</f>
        <v>-0.11862325706627143</v>
      </c>
      <c r="AC222" s="11">
        <f>'OddsRatio_working_3-way'!X222^(1/3)*SIN('OddsRatio_working_3-way'!Y222/3)</f>
        <v>0.18057600397969417</v>
      </c>
      <c r="AD222" s="11">
        <f>'OddsRatio_working_3-way'!X222^(1/3)*SIN(('OddsRatio_working_3-way'!Y222+2*PI())/3)</f>
        <v>0.38603751217777998</v>
      </c>
      <c r="AE222" s="11">
        <f>'OddsRatio_working_3-way'!X222^(1/3)*SIN(('OddsRatio_working_3-way'!Y222+4*PI())/3)</f>
        <v>-0.56661351615747424</v>
      </c>
      <c r="AF222" s="11">
        <f>-'OddsRatio_working_3-way'!U222/(3*'OddsRatio_working_3-way'!X222^(1/3))*COS(('OddsRatio_working_3-way'!Y222)/3)</f>
        <v>0.55001332765313271</v>
      </c>
      <c r="AG222" s="11">
        <f>-'OddsRatio_working_3-way'!U222/(3*'OddsRatio_working_3-way'!X222^(1/3))*COS(('OddsRatio_working_3-way'!Y222+2*PI())/3)</f>
        <v>-0.43139007058686146</v>
      </c>
      <c r="AH222" s="11">
        <f>-'OddsRatio_working_3-way'!U222/(3*'OddsRatio_working_3-way'!X222^(1/3))*COS(('OddsRatio_working_3-way'!Y222+4*PI())/3)</f>
        <v>-0.11862325706627141</v>
      </c>
      <c r="AI222" s="11">
        <f>'OddsRatio_working_3-way'!U222/(3*'OddsRatio_working_3-way'!X222^(1/3))*SIN(('OddsRatio_working_3-way'!Y222)/3)</f>
        <v>-0.18057600397969414</v>
      </c>
      <c r="AJ222" s="11">
        <f>'OddsRatio_working_3-way'!U222/(3*'OddsRatio_working_3-way'!X222^(1/3))*SIN(('OddsRatio_working_3-way'!Y222+2*PI())/3)</f>
        <v>-0.38603751217777993</v>
      </c>
      <c r="AK222" s="11">
        <f>'OddsRatio_working_3-way'!U222/(3*'OddsRatio_working_3-way'!X222^(1/3))*SIN(('OddsRatio_working_3-way'!Y222+4*PI())/3)</f>
        <v>0.56661351615747413</v>
      </c>
      <c r="AL222" s="11">
        <f>'OddsRatio_working_3-way'!Z222+'OddsRatio_working_3-way'!AF222</f>
        <v>1.1000266553062654</v>
      </c>
      <c r="AM222" s="11">
        <f>'OddsRatio_working_3-way'!AA222+'OddsRatio_working_3-way'!AG222</f>
        <v>-0.86278014117372304</v>
      </c>
      <c r="AN222" s="11">
        <f>'OddsRatio_working_3-way'!AB222+'OddsRatio_working_3-way'!AH222</f>
        <v>-0.23724651413254283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1.1000266553062654</v>
      </c>
      <c r="AS222" s="11">
        <f>IF(('OddsRatio_working_3-way'!X222=0),IF(Q222&gt;0,-Q222^(1/3),(-Q222)^(1/3)),'OddsRatio_working_3-way'!AM222-'OddsRatio_working_3-way'!R222/3)</f>
        <v>-0.86278014117372304</v>
      </c>
      <c r="AT222" s="11">
        <f>IF(('OddsRatio_working_3-way'!X222=0),IF(Q222&gt;0,-Q222^(1/3),(-Q222)^(1/3)),'OddsRatio_working_3-way'!AN222-'OddsRatio_working_3-way'!R222/3)</f>
        <v>-0.23724651413254283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1.91</v>
      </c>
      <c r="B223" s="4">
        <f>IF('True_Odds_Calculator_3-way'!B224="","",'True_Odds_Calculator_3-way'!B224)</f>
        <v>3.7</v>
      </c>
      <c r="C223" s="4">
        <f>IF('True_Odds_Calculator_3-way'!C224="","",'True_Odds_Calculator_3-way'!C224)</f>
        <v>3.97</v>
      </c>
      <c r="D223" s="9">
        <f t="shared" si="52"/>
        <v>0.50539674418027336</v>
      </c>
      <c r="E223" s="9">
        <f t="shared" si="53"/>
        <v>0.25616935025474807</v>
      </c>
      <c r="F223" s="9">
        <f t="shared" si="54"/>
        <v>0.23843390556497848</v>
      </c>
      <c r="G223" s="9">
        <f t="shared" si="55"/>
        <v>1.0754324549951735</v>
      </c>
      <c r="H223" s="9">
        <f t="shared" si="56"/>
        <v>1.9786435340456077</v>
      </c>
      <c r="I223" s="9">
        <f t="shared" si="57"/>
        <v>3.9036676284869682</v>
      </c>
      <c r="J223" s="9">
        <f t="shared" si="58"/>
        <v>4.1940343913356655</v>
      </c>
      <c r="K223" s="11">
        <f t="shared" si="59"/>
        <v>0.52356020942408377</v>
      </c>
      <c r="L223" s="11">
        <f t="shared" si="60"/>
        <v>0.27027027027027023</v>
      </c>
      <c r="M223" s="11">
        <f t="shared" si="61"/>
        <v>0.25188916876574308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-0.26009739809573629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0.23453102171764387</v>
      </c>
      <c r="Q223" s="11">
        <f>2*'OddsRatio_working_3-way'!K223*'OddsRatio_working_3-way'!L223*'OddsRatio_working_3-way'!M223</f>
        <v>7.1286024838189618E-2</v>
      </c>
      <c r="R223" s="11">
        <f t="shared" si="62"/>
        <v>0</v>
      </c>
      <c r="S223" s="11">
        <f t="shared" si="63"/>
        <v>-0.90170460540830943</v>
      </c>
      <c r="T223" s="11">
        <f t="shared" si="64"/>
        <v>-0.2740743481484223</v>
      </c>
      <c r="U223" s="11">
        <f>'OddsRatio_working_3-way'!S223-'OddsRatio_working_3-way'!R223^2/3</f>
        <v>-0.90170460540830943</v>
      </c>
      <c r="V223" s="11">
        <f>'OddsRatio_working_3-way'!S223*'OddsRatio_working_3-way'!R223/3-2*'OddsRatio_working_3-way'!R223^3/27-'OddsRatio_working_3-way'!T223</f>
        <v>0.2740743481484223</v>
      </c>
      <c r="W223" s="11">
        <f>'OddsRatio_working_3-way'!V223^2+4*'OddsRatio_working_3-way'!U223^3/27</f>
        <v>-3.3498072639631296E-2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0.16478381364124778</v>
      </c>
      <c r="Y223" s="11">
        <f>IF('OddsRatio_working_3-way'!W223&gt;=0,IF('OddsRatio_working_3-way'!V223+SQRT('OddsRatio_working_3-way'!W223)&gt;0,0,PI()),ACOS('OddsRatio_working_3-way'!V223/(2*'OddsRatio_working_3-way'!X223)))</f>
        <v>0.58878160355499221</v>
      </c>
      <c r="Z223" s="11">
        <f>'OddsRatio_working_3-way'!X223^(1/3)*COS('OddsRatio_working_3-way'!Y223/3)</f>
        <v>0.53771622749758685</v>
      </c>
      <c r="AA223" s="11">
        <f>'OddsRatio_working_3-way'!X223^(1/3)*COS(('OddsRatio_working_3-way'!Y223+2*PI())/3)</f>
        <v>-0.3614437247604404</v>
      </c>
      <c r="AB223" s="11">
        <f>'OddsRatio_working_3-way'!X223^(1/3)*COS(('OddsRatio_working_3-way'!Y223+4*PI())/3)</f>
        <v>-0.17627250273714654</v>
      </c>
      <c r="AC223" s="11">
        <f>'OddsRatio_working_3-way'!X223^(1/3)*SIN('OddsRatio_working_3-way'!Y223/3)</f>
        <v>0.10690865488132095</v>
      </c>
      <c r="AD223" s="11">
        <f>'OddsRatio_working_3-way'!X223^(1/3)*SIN(('OddsRatio_working_3-way'!Y223+2*PI())/3)</f>
        <v>0.41222158559938232</v>
      </c>
      <c r="AE223" s="11">
        <f>'OddsRatio_working_3-way'!X223^(1/3)*SIN(('OddsRatio_working_3-way'!Y223+4*PI())/3)</f>
        <v>-0.519130240480703</v>
      </c>
      <c r="AF223" s="11">
        <f>-'OddsRatio_working_3-way'!U223/(3*'OddsRatio_working_3-way'!X223^(1/3))*COS(('OddsRatio_working_3-way'!Y223)/3)</f>
        <v>0.53771622749758663</v>
      </c>
      <c r="AG223" s="11">
        <f>-'OddsRatio_working_3-way'!U223/(3*'OddsRatio_working_3-way'!X223^(1/3))*COS(('OddsRatio_working_3-way'!Y223+2*PI())/3)</f>
        <v>-0.36144372476044029</v>
      </c>
      <c r="AH223" s="11">
        <f>-'OddsRatio_working_3-way'!U223/(3*'OddsRatio_working_3-way'!X223^(1/3))*COS(('OddsRatio_working_3-way'!Y223+4*PI())/3)</f>
        <v>-0.17627250273714645</v>
      </c>
      <c r="AI223" s="11">
        <f>'OddsRatio_working_3-way'!U223/(3*'OddsRatio_working_3-way'!X223^(1/3))*SIN(('OddsRatio_working_3-way'!Y223)/3)</f>
        <v>-0.10690865488132091</v>
      </c>
      <c r="AJ223" s="11">
        <f>'OddsRatio_working_3-way'!U223/(3*'OddsRatio_working_3-way'!X223^(1/3))*SIN(('OddsRatio_working_3-way'!Y223+2*PI())/3)</f>
        <v>-0.41222158559938216</v>
      </c>
      <c r="AK223" s="11">
        <f>'OddsRatio_working_3-way'!U223/(3*'OddsRatio_working_3-way'!X223^(1/3))*SIN(('OddsRatio_working_3-way'!Y223+4*PI())/3)</f>
        <v>0.51913024048070278</v>
      </c>
      <c r="AL223" s="11">
        <f>'OddsRatio_working_3-way'!Z223+'OddsRatio_working_3-way'!AF223</f>
        <v>1.0754324549951735</v>
      </c>
      <c r="AM223" s="11">
        <f>'OddsRatio_working_3-way'!AA223+'OddsRatio_working_3-way'!AG223</f>
        <v>-0.72288744952088069</v>
      </c>
      <c r="AN223" s="11">
        <f>'OddsRatio_working_3-way'!AB223+'OddsRatio_working_3-way'!AH223</f>
        <v>-0.35254500547429302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1.0754324549951735</v>
      </c>
      <c r="AS223" s="11">
        <f>IF(('OddsRatio_working_3-way'!X223=0),IF(Q223&gt;0,-Q223^(1/3),(-Q223)^(1/3)),'OddsRatio_working_3-way'!AM223-'OddsRatio_working_3-way'!R223/3)</f>
        <v>-0.72288744952088069</v>
      </c>
      <c r="AT223" s="11">
        <f>IF(('OddsRatio_working_3-way'!X223=0),IF(Q223&gt;0,-Q223^(1/3),(-Q223)^(1/3)),'OddsRatio_working_3-way'!AN223-'OddsRatio_working_3-way'!R223/3)</f>
        <v>-0.35254500547429302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2.69</v>
      </c>
      <c r="B224" s="4">
        <f>IF('True_Odds_Calculator_3-way'!B225="","",'True_Odds_Calculator_3-way'!B225)</f>
        <v>3.49</v>
      </c>
      <c r="C224" s="4">
        <f>IF('True_Odds_Calculator_3-way'!C225="","",'True_Odds_Calculator_3-way'!C225)</f>
        <v>2.59</v>
      </c>
      <c r="D224" s="9">
        <f t="shared" si="52"/>
        <v>0.35637081368630763</v>
      </c>
      <c r="E224" s="9">
        <f t="shared" si="53"/>
        <v>0.27314878694755063</v>
      </c>
      <c r="F224" s="9">
        <f t="shared" si="54"/>
        <v>0.37048039936614197</v>
      </c>
      <c r="G224" s="9">
        <f t="shared" si="55"/>
        <v>1.068678067194925</v>
      </c>
      <c r="H224" s="9">
        <f t="shared" si="56"/>
        <v>2.8060659335594229</v>
      </c>
      <c r="I224" s="9">
        <f t="shared" si="57"/>
        <v>3.6610083873153632</v>
      </c>
      <c r="J224" s="9">
        <f t="shared" si="58"/>
        <v>2.699198126839931</v>
      </c>
      <c r="K224" s="11">
        <f t="shared" si="59"/>
        <v>0.37174721189591081</v>
      </c>
      <c r="L224" s="11">
        <f t="shared" si="60"/>
        <v>0.28653295128939826</v>
      </c>
      <c r="M224" s="11">
        <f t="shared" si="61"/>
        <v>0.38610038610038611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-0.27517292798872683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0.23730032997083839</v>
      </c>
      <c r="Q224" s="11">
        <f>2*'OddsRatio_working_3-way'!K224*'OddsRatio_working_3-way'!L224*'OddsRatio_working_3-way'!M224</f>
        <v>8.2253147303583504E-2</v>
      </c>
      <c r="R224" s="11">
        <f t="shared" si="62"/>
        <v>0</v>
      </c>
      <c r="S224" s="11">
        <f t="shared" si="63"/>
        <v>-0.86236800874743025</v>
      </c>
      <c r="T224" s="11">
        <f t="shared" si="64"/>
        <v>-0.29891438778073842</v>
      </c>
      <c r="U224" s="11">
        <f>'OddsRatio_working_3-way'!S224-'OddsRatio_working_3-way'!R224^2/3</f>
        <v>-0.86236800874743025</v>
      </c>
      <c r="V224" s="11">
        <f>'OddsRatio_working_3-way'!S224*'OddsRatio_working_3-way'!R224/3-2*'OddsRatio_working_3-way'!R224^3/27-'OddsRatio_working_3-way'!T224</f>
        <v>0.29891438778073842</v>
      </c>
      <c r="W224" s="11">
        <f>'OddsRatio_working_3-way'!V224^2+4*'OddsRatio_working_3-way'!U224^3/27</f>
        <v>-5.6612433477595675E-3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0.15411931625374967</v>
      </c>
      <c r="Y224" s="11">
        <f>IF('OddsRatio_working_3-way'!W224&gt;=0,IF('OddsRatio_working_3-way'!V224+SQRT('OddsRatio_working_3-way'!W224)&gt;0,0,PI()),ACOS('OddsRatio_working_3-way'!V224/(2*'OddsRatio_working_3-way'!X224)))</f>
        <v>0.24659212589548551</v>
      </c>
      <c r="Z224" s="11">
        <f>'OddsRatio_working_3-way'!X224^(1/3)*COS('OddsRatio_working_3-way'!Y224/3)</f>
        <v>0.5343390335974626</v>
      </c>
      <c r="AA224" s="11">
        <f>'OddsRatio_working_3-way'!X224^(1/3)*COS(('OddsRatio_working_3-way'!Y224+2*PI())/3)</f>
        <v>-0.30529234549040729</v>
      </c>
      <c r="AB224" s="11">
        <f>'OddsRatio_working_3-way'!X224^(1/3)*COS(('OddsRatio_working_3-way'!Y224+4*PI())/3)</f>
        <v>-0.22904668810705545</v>
      </c>
      <c r="AC224" s="11">
        <f>'OddsRatio_working_3-way'!X224^(1/3)*SIN('OddsRatio_working_3-way'!Y224/3)</f>
        <v>4.4020450814818292E-2</v>
      </c>
      <c r="AD224" s="11">
        <f>'OddsRatio_working_3-way'!X224^(1/3)*SIN(('OddsRatio_working_3-way'!Y224+2*PI())/3)</f>
        <v>0.44074095192162016</v>
      </c>
      <c r="AE224" s="11">
        <f>'OddsRatio_working_3-way'!X224^(1/3)*SIN(('OddsRatio_working_3-way'!Y224+4*PI())/3)</f>
        <v>-0.48476140273643831</v>
      </c>
      <c r="AF224" s="11">
        <f>-'OddsRatio_working_3-way'!U224/(3*'OddsRatio_working_3-way'!X224^(1/3))*COS(('OddsRatio_working_3-way'!Y224)/3)</f>
        <v>0.53433903359746249</v>
      </c>
      <c r="AG224" s="11">
        <f>-'OddsRatio_working_3-way'!U224/(3*'OddsRatio_working_3-way'!X224^(1/3))*COS(('OddsRatio_working_3-way'!Y224+2*PI())/3)</f>
        <v>-0.30529234549040718</v>
      </c>
      <c r="AH224" s="11">
        <f>-'OddsRatio_working_3-way'!U224/(3*'OddsRatio_working_3-way'!X224^(1/3))*COS(('OddsRatio_working_3-way'!Y224+4*PI())/3)</f>
        <v>-0.22904668810705539</v>
      </c>
      <c r="AI224" s="11">
        <f>'OddsRatio_working_3-way'!U224/(3*'OddsRatio_working_3-way'!X224^(1/3))*SIN(('OddsRatio_working_3-way'!Y224)/3)</f>
        <v>-4.4020450814818278E-2</v>
      </c>
      <c r="AJ224" s="11">
        <f>'OddsRatio_working_3-way'!U224/(3*'OddsRatio_working_3-way'!X224^(1/3))*SIN(('OddsRatio_working_3-way'!Y224+2*PI())/3)</f>
        <v>-0.44074095192162005</v>
      </c>
      <c r="AK224" s="11">
        <f>'OddsRatio_working_3-way'!U224/(3*'OddsRatio_working_3-way'!X224^(1/3))*SIN(('OddsRatio_working_3-way'!Y224+4*PI())/3)</f>
        <v>0.4847614027364382</v>
      </c>
      <c r="AL224" s="11">
        <f>'OddsRatio_working_3-way'!Z224+'OddsRatio_working_3-way'!AF224</f>
        <v>1.068678067194925</v>
      </c>
      <c r="AM224" s="11">
        <f>'OddsRatio_working_3-way'!AA224+'OddsRatio_working_3-way'!AG224</f>
        <v>-0.61058469098081447</v>
      </c>
      <c r="AN224" s="11">
        <f>'OddsRatio_working_3-way'!AB224+'OddsRatio_working_3-way'!AH224</f>
        <v>-0.45809337621411084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1.068678067194925</v>
      </c>
      <c r="AS224" s="11">
        <f>IF(('OddsRatio_working_3-way'!X224=0),IF(Q224&gt;0,-Q224^(1/3),(-Q224)^(1/3)),'OddsRatio_working_3-way'!AM224-'OddsRatio_working_3-way'!R224/3)</f>
        <v>-0.61058469098081447</v>
      </c>
      <c r="AT224" s="11">
        <f>IF(('OddsRatio_working_3-way'!X224=0),IF(Q224&gt;0,-Q224^(1/3),(-Q224)^(1/3)),'OddsRatio_working_3-way'!AN224-'OddsRatio_working_3-way'!R224/3)</f>
        <v>-0.45809337621411084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1.86</v>
      </c>
      <c r="B225" s="4">
        <f>IF('True_Odds_Calculator_3-way'!B226="","",'True_Odds_Calculator_3-way'!B226)</f>
        <v>3.79</v>
      </c>
      <c r="C225" s="4">
        <f>IF('True_Odds_Calculator_3-way'!C226="","",'True_Odds_Calculator_3-way'!C226)</f>
        <v>4.07</v>
      </c>
      <c r="D225" s="9">
        <f t="shared" si="52"/>
        <v>0.51872006746518418</v>
      </c>
      <c r="E225" s="9">
        <f t="shared" si="53"/>
        <v>0.24937485157706812</v>
      </c>
      <c r="F225" s="9">
        <f t="shared" si="54"/>
        <v>0.23190508095774781</v>
      </c>
      <c r="G225" s="9">
        <f t="shared" si="55"/>
        <v>1.0788628850693485</v>
      </c>
      <c r="H225" s="9">
        <f t="shared" si="56"/>
        <v>1.9278220811596396</v>
      </c>
      <c r="I225" s="9">
        <f t="shared" si="57"/>
        <v>4.0100274493434824</v>
      </c>
      <c r="J225" s="9">
        <f t="shared" si="58"/>
        <v>4.3121090571629006</v>
      </c>
      <c r="K225" s="11">
        <f t="shared" si="59"/>
        <v>0.5376344086021505</v>
      </c>
      <c r="L225" s="11">
        <f t="shared" si="60"/>
        <v>0.26385224274406333</v>
      </c>
      <c r="M225" s="11">
        <f t="shared" si="61"/>
        <v>0.24570024570024568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-0.25674054961653914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0.23421931669442086</v>
      </c>
      <c r="Q225" s="11">
        <f>2*'OddsRatio_working_3-way'!K225*'OddsRatio_working_3-way'!L225*'OddsRatio_working_3-way'!M225</f>
        <v>6.9708129968577656E-2</v>
      </c>
      <c r="R225" s="11">
        <f t="shared" si="62"/>
        <v>0</v>
      </c>
      <c r="S225" s="11">
        <f t="shared" si="63"/>
        <v>-0.91228018731067073</v>
      </c>
      <c r="T225" s="11">
        <f t="shared" si="64"/>
        <v>-0.27151196050912824</v>
      </c>
      <c r="U225" s="11">
        <f>'OddsRatio_working_3-way'!S225-'OddsRatio_working_3-way'!R225^2/3</f>
        <v>-0.91228018731067073</v>
      </c>
      <c r="V225" s="11">
        <f>'OddsRatio_working_3-way'!S225*'OddsRatio_working_3-way'!R225/3-2*'OddsRatio_working_3-way'!R225^3/27-'OddsRatio_working_3-way'!T225</f>
        <v>0.27151196050912824</v>
      </c>
      <c r="W225" s="11">
        <f>'OddsRatio_working_3-way'!V225^2+4*'OddsRatio_working_3-way'!U225^3/27</f>
        <v>-3.8762718286424622E-2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0.16769128106876563</v>
      </c>
      <c r="Y225" s="11">
        <f>IF('OddsRatio_working_3-way'!W225&gt;=0,IF('OddsRatio_working_3-way'!V225+SQRT('OddsRatio_working_3-way'!W225)&gt;0,0,PI()),ACOS('OddsRatio_working_3-way'!V225/(2*'OddsRatio_working_3-way'!X225)))</f>
        <v>0.62739588607238217</v>
      </c>
      <c r="Z225" s="11">
        <f>'OddsRatio_working_3-way'!X225^(1/3)*COS('OddsRatio_working_3-way'!Y225/3)</f>
        <v>0.53943144253467412</v>
      </c>
      <c r="AA225" s="11">
        <f>'OddsRatio_working_3-way'!X225^(1/3)*COS(('OddsRatio_working_3-way'!Y225+2*PI())/3)</f>
        <v>-0.36886377183510183</v>
      </c>
      <c r="AB225" s="11">
        <f>'OddsRatio_working_3-way'!X225^(1/3)*COS(('OddsRatio_working_3-way'!Y225+4*PI())/3)</f>
        <v>-0.17056767069957265</v>
      </c>
      <c r="AC225" s="11">
        <f>'OddsRatio_working_3-way'!X225^(1/3)*SIN('OddsRatio_working_3-way'!Y225/3)</f>
        <v>0.11448630736985123</v>
      </c>
      <c r="AD225" s="11">
        <f>'OddsRatio_working_3-way'!X225^(1/3)*SIN(('OddsRatio_working_3-way'!Y225+2*PI())/3)</f>
        <v>0.4099181791501878</v>
      </c>
      <c r="AE225" s="11">
        <f>'OddsRatio_working_3-way'!X225^(1/3)*SIN(('OddsRatio_working_3-way'!Y225+4*PI())/3)</f>
        <v>-0.5244044865200389</v>
      </c>
      <c r="AF225" s="11">
        <f>-'OddsRatio_working_3-way'!U225/(3*'OddsRatio_working_3-way'!X225^(1/3))*COS(('OddsRatio_working_3-way'!Y225)/3)</f>
        <v>0.53943144253467423</v>
      </c>
      <c r="AG225" s="11">
        <f>-'OddsRatio_working_3-way'!U225/(3*'OddsRatio_working_3-way'!X225^(1/3))*COS(('OddsRatio_working_3-way'!Y225+2*PI())/3)</f>
        <v>-0.36886377183510194</v>
      </c>
      <c r="AH225" s="11">
        <f>-'OddsRatio_working_3-way'!U225/(3*'OddsRatio_working_3-way'!X225^(1/3))*COS(('OddsRatio_working_3-way'!Y225+4*PI())/3)</f>
        <v>-0.17056767069957268</v>
      </c>
      <c r="AI225" s="11">
        <f>'OddsRatio_working_3-way'!U225/(3*'OddsRatio_working_3-way'!X225^(1/3))*SIN(('OddsRatio_working_3-way'!Y225)/3)</f>
        <v>-0.11448630736985124</v>
      </c>
      <c r="AJ225" s="11">
        <f>'OddsRatio_working_3-way'!U225/(3*'OddsRatio_working_3-way'!X225^(1/3))*SIN(('OddsRatio_working_3-way'!Y225+2*PI())/3)</f>
        <v>-0.40991817915018786</v>
      </c>
      <c r="AK225" s="11">
        <f>'OddsRatio_working_3-way'!U225/(3*'OddsRatio_working_3-way'!X225^(1/3))*SIN(('OddsRatio_working_3-way'!Y225+4*PI())/3)</f>
        <v>0.52440448652003901</v>
      </c>
      <c r="AL225" s="11">
        <f>'OddsRatio_working_3-way'!Z225+'OddsRatio_working_3-way'!AF225</f>
        <v>1.0788628850693485</v>
      </c>
      <c r="AM225" s="11">
        <f>'OddsRatio_working_3-way'!AA225+'OddsRatio_working_3-way'!AG225</f>
        <v>-0.73772754367020377</v>
      </c>
      <c r="AN225" s="11">
        <f>'OddsRatio_working_3-way'!AB225+'OddsRatio_working_3-way'!AH225</f>
        <v>-0.34113534139914536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1.0788628850693485</v>
      </c>
      <c r="AS225" s="11">
        <f>IF(('OddsRatio_working_3-way'!X225=0),IF(Q225&gt;0,-Q225^(1/3),(-Q225)^(1/3)),'OddsRatio_working_3-way'!AM225-'OddsRatio_working_3-way'!R225/3)</f>
        <v>-0.73772754367020377</v>
      </c>
      <c r="AT225" s="11">
        <f>IF(('OddsRatio_working_3-way'!X225=0),IF(Q225&gt;0,-Q225^(1/3),(-Q225)^(1/3)),'OddsRatio_working_3-way'!AN225-'OddsRatio_working_3-way'!R225/3)</f>
        <v>-0.34113534139914536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2.93</v>
      </c>
      <c r="B226" s="4">
        <f>IF('True_Odds_Calculator_3-way'!B227="","",'True_Odds_Calculator_3-way'!B227)</f>
        <v>3.07</v>
      </c>
      <c r="C226" s="4">
        <f>IF('True_Odds_Calculator_3-way'!C227="","",'True_Odds_Calculator_3-way'!C227)</f>
        <v>2.65</v>
      </c>
      <c r="D226" s="9">
        <f t="shared" si="52"/>
        <v>0.32661608065443193</v>
      </c>
      <c r="E226" s="9">
        <f t="shared" si="53"/>
        <v>0.3114050340598799</v>
      </c>
      <c r="F226" s="9">
        <f t="shared" si="54"/>
        <v>0.36197888528568833</v>
      </c>
      <c r="G226" s="9">
        <f t="shared" si="55"/>
        <v>1.0682376215342955</v>
      </c>
      <c r="H226" s="9">
        <f t="shared" si="56"/>
        <v>3.0616986095611907</v>
      </c>
      <c r="I226" s="9">
        <f t="shared" si="57"/>
        <v>3.2112518765759916</v>
      </c>
      <c r="J226" s="9">
        <f t="shared" si="58"/>
        <v>2.7625920755315869</v>
      </c>
      <c r="K226" s="11">
        <f t="shared" si="59"/>
        <v>0.34129692832764502</v>
      </c>
      <c r="L226" s="11">
        <f t="shared" si="60"/>
        <v>0.32573289902280134</v>
      </c>
      <c r="M226" s="11">
        <f t="shared" si="61"/>
        <v>0.37735849056603776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-0.27654112731816483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0.23702632229748566</v>
      </c>
      <c r="Q226" s="11">
        <f>2*'OddsRatio_working_3-way'!K226*'OddsRatio_working_3-way'!L226*'OddsRatio_working_3-way'!M226</f>
        <v>8.3903122937163066E-2</v>
      </c>
      <c r="R226" s="11">
        <f t="shared" si="62"/>
        <v>0</v>
      </c>
      <c r="S226" s="11">
        <f t="shared" si="63"/>
        <v>-0.85711056650457351</v>
      </c>
      <c r="T226" s="11">
        <f t="shared" si="64"/>
        <v>-0.30340197044409684</v>
      </c>
      <c r="U226" s="11">
        <f>'OddsRatio_working_3-way'!S226-'OddsRatio_working_3-way'!R226^2/3</f>
        <v>-0.85711056650457351</v>
      </c>
      <c r="V226" s="11">
        <f>'OddsRatio_working_3-way'!S226*'OddsRatio_working_3-way'!R226/3-2*'OddsRatio_working_3-way'!R226^3/27-'OddsRatio_working_3-way'!T226</f>
        <v>0.30340197044409684</v>
      </c>
      <c r="W226" s="11">
        <f>'OddsRatio_working_3-way'!V226^2+4*'OddsRatio_working_3-way'!U226^3/27</f>
        <v>-1.2311614873587451E-3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0.15271207970943176</v>
      </c>
      <c r="Y226" s="11">
        <f>IF('OddsRatio_working_3-way'!W226&gt;=0,IF('OddsRatio_working_3-way'!V226+SQRT('OddsRatio_working_3-way'!W226)&gt;0,0,PI()),ACOS('OddsRatio_working_3-way'!V226/(2*'OddsRatio_working_3-way'!X226)))</f>
        <v>0.11513678113746817</v>
      </c>
      <c r="Z226" s="11">
        <f>'OddsRatio_working_3-way'!X226^(1/3)*COS('OddsRatio_working_3-way'!Y226/3)</f>
        <v>0.53411881076714773</v>
      </c>
      <c r="AA226" s="11">
        <f>'OddsRatio_working_3-way'!X226^(1/3)*COS(('OddsRatio_working_3-way'!Y226+2*PI())/3)</f>
        <v>-0.28482070079408017</v>
      </c>
      <c r="AB226" s="11">
        <f>'OddsRatio_working_3-way'!X226^(1/3)*COS(('OddsRatio_working_3-way'!Y226+4*PI())/3)</f>
        <v>-0.24929810997306759</v>
      </c>
      <c r="AC226" s="11">
        <f>'OddsRatio_working_3-way'!X226^(1/3)*SIN('OddsRatio_working_3-way'!Y226/3)</f>
        <v>2.0508977372824557E-2</v>
      </c>
      <c r="AD226" s="11">
        <f>'OddsRatio_working_3-way'!X226^(1/3)*SIN(('OddsRatio_working_3-way'!Y226+2*PI())/3)</f>
        <v>0.45230597007707096</v>
      </c>
      <c r="AE226" s="11">
        <f>'OddsRatio_working_3-way'!X226^(1/3)*SIN(('OddsRatio_working_3-way'!Y226+4*PI())/3)</f>
        <v>-0.4728149474498955</v>
      </c>
      <c r="AF226" s="11">
        <f>-'OddsRatio_working_3-way'!U226/(3*'OddsRatio_working_3-way'!X226^(1/3))*COS(('OddsRatio_working_3-way'!Y226)/3)</f>
        <v>0.53411881076714784</v>
      </c>
      <c r="AG226" s="11">
        <f>-'OddsRatio_working_3-way'!U226/(3*'OddsRatio_working_3-way'!X226^(1/3))*COS(('OddsRatio_working_3-way'!Y226+2*PI())/3)</f>
        <v>-0.28482070079408023</v>
      </c>
      <c r="AH226" s="11">
        <f>-'OddsRatio_working_3-way'!U226/(3*'OddsRatio_working_3-way'!X226^(1/3))*COS(('OddsRatio_working_3-way'!Y226+4*PI())/3)</f>
        <v>-0.24929810997306764</v>
      </c>
      <c r="AI226" s="11">
        <f>'OddsRatio_working_3-way'!U226/(3*'OddsRatio_working_3-way'!X226^(1/3))*SIN(('OddsRatio_working_3-way'!Y226)/3)</f>
        <v>-2.0508977372824564E-2</v>
      </c>
      <c r="AJ226" s="11">
        <f>'OddsRatio_working_3-way'!U226/(3*'OddsRatio_working_3-way'!X226^(1/3))*SIN(('OddsRatio_working_3-way'!Y226+2*PI())/3)</f>
        <v>-0.45230597007707107</v>
      </c>
      <c r="AK226" s="11">
        <f>'OddsRatio_working_3-way'!U226/(3*'OddsRatio_working_3-way'!X226^(1/3))*SIN(('OddsRatio_working_3-way'!Y226+4*PI())/3)</f>
        <v>0.47281494744989561</v>
      </c>
      <c r="AL226" s="11">
        <f>'OddsRatio_working_3-way'!Z226+'OddsRatio_working_3-way'!AF226</f>
        <v>1.0682376215342955</v>
      </c>
      <c r="AM226" s="11">
        <f>'OddsRatio_working_3-way'!AA226+'OddsRatio_working_3-way'!AG226</f>
        <v>-0.56964140158816035</v>
      </c>
      <c r="AN226" s="11">
        <f>'OddsRatio_working_3-way'!AB226+'OddsRatio_working_3-way'!AH226</f>
        <v>-0.49859621994613523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1.0682376215342955</v>
      </c>
      <c r="AS226" s="11">
        <f>IF(('OddsRatio_working_3-way'!X226=0),IF(Q226&gt;0,-Q226^(1/3),(-Q226)^(1/3)),'OddsRatio_working_3-way'!AM226-'OddsRatio_working_3-way'!R226/3)</f>
        <v>-0.56964140158816035</v>
      </c>
      <c r="AT226" s="11">
        <f>IF(('OddsRatio_working_3-way'!X226=0),IF(Q226&gt;0,-Q226^(1/3),(-Q226)^(1/3)),'OddsRatio_working_3-way'!AN226-'OddsRatio_working_3-way'!R226/3)</f>
        <v>-0.49859621994613523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2.65</v>
      </c>
      <c r="B227" s="4">
        <f>IF('True_Odds_Calculator_3-way'!B228="","",'True_Odds_Calculator_3-way'!B228)</f>
        <v>3.26</v>
      </c>
      <c r="C227" s="4">
        <f>IF('True_Odds_Calculator_3-way'!C228="","",'True_Odds_Calculator_3-way'!C228)</f>
        <v>2.78</v>
      </c>
      <c r="D227" s="9">
        <f t="shared" si="52"/>
        <v>0.36214393094463193</v>
      </c>
      <c r="E227" s="9">
        <f t="shared" si="53"/>
        <v>0.29304093529281799</v>
      </c>
      <c r="F227" s="9">
        <f t="shared" si="54"/>
        <v>0.34481513376254985</v>
      </c>
      <c r="G227" s="9">
        <f t="shared" si="55"/>
        <v>1.0674745667634455</v>
      </c>
      <c r="H227" s="9">
        <f t="shared" si="56"/>
        <v>2.7613330351596854</v>
      </c>
      <c r="I227" s="9">
        <f t="shared" si="57"/>
        <v>3.4124925208853867</v>
      </c>
      <c r="J227" s="9">
        <f t="shared" si="58"/>
        <v>2.900104728838933</v>
      </c>
      <c r="K227" s="11">
        <f t="shared" si="59"/>
        <v>0.37735849056603776</v>
      </c>
      <c r="L227" s="11">
        <f t="shared" si="60"/>
        <v>0.30674846625766872</v>
      </c>
      <c r="M227" s="11">
        <f t="shared" si="61"/>
        <v>0.35971223021582738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-0.2763784111037364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0.2369212397184926</v>
      </c>
      <c r="Q227" s="11">
        <f>2*'OddsRatio_working_3-way'!K227*'OddsRatio_working_3-way'!L227*'OddsRatio_working_3-way'!M227</f>
        <v>8.3276358424777736E-2</v>
      </c>
      <c r="R227" s="11">
        <f t="shared" si="62"/>
        <v>0</v>
      </c>
      <c r="S227" s="11">
        <f t="shared" si="63"/>
        <v>-0.85723497277638716</v>
      </c>
      <c r="T227" s="11">
        <f t="shared" si="64"/>
        <v>-0.3013128199565509</v>
      </c>
      <c r="U227" s="11">
        <f>'OddsRatio_working_3-way'!S227-'OddsRatio_working_3-way'!R227^2/3</f>
        <v>-0.85723497277638716</v>
      </c>
      <c r="V227" s="11">
        <f>'OddsRatio_working_3-way'!S227*'OddsRatio_working_3-way'!R227/3-2*'OddsRatio_working_3-way'!R227^3/27-'OddsRatio_working_3-way'!T227</f>
        <v>0.3013128199565509</v>
      </c>
      <c r="W227" s="11">
        <f>'OddsRatio_working_3-way'!V227^2+4*'OddsRatio_working_3-way'!U227^3/27</f>
        <v>-2.5351269780516383E-3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0.15274532926428594</v>
      </c>
      <c r="Y227" s="11">
        <f>IF('OddsRatio_working_3-way'!W227&gt;=0,IF('OddsRatio_working_3-way'!V227+SQRT('OddsRatio_working_3-way'!W227)&gt;0,0,PI()),ACOS('OddsRatio_working_3-way'!V227/(2*'OddsRatio_working_3-way'!X227)))</f>
        <v>0.16557243986493786</v>
      </c>
      <c r="Z227" s="11">
        <f>'OddsRatio_working_3-way'!X227^(1/3)*COS('OddsRatio_working_3-way'!Y227/3)</f>
        <v>0.53373728338172277</v>
      </c>
      <c r="AA227" s="11">
        <f>'OddsRatio_working_3-way'!X227^(1/3)*COS(('OddsRatio_working_3-way'!Y227+2*PI())/3)</f>
        <v>-0.29240542771261335</v>
      </c>
      <c r="AB227" s="11">
        <f>'OddsRatio_working_3-way'!X227^(1/3)*COS(('OddsRatio_working_3-way'!Y227+4*PI())/3)</f>
        <v>-0.24133185566910953</v>
      </c>
      <c r="AC227" s="11">
        <f>'OddsRatio_working_3-way'!X227^(1/3)*SIN('OddsRatio_working_3-way'!Y227/3)</f>
        <v>2.9487340567792789E-2</v>
      </c>
      <c r="AD227" s="11">
        <f>'OddsRatio_working_3-way'!X227^(1/3)*SIN(('OddsRatio_working_3-way'!Y227+2*PI())/3)</f>
        <v>0.44748637607156944</v>
      </c>
      <c r="AE227" s="11">
        <f>'OddsRatio_working_3-way'!X227^(1/3)*SIN(('OddsRatio_working_3-way'!Y227+4*PI())/3)</f>
        <v>-0.47697371663936217</v>
      </c>
      <c r="AF227" s="11">
        <f>-'OddsRatio_working_3-way'!U227/(3*'OddsRatio_working_3-way'!X227^(1/3))*COS(('OddsRatio_working_3-way'!Y227)/3)</f>
        <v>0.53373728338172277</v>
      </c>
      <c r="AG227" s="11">
        <f>-'OddsRatio_working_3-way'!U227/(3*'OddsRatio_working_3-way'!X227^(1/3))*COS(('OddsRatio_working_3-way'!Y227+2*PI())/3)</f>
        <v>-0.29240542771261335</v>
      </c>
      <c r="AH227" s="11">
        <f>-'OddsRatio_working_3-way'!U227/(3*'OddsRatio_working_3-way'!X227^(1/3))*COS(('OddsRatio_working_3-way'!Y227+4*PI())/3)</f>
        <v>-0.24133185566910953</v>
      </c>
      <c r="AI227" s="11">
        <f>'OddsRatio_working_3-way'!U227/(3*'OddsRatio_working_3-way'!X227^(1/3))*SIN(('OddsRatio_working_3-way'!Y227)/3)</f>
        <v>-2.9487340567792789E-2</v>
      </c>
      <c r="AJ227" s="11">
        <f>'OddsRatio_working_3-way'!U227/(3*'OddsRatio_working_3-way'!X227^(1/3))*SIN(('OddsRatio_working_3-way'!Y227+2*PI())/3)</f>
        <v>-0.44748637607156944</v>
      </c>
      <c r="AK227" s="11">
        <f>'OddsRatio_working_3-way'!U227/(3*'OddsRatio_working_3-way'!X227^(1/3))*SIN(('OddsRatio_working_3-way'!Y227+4*PI())/3)</f>
        <v>0.47697371663936217</v>
      </c>
      <c r="AL227" s="11">
        <f>'OddsRatio_working_3-way'!Z227+'OddsRatio_working_3-way'!AF227</f>
        <v>1.0674745667634455</v>
      </c>
      <c r="AM227" s="11">
        <f>'OddsRatio_working_3-way'!AA227+'OddsRatio_working_3-way'!AG227</f>
        <v>-0.58481085542522671</v>
      </c>
      <c r="AN227" s="11">
        <f>'OddsRatio_working_3-way'!AB227+'OddsRatio_working_3-way'!AH227</f>
        <v>-0.48266371133821906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1.0674745667634455</v>
      </c>
      <c r="AS227" s="11">
        <f>IF(('OddsRatio_working_3-way'!X227=0),IF(Q227&gt;0,-Q227^(1/3),(-Q227)^(1/3)),'OddsRatio_working_3-way'!AM227-'OddsRatio_working_3-way'!R227/3)</f>
        <v>-0.58481085542522671</v>
      </c>
      <c r="AT227" s="11">
        <f>IF(('OddsRatio_working_3-way'!X227=0),IF(Q227&gt;0,-Q227^(1/3),(-Q227)^(1/3)),'OddsRatio_working_3-way'!AN227-'OddsRatio_working_3-way'!R227/3)</f>
        <v>-0.48266371133821906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1.88</v>
      </c>
      <c r="B228" s="4">
        <f>IF('True_Odds_Calculator_3-way'!B229="","",'True_Odds_Calculator_3-way'!B229)</f>
        <v>3.55</v>
      </c>
      <c r="C228" s="4">
        <f>IF('True_Odds_Calculator_3-way'!C229="","",'True_Odds_Calculator_3-way'!C229)</f>
        <v>4.32</v>
      </c>
      <c r="D228" s="9">
        <f t="shared" si="52"/>
        <v>0.51386196183927524</v>
      </c>
      <c r="E228" s="9">
        <f t="shared" si="53"/>
        <v>0.26728042464533514</v>
      </c>
      <c r="F228" s="9">
        <f t="shared" si="54"/>
        <v>0.21885761351538952</v>
      </c>
      <c r="G228" s="9">
        <f t="shared" si="55"/>
        <v>1.0750544501127977</v>
      </c>
      <c r="H228" s="9">
        <f t="shared" si="56"/>
        <v>1.9460479160992619</v>
      </c>
      <c r="I228" s="9">
        <f t="shared" si="57"/>
        <v>3.741388847787634</v>
      </c>
      <c r="J228" s="9">
        <f t="shared" si="58"/>
        <v>4.5691807743744883</v>
      </c>
      <c r="K228" s="11">
        <f t="shared" si="59"/>
        <v>0.53191489361702127</v>
      </c>
      <c r="L228" s="11">
        <f t="shared" si="60"/>
        <v>0.28169014084507044</v>
      </c>
      <c r="M228" s="11">
        <f t="shared" si="61"/>
        <v>0.23148148148148145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-0.25839909432957076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0.23411747078213968</v>
      </c>
      <c r="Q228" s="11">
        <f>2*'OddsRatio_working_3-way'!K228*'OddsRatio_working_3-way'!L228*'OddsRatio_working_3-way'!M228</f>
        <v>6.9368139491004344E-2</v>
      </c>
      <c r="R228" s="11">
        <f t="shared" si="62"/>
        <v>0</v>
      </c>
      <c r="S228" s="11">
        <f t="shared" si="63"/>
        <v>-0.90603053926937727</v>
      </c>
      <c r="T228" s="11">
        <f t="shared" si="64"/>
        <v>-0.26845349311685252</v>
      </c>
      <c r="U228" s="11">
        <f>'OddsRatio_working_3-way'!S228-'OddsRatio_working_3-way'!R228^2/3</f>
        <v>-0.90603053926937727</v>
      </c>
      <c r="V228" s="11">
        <f>'OddsRatio_working_3-way'!S228*'OddsRatio_working_3-way'!R228/3-2*'OddsRatio_working_3-way'!R228^3/27-'OddsRatio_working_3-way'!T228</f>
        <v>0.26845349311685252</v>
      </c>
      <c r="W228" s="11">
        <f>'OddsRatio_working_3-way'!V228^2+4*'OddsRatio_working_3-way'!U228^3/27</f>
        <v>-3.8118295623007226E-2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0.16597106192771016</v>
      </c>
      <c r="Y228" s="11">
        <f>IF('OddsRatio_working_3-way'!W228&gt;=0,IF('OddsRatio_working_3-way'!V228+SQRT('OddsRatio_working_3-way'!W228)&gt;0,0,PI()),ACOS('OddsRatio_working_3-way'!V228/(2*'OddsRatio_working_3-way'!X228)))</f>
        <v>0.62879669793801207</v>
      </c>
      <c r="Z228" s="11">
        <f>'OddsRatio_working_3-way'!X228^(1/3)*COS('OddsRatio_working_3-way'!Y228/3)</f>
        <v>0.53752722505639883</v>
      </c>
      <c r="AA228" s="11">
        <f>'OddsRatio_working_3-way'!X228^(1/3)*COS(('OddsRatio_working_3-way'!Y228+2*PI())/3)</f>
        <v>-0.36778884446289362</v>
      </c>
      <c r="AB228" s="11">
        <f>'OddsRatio_working_3-way'!X228^(1/3)*COS(('OddsRatio_working_3-way'!Y228+4*PI())/3)</f>
        <v>-0.1697383805935051</v>
      </c>
      <c r="AC228" s="11">
        <f>'OddsRatio_working_3-way'!X228^(1/3)*SIN('OddsRatio_working_3-way'!Y228/3)</f>
        <v>0.11434448862812177</v>
      </c>
      <c r="AD228" s="11">
        <f>'OddsRatio_working_3-way'!X228^(1/3)*SIN(('OddsRatio_working_3-way'!Y228+2*PI())/3)</f>
        <v>0.40833998781053582</v>
      </c>
      <c r="AE228" s="11">
        <f>'OddsRatio_working_3-way'!X228^(1/3)*SIN(('OddsRatio_working_3-way'!Y228+4*PI())/3)</f>
        <v>-0.52268447643865756</v>
      </c>
      <c r="AF228" s="11">
        <f>-'OddsRatio_working_3-way'!U228/(3*'OddsRatio_working_3-way'!X228^(1/3))*COS(('OddsRatio_working_3-way'!Y228)/3)</f>
        <v>0.53752722505639883</v>
      </c>
      <c r="AG228" s="11">
        <f>-'OddsRatio_working_3-way'!U228/(3*'OddsRatio_working_3-way'!X228^(1/3))*COS(('OddsRatio_working_3-way'!Y228+2*PI())/3)</f>
        <v>-0.36778884446289362</v>
      </c>
      <c r="AH228" s="11">
        <f>-'OddsRatio_working_3-way'!U228/(3*'OddsRatio_working_3-way'!X228^(1/3))*COS(('OddsRatio_working_3-way'!Y228+4*PI())/3)</f>
        <v>-0.1697383805935051</v>
      </c>
      <c r="AI228" s="11">
        <f>'OddsRatio_working_3-way'!U228/(3*'OddsRatio_working_3-way'!X228^(1/3))*SIN(('OddsRatio_working_3-way'!Y228)/3)</f>
        <v>-0.11434448862812177</v>
      </c>
      <c r="AJ228" s="11">
        <f>'OddsRatio_working_3-way'!U228/(3*'OddsRatio_working_3-way'!X228^(1/3))*SIN(('OddsRatio_working_3-way'!Y228+2*PI())/3)</f>
        <v>-0.40833998781053582</v>
      </c>
      <c r="AK228" s="11">
        <f>'OddsRatio_working_3-way'!U228/(3*'OddsRatio_working_3-way'!X228^(1/3))*SIN(('OddsRatio_working_3-way'!Y228+4*PI())/3)</f>
        <v>0.52268447643865756</v>
      </c>
      <c r="AL228" s="11">
        <f>'OddsRatio_working_3-way'!Z228+'OddsRatio_working_3-way'!AF228</f>
        <v>1.0750544501127977</v>
      </c>
      <c r="AM228" s="11">
        <f>'OddsRatio_working_3-way'!AA228+'OddsRatio_working_3-way'!AG228</f>
        <v>-0.73557768892578723</v>
      </c>
      <c r="AN228" s="11">
        <f>'OddsRatio_working_3-way'!AB228+'OddsRatio_working_3-way'!AH228</f>
        <v>-0.3394767611870102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1.0750544501127977</v>
      </c>
      <c r="AS228" s="11">
        <f>IF(('OddsRatio_working_3-way'!X228=0),IF(Q228&gt;0,-Q228^(1/3),(-Q228)^(1/3)),'OddsRatio_working_3-way'!AM228-'OddsRatio_working_3-way'!R228/3)</f>
        <v>-0.73557768892578723</v>
      </c>
      <c r="AT228" s="11">
        <f>IF(('OddsRatio_working_3-way'!X228=0),IF(Q228&gt;0,-Q228^(1/3),(-Q228)^(1/3)),'OddsRatio_working_3-way'!AN228-'OddsRatio_working_3-way'!R228/3)</f>
        <v>-0.3394767611870102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1.38</v>
      </c>
      <c r="B229" s="4">
        <f>IF('True_Odds_Calculator_3-way'!B230="","",'True_Odds_Calculator_3-way'!B230)</f>
        <v>4.84</v>
      </c>
      <c r="C229" s="4">
        <f>IF('True_Odds_Calculator_3-way'!C230="","",'True_Odds_Calculator_3-way'!C230)</f>
        <v>8.2899999999999991</v>
      </c>
      <c r="D229" s="9">
        <f t="shared" si="52"/>
        <v>0.70181285984411124</v>
      </c>
      <c r="E229" s="9">
        <f t="shared" si="53"/>
        <v>0.18890960600233883</v>
      </c>
      <c r="F229" s="9">
        <f t="shared" si="54"/>
        <v>0.10927753415354981</v>
      </c>
      <c r="G229" s="9">
        <f t="shared" si="55"/>
        <v>1.118108608874073</v>
      </c>
      <c r="H229" s="9">
        <f t="shared" si="56"/>
        <v>1.4248812713721475</v>
      </c>
      <c r="I229" s="9">
        <f t="shared" si="57"/>
        <v>5.2935370580764394</v>
      </c>
      <c r="J229" s="9">
        <f t="shared" si="58"/>
        <v>9.1510117586919915</v>
      </c>
      <c r="K229" s="11">
        <f t="shared" si="59"/>
        <v>0.7246376811594204</v>
      </c>
      <c r="L229" s="11">
        <f t="shared" si="60"/>
        <v>0.20661157024793389</v>
      </c>
      <c r="M229" s="11">
        <f t="shared" si="61"/>
        <v>0.12062726176115804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-0.19211592700295199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0.20787216775525949</v>
      </c>
      <c r="Q229" s="11">
        <f>2*'OddsRatio_working_3-way'!K229*'OddsRatio_working_3-way'!L229*'OddsRatio_working_3-way'!M229</f>
        <v>3.6120272416204954E-2</v>
      </c>
      <c r="R229" s="11">
        <f t="shared" si="62"/>
        <v>0</v>
      </c>
      <c r="S229" s="11">
        <f t="shared" si="63"/>
        <v>-1.0820142348326247</v>
      </c>
      <c r="T229" s="11">
        <f t="shared" si="64"/>
        <v>-0.18801289918898781</v>
      </c>
      <c r="U229" s="11">
        <f>'OddsRatio_working_3-way'!S229-'OddsRatio_working_3-way'!R229^2/3</f>
        <v>-1.0820142348326247</v>
      </c>
      <c r="V229" s="11">
        <f>'OddsRatio_working_3-way'!S229*'OddsRatio_working_3-way'!R229/3-2*'OddsRatio_working_3-way'!R229^3/27-'OddsRatio_working_3-way'!T229</f>
        <v>0.18801289918898781</v>
      </c>
      <c r="W229" s="11">
        <f>'OddsRatio_working_3-way'!V229^2+4*'OddsRatio_working_3-way'!U229^3/27</f>
        <v>-0.15232127771459752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0.21660455210824056</v>
      </c>
      <c r="Y229" s="11">
        <f>IF('OddsRatio_working_3-way'!W229&gt;=0,IF('OddsRatio_working_3-way'!V229+SQRT('OddsRatio_working_3-way'!W229)&gt;0,0,PI()),ACOS('OddsRatio_working_3-way'!V229/(2*'OddsRatio_working_3-way'!X229)))</f>
        <v>1.1218679533212934</v>
      </c>
      <c r="Z229" s="11">
        <f>'OddsRatio_working_3-way'!X229^(1/3)*COS('OddsRatio_working_3-way'!Y229/3)</f>
        <v>0.55905430443703652</v>
      </c>
      <c r="AA229" s="11">
        <f>'OddsRatio_working_3-way'!X229^(1/3)*COS(('OddsRatio_working_3-way'!Y229+2*PI())/3)</f>
        <v>-0.46951997373020637</v>
      </c>
      <c r="AB229" s="11">
        <f>'OddsRatio_working_3-way'!X229^(1/3)*COS(('OddsRatio_working_3-way'!Y229+4*PI())/3)</f>
        <v>-8.9534330706830062E-2</v>
      </c>
      <c r="AC229" s="11">
        <f>'OddsRatio_working_3-way'!X229^(1/3)*SIN('OddsRatio_working_3-way'!Y229/3)</f>
        <v>0.21938481328773926</v>
      </c>
      <c r="AD229" s="11">
        <f>'OddsRatio_working_3-way'!X229^(1/3)*SIN(('OddsRatio_working_3-way'!Y229+2*PI())/3)</f>
        <v>0.37446282309364343</v>
      </c>
      <c r="AE229" s="11">
        <f>'OddsRatio_working_3-way'!X229^(1/3)*SIN(('OddsRatio_working_3-way'!Y229+4*PI())/3)</f>
        <v>-0.59384763638138272</v>
      </c>
      <c r="AF229" s="11">
        <f>-'OddsRatio_working_3-way'!U229/(3*'OddsRatio_working_3-way'!X229^(1/3))*COS(('OddsRatio_working_3-way'!Y229)/3)</f>
        <v>0.55905430443703652</v>
      </c>
      <c r="AG229" s="11">
        <f>-'OddsRatio_working_3-way'!U229/(3*'OddsRatio_working_3-way'!X229^(1/3))*COS(('OddsRatio_working_3-way'!Y229+2*PI())/3)</f>
        <v>-0.46951997373020637</v>
      </c>
      <c r="AH229" s="11">
        <f>-'OddsRatio_working_3-way'!U229/(3*'OddsRatio_working_3-way'!X229^(1/3))*COS(('OddsRatio_working_3-way'!Y229+4*PI())/3)</f>
        <v>-8.9534330706830062E-2</v>
      </c>
      <c r="AI229" s="11">
        <f>'OddsRatio_working_3-way'!U229/(3*'OddsRatio_working_3-way'!X229^(1/3))*SIN(('OddsRatio_working_3-way'!Y229)/3)</f>
        <v>-0.21938481328773926</v>
      </c>
      <c r="AJ229" s="11">
        <f>'OddsRatio_working_3-way'!U229/(3*'OddsRatio_working_3-way'!X229^(1/3))*SIN(('OddsRatio_working_3-way'!Y229+2*PI())/3)</f>
        <v>-0.37446282309364343</v>
      </c>
      <c r="AK229" s="11">
        <f>'OddsRatio_working_3-way'!U229/(3*'OddsRatio_working_3-way'!X229^(1/3))*SIN(('OddsRatio_working_3-way'!Y229+4*PI())/3)</f>
        <v>0.59384763638138272</v>
      </c>
      <c r="AL229" s="11">
        <f>'OddsRatio_working_3-way'!Z229+'OddsRatio_working_3-way'!AF229</f>
        <v>1.118108608874073</v>
      </c>
      <c r="AM229" s="11">
        <f>'OddsRatio_working_3-way'!AA229+'OddsRatio_working_3-way'!AG229</f>
        <v>-0.93903994746041275</v>
      </c>
      <c r="AN229" s="11">
        <f>'OddsRatio_working_3-way'!AB229+'OddsRatio_working_3-way'!AH229</f>
        <v>-0.17906866141366012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1.118108608874073</v>
      </c>
      <c r="AS229" s="11">
        <f>IF(('OddsRatio_working_3-way'!X229=0),IF(Q229&gt;0,-Q229^(1/3),(-Q229)^(1/3)),'OddsRatio_working_3-way'!AM229-'OddsRatio_working_3-way'!R229/3)</f>
        <v>-0.93903994746041275</v>
      </c>
      <c r="AT229" s="11">
        <f>IF(('OddsRatio_working_3-way'!X229=0),IF(Q229&gt;0,-Q229^(1/3),(-Q229)^(1/3)),'OddsRatio_working_3-way'!AN229-'OddsRatio_working_3-way'!R229/3)</f>
        <v>-0.17906866141366012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2.74</v>
      </c>
      <c r="B230" s="4">
        <f>IF('True_Odds_Calculator_3-way'!B231="","",'True_Odds_Calculator_3-way'!B231)</f>
        <v>3.37</v>
      </c>
      <c r="C230" s="4">
        <f>IF('True_Odds_Calculator_3-way'!C231="","",'True_Odds_Calculator_3-way'!C231)</f>
        <v>2.61</v>
      </c>
      <c r="D230" s="9">
        <f t="shared" si="52"/>
        <v>0.34959294870085655</v>
      </c>
      <c r="E230" s="9">
        <f t="shared" si="53"/>
        <v>0.28295844067035908</v>
      </c>
      <c r="F230" s="9">
        <f t="shared" si="54"/>
        <v>0.36744861062878442</v>
      </c>
      <c r="G230" s="9">
        <f t="shared" si="55"/>
        <v>1.0692353987920469</v>
      </c>
      <c r="H230" s="9">
        <f t="shared" si="56"/>
        <v>2.8604695938981615</v>
      </c>
      <c r="I230" s="9">
        <f t="shared" si="57"/>
        <v>3.5340878951371519</v>
      </c>
      <c r="J230" s="9">
        <f t="shared" si="58"/>
        <v>2.7214689920551955</v>
      </c>
      <c r="K230" s="11">
        <f t="shared" si="59"/>
        <v>0.36496350364963503</v>
      </c>
      <c r="L230" s="11">
        <f t="shared" si="60"/>
        <v>0.29673590504451036</v>
      </c>
      <c r="M230" s="11">
        <f t="shared" si="61"/>
        <v>0.38314176245210729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-0.27548788147891445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0.2373422514269373</v>
      </c>
      <c r="Q230" s="11">
        <f>2*'OddsRatio_working_3-way'!K230*'OddsRatio_working_3-way'!L230*'OddsRatio_working_3-way'!M230</f>
        <v>8.298680119822982E-2</v>
      </c>
      <c r="R230" s="11">
        <f t="shared" si="62"/>
        <v>0</v>
      </c>
      <c r="S230" s="11">
        <f t="shared" si="63"/>
        <v>-0.86153427204420685</v>
      </c>
      <c r="T230" s="11">
        <f t="shared" si="64"/>
        <v>-0.30123575945601638</v>
      </c>
      <c r="U230" s="11">
        <f>'OddsRatio_working_3-way'!S230-'OddsRatio_working_3-way'!R230^2/3</f>
        <v>-0.86153427204420685</v>
      </c>
      <c r="V230" s="11">
        <f>'OddsRatio_working_3-way'!S230*'OddsRatio_working_3-way'!R230/3-2*'OddsRatio_working_3-way'!R230^3/27-'OddsRatio_working_3-way'!T230</f>
        <v>0.30123575945601638</v>
      </c>
      <c r="W230" s="11">
        <f>'OddsRatio_working_3-way'!V230^2+4*'OddsRatio_working_3-way'!U230^3/27</f>
        <v>-3.9927682944931597E-3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0.15389586663515051</v>
      </c>
      <c r="Y230" s="11">
        <f>IF('OddsRatio_working_3-way'!W230&gt;=0,IF('OddsRatio_working_3-way'!V230+SQRT('OddsRatio_working_3-way'!W230)&gt;0,0,PI()),ACOS('OddsRatio_working_3-way'!V230/(2*'OddsRatio_working_3-way'!X230)))</f>
        <v>0.20676595385495888</v>
      </c>
      <c r="Z230" s="11">
        <f>'OddsRatio_working_3-way'!X230^(1/3)*COS('OddsRatio_working_3-way'!Y230/3)</f>
        <v>0.53461769939602355</v>
      </c>
      <c r="AA230" s="11">
        <f>'OddsRatio_working_3-way'!X230^(1/3)*COS(('OddsRatio_working_3-way'!Y230+2*PI())/3)</f>
        <v>-0.29926983576585664</v>
      </c>
      <c r="AB230" s="11">
        <f>'OddsRatio_working_3-way'!X230^(1/3)*COS(('OddsRatio_working_3-way'!Y230+4*PI())/3)</f>
        <v>-0.23534786363016705</v>
      </c>
      <c r="AC230" s="11">
        <f>'OddsRatio_working_3-way'!X230^(1/3)*SIN('OddsRatio_working_3-way'!Y230/3)</f>
        <v>3.6905367819672269E-2</v>
      </c>
      <c r="AD230" s="11">
        <f>'OddsRatio_working_3-way'!X230^(1/3)*SIN(('OddsRatio_working_3-way'!Y230+2*PI())/3)</f>
        <v>0.44453982507991285</v>
      </c>
      <c r="AE230" s="11">
        <f>'OddsRatio_working_3-way'!X230^(1/3)*SIN(('OddsRatio_working_3-way'!Y230+4*PI())/3)</f>
        <v>-0.48144519289958504</v>
      </c>
      <c r="AF230" s="11">
        <f>-'OddsRatio_working_3-way'!U230/(3*'OddsRatio_working_3-way'!X230^(1/3))*COS(('OddsRatio_working_3-way'!Y230)/3)</f>
        <v>0.53461769939602344</v>
      </c>
      <c r="AG230" s="11">
        <f>-'OddsRatio_working_3-way'!U230/(3*'OddsRatio_working_3-way'!X230^(1/3))*COS(('OddsRatio_working_3-way'!Y230+2*PI())/3)</f>
        <v>-0.29926983576585658</v>
      </c>
      <c r="AH230" s="11">
        <f>-'OddsRatio_working_3-way'!U230/(3*'OddsRatio_working_3-way'!X230^(1/3))*COS(('OddsRatio_working_3-way'!Y230+4*PI())/3)</f>
        <v>-0.23534786363016699</v>
      </c>
      <c r="AI230" s="11">
        <f>'OddsRatio_working_3-way'!U230/(3*'OddsRatio_working_3-way'!X230^(1/3))*SIN(('OddsRatio_working_3-way'!Y230)/3)</f>
        <v>-3.6905367819672262E-2</v>
      </c>
      <c r="AJ230" s="11">
        <f>'OddsRatio_working_3-way'!U230/(3*'OddsRatio_working_3-way'!X230^(1/3))*SIN(('OddsRatio_working_3-way'!Y230+2*PI())/3)</f>
        <v>-0.44453982507991274</v>
      </c>
      <c r="AK230" s="11">
        <f>'OddsRatio_working_3-way'!U230/(3*'OddsRatio_working_3-way'!X230^(1/3))*SIN(('OddsRatio_working_3-way'!Y230+4*PI())/3)</f>
        <v>0.48144519289958493</v>
      </c>
      <c r="AL230" s="11">
        <f>'OddsRatio_working_3-way'!Z230+'OddsRatio_working_3-way'!AF230</f>
        <v>1.0692353987920469</v>
      </c>
      <c r="AM230" s="11">
        <f>'OddsRatio_working_3-way'!AA230+'OddsRatio_working_3-way'!AG230</f>
        <v>-0.59853967153171328</v>
      </c>
      <c r="AN230" s="11">
        <f>'OddsRatio_working_3-way'!AB230+'OddsRatio_working_3-way'!AH230</f>
        <v>-0.47069572726033404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1.0692353987920469</v>
      </c>
      <c r="AS230" s="11">
        <f>IF(('OddsRatio_working_3-way'!X230=0),IF(Q230&gt;0,-Q230^(1/3),(-Q230)^(1/3)),'OddsRatio_working_3-way'!AM230-'OddsRatio_working_3-way'!R230/3)</f>
        <v>-0.59853967153171328</v>
      </c>
      <c r="AT230" s="11">
        <f>IF(('OddsRatio_working_3-way'!X230=0),IF(Q230&gt;0,-Q230^(1/3),(-Q230)^(1/3)),'OddsRatio_working_3-way'!AN230-'OddsRatio_working_3-way'!R230/3)</f>
        <v>-0.47069572726033404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3.73</v>
      </c>
      <c r="B231" s="4">
        <f>IF('True_Odds_Calculator_3-way'!B232="","",'True_Odds_Calculator_3-way'!B232)</f>
        <v>3.9</v>
      </c>
      <c r="C231" s="4">
        <f>IF('True_Odds_Calculator_3-way'!C232="","",'True_Odds_Calculator_3-way'!C232)</f>
        <v>1.92</v>
      </c>
      <c r="D231" s="9">
        <f t="shared" si="52"/>
        <v>0.254213626256373</v>
      </c>
      <c r="E231" s="9">
        <f t="shared" si="53"/>
        <v>0.24293165901199448</v>
      </c>
      <c r="F231" s="9">
        <f t="shared" si="54"/>
        <v>0.50285471473163235</v>
      </c>
      <c r="G231" s="9">
        <f t="shared" si="55"/>
        <v>1.0746151805749791</v>
      </c>
      <c r="H231" s="9">
        <f t="shared" si="56"/>
        <v>3.9336994429696923</v>
      </c>
      <c r="I231" s="9">
        <f t="shared" si="57"/>
        <v>4.1163840236674387</v>
      </c>
      <c r="J231" s="9">
        <f t="shared" si="58"/>
        <v>1.9886459661289808</v>
      </c>
      <c r="K231" s="11">
        <f t="shared" si="59"/>
        <v>0.26809651474530832</v>
      </c>
      <c r="L231" s="11">
        <f t="shared" si="60"/>
        <v>0.25641025641025644</v>
      </c>
      <c r="M231" s="11">
        <f t="shared" si="61"/>
        <v>0.52083333333333337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-0.26077971403038414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0.23451284342705259</v>
      </c>
      <c r="Q231" s="11">
        <f>2*'OddsRatio_working_3-way'!K231*'OddsRatio_working_3-way'!L231*'OddsRatio_working_3-way'!M231</f>
        <v>7.160697509222981E-2</v>
      </c>
      <c r="R231" s="11">
        <f t="shared" si="62"/>
        <v>0</v>
      </c>
      <c r="S231" s="11">
        <f t="shared" si="63"/>
        <v>-0.899275636906822</v>
      </c>
      <c r="T231" s="11">
        <f t="shared" si="64"/>
        <v>-0.27458798073490753</v>
      </c>
      <c r="U231" s="11">
        <f>'OddsRatio_working_3-way'!S231-'OddsRatio_working_3-way'!R231^2/3</f>
        <v>-0.899275636906822</v>
      </c>
      <c r="V231" s="11">
        <f>'OddsRatio_working_3-way'!S231*'OddsRatio_working_3-way'!R231/3-2*'OddsRatio_working_3-way'!R231^3/27-'OddsRatio_working_3-way'!T231</f>
        <v>0.27458798073490753</v>
      </c>
      <c r="W231" s="11">
        <f>'OddsRatio_working_3-way'!V231^2+4*'OddsRatio_working_3-way'!U231^3/27</f>
        <v>-3.2340879946830894E-2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0.16411843216935207</v>
      </c>
      <c r="Y231" s="11">
        <f>IF('OddsRatio_working_3-way'!W231&gt;=0,IF('OddsRatio_working_3-way'!V231+SQRT('OddsRatio_working_3-way'!W231)&gt;0,0,PI()),ACOS('OddsRatio_working_3-way'!V231/(2*'OddsRatio_working_3-way'!X231)))</f>
        <v>0.57983262753774756</v>
      </c>
      <c r="Z231" s="11">
        <f>'OddsRatio_working_3-way'!X231^(1/3)*COS('OddsRatio_working_3-way'!Y231/3)</f>
        <v>0.53730759028748953</v>
      </c>
      <c r="AA231" s="11">
        <f>'OddsRatio_working_3-way'!X231^(1/3)*COS(('OddsRatio_working_3-way'!Y231+2*PI())/3)</f>
        <v>-0.35972697610989951</v>
      </c>
      <c r="AB231" s="11">
        <f>'OddsRatio_working_3-way'!X231^(1/3)*COS(('OddsRatio_working_3-way'!Y231+4*PI())/3)</f>
        <v>-0.17758061417759013</v>
      </c>
      <c r="AC231" s="11">
        <f>'OddsRatio_working_3-way'!X231^(1/3)*SIN('OddsRatio_working_3-way'!Y231/3)</f>
        <v>0.10516225109352997</v>
      </c>
      <c r="AD231" s="11">
        <f>'OddsRatio_working_3-way'!X231^(1/3)*SIN(('OddsRatio_working_3-way'!Y231+2*PI())/3)</f>
        <v>0.41274089728840191</v>
      </c>
      <c r="AE231" s="11">
        <f>'OddsRatio_working_3-way'!X231^(1/3)*SIN(('OddsRatio_working_3-way'!Y231+4*PI())/3)</f>
        <v>-0.51790314838193174</v>
      </c>
      <c r="AF231" s="11">
        <f>-'OddsRatio_working_3-way'!U231/(3*'OddsRatio_working_3-way'!X231^(1/3))*COS(('OddsRatio_working_3-way'!Y231)/3)</f>
        <v>0.53730759028748953</v>
      </c>
      <c r="AG231" s="11">
        <f>-'OddsRatio_working_3-way'!U231/(3*'OddsRatio_working_3-way'!X231^(1/3))*COS(('OddsRatio_working_3-way'!Y231+2*PI())/3)</f>
        <v>-0.35972697610989951</v>
      </c>
      <c r="AH231" s="11">
        <f>-'OddsRatio_working_3-way'!U231/(3*'OddsRatio_working_3-way'!X231^(1/3))*COS(('OddsRatio_working_3-way'!Y231+4*PI())/3)</f>
        <v>-0.17758061417759013</v>
      </c>
      <c r="AI231" s="11">
        <f>'OddsRatio_working_3-way'!U231/(3*'OddsRatio_working_3-way'!X231^(1/3))*SIN(('OddsRatio_working_3-way'!Y231)/3)</f>
        <v>-0.10516225109352997</v>
      </c>
      <c r="AJ231" s="11">
        <f>'OddsRatio_working_3-way'!U231/(3*'OddsRatio_working_3-way'!X231^(1/3))*SIN(('OddsRatio_working_3-way'!Y231+2*PI())/3)</f>
        <v>-0.41274089728840191</v>
      </c>
      <c r="AK231" s="11">
        <f>'OddsRatio_working_3-way'!U231/(3*'OddsRatio_working_3-way'!X231^(1/3))*SIN(('OddsRatio_working_3-way'!Y231+4*PI())/3)</f>
        <v>0.51790314838193174</v>
      </c>
      <c r="AL231" s="11">
        <f>'OddsRatio_working_3-way'!Z231+'OddsRatio_working_3-way'!AF231</f>
        <v>1.0746151805749791</v>
      </c>
      <c r="AM231" s="11">
        <f>'OddsRatio_working_3-way'!AA231+'OddsRatio_working_3-way'!AG231</f>
        <v>-0.71945395221979902</v>
      </c>
      <c r="AN231" s="11">
        <f>'OddsRatio_working_3-way'!AB231+'OddsRatio_working_3-way'!AH231</f>
        <v>-0.35516122835518027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1.0746151805749791</v>
      </c>
      <c r="AS231" s="11">
        <f>IF(('OddsRatio_working_3-way'!X231=0),IF(Q231&gt;0,-Q231^(1/3),(-Q231)^(1/3)),'OddsRatio_working_3-way'!AM231-'OddsRatio_working_3-way'!R231/3)</f>
        <v>-0.71945395221979902</v>
      </c>
      <c r="AT231" s="11">
        <f>IF(('OddsRatio_working_3-way'!X231=0),IF(Q231&gt;0,-Q231^(1/3),(-Q231)^(1/3)),'OddsRatio_working_3-way'!AN231-'OddsRatio_working_3-way'!R231/3)</f>
        <v>-0.35516122835518027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3.29</v>
      </c>
      <c r="B232" s="4">
        <f>IF('True_Odds_Calculator_3-way'!B233="","",'True_Odds_Calculator_3-way'!B233)</f>
        <v>2.97</v>
      </c>
      <c r="C232" s="4">
        <f>IF('True_Odds_Calculator_3-way'!C233="","",'True_Odds_Calculator_3-way'!C233)</f>
        <v>2.58</v>
      </c>
      <c r="D232" s="9">
        <f t="shared" si="52"/>
        <v>0.29507647294984563</v>
      </c>
      <c r="E232" s="9">
        <f t="shared" si="53"/>
        <v>0.32731888835596196</v>
      </c>
      <c r="F232" s="9">
        <f t="shared" si="54"/>
        <v>0.37760463869419253</v>
      </c>
      <c r="G232" s="9">
        <f t="shared" si="55"/>
        <v>1.0432104756783256</v>
      </c>
      <c r="H232" s="9">
        <f t="shared" si="56"/>
        <v>3.3889519893033655</v>
      </c>
      <c r="I232" s="9">
        <f t="shared" si="57"/>
        <v>3.0551246370863017</v>
      </c>
      <c r="J232" s="9">
        <f t="shared" si="58"/>
        <v>2.6482725515717553</v>
      </c>
      <c r="K232" s="11">
        <f t="shared" si="59"/>
        <v>0.303951367781155</v>
      </c>
      <c r="L232" s="11">
        <f t="shared" si="60"/>
        <v>0.33670033670033667</v>
      </c>
      <c r="M232" s="11">
        <f t="shared" si="61"/>
        <v>0.38759689922480617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-0.28273966703786935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0.23165452820738977</v>
      </c>
      <c r="Q232" s="11">
        <f>2*'OddsRatio_working_3-way'!K232*'OddsRatio_working_3-way'!L232*'OddsRatio_working_3-way'!M232</f>
        <v>7.933374253677733E-2</v>
      </c>
      <c r="R232" s="11">
        <f t="shared" si="62"/>
        <v>0</v>
      </c>
      <c r="S232" s="11">
        <f t="shared" si="63"/>
        <v>-0.81932093446358423</v>
      </c>
      <c r="T232" s="11">
        <f t="shared" si="64"/>
        <v>-0.28058936111766586</v>
      </c>
      <c r="U232" s="11">
        <f>'OddsRatio_working_3-way'!S232-'OddsRatio_working_3-way'!R232^2/3</f>
        <v>-0.81932093446358423</v>
      </c>
      <c r="V232" s="11">
        <f>'OddsRatio_working_3-way'!S232*'OddsRatio_working_3-way'!R232/3-2*'OddsRatio_working_3-way'!R232^3/27-'OddsRatio_working_3-way'!T232</f>
        <v>0.28058936111766586</v>
      </c>
      <c r="W232" s="11">
        <f>'OddsRatio_working_3-way'!V232^2+4*'OddsRatio_working_3-way'!U232^3/27</f>
        <v>-2.7509916226336334E-3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0.14272471859759747</v>
      </c>
      <c r="Y232" s="11">
        <f>IF('OddsRatio_working_3-way'!W232&gt;=0,IF('OddsRatio_working_3-way'!V232+SQRT('OddsRatio_working_3-way'!W232)&gt;0,0,PI()),ACOS('OddsRatio_working_3-way'!V232/(2*'OddsRatio_working_3-way'!X232)))</f>
        <v>0.18479493425768645</v>
      </c>
      <c r="Z232" s="11">
        <f>'OddsRatio_working_3-way'!X232^(1/3)*COS('OddsRatio_working_3-way'!Y232/3)</f>
        <v>0.52160523783916279</v>
      </c>
      <c r="AA232" s="11">
        <f>'OddsRatio_working_3-way'!X232^(1/3)*COS(('OddsRatio_working_3-way'!Y232+2*PI())/3)</f>
        <v>-0.2886632633837502</v>
      </c>
      <c r="AB232" s="11">
        <f>'OddsRatio_working_3-way'!X232^(1/3)*COS(('OddsRatio_working_3-way'!Y232+4*PI())/3)</f>
        <v>-0.23294197445541276</v>
      </c>
      <c r="AC232" s="11">
        <f>'OddsRatio_working_3-way'!X232^(1/3)*SIN('OddsRatio_working_3-way'!Y232/3)</f>
        <v>3.2170701162368552E-2</v>
      </c>
      <c r="AD232" s="11">
        <f>'OddsRatio_working_3-way'!X232^(1/3)*SIN(('OddsRatio_working_3-way'!Y232+2*PI())/3)</f>
        <v>0.43563803613455487</v>
      </c>
      <c r="AE232" s="11">
        <f>'OddsRatio_working_3-way'!X232^(1/3)*SIN(('OddsRatio_working_3-way'!Y232+4*PI())/3)</f>
        <v>-0.4678087372969234</v>
      </c>
      <c r="AF232" s="11">
        <f>-'OddsRatio_working_3-way'!U232/(3*'OddsRatio_working_3-way'!X232^(1/3))*COS(('OddsRatio_working_3-way'!Y232)/3)</f>
        <v>0.52160523783916279</v>
      </c>
      <c r="AG232" s="11">
        <f>-'OddsRatio_working_3-way'!U232/(3*'OddsRatio_working_3-way'!X232^(1/3))*COS(('OddsRatio_working_3-way'!Y232+2*PI())/3)</f>
        <v>-0.2886632633837502</v>
      </c>
      <c r="AH232" s="11">
        <f>-'OddsRatio_working_3-way'!U232/(3*'OddsRatio_working_3-way'!X232^(1/3))*COS(('OddsRatio_working_3-way'!Y232+4*PI())/3)</f>
        <v>-0.23294197445541276</v>
      </c>
      <c r="AI232" s="11">
        <f>'OddsRatio_working_3-way'!U232/(3*'OddsRatio_working_3-way'!X232^(1/3))*SIN(('OddsRatio_working_3-way'!Y232)/3)</f>
        <v>-3.2170701162368552E-2</v>
      </c>
      <c r="AJ232" s="11">
        <f>'OddsRatio_working_3-way'!U232/(3*'OddsRatio_working_3-way'!X232^(1/3))*SIN(('OddsRatio_working_3-way'!Y232+2*PI())/3)</f>
        <v>-0.43563803613455487</v>
      </c>
      <c r="AK232" s="11">
        <f>'OddsRatio_working_3-way'!U232/(3*'OddsRatio_working_3-way'!X232^(1/3))*SIN(('OddsRatio_working_3-way'!Y232+4*PI())/3)</f>
        <v>0.4678087372969234</v>
      </c>
      <c r="AL232" s="11">
        <f>'OddsRatio_working_3-way'!Z232+'OddsRatio_working_3-way'!AF232</f>
        <v>1.0432104756783256</v>
      </c>
      <c r="AM232" s="11">
        <f>'OddsRatio_working_3-way'!AA232+'OddsRatio_working_3-way'!AG232</f>
        <v>-0.5773265267675004</v>
      </c>
      <c r="AN232" s="11">
        <f>'OddsRatio_working_3-way'!AB232+'OddsRatio_working_3-way'!AH232</f>
        <v>-0.46588394891082552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1.0432104756783256</v>
      </c>
      <c r="AS232" s="11">
        <f>IF(('OddsRatio_working_3-way'!X232=0),IF(Q232&gt;0,-Q232^(1/3),(-Q232)^(1/3)),'OddsRatio_working_3-way'!AM232-'OddsRatio_working_3-way'!R232/3)</f>
        <v>-0.5773265267675004</v>
      </c>
      <c r="AT232" s="11">
        <f>IF(('OddsRatio_working_3-way'!X232=0),IF(Q232&gt;0,-Q232^(1/3),(-Q232)^(1/3)),'OddsRatio_working_3-way'!AN232-'OddsRatio_working_3-way'!R232/3)</f>
        <v>-0.46588394891082552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1.64</v>
      </c>
      <c r="B233" s="4">
        <f>IF('True_Odds_Calculator_3-way'!B234="","",'True_Odds_Calculator_3-way'!B234)</f>
        <v>3.71</v>
      </c>
      <c r="C233" s="4">
        <f>IF('True_Odds_Calculator_3-way'!C234="","",'True_Odds_Calculator_3-way'!C234)</f>
        <v>6.55</v>
      </c>
      <c r="D233" s="9">
        <f t="shared" si="52"/>
        <v>0.59610165502822454</v>
      </c>
      <c r="E233" s="9">
        <f t="shared" si="53"/>
        <v>0.25846007933118953</v>
      </c>
      <c r="F233" s="9">
        <f t="shared" si="54"/>
        <v>0.14543826564058598</v>
      </c>
      <c r="G233" s="9">
        <f t="shared" si="55"/>
        <v>1.0586972183268268</v>
      </c>
      <c r="H233" s="9">
        <f t="shared" si="56"/>
        <v>1.6775662197291692</v>
      </c>
      <c r="I233" s="9">
        <f t="shared" si="57"/>
        <v>3.8690694616657018</v>
      </c>
      <c r="J233" s="9">
        <f t="shared" si="58"/>
        <v>6.8757695617138888</v>
      </c>
      <c r="K233" s="11">
        <f t="shared" si="59"/>
        <v>0.6097560975609756</v>
      </c>
      <c r="L233" s="11">
        <f t="shared" si="60"/>
        <v>0.26954177897574122</v>
      </c>
      <c r="M233" s="11">
        <f t="shared" si="61"/>
        <v>0.15267175572519084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-0.24153673441427748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0.22332171224018776</v>
      </c>
      <c r="Q233" s="11">
        <f>2*'OddsRatio_working_3-way'!K233*'OddsRatio_working_3-way'!L233*'OddsRatio_working_3-way'!M233</f>
        <v>5.0184654435997247E-2</v>
      </c>
      <c r="R233" s="11">
        <f t="shared" si="62"/>
        <v>0</v>
      </c>
      <c r="S233" s="11">
        <f t="shared" si="63"/>
        <v>-0.92458694857218782</v>
      </c>
      <c r="T233" s="11">
        <f t="shared" si="64"/>
        <v>-0.20777234799375008</v>
      </c>
      <c r="U233" s="11">
        <f>'OddsRatio_working_3-way'!S233-'OddsRatio_working_3-way'!R233^2/3</f>
        <v>-0.92458694857218782</v>
      </c>
      <c r="V233" s="11">
        <f>'OddsRatio_working_3-way'!S233*'OddsRatio_working_3-way'!R233/3-2*'OddsRatio_working_3-way'!R233^3/27-'OddsRatio_working_3-way'!T233</f>
        <v>0.20777234799375008</v>
      </c>
      <c r="W233" s="11">
        <f>'OddsRatio_working_3-way'!V233^2+4*'OddsRatio_working_3-way'!U233^3/27</f>
        <v>-7.3925962074738227E-2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0.17109596040349273</v>
      </c>
      <c r="Y233" s="11">
        <f>IF('OddsRatio_working_3-way'!W233&gt;=0,IF('OddsRatio_working_3-way'!V233+SQRT('OddsRatio_working_3-way'!W233)&gt;0,0,PI()),ACOS('OddsRatio_working_3-way'!V233/(2*'OddsRatio_working_3-way'!X233)))</f>
        <v>0.91828873698900015</v>
      </c>
      <c r="Z233" s="11">
        <f>'OddsRatio_working_3-way'!X233^(1/3)*COS('OddsRatio_working_3-way'!Y233/3)</f>
        <v>0.52934860916341342</v>
      </c>
      <c r="AA233" s="11">
        <f>'OddsRatio_working_3-way'!X233^(1/3)*COS(('OddsRatio_working_3-way'!Y233+2*PI())/3)</f>
        <v>-0.40955106125998419</v>
      </c>
      <c r="AB233" s="11">
        <f>'OddsRatio_working_3-way'!X233^(1/3)*COS(('OddsRatio_working_3-way'!Y233+4*PI())/3)</f>
        <v>-0.11979754790342938</v>
      </c>
      <c r="AC233" s="11">
        <f>'OddsRatio_working_3-way'!X233^(1/3)*SIN('OddsRatio_working_3-way'!Y233/3)</f>
        <v>0.16728926893504678</v>
      </c>
      <c r="AD233" s="11">
        <f>'OddsRatio_working_3-way'!X233^(1/3)*SIN(('OddsRatio_working_3-way'!Y233+2*PI())/3)</f>
        <v>0.37478470852595269</v>
      </c>
      <c r="AE233" s="11">
        <f>'OddsRatio_working_3-way'!X233^(1/3)*SIN(('OddsRatio_working_3-way'!Y233+4*PI())/3)</f>
        <v>-0.5420739774609995</v>
      </c>
      <c r="AF233" s="11">
        <f>-'OddsRatio_working_3-way'!U233/(3*'OddsRatio_working_3-way'!X233^(1/3))*COS(('OddsRatio_working_3-way'!Y233)/3)</f>
        <v>0.52934860916341331</v>
      </c>
      <c r="AG233" s="11">
        <f>-'OddsRatio_working_3-way'!U233/(3*'OddsRatio_working_3-way'!X233^(1/3))*COS(('OddsRatio_working_3-way'!Y233+2*PI())/3)</f>
        <v>-0.40955106125998408</v>
      </c>
      <c r="AH233" s="11">
        <f>-'OddsRatio_working_3-way'!U233/(3*'OddsRatio_working_3-way'!X233^(1/3))*COS(('OddsRatio_working_3-way'!Y233+4*PI())/3)</f>
        <v>-0.11979754790342935</v>
      </c>
      <c r="AI233" s="11">
        <f>'OddsRatio_working_3-way'!U233/(3*'OddsRatio_working_3-way'!X233^(1/3))*SIN(('OddsRatio_working_3-way'!Y233)/3)</f>
        <v>-0.16728926893504675</v>
      </c>
      <c r="AJ233" s="11">
        <f>'OddsRatio_working_3-way'!U233/(3*'OddsRatio_working_3-way'!X233^(1/3))*SIN(('OddsRatio_working_3-way'!Y233+2*PI())/3)</f>
        <v>-0.37478470852595264</v>
      </c>
      <c r="AK233" s="11">
        <f>'OddsRatio_working_3-way'!U233/(3*'OddsRatio_working_3-way'!X233^(1/3))*SIN(('OddsRatio_working_3-way'!Y233+4*PI())/3)</f>
        <v>0.54207397746099939</v>
      </c>
      <c r="AL233" s="11">
        <f>'OddsRatio_working_3-way'!Z233+'OddsRatio_working_3-way'!AF233</f>
        <v>1.0586972183268268</v>
      </c>
      <c r="AM233" s="11">
        <f>'OddsRatio_working_3-way'!AA233+'OddsRatio_working_3-way'!AG233</f>
        <v>-0.81910212251996828</v>
      </c>
      <c r="AN233" s="11">
        <f>'OddsRatio_working_3-way'!AB233+'OddsRatio_working_3-way'!AH233</f>
        <v>-0.23959509580685873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1.0586972183268268</v>
      </c>
      <c r="AS233" s="11">
        <f>IF(('OddsRatio_working_3-way'!X233=0),IF(Q233&gt;0,-Q233^(1/3),(-Q233)^(1/3)),'OddsRatio_working_3-way'!AM233-'OddsRatio_working_3-way'!R233/3)</f>
        <v>-0.81910212251996828</v>
      </c>
      <c r="AT233" s="11">
        <f>IF(('OddsRatio_working_3-way'!X233=0),IF(Q233&gt;0,-Q233^(1/3),(-Q233)^(1/3)),'OddsRatio_working_3-way'!AN233-'OddsRatio_working_3-way'!R233/3)</f>
        <v>-0.23959509580685873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2.2000000000000002</v>
      </c>
      <c r="B234" s="4">
        <f>IF('True_Odds_Calculator_3-way'!B235="","",'True_Odds_Calculator_3-way'!B235)</f>
        <v>3.29</v>
      </c>
      <c r="C234" s="4">
        <f>IF('True_Odds_Calculator_3-way'!C235="","",'True_Odds_Calculator_3-way'!C235)</f>
        <v>3.71</v>
      </c>
      <c r="D234" s="9">
        <f t="shared" si="52"/>
        <v>0.44390743971046104</v>
      </c>
      <c r="E234" s="9">
        <f t="shared" si="53"/>
        <v>0.29493210102867479</v>
      </c>
      <c r="F234" s="9">
        <f t="shared" si="54"/>
        <v>0.26116045926086406</v>
      </c>
      <c r="G234" s="9">
        <f t="shared" si="55"/>
        <v>1.0439348960004116</v>
      </c>
      <c r="H234" s="9">
        <f t="shared" si="56"/>
        <v>2.2527218752004941</v>
      </c>
      <c r="I234" s="9">
        <f t="shared" si="57"/>
        <v>3.3906109118409424</v>
      </c>
      <c r="J234" s="9">
        <f t="shared" si="58"/>
        <v>3.8290635681611165</v>
      </c>
      <c r="K234" s="11">
        <f t="shared" si="59"/>
        <v>0.45454545454545453</v>
      </c>
      <c r="L234" s="11">
        <f t="shared" si="60"/>
        <v>0.303951367781155</v>
      </c>
      <c r="M234" s="11">
        <f t="shared" si="61"/>
        <v>0.26954177897574122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-0.27732787943833415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0.23088685129173742</v>
      </c>
      <c r="Q234" s="11">
        <f>2*'OddsRatio_working_3-way'!K234*'OddsRatio_working_3-way'!L234*'OddsRatio_working_3-way'!M234</f>
        <v>7.4479629448947551E-2</v>
      </c>
      <c r="R234" s="11">
        <f t="shared" si="62"/>
        <v>0</v>
      </c>
      <c r="S234" s="11">
        <f t="shared" si="63"/>
        <v>-0.83254107650246811</v>
      </c>
      <c r="T234" s="11">
        <f t="shared" si="64"/>
        <v>-0.26856163758144136</v>
      </c>
      <c r="U234" s="11">
        <f>'OddsRatio_working_3-way'!S234-'OddsRatio_working_3-way'!R234^2/3</f>
        <v>-0.83254107650246811</v>
      </c>
      <c r="V234" s="11">
        <f>'OddsRatio_working_3-way'!S234*'OddsRatio_working_3-way'!R234/3-2*'OddsRatio_working_3-way'!R234^3/27-'OddsRatio_working_3-way'!T234</f>
        <v>0.26856163758144136</v>
      </c>
      <c r="W234" s="11">
        <f>'OddsRatio_working_3-way'!V234^2+4*'OddsRatio_working_3-way'!U234^3/27</f>
        <v>-1.3364237533550802E-2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0.14619301514947308</v>
      </c>
      <c r="Y234" s="11">
        <f>IF('OddsRatio_working_3-way'!W234&gt;=0,IF('OddsRatio_working_3-way'!V234+SQRT('OddsRatio_working_3-way'!W234)&gt;0,0,PI()),ACOS('OddsRatio_working_3-way'!V234/(2*'OddsRatio_working_3-way'!X234)))</f>
        <v>0.40648229448235051</v>
      </c>
      <c r="Z234" s="11">
        <f>'OddsRatio_working_3-way'!X234^(1/3)*COS('OddsRatio_working_3-way'!Y234/3)</f>
        <v>0.52196744800020578</v>
      </c>
      <c r="AA234" s="11">
        <f>'OddsRatio_working_3-way'!X234^(1/3)*COS(('OddsRatio_working_3-way'!Y234+2*PI())/3)</f>
        <v>-0.32260966453435663</v>
      </c>
      <c r="AB234" s="11">
        <f>'OddsRatio_working_3-way'!X234^(1/3)*COS(('OddsRatio_working_3-way'!Y234+4*PI())/3)</f>
        <v>-0.19935778346584906</v>
      </c>
      <c r="AC234" s="11">
        <f>'OddsRatio_working_3-way'!X234^(1/3)*SIN('OddsRatio_working_3-way'!Y234/3)</f>
        <v>7.1159506713030632E-2</v>
      </c>
      <c r="AD234" s="11">
        <f>'OddsRatio_working_3-way'!X234^(1/3)*SIN(('OddsRatio_working_3-way'!Y234+2*PI())/3)</f>
        <v>0.41645731656019597</v>
      </c>
      <c r="AE234" s="11">
        <f>'OddsRatio_working_3-way'!X234^(1/3)*SIN(('OddsRatio_working_3-way'!Y234+4*PI())/3)</f>
        <v>-0.48761682327322653</v>
      </c>
      <c r="AF234" s="11">
        <f>-'OddsRatio_working_3-way'!U234/(3*'OddsRatio_working_3-way'!X234^(1/3))*COS(('OddsRatio_working_3-way'!Y234)/3)</f>
        <v>0.52196744800020578</v>
      </c>
      <c r="AG234" s="11">
        <f>-'OddsRatio_working_3-way'!U234/(3*'OddsRatio_working_3-way'!X234^(1/3))*COS(('OddsRatio_working_3-way'!Y234+2*PI())/3)</f>
        <v>-0.32260966453435663</v>
      </c>
      <c r="AH234" s="11">
        <f>-'OddsRatio_working_3-way'!U234/(3*'OddsRatio_working_3-way'!X234^(1/3))*COS(('OddsRatio_working_3-way'!Y234+4*PI())/3)</f>
        <v>-0.19935778346584906</v>
      </c>
      <c r="AI234" s="11">
        <f>'OddsRatio_working_3-way'!U234/(3*'OddsRatio_working_3-way'!X234^(1/3))*SIN(('OddsRatio_working_3-way'!Y234)/3)</f>
        <v>-7.1159506713030632E-2</v>
      </c>
      <c r="AJ234" s="11">
        <f>'OddsRatio_working_3-way'!U234/(3*'OddsRatio_working_3-way'!X234^(1/3))*SIN(('OddsRatio_working_3-way'!Y234+2*PI())/3)</f>
        <v>-0.41645731656019597</v>
      </c>
      <c r="AK234" s="11">
        <f>'OddsRatio_working_3-way'!U234/(3*'OddsRatio_working_3-way'!X234^(1/3))*SIN(('OddsRatio_working_3-way'!Y234+4*PI())/3)</f>
        <v>0.48761682327322653</v>
      </c>
      <c r="AL234" s="11">
        <f>'OddsRatio_working_3-way'!Z234+'OddsRatio_working_3-way'!AF234</f>
        <v>1.0439348960004116</v>
      </c>
      <c r="AM234" s="11">
        <f>'OddsRatio_working_3-way'!AA234+'OddsRatio_working_3-way'!AG234</f>
        <v>-0.64521932906871327</v>
      </c>
      <c r="AN234" s="11">
        <f>'OddsRatio_working_3-way'!AB234+'OddsRatio_working_3-way'!AH234</f>
        <v>-0.39871556693169813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1.0439348960004116</v>
      </c>
      <c r="AS234" s="11">
        <f>IF(('OddsRatio_working_3-way'!X234=0),IF(Q234&gt;0,-Q234^(1/3),(-Q234)^(1/3)),'OddsRatio_working_3-way'!AM234-'OddsRatio_working_3-way'!R234/3)</f>
        <v>-0.64521932906871327</v>
      </c>
      <c r="AT234" s="11">
        <f>IF(('OddsRatio_working_3-way'!X234=0),IF(Q234&gt;0,-Q234^(1/3),(-Q234)^(1/3)),'OddsRatio_working_3-way'!AN234-'OddsRatio_working_3-way'!R234/3)</f>
        <v>-0.39871556693169813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4.46</v>
      </c>
      <c r="B235" s="4">
        <f>IF('True_Odds_Calculator_3-way'!B236="","",'True_Odds_Calculator_3-way'!B236)</f>
        <v>3.44</v>
      </c>
      <c r="C235" s="4">
        <f>IF('True_Odds_Calculator_3-way'!C236="","",'True_Odds_Calculator_3-way'!C236)</f>
        <v>1.94</v>
      </c>
      <c r="D235" s="9">
        <f t="shared" si="52"/>
        <v>0.21588229888577795</v>
      </c>
      <c r="E235" s="9">
        <f t="shared" si="53"/>
        <v>0.28078819999491467</v>
      </c>
      <c r="F235" s="9">
        <f t="shared" si="54"/>
        <v>0.5033295011193073</v>
      </c>
      <c r="G235" s="9">
        <f t="shared" si="55"/>
        <v>1.0497554186167795</v>
      </c>
      <c r="H235" s="9">
        <f t="shared" si="56"/>
        <v>4.6321537484140567</v>
      </c>
      <c r="I235" s="9">
        <f t="shared" si="57"/>
        <v>3.5614032214249423</v>
      </c>
      <c r="J235" s="9">
        <f t="shared" si="58"/>
        <v>1.9867700934997725</v>
      </c>
      <c r="K235" s="11">
        <f t="shared" si="59"/>
        <v>0.22421524663677131</v>
      </c>
      <c r="L235" s="11">
        <f t="shared" si="60"/>
        <v>0.29069767441860467</v>
      </c>
      <c r="M235" s="11">
        <f t="shared" si="61"/>
        <v>0.51546391752577325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-0.26662369790126772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0.229805844970558</v>
      </c>
      <c r="Q235" s="11">
        <f>2*'OddsRatio_working_3-way'!K235*'OddsRatio_working_3-way'!L235*'OddsRatio_working_3-way'!M235</f>
        <v>6.719469151185907E-2</v>
      </c>
      <c r="R235" s="11">
        <f t="shared" si="62"/>
        <v>0</v>
      </c>
      <c r="S235" s="11">
        <f t="shared" si="63"/>
        <v>-0.86191080080082161</v>
      </c>
      <c r="T235" s="11">
        <f t="shared" si="64"/>
        <v>-0.25202070198854437</v>
      </c>
      <c r="U235" s="11">
        <f>'OddsRatio_working_3-way'!S235-'OddsRatio_working_3-way'!R235^2/3</f>
        <v>-0.86191080080082161</v>
      </c>
      <c r="V235" s="11">
        <f>'OddsRatio_working_3-way'!S235*'OddsRatio_working_3-way'!R235/3-2*'OddsRatio_working_3-way'!R235^3/27-'OddsRatio_working_3-way'!T235</f>
        <v>0.25202070198854437</v>
      </c>
      <c r="W235" s="11">
        <f>'OddsRatio_working_3-way'!V235^2+4*'OddsRatio_working_3-way'!U235^3/27</f>
        <v>-3.1345582330020411E-2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0.15399676665503331</v>
      </c>
      <c r="Y235" s="11">
        <f>IF('OddsRatio_working_3-way'!W235&gt;=0,IF('OddsRatio_working_3-way'!V235+SQRT('OddsRatio_working_3-way'!W235)&gt;0,0,PI()),ACOS('OddsRatio_working_3-way'!V235/(2*'OddsRatio_working_3-way'!X235)))</f>
        <v>0.61240793988884712</v>
      </c>
      <c r="Z235" s="11">
        <f>'OddsRatio_working_3-way'!X235^(1/3)*COS('OddsRatio_working_3-way'!Y235/3)</f>
        <v>0.52487770930838984</v>
      </c>
      <c r="AA235" s="11">
        <f>'OddsRatio_working_3-way'!X235^(1/3)*COS(('OddsRatio_working_3-way'!Y235+2*PI())/3)</f>
        <v>-0.35654115485768889</v>
      </c>
      <c r="AB235" s="11">
        <f>'OddsRatio_working_3-way'!X235^(1/3)*COS(('OddsRatio_working_3-way'!Y235+4*PI())/3)</f>
        <v>-0.16833655445070117</v>
      </c>
      <c r="AC235" s="11">
        <f>'OddsRatio_working_3-way'!X235^(1/3)*SIN('OddsRatio_working_3-way'!Y235/3)</f>
        <v>0.10865997670770051</v>
      </c>
      <c r="AD235" s="11">
        <f>'OddsRatio_working_3-way'!X235^(1/3)*SIN(('OddsRatio_working_3-way'!Y235+2*PI())/3)</f>
        <v>0.40022744178739939</v>
      </c>
      <c r="AE235" s="11">
        <f>'OddsRatio_working_3-way'!X235^(1/3)*SIN(('OddsRatio_working_3-way'!Y235+4*PI())/3)</f>
        <v>-0.50888741849509966</v>
      </c>
      <c r="AF235" s="11">
        <f>-'OddsRatio_working_3-way'!U235/(3*'OddsRatio_working_3-way'!X235^(1/3))*COS(('OddsRatio_working_3-way'!Y235)/3)</f>
        <v>0.52487770930838962</v>
      </c>
      <c r="AG235" s="11">
        <f>-'OddsRatio_working_3-way'!U235/(3*'OddsRatio_working_3-way'!X235^(1/3))*COS(('OddsRatio_working_3-way'!Y235+2*PI())/3)</f>
        <v>-0.35654115485768872</v>
      </c>
      <c r="AH235" s="11">
        <f>-'OddsRatio_working_3-way'!U235/(3*'OddsRatio_working_3-way'!X235^(1/3))*COS(('OddsRatio_working_3-way'!Y235+4*PI())/3)</f>
        <v>-0.16833655445070109</v>
      </c>
      <c r="AI235" s="11">
        <f>'OddsRatio_working_3-way'!U235/(3*'OddsRatio_working_3-way'!X235^(1/3))*SIN(('OddsRatio_working_3-way'!Y235)/3)</f>
        <v>-0.10865997670770046</v>
      </c>
      <c r="AJ235" s="11">
        <f>'OddsRatio_working_3-way'!U235/(3*'OddsRatio_working_3-way'!X235^(1/3))*SIN(('OddsRatio_working_3-way'!Y235+2*PI())/3)</f>
        <v>-0.40022744178739922</v>
      </c>
      <c r="AK235" s="11">
        <f>'OddsRatio_working_3-way'!U235/(3*'OddsRatio_working_3-way'!X235^(1/3))*SIN(('OddsRatio_working_3-way'!Y235+4*PI())/3)</f>
        <v>0.50888741849509944</v>
      </c>
      <c r="AL235" s="11">
        <f>'OddsRatio_working_3-way'!Z235+'OddsRatio_working_3-way'!AF235</f>
        <v>1.0497554186167795</v>
      </c>
      <c r="AM235" s="11">
        <f>'OddsRatio_working_3-way'!AA235+'OddsRatio_working_3-way'!AG235</f>
        <v>-0.71308230971537756</v>
      </c>
      <c r="AN235" s="11">
        <f>'OddsRatio_working_3-way'!AB235+'OddsRatio_working_3-way'!AH235</f>
        <v>-0.33667310890140223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1.0497554186167795</v>
      </c>
      <c r="AS235" s="11">
        <f>IF(('OddsRatio_working_3-way'!X235=0),IF(Q235&gt;0,-Q235^(1/3),(-Q235)^(1/3)),'OddsRatio_working_3-way'!AM235-'OddsRatio_working_3-way'!R235/3)</f>
        <v>-0.71308230971537756</v>
      </c>
      <c r="AT235" s="11">
        <f>IF(('OddsRatio_working_3-way'!X235=0),IF(Q235&gt;0,-Q235^(1/3),(-Q235)^(1/3)),'OddsRatio_working_3-way'!AN235-'OddsRatio_working_3-way'!R235/3)</f>
        <v>-0.33667310890140223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2.71</v>
      </c>
      <c r="B236" s="4">
        <f>IF('True_Odds_Calculator_3-way'!B237="","",'True_Odds_Calculator_3-way'!B237)</f>
        <v>3.35</v>
      </c>
      <c r="C236" s="4">
        <f>IF('True_Odds_Calculator_3-way'!C237="","",'True_Odds_Calculator_3-way'!C237)</f>
        <v>2.78</v>
      </c>
      <c r="D236" s="9">
        <f t="shared" si="52"/>
        <v>0.35956938592544063</v>
      </c>
      <c r="E236" s="9">
        <f t="shared" si="53"/>
        <v>0.29004704425136746</v>
      </c>
      <c r="F236" s="9">
        <f t="shared" si="54"/>
        <v>0.35038356982319202</v>
      </c>
      <c r="G236" s="9">
        <f t="shared" si="55"/>
        <v>1.0415815183494139</v>
      </c>
      <c r="H236" s="9">
        <f t="shared" si="56"/>
        <v>2.7811043963774975</v>
      </c>
      <c r="I236" s="9">
        <f t="shared" si="57"/>
        <v>3.4477165681211228</v>
      </c>
      <c r="J236" s="9">
        <f t="shared" si="58"/>
        <v>2.8540151026619558</v>
      </c>
      <c r="K236" s="11">
        <f t="shared" si="59"/>
        <v>0.36900369003690037</v>
      </c>
      <c r="L236" s="11">
        <f t="shared" si="60"/>
        <v>0.29850746268656714</v>
      </c>
      <c r="M236" s="11">
        <f t="shared" si="61"/>
        <v>0.35971223021582738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-0.28341646779508689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0.23139499085316204</v>
      </c>
      <c r="Q236" s="11">
        <f>2*'OddsRatio_working_3-way'!K236*'OddsRatio_working_3-way'!L236*'OddsRatio_working_3-way'!M236</f>
        <v>7.9244859881219876E-2</v>
      </c>
      <c r="R236" s="11">
        <f t="shared" si="62"/>
        <v>0</v>
      </c>
      <c r="S236" s="11">
        <f t="shared" si="63"/>
        <v>-0.81644864412205953</v>
      </c>
      <c r="T236" s="11">
        <f t="shared" si="64"/>
        <v>-0.27960570004180119</v>
      </c>
      <c r="U236" s="11">
        <f>'OddsRatio_working_3-way'!S236-'OddsRatio_working_3-way'!R236^2/3</f>
        <v>-0.81644864412205953</v>
      </c>
      <c r="V236" s="11">
        <f>'OddsRatio_working_3-way'!S236*'OddsRatio_working_3-way'!R236/3-2*'OddsRatio_working_3-way'!R236^3/27-'OddsRatio_working_3-way'!T236</f>
        <v>0.27960570004180119</v>
      </c>
      <c r="W236" s="11">
        <f>'OddsRatio_working_3-way'!V236^2+4*'OddsRatio_working_3-way'!U236^3/27</f>
        <v>-2.4480874625266158E-3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0.14197485249014377</v>
      </c>
      <c r="Y236" s="11">
        <f>IF('OddsRatio_working_3-way'!W236&gt;=0,IF('OddsRatio_working_3-way'!V236+SQRT('OddsRatio_working_3-way'!W236)&gt;0,0,PI()),ACOS('OddsRatio_working_3-way'!V236/(2*'OddsRatio_working_3-way'!X236)))</f>
        <v>0.17514376155336775</v>
      </c>
      <c r="Z236" s="11">
        <f>'OddsRatio_working_3-way'!X236^(1/3)*COS('OddsRatio_working_3-way'!Y236/3)</f>
        <v>0.52079075917470707</v>
      </c>
      <c r="AA236" s="11">
        <f>'OddsRatio_working_3-way'!X236^(1/3)*COS(('OddsRatio_working_3-way'!Y236+2*PI())/3)</f>
        <v>-0.28675633365182368</v>
      </c>
      <c r="AB236" s="11">
        <f>'OddsRatio_working_3-way'!X236^(1/3)*COS(('OddsRatio_working_3-way'!Y236+4*PI())/3)</f>
        <v>-0.23403442552288359</v>
      </c>
      <c r="AC236" s="11">
        <f>'OddsRatio_working_3-way'!X236^(1/3)*SIN('OddsRatio_working_3-way'!Y236/3)</f>
        <v>3.0439007850434234E-2</v>
      </c>
      <c r="AD236" s="11">
        <f>'OddsRatio_working_3-way'!X236^(1/3)*SIN(('OddsRatio_working_3-way'!Y236+2*PI())/3)</f>
        <v>0.43579852357626292</v>
      </c>
      <c r="AE236" s="11">
        <f>'OddsRatio_working_3-way'!X236^(1/3)*SIN(('OddsRatio_working_3-way'!Y236+4*PI())/3)</f>
        <v>-0.46623753142669716</v>
      </c>
      <c r="AF236" s="11">
        <f>-'OddsRatio_working_3-way'!U236/(3*'OddsRatio_working_3-way'!X236^(1/3))*COS(('OddsRatio_working_3-way'!Y236)/3)</f>
        <v>0.52079075917470685</v>
      </c>
      <c r="AG236" s="11">
        <f>-'OddsRatio_working_3-way'!U236/(3*'OddsRatio_working_3-way'!X236^(1/3))*COS(('OddsRatio_working_3-way'!Y236+2*PI())/3)</f>
        <v>-0.28675633365182357</v>
      </c>
      <c r="AH236" s="11">
        <f>-'OddsRatio_working_3-way'!U236/(3*'OddsRatio_working_3-way'!X236^(1/3))*COS(('OddsRatio_working_3-way'!Y236+4*PI())/3)</f>
        <v>-0.23403442552288348</v>
      </c>
      <c r="AI236" s="11">
        <f>'OddsRatio_working_3-way'!U236/(3*'OddsRatio_working_3-way'!X236^(1/3))*SIN(('OddsRatio_working_3-way'!Y236)/3)</f>
        <v>-3.043900785043422E-2</v>
      </c>
      <c r="AJ236" s="11">
        <f>'OddsRatio_working_3-way'!U236/(3*'OddsRatio_working_3-way'!X236^(1/3))*SIN(('OddsRatio_working_3-way'!Y236+2*PI())/3)</f>
        <v>-0.4357985235762627</v>
      </c>
      <c r="AK236" s="11">
        <f>'OddsRatio_working_3-way'!U236/(3*'OddsRatio_working_3-way'!X236^(1/3))*SIN(('OddsRatio_working_3-way'!Y236+4*PI())/3)</f>
        <v>0.46623753142669699</v>
      </c>
      <c r="AL236" s="11">
        <f>'OddsRatio_working_3-way'!Z236+'OddsRatio_working_3-way'!AF236</f>
        <v>1.0415815183494139</v>
      </c>
      <c r="AM236" s="11">
        <f>'OddsRatio_working_3-way'!AA236+'OddsRatio_working_3-way'!AG236</f>
        <v>-0.57351266730364725</v>
      </c>
      <c r="AN236" s="11">
        <f>'OddsRatio_working_3-way'!AB236+'OddsRatio_working_3-way'!AH236</f>
        <v>-0.46806885104576706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1.0415815183494139</v>
      </c>
      <c r="AS236" s="11">
        <f>IF(('OddsRatio_working_3-way'!X236=0),IF(Q236&gt;0,-Q236^(1/3),(-Q236)^(1/3)),'OddsRatio_working_3-way'!AM236-'OddsRatio_working_3-way'!R236/3)</f>
        <v>-0.57351266730364725</v>
      </c>
      <c r="AT236" s="11">
        <f>IF(('OddsRatio_working_3-way'!X236=0),IF(Q236&gt;0,-Q236^(1/3),(-Q236)^(1/3)),'OddsRatio_working_3-way'!AN236-'OddsRatio_working_3-way'!R236/3)</f>
        <v>-0.46806885104576706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1.75</v>
      </c>
      <c r="B237" s="4">
        <f>IF('True_Odds_Calculator_3-way'!B238="","",'True_Odds_Calculator_3-way'!B238)</f>
        <v>3.41</v>
      </c>
      <c r="C237" s="4">
        <f>IF('True_Odds_Calculator_3-way'!C238="","",'True_Odds_Calculator_3-way'!C238)</f>
        <v>5.45</v>
      </c>
      <c r="D237" s="9">
        <f t="shared" si="52"/>
        <v>0.55152904115124879</v>
      </c>
      <c r="E237" s="9">
        <f t="shared" si="53"/>
        <v>0.2767864546044797</v>
      </c>
      <c r="F237" s="9">
        <f t="shared" si="54"/>
        <v>0.17168450424427129</v>
      </c>
      <c r="G237" s="9">
        <f t="shared" si="55"/>
        <v>1.084188200165908</v>
      </c>
      <c r="H237" s="9">
        <f t="shared" si="56"/>
        <v>1.8131411501244312</v>
      </c>
      <c r="I237" s="9">
        <f t="shared" si="57"/>
        <v>3.6128935623998388</v>
      </c>
      <c r="J237" s="9">
        <f t="shared" si="58"/>
        <v>5.8246374907382927</v>
      </c>
      <c r="K237" s="11">
        <f t="shared" si="59"/>
        <v>0.5714285714285714</v>
      </c>
      <c r="L237" s="11">
        <f t="shared" si="60"/>
        <v>0.29325513196480935</v>
      </c>
      <c r="M237" s="11">
        <f t="shared" si="61"/>
        <v>0.18348623853211007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-0.24731439025608903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0.2339891537879108</v>
      </c>
      <c r="Q237" s="11">
        <f>2*'OddsRatio_working_3-way'!K237*'OddsRatio_working_3-way'!L237*'OddsRatio_working_3-way'!M237</f>
        <v>6.1495178393669053E-2</v>
      </c>
      <c r="R237" s="11">
        <f t="shared" si="62"/>
        <v>0</v>
      </c>
      <c r="S237" s="11">
        <f t="shared" si="63"/>
        <v>-0.94612025424650692</v>
      </c>
      <c r="T237" s="11">
        <f t="shared" si="64"/>
        <v>-0.2486518408006588</v>
      </c>
      <c r="U237" s="11">
        <f>'OddsRatio_working_3-way'!S237-'OddsRatio_working_3-way'!R237^2/3</f>
        <v>-0.94612025424650692</v>
      </c>
      <c r="V237" s="11">
        <f>'OddsRatio_working_3-way'!S237*'OddsRatio_working_3-way'!R237/3-2*'OddsRatio_working_3-way'!R237^3/27-'OddsRatio_working_3-way'!T237</f>
        <v>0.2486518408006588</v>
      </c>
      <c r="W237" s="11">
        <f>'OddsRatio_working_3-way'!V237^2+4*'OddsRatio_working_3-way'!U237^3/27</f>
        <v>-6.364091827238394E-2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0.17710777524288715</v>
      </c>
      <c r="Y237" s="11">
        <f>IF('OddsRatio_working_3-way'!W237&gt;=0,IF('OddsRatio_working_3-way'!V237+SQRT('OddsRatio_working_3-way'!W237)&gt;0,0,PI()),ACOS('OddsRatio_working_3-way'!V237/(2*'OddsRatio_working_3-way'!X237)))</f>
        <v>0.79262404558204269</v>
      </c>
      <c r="Z237" s="11">
        <f>'OddsRatio_working_3-way'!X237^(1/3)*COS('OddsRatio_working_3-way'!Y237/3)</f>
        <v>0.54209410008295389</v>
      </c>
      <c r="AA237" s="11">
        <f>'OddsRatio_working_3-way'!X237^(1/3)*COS(('OddsRatio_working_3-way'!Y237+2*PI())/3)</f>
        <v>-0.39805316624485521</v>
      </c>
      <c r="AB237" s="11">
        <f>'OddsRatio_working_3-way'!X237^(1/3)*COS(('OddsRatio_working_3-way'!Y237+4*PI())/3)</f>
        <v>-0.14404093383809857</v>
      </c>
      <c r="AC237" s="11">
        <f>'OddsRatio_working_3-way'!X237^(1/3)*SIN('OddsRatio_working_3-way'!Y237/3)</f>
        <v>0.14665403075749861</v>
      </c>
      <c r="AD237" s="11">
        <f>'OddsRatio_working_3-way'!X237^(1/3)*SIN(('OddsRatio_working_3-way'!Y237+2*PI())/3)</f>
        <v>0.39614024653475272</v>
      </c>
      <c r="AE237" s="11">
        <f>'OddsRatio_working_3-way'!X237^(1/3)*SIN(('OddsRatio_working_3-way'!Y237+4*PI())/3)</f>
        <v>-0.54279427729225138</v>
      </c>
      <c r="AF237" s="11">
        <f>-'OddsRatio_working_3-way'!U237/(3*'OddsRatio_working_3-way'!X237^(1/3))*COS(('OddsRatio_working_3-way'!Y237)/3)</f>
        <v>0.542094100082954</v>
      </c>
      <c r="AG237" s="11">
        <f>-'OddsRatio_working_3-way'!U237/(3*'OddsRatio_working_3-way'!X237^(1/3))*COS(('OddsRatio_working_3-way'!Y237+2*PI())/3)</f>
        <v>-0.39805316624485526</v>
      </c>
      <c r="AH237" s="11">
        <f>-'OddsRatio_working_3-way'!U237/(3*'OddsRatio_working_3-way'!X237^(1/3))*COS(('OddsRatio_working_3-way'!Y237+4*PI())/3)</f>
        <v>-0.1440409338380986</v>
      </c>
      <c r="AI237" s="11">
        <f>'OddsRatio_working_3-way'!U237/(3*'OddsRatio_working_3-way'!X237^(1/3))*SIN(('OddsRatio_working_3-way'!Y237)/3)</f>
        <v>-0.14665403075749864</v>
      </c>
      <c r="AJ237" s="11">
        <f>'OddsRatio_working_3-way'!U237/(3*'OddsRatio_working_3-way'!X237^(1/3))*SIN(('OddsRatio_working_3-way'!Y237+2*PI())/3)</f>
        <v>-0.39614024653475277</v>
      </c>
      <c r="AK237" s="11">
        <f>'OddsRatio_working_3-way'!U237/(3*'OddsRatio_working_3-way'!X237^(1/3))*SIN(('OddsRatio_working_3-way'!Y237+4*PI())/3)</f>
        <v>0.54279427729225149</v>
      </c>
      <c r="AL237" s="11">
        <f>'OddsRatio_working_3-way'!Z237+'OddsRatio_working_3-way'!AF237</f>
        <v>1.084188200165908</v>
      </c>
      <c r="AM237" s="11">
        <f>'OddsRatio_working_3-way'!AA237+'OddsRatio_working_3-way'!AG237</f>
        <v>-0.79610633248971041</v>
      </c>
      <c r="AN237" s="11">
        <f>'OddsRatio_working_3-way'!AB237+'OddsRatio_working_3-way'!AH237</f>
        <v>-0.28808186767619715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1.084188200165908</v>
      </c>
      <c r="AS237" s="11">
        <f>IF(('OddsRatio_working_3-way'!X237=0),IF(Q237&gt;0,-Q237^(1/3),(-Q237)^(1/3)),'OddsRatio_working_3-way'!AM237-'OddsRatio_working_3-way'!R237/3)</f>
        <v>-0.79610633248971041</v>
      </c>
      <c r="AT237" s="11">
        <f>IF(('OddsRatio_working_3-way'!X237=0),IF(Q237&gt;0,-Q237^(1/3),(-Q237)^(1/3)),'OddsRatio_working_3-way'!AN237-'OddsRatio_working_3-way'!R237/3)</f>
        <v>-0.28808186767619715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1.9</v>
      </c>
      <c r="B238" s="4">
        <f>IF('True_Odds_Calculator_3-way'!B239="","",'True_Odds_Calculator_3-way'!B239)</f>
        <v>3.72</v>
      </c>
      <c r="C238" s="4">
        <f>IF('True_Odds_Calculator_3-way'!C239="","",'True_Odds_Calculator_3-way'!C239)</f>
        <v>3.7</v>
      </c>
      <c r="D238" s="9">
        <f t="shared" si="52"/>
        <v>0.50055291513448275</v>
      </c>
      <c r="E238" s="9">
        <f t="shared" si="53"/>
        <v>0.24903216910144993</v>
      </c>
      <c r="F238" s="9">
        <f t="shared" si="54"/>
        <v>0.25041491576406744</v>
      </c>
      <c r="G238" s="9">
        <f t="shared" si="55"/>
        <v>1.1086564249796353</v>
      </c>
      <c r="H238" s="9">
        <f t="shared" si="56"/>
        <v>1.9977907824816714</v>
      </c>
      <c r="I238" s="9">
        <f t="shared" si="57"/>
        <v>4.0155454759446085</v>
      </c>
      <c r="J238" s="9">
        <f t="shared" si="58"/>
        <v>3.9933723474450162</v>
      </c>
      <c r="K238" s="11">
        <f t="shared" si="59"/>
        <v>0.52631578947368418</v>
      </c>
      <c r="L238" s="11">
        <f t="shared" si="60"/>
        <v>0.26881720430107525</v>
      </c>
      <c r="M238" s="11">
        <f t="shared" si="61"/>
        <v>0.27027027027027023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-0.2527417060524022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0.2416678138240107</v>
      </c>
      <c r="Q238" s="11">
        <f>2*'OddsRatio_working_3-way'!K238*'OddsRatio_working_3-way'!L238*'OddsRatio_working_3-way'!M238</f>
        <v>7.647715627342111E-2</v>
      </c>
      <c r="R238" s="11">
        <f t="shared" si="62"/>
        <v>0</v>
      </c>
      <c r="S238" s="11">
        <f t="shared" si="63"/>
        <v>-0.95618494311304725</v>
      </c>
      <c r="T238" s="11">
        <f t="shared" si="64"/>
        <v>-0.30259017187121745</v>
      </c>
      <c r="U238" s="11">
        <f>'OddsRatio_working_3-way'!S238-'OddsRatio_working_3-way'!R238^2/3</f>
        <v>-0.95618494311304725</v>
      </c>
      <c r="V238" s="11">
        <f>'OddsRatio_working_3-way'!S238*'OddsRatio_working_3-way'!R238/3-2*'OddsRatio_working_3-way'!R238^3/27-'OddsRatio_working_3-way'!T238</f>
        <v>0.30259017187121745</v>
      </c>
      <c r="W238" s="11">
        <f>'OddsRatio_working_3-way'!V238^2+4*'OddsRatio_working_3-way'!U238^3/27</f>
        <v>-3.7954742347712539E-2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0.17994134770861134</v>
      </c>
      <c r="Y238" s="11">
        <f>IF('OddsRatio_working_3-way'!W238&gt;=0,IF('OddsRatio_working_3-way'!V238+SQRT('OddsRatio_working_3-way'!W238)&gt;0,0,PI()),ACOS('OddsRatio_working_3-way'!V238/(2*'OddsRatio_working_3-way'!X238)))</f>
        <v>0.57203288333466396</v>
      </c>
      <c r="Z238" s="11">
        <f>'OddsRatio_working_3-way'!X238^(1/3)*COS('OddsRatio_working_3-way'!Y238/3)</f>
        <v>0.55432821248981767</v>
      </c>
      <c r="AA238" s="11">
        <f>'OddsRatio_working_3-way'!X238^(1/3)*COS(('OddsRatio_working_3-way'!Y238+2*PI())/3)</f>
        <v>-0.36982699205494868</v>
      </c>
      <c r="AB238" s="11">
        <f>'OddsRatio_working_3-way'!X238^(1/3)*COS(('OddsRatio_working_3-way'!Y238+4*PI())/3)</f>
        <v>-0.18450122043486919</v>
      </c>
      <c r="AC238" s="11">
        <f>'OddsRatio_working_3-way'!X238^(1/3)*SIN('OddsRatio_working_3-way'!Y238/3)</f>
        <v>0.10699788413262815</v>
      </c>
      <c r="AD238" s="11">
        <f>'OddsRatio_working_3-way'!X238^(1/3)*SIN(('OddsRatio_working_3-way'!Y238+2*PI())/3)</f>
        <v>0.42656337198428651</v>
      </c>
      <c r="AE238" s="11">
        <f>'OddsRatio_working_3-way'!X238^(1/3)*SIN(('OddsRatio_working_3-way'!Y238+4*PI())/3)</f>
        <v>-0.53356125611691452</v>
      </c>
      <c r="AF238" s="11">
        <f>-'OddsRatio_working_3-way'!U238/(3*'OddsRatio_working_3-way'!X238^(1/3))*COS(('OddsRatio_working_3-way'!Y238)/3)</f>
        <v>0.55432821248981767</v>
      </c>
      <c r="AG238" s="11">
        <f>-'OddsRatio_working_3-way'!U238/(3*'OddsRatio_working_3-way'!X238^(1/3))*COS(('OddsRatio_working_3-way'!Y238+2*PI())/3)</f>
        <v>-0.36982699205494857</v>
      </c>
      <c r="AH238" s="11">
        <f>-'OddsRatio_working_3-way'!U238/(3*'OddsRatio_working_3-way'!X238^(1/3))*COS(('OddsRatio_working_3-way'!Y238+4*PI())/3)</f>
        <v>-0.18450122043486916</v>
      </c>
      <c r="AI238" s="11">
        <f>'OddsRatio_working_3-way'!U238/(3*'OddsRatio_working_3-way'!X238^(1/3))*SIN(('OddsRatio_working_3-way'!Y238)/3)</f>
        <v>-0.10699788413262813</v>
      </c>
      <c r="AJ238" s="11">
        <f>'OddsRatio_working_3-way'!U238/(3*'OddsRatio_working_3-way'!X238^(1/3))*SIN(('OddsRatio_working_3-way'!Y238+2*PI())/3)</f>
        <v>-0.42656337198428645</v>
      </c>
      <c r="AK238" s="11">
        <f>'OddsRatio_working_3-way'!U238/(3*'OddsRatio_working_3-way'!X238^(1/3))*SIN(('OddsRatio_working_3-way'!Y238+4*PI())/3)</f>
        <v>0.53356125611691441</v>
      </c>
      <c r="AL238" s="11">
        <f>'OddsRatio_working_3-way'!Z238+'OddsRatio_working_3-way'!AF238</f>
        <v>1.1086564249796353</v>
      </c>
      <c r="AM238" s="11">
        <f>'OddsRatio_working_3-way'!AA238+'OddsRatio_working_3-way'!AG238</f>
        <v>-0.73965398410989724</v>
      </c>
      <c r="AN238" s="11">
        <f>'OddsRatio_working_3-way'!AB238+'OddsRatio_working_3-way'!AH238</f>
        <v>-0.36900244086973832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1.1086564249796353</v>
      </c>
      <c r="AS238" s="11">
        <f>IF(('OddsRatio_working_3-way'!X238=0),IF(Q238&gt;0,-Q238^(1/3),(-Q238)^(1/3)),'OddsRatio_working_3-way'!AM238-'OddsRatio_working_3-way'!R238/3)</f>
        <v>-0.73965398410989724</v>
      </c>
      <c r="AT238" s="11">
        <f>IF(('OddsRatio_working_3-way'!X238=0),IF(Q238&gt;0,-Q238^(1/3),(-Q238)^(1/3)),'OddsRatio_working_3-way'!AN238-'OddsRatio_working_3-way'!R238/3)</f>
        <v>-0.36900244086973832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1.24</v>
      </c>
      <c r="B239" s="4">
        <f>IF('True_Odds_Calculator_3-way'!B240="","",'True_Odds_Calculator_3-way'!B240)</f>
        <v>5.93</v>
      </c>
      <c r="C239" s="4">
        <f>IF('True_Odds_Calculator_3-way'!C240="","",'True_Odds_Calculator_3-way'!C240)</f>
        <v>11.49</v>
      </c>
      <c r="D239" s="9">
        <f t="shared" si="52"/>
        <v>0.77895702351602725</v>
      </c>
      <c r="E239" s="9">
        <f t="shared" si="53"/>
        <v>0.14643292988193365</v>
      </c>
      <c r="F239" s="9">
        <f t="shared" si="54"/>
        <v>7.4610046602039057E-2</v>
      </c>
      <c r="G239" s="9">
        <f t="shared" si="55"/>
        <v>1.1823661308801385</v>
      </c>
      <c r="H239" s="9">
        <f t="shared" si="56"/>
        <v>1.2837678714112328</v>
      </c>
      <c r="I239" s="9">
        <f t="shared" si="57"/>
        <v>6.8290650252390819</v>
      </c>
      <c r="J239" s="9">
        <f t="shared" si="58"/>
        <v>13.403020712932653</v>
      </c>
      <c r="K239" s="11">
        <f t="shared" si="59"/>
        <v>0.80645161290322587</v>
      </c>
      <c r="L239" s="11">
        <f t="shared" si="60"/>
        <v>0.16863406408094436</v>
      </c>
      <c r="M239" s="11">
        <f t="shared" si="61"/>
        <v>8.7032201914708437E-2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-0.14690522475854262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0.18535117798840428</v>
      </c>
      <c r="Q239" s="11">
        <f>2*'OddsRatio_working_3-way'!K239*'OddsRatio_working_3-way'!L239*'OddsRatio_working_3-way'!M239</f>
        <v>2.3671925669017151E-2</v>
      </c>
      <c r="R239" s="11">
        <f t="shared" si="62"/>
        <v>0</v>
      </c>
      <c r="S239" s="11">
        <f t="shared" si="63"/>
        <v>-1.2617058262771284</v>
      </c>
      <c r="T239" s="11">
        <f t="shared" si="64"/>
        <v>-0.16113739799197044</v>
      </c>
      <c r="U239" s="11">
        <f>'OddsRatio_working_3-way'!S239-'OddsRatio_working_3-way'!R239^2/3</f>
        <v>-1.2617058262771284</v>
      </c>
      <c r="V239" s="11">
        <f>'OddsRatio_working_3-way'!S239*'OddsRatio_working_3-way'!R239/3-2*'OddsRatio_working_3-way'!R239^3/27-'OddsRatio_working_3-way'!T239</f>
        <v>0.16113739799197044</v>
      </c>
      <c r="W239" s="11">
        <f>'OddsRatio_working_3-way'!V239^2+4*'OddsRatio_working_3-way'!U239^3/27</f>
        <v>-0.27159200023712132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0.27274404726260482</v>
      </c>
      <c r="Y239" s="11">
        <f>IF('OddsRatio_working_3-way'!W239&gt;=0,IF('OddsRatio_working_3-way'!V239+SQRT('OddsRatio_working_3-way'!W239)&gt;0,0,PI()),ACOS('OddsRatio_working_3-way'!V239/(2*'OddsRatio_working_3-way'!X239)))</f>
        <v>1.2709217385595972</v>
      </c>
      <c r="Z239" s="11">
        <f>'OddsRatio_working_3-way'!X239^(1/3)*COS('OddsRatio_working_3-way'!Y239/3)</f>
        <v>0.59118306544006927</v>
      </c>
      <c r="AA239" s="11">
        <f>'OddsRatio_working_3-way'!X239^(1/3)*COS(('OddsRatio_working_3-way'!Y239+2*PI())/3)</f>
        <v>-0.52646681056923217</v>
      </c>
      <c r="AB239" s="11">
        <f>'OddsRatio_working_3-way'!X239^(1/3)*COS(('OddsRatio_working_3-way'!Y239+4*PI())/3)</f>
        <v>-6.4716254870837334E-2</v>
      </c>
      <c r="AC239" s="11">
        <f>'OddsRatio_working_3-way'!X239^(1/3)*SIN('OddsRatio_working_3-way'!Y239/3)</f>
        <v>0.26659180763092777</v>
      </c>
      <c r="AD239" s="11">
        <f>'OddsRatio_working_3-way'!X239^(1/3)*SIN(('OddsRatio_working_3-way'!Y239+2*PI())/3)</f>
        <v>0.3786836491427944</v>
      </c>
      <c r="AE239" s="11">
        <f>'OddsRatio_working_3-way'!X239^(1/3)*SIN(('OddsRatio_working_3-way'!Y239+4*PI())/3)</f>
        <v>-0.645275456773722</v>
      </c>
      <c r="AF239" s="11">
        <f>-'OddsRatio_working_3-way'!U239/(3*'OddsRatio_working_3-way'!X239^(1/3))*COS(('OddsRatio_working_3-way'!Y239)/3)</f>
        <v>0.59118306544006927</v>
      </c>
      <c r="AG239" s="11">
        <f>-'OddsRatio_working_3-way'!U239/(3*'OddsRatio_working_3-way'!X239^(1/3))*COS(('OddsRatio_working_3-way'!Y239+2*PI())/3)</f>
        <v>-0.52646681056923217</v>
      </c>
      <c r="AH239" s="11">
        <f>-'OddsRatio_working_3-way'!U239/(3*'OddsRatio_working_3-way'!X239^(1/3))*COS(('OddsRatio_working_3-way'!Y239+4*PI())/3)</f>
        <v>-6.4716254870837334E-2</v>
      </c>
      <c r="AI239" s="11">
        <f>'OddsRatio_working_3-way'!U239/(3*'OddsRatio_working_3-way'!X239^(1/3))*SIN(('OddsRatio_working_3-way'!Y239)/3)</f>
        <v>-0.26659180763092777</v>
      </c>
      <c r="AJ239" s="11">
        <f>'OddsRatio_working_3-way'!U239/(3*'OddsRatio_working_3-way'!X239^(1/3))*SIN(('OddsRatio_working_3-way'!Y239+2*PI())/3)</f>
        <v>-0.3786836491427944</v>
      </c>
      <c r="AK239" s="11">
        <f>'OddsRatio_working_3-way'!U239/(3*'OddsRatio_working_3-way'!X239^(1/3))*SIN(('OddsRatio_working_3-way'!Y239+4*PI())/3)</f>
        <v>0.645275456773722</v>
      </c>
      <c r="AL239" s="11">
        <f>'OddsRatio_working_3-way'!Z239+'OddsRatio_working_3-way'!AF239</f>
        <v>1.1823661308801385</v>
      </c>
      <c r="AM239" s="11">
        <f>'OddsRatio_working_3-way'!AA239+'OddsRatio_working_3-way'!AG239</f>
        <v>-1.0529336211384643</v>
      </c>
      <c r="AN239" s="11">
        <f>'OddsRatio_working_3-way'!AB239+'OddsRatio_working_3-way'!AH239</f>
        <v>-0.12943250974167467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1.1823661308801385</v>
      </c>
      <c r="AS239" s="11">
        <f>IF(('OddsRatio_working_3-way'!X239=0),IF(Q239&gt;0,-Q239^(1/3),(-Q239)^(1/3)),'OddsRatio_working_3-way'!AM239-'OddsRatio_working_3-way'!R239/3)</f>
        <v>-1.0529336211384643</v>
      </c>
      <c r="AT239" s="11">
        <f>IF(('OddsRatio_working_3-way'!X239=0),IF(Q239&gt;0,-Q239^(1/3),(-Q239)^(1/3)),'OddsRatio_working_3-way'!AN239-'OddsRatio_working_3-way'!R239/3)</f>
        <v>-0.12943250974167467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2.08</v>
      </c>
      <c r="B240" s="4">
        <f>IF('True_Odds_Calculator_3-way'!B241="","",'True_Odds_Calculator_3-way'!B241)</f>
        <v>3.33</v>
      </c>
      <c r="C240" s="4">
        <f>IF('True_Odds_Calculator_3-way'!C241="","",'True_Odds_Calculator_3-way'!C241)</f>
        <v>4.0199999999999996</v>
      </c>
      <c r="D240" s="9">
        <f t="shared" si="52"/>
        <v>0.46918811523365506</v>
      </c>
      <c r="E240" s="9">
        <f t="shared" si="53"/>
        <v>0.29063312120385765</v>
      </c>
      <c r="F240" s="9">
        <f t="shared" si="54"/>
        <v>0.24017876356248744</v>
      </c>
      <c r="G240" s="9">
        <f t="shared" si="55"/>
        <v>1.0475382260055777</v>
      </c>
      <c r="H240" s="9">
        <f t="shared" si="56"/>
        <v>2.1313412840860244</v>
      </c>
      <c r="I240" s="9">
        <f t="shared" si="57"/>
        <v>3.4407640665929948</v>
      </c>
      <c r="J240" s="9">
        <f t="shared" si="58"/>
        <v>4.1635654425368438</v>
      </c>
      <c r="K240" s="11">
        <f t="shared" si="59"/>
        <v>0.48076923076923073</v>
      </c>
      <c r="L240" s="11">
        <f t="shared" si="60"/>
        <v>0.3003003003003003</v>
      </c>
      <c r="M240" s="11">
        <f t="shared" si="61"/>
        <v>0.24875621890547267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-0.27293108263257526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0.23092840257019365</v>
      </c>
      <c r="Q240" s="11">
        <f>2*'OddsRatio_working_3-way'!K240*'OddsRatio_working_3-way'!L240*'OddsRatio_working_3-way'!M240</f>
        <v>7.1828430037385274E-2</v>
      </c>
      <c r="R240" s="11">
        <f t="shared" si="62"/>
        <v>0</v>
      </c>
      <c r="S240" s="11">
        <f t="shared" si="63"/>
        <v>-0.84610517916375838</v>
      </c>
      <c r="T240" s="11">
        <f t="shared" si="64"/>
        <v>-0.2631742392422266</v>
      </c>
      <c r="U240" s="11">
        <f>'OddsRatio_working_3-way'!S240-'OddsRatio_working_3-way'!R240^2/3</f>
        <v>-0.84610517916375838</v>
      </c>
      <c r="V240" s="11">
        <f>'OddsRatio_working_3-way'!S240*'OddsRatio_working_3-way'!R240/3-2*'OddsRatio_working_3-way'!R240^3/27-'OddsRatio_working_3-way'!T240</f>
        <v>0.2631742392422266</v>
      </c>
      <c r="W240" s="11">
        <f>'OddsRatio_working_3-way'!V240^2+4*'OddsRatio_working_3-way'!U240^3/27</f>
        <v>-2.0475853030281391E-2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0.14978028344128452</v>
      </c>
      <c r="Y240" s="11">
        <f>IF('OddsRatio_working_3-way'!W240&gt;=0,IF('OddsRatio_working_3-way'!V240+SQRT('OddsRatio_working_3-way'!W240)&gt;0,0,PI()),ACOS('OddsRatio_working_3-way'!V240/(2*'OddsRatio_working_3-way'!X240)))</f>
        <v>0.49801117101036008</v>
      </c>
      <c r="Z240" s="11">
        <f>'OddsRatio_working_3-way'!X240^(1/3)*COS('OddsRatio_working_3-way'!Y240/3)</f>
        <v>0.52376911300278894</v>
      </c>
      <c r="AA240" s="11">
        <f>'OddsRatio_working_3-way'!X240^(1/3)*COS(('OddsRatio_working_3-way'!Y240+2*PI())/3)</f>
        <v>-0.33788279325162046</v>
      </c>
      <c r="AB240" s="11">
        <f>'OddsRatio_working_3-way'!X240^(1/3)*COS(('OddsRatio_working_3-way'!Y240+4*PI())/3)</f>
        <v>-0.18588631975116857</v>
      </c>
      <c r="AC240" s="11">
        <f>'OddsRatio_working_3-way'!X240^(1/3)*SIN('OddsRatio_working_3-way'!Y240/3)</f>
        <v>8.7755204891359836E-2</v>
      </c>
      <c r="AD240" s="11">
        <f>'OddsRatio_working_3-way'!X240^(1/3)*SIN(('OddsRatio_working_3-way'!Y240+2*PI())/3)</f>
        <v>0.40971975513237763</v>
      </c>
      <c r="AE240" s="11">
        <f>'OddsRatio_working_3-way'!X240^(1/3)*SIN(('OddsRatio_working_3-way'!Y240+4*PI())/3)</f>
        <v>-0.49747496002373742</v>
      </c>
      <c r="AF240" s="11">
        <f>-'OddsRatio_working_3-way'!U240/(3*'OddsRatio_working_3-way'!X240^(1/3))*COS(('OddsRatio_working_3-way'!Y240)/3)</f>
        <v>0.52376911300278883</v>
      </c>
      <c r="AG240" s="11">
        <f>-'OddsRatio_working_3-way'!U240/(3*'OddsRatio_working_3-way'!X240^(1/3))*COS(('OddsRatio_working_3-way'!Y240+2*PI())/3)</f>
        <v>-0.33788279325162041</v>
      </c>
      <c r="AH240" s="11">
        <f>-'OddsRatio_working_3-way'!U240/(3*'OddsRatio_working_3-way'!X240^(1/3))*COS(('OddsRatio_working_3-way'!Y240+4*PI())/3)</f>
        <v>-0.18588631975116854</v>
      </c>
      <c r="AI240" s="11">
        <f>'OddsRatio_working_3-way'!U240/(3*'OddsRatio_working_3-way'!X240^(1/3))*SIN(('OddsRatio_working_3-way'!Y240)/3)</f>
        <v>-8.7755204891359823E-2</v>
      </c>
      <c r="AJ240" s="11">
        <f>'OddsRatio_working_3-way'!U240/(3*'OddsRatio_working_3-way'!X240^(1/3))*SIN(('OddsRatio_working_3-way'!Y240+2*PI())/3)</f>
        <v>-0.40971975513237757</v>
      </c>
      <c r="AK240" s="11">
        <f>'OddsRatio_working_3-way'!U240/(3*'OddsRatio_working_3-way'!X240^(1/3))*SIN(('OddsRatio_working_3-way'!Y240+4*PI())/3)</f>
        <v>0.49747496002373731</v>
      </c>
      <c r="AL240" s="11">
        <f>'OddsRatio_working_3-way'!Z240+'OddsRatio_working_3-way'!AF240</f>
        <v>1.0475382260055777</v>
      </c>
      <c r="AM240" s="11">
        <f>'OddsRatio_working_3-way'!AA240+'OddsRatio_working_3-way'!AG240</f>
        <v>-0.67576558650324081</v>
      </c>
      <c r="AN240" s="11">
        <f>'OddsRatio_working_3-way'!AB240+'OddsRatio_working_3-way'!AH240</f>
        <v>-0.37177263950233708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1.0475382260055777</v>
      </c>
      <c r="AS240" s="11">
        <f>IF(('OddsRatio_working_3-way'!X240=0),IF(Q240&gt;0,-Q240^(1/3),(-Q240)^(1/3)),'OddsRatio_working_3-way'!AM240-'OddsRatio_working_3-way'!R240/3)</f>
        <v>-0.67576558650324081</v>
      </c>
      <c r="AT240" s="11">
        <f>IF(('OddsRatio_working_3-way'!X240=0),IF(Q240&gt;0,-Q240^(1/3),(-Q240)^(1/3)),'OddsRatio_working_3-way'!AN240-'OddsRatio_working_3-way'!R240/3)</f>
        <v>-0.37177263950233708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1.28</v>
      </c>
      <c r="B241" s="4">
        <f>IF('True_Odds_Calculator_3-way'!B242="","",'True_Odds_Calculator_3-way'!B242)</f>
        <v>5.77</v>
      </c>
      <c r="C241" s="4">
        <f>IF('True_Odds_Calculator_3-way'!C242="","",'True_Odds_Calculator_3-way'!C242)</f>
        <v>10.58</v>
      </c>
      <c r="D241" s="9">
        <f t="shared" si="52"/>
        <v>0.75931973052281743</v>
      </c>
      <c r="E241" s="9">
        <f t="shared" si="53"/>
        <v>0.15625534521569168</v>
      </c>
      <c r="F241" s="9">
        <f t="shared" si="54"/>
        <v>8.4424924261491049E-2</v>
      </c>
      <c r="G241" s="9">
        <f t="shared" si="55"/>
        <v>1.1320295738898984</v>
      </c>
      <c r="H241" s="9">
        <f t="shared" si="56"/>
        <v>1.3169682806891716</v>
      </c>
      <c r="I241" s="9">
        <f t="shared" si="57"/>
        <v>6.3997810674548159</v>
      </c>
      <c r="J241" s="9">
        <f t="shared" si="58"/>
        <v>11.844843317865225</v>
      </c>
      <c r="K241" s="11">
        <f t="shared" si="59"/>
        <v>0.78125</v>
      </c>
      <c r="L241" s="11">
        <f t="shared" si="60"/>
        <v>0.1733102253032929</v>
      </c>
      <c r="M241" s="11">
        <f t="shared" si="61"/>
        <v>9.4517958412098299E-2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-0.16374591295829755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0.18722889563055106</v>
      </c>
      <c r="Q241" s="11">
        <f>2*'OddsRatio_working_3-way'!K241*'OddsRatio_working_3-way'!L241*'OddsRatio_working_3-way'!M241</f>
        <v>2.5595201043137537E-2</v>
      </c>
      <c r="R241" s="11">
        <f t="shared" si="62"/>
        <v>0</v>
      </c>
      <c r="S241" s="11">
        <f t="shared" si="63"/>
        <v>-1.1434111071720863</v>
      </c>
      <c r="T241" s="11">
        <f t="shared" si="64"/>
        <v>-0.15631047261409245</v>
      </c>
      <c r="U241" s="11">
        <f>'OddsRatio_working_3-way'!S241-'OddsRatio_working_3-way'!R241^2/3</f>
        <v>-1.1434111071720863</v>
      </c>
      <c r="V241" s="11">
        <f>'OddsRatio_working_3-way'!S241*'OddsRatio_working_3-way'!R241/3-2*'OddsRatio_working_3-way'!R241^3/27-'OddsRatio_working_3-way'!T241</f>
        <v>0.15631047261409245</v>
      </c>
      <c r="W241" s="11">
        <f>'OddsRatio_working_3-way'!V241^2+4*'OddsRatio_working_3-way'!U241^3/27</f>
        <v>-0.19703119293090768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0.23529989204191565</v>
      </c>
      <c r="Y241" s="11">
        <f>IF('OddsRatio_working_3-way'!W241&gt;=0,IF('OddsRatio_working_3-way'!V241+SQRT('OddsRatio_working_3-way'!W241)&gt;0,0,PI()),ACOS('OddsRatio_working_3-way'!V241/(2*'OddsRatio_working_3-way'!X241)))</f>
        <v>1.232212554457361</v>
      </c>
      <c r="Z241" s="11">
        <f>'OddsRatio_working_3-way'!X241^(1/3)*COS('OddsRatio_working_3-way'!Y241/3)</f>
        <v>0.56601478694494933</v>
      </c>
      <c r="AA241" s="11">
        <f>'OddsRatio_working_3-way'!X241^(1/3)*COS(('OddsRatio_working_3-way'!Y241+2*PI())/3)</f>
        <v>-0.49648625076932562</v>
      </c>
      <c r="AB241" s="11">
        <f>'OddsRatio_working_3-way'!X241^(1/3)*COS(('OddsRatio_working_3-way'!Y241+4*PI())/3)</f>
        <v>-6.9528536175623948E-2</v>
      </c>
      <c r="AC241" s="11">
        <f>'OddsRatio_working_3-way'!X241^(1/3)*SIN('OddsRatio_working_3-way'!Y241/3)</f>
        <v>0.24650415145326138</v>
      </c>
      <c r="AD241" s="11">
        <f>'OddsRatio_working_3-way'!X241^(1/3)*SIN(('OddsRatio_working_3-way'!Y241+2*PI())/3)</f>
        <v>0.3669311086853323</v>
      </c>
      <c r="AE241" s="11">
        <f>'OddsRatio_working_3-way'!X241^(1/3)*SIN(('OddsRatio_working_3-way'!Y241+4*PI())/3)</f>
        <v>-0.6134352601385934</v>
      </c>
      <c r="AF241" s="11">
        <f>-'OddsRatio_working_3-way'!U241/(3*'OddsRatio_working_3-way'!X241^(1/3))*COS(('OddsRatio_working_3-way'!Y241)/3)</f>
        <v>0.56601478694494922</v>
      </c>
      <c r="AG241" s="11">
        <f>-'OddsRatio_working_3-way'!U241/(3*'OddsRatio_working_3-way'!X241^(1/3))*COS(('OddsRatio_working_3-way'!Y241+2*PI())/3)</f>
        <v>-0.49648625076932551</v>
      </c>
      <c r="AH241" s="11">
        <f>-'OddsRatio_working_3-way'!U241/(3*'OddsRatio_working_3-way'!X241^(1/3))*COS(('OddsRatio_working_3-way'!Y241+4*PI())/3)</f>
        <v>-6.9528536175623934E-2</v>
      </c>
      <c r="AI241" s="11">
        <f>'OddsRatio_working_3-way'!U241/(3*'OddsRatio_working_3-way'!X241^(1/3))*SIN(('OddsRatio_working_3-way'!Y241)/3)</f>
        <v>-0.24650415145326135</v>
      </c>
      <c r="AJ241" s="11">
        <f>'OddsRatio_working_3-way'!U241/(3*'OddsRatio_working_3-way'!X241^(1/3))*SIN(('OddsRatio_working_3-way'!Y241+2*PI())/3)</f>
        <v>-0.36693110868533224</v>
      </c>
      <c r="AK241" s="11">
        <f>'OddsRatio_working_3-way'!U241/(3*'OddsRatio_working_3-way'!X241^(1/3))*SIN(('OddsRatio_working_3-way'!Y241+4*PI())/3)</f>
        <v>0.61343526013859329</v>
      </c>
      <c r="AL241" s="11">
        <f>'OddsRatio_working_3-way'!Z241+'OddsRatio_working_3-way'!AF241</f>
        <v>1.1320295738898984</v>
      </c>
      <c r="AM241" s="11">
        <f>'OddsRatio_working_3-way'!AA241+'OddsRatio_working_3-way'!AG241</f>
        <v>-0.99297250153865113</v>
      </c>
      <c r="AN241" s="11">
        <f>'OddsRatio_working_3-way'!AB241+'OddsRatio_working_3-way'!AH241</f>
        <v>-0.13905707235124787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1.1320295738898984</v>
      </c>
      <c r="AS241" s="11">
        <f>IF(('OddsRatio_working_3-way'!X241=0),IF(Q241&gt;0,-Q241^(1/3),(-Q241)^(1/3)),'OddsRatio_working_3-way'!AM241-'OddsRatio_working_3-way'!R241/3)</f>
        <v>-0.99297250153865113</v>
      </c>
      <c r="AT241" s="11">
        <f>IF(('OddsRatio_working_3-way'!X241=0),IF(Q241&gt;0,-Q241^(1/3),(-Q241)^(1/3)),'OddsRatio_working_3-way'!AN241-'OddsRatio_working_3-way'!R241/3)</f>
        <v>-0.13905707235124787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4.9400000000000004</v>
      </c>
      <c r="B242" s="4">
        <f>IF('True_Odds_Calculator_3-way'!B243="","",'True_Odds_Calculator_3-way'!B243)</f>
        <v>3.78</v>
      </c>
      <c r="C242" s="4">
        <f>IF('True_Odds_Calculator_3-way'!C243="","",'True_Odds_Calculator_3-way'!C243)</f>
        <v>1.79</v>
      </c>
      <c r="D242" s="9">
        <f t="shared" si="52"/>
        <v>0.19560806759859894</v>
      </c>
      <c r="E242" s="9">
        <f t="shared" si="53"/>
        <v>0.256308627799609</v>
      </c>
      <c r="F242" s="9">
        <f t="shared" si="54"/>
        <v>0.54808330460179189</v>
      </c>
      <c r="G242" s="9">
        <f t="shared" si="55"/>
        <v>1.0437217208919867</v>
      </c>
      <c r="H242" s="9">
        <f t="shared" si="56"/>
        <v>5.1122635803144272</v>
      </c>
      <c r="I242" s="9">
        <f t="shared" si="57"/>
        <v>3.9015463840797229</v>
      </c>
      <c r="J242" s="9">
        <f t="shared" si="58"/>
        <v>1.82454015950467</v>
      </c>
      <c r="K242" s="11">
        <f t="shared" si="59"/>
        <v>0.20242914979757085</v>
      </c>
      <c r="L242" s="11">
        <f t="shared" si="60"/>
        <v>0.26455026455026459</v>
      </c>
      <c r="M242" s="11">
        <f t="shared" si="61"/>
        <v>0.55865921787709494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-0.25887870610011143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0.22468193594332964</v>
      </c>
      <c r="Q242" s="11">
        <f>2*'OddsRatio_working_3-way'!K242*'OddsRatio_working_3-way'!L242*'OddsRatio_working_3-way'!M242</f>
        <v>5.9835402381712297E-2</v>
      </c>
      <c r="R242" s="11">
        <f t="shared" si="62"/>
        <v>0</v>
      </c>
      <c r="S242" s="11">
        <f t="shared" si="63"/>
        <v>-0.86790427582113494</v>
      </c>
      <c r="T242" s="11">
        <f t="shared" si="64"/>
        <v>-0.23113296293505595</v>
      </c>
      <c r="U242" s="11">
        <f>'OddsRatio_working_3-way'!S242-'OddsRatio_working_3-way'!R242^2/3</f>
        <v>-0.86790427582113494</v>
      </c>
      <c r="V242" s="11">
        <f>'OddsRatio_working_3-way'!S242*'OddsRatio_working_3-way'!R242/3-2*'OddsRatio_working_3-way'!R242^3/27-'OddsRatio_working_3-way'!T242</f>
        <v>0.23113296293505595</v>
      </c>
      <c r="W242" s="11">
        <f>'OddsRatio_working_3-way'!V242^2+4*'OddsRatio_working_3-way'!U242^3/27</f>
        <v>-4.3430248730591176E-2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0.15560582836588185</v>
      </c>
      <c r="Y242" s="11">
        <f>IF('OddsRatio_working_3-way'!W242&gt;=0,IF('OddsRatio_working_3-way'!V242+SQRT('OddsRatio_working_3-way'!W242)&gt;0,0,PI()),ACOS('OddsRatio_working_3-way'!V242/(2*'OddsRatio_working_3-way'!X242)))</f>
        <v>0.73372170182153496</v>
      </c>
      <c r="Z242" s="11">
        <f>'OddsRatio_working_3-way'!X242^(1/3)*COS('OddsRatio_working_3-way'!Y242/3)</f>
        <v>0.52186086044599334</v>
      </c>
      <c r="AA242" s="11">
        <f>'OddsRatio_working_3-way'!X242^(1/3)*COS(('OddsRatio_working_3-way'!Y242+2*PI())/3)</f>
        <v>-0.3737222770303314</v>
      </c>
      <c r="AB242" s="11">
        <f>'OddsRatio_working_3-way'!X242^(1/3)*COS(('OddsRatio_working_3-way'!Y242+4*PI())/3)</f>
        <v>-0.14813858341566191</v>
      </c>
      <c r="AC242" s="11">
        <f>'OddsRatio_working_3-way'!X242^(1/3)*SIN('OddsRatio_working_3-way'!Y242/3)</f>
        <v>0.13024080623321943</v>
      </c>
      <c r="AD242" s="11">
        <f>'OddsRatio_working_3-way'!X242^(1/3)*SIN(('OddsRatio_working_3-way'!Y242+2*PI())/3)</f>
        <v>0.3868243592704263</v>
      </c>
      <c r="AE242" s="11">
        <f>'OddsRatio_working_3-way'!X242^(1/3)*SIN(('OddsRatio_working_3-way'!Y242+4*PI())/3)</f>
        <v>-0.51706516550364578</v>
      </c>
      <c r="AF242" s="11">
        <f>-'OddsRatio_working_3-way'!U242/(3*'OddsRatio_working_3-way'!X242^(1/3))*COS(('OddsRatio_working_3-way'!Y242)/3)</f>
        <v>0.52186086044599345</v>
      </c>
      <c r="AG242" s="11">
        <f>-'OddsRatio_working_3-way'!U242/(3*'OddsRatio_working_3-way'!X242^(1/3))*COS(('OddsRatio_working_3-way'!Y242+2*PI())/3)</f>
        <v>-0.37372227703033145</v>
      </c>
      <c r="AH242" s="11">
        <f>-'OddsRatio_working_3-way'!U242/(3*'OddsRatio_working_3-way'!X242^(1/3))*COS(('OddsRatio_working_3-way'!Y242+4*PI())/3)</f>
        <v>-0.14813858341566197</v>
      </c>
      <c r="AI242" s="11">
        <f>'OddsRatio_working_3-way'!U242/(3*'OddsRatio_working_3-way'!X242^(1/3))*SIN(('OddsRatio_working_3-way'!Y242)/3)</f>
        <v>-0.13024080623321946</v>
      </c>
      <c r="AJ242" s="11">
        <f>'OddsRatio_working_3-way'!U242/(3*'OddsRatio_working_3-way'!X242^(1/3))*SIN(('OddsRatio_working_3-way'!Y242+2*PI())/3)</f>
        <v>-0.38682435927042641</v>
      </c>
      <c r="AK242" s="11">
        <f>'OddsRatio_working_3-way'!U242/(3*'OddsRatio_working_3-way'!X242^(1/3))*SIN(('OddsRatio_working_3-way'!Y242+4*PI())/3)</f>
        <v>0.5170651655036459</v>
      </c>
      <c r="AL242" s="11">
        <f>'OddsRatio_working_3-way'!Z242+'OddsRatio_working_3-way'!AF242</f>
        <v>1.0437217208919867</v>
      </c>
      <c r="AM242" s="11">
        <f>'OddsRatio_working_3-way'!AA242+'OddsRatio_working_3-way'!AG242</f>
        <v>-0.7474445540606629</v>
      </c>
      <c r="AN242" s="11">
        <f>'OddsRatio_working_3-way'!AB242+'OddsRatio_working_3-way'!AH242</f>
        <v>-0.29627716683132388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1.0437217208919867</v>
      </c>
      <c r="AS242" s="11">
        <f>IF(('OddsRatio_working_3-way'!X242=0),IF(Q242&gt;0,-Q242^(1/3),(-Q242)^(1/3)),'OddsRatio_working_3-way'!AM242-'OddsRatio_working_3-way'!R242/3)</f>
        <v>-0.7474445540606629</v>
      </c>
      <c r="AT242" s="11">
        <f>IF(('OddsRatio_working_3-way'!X242=0),IF(Q242&gt;0,-Q242^(1/3),(-Q242)^(1/3)),'OddsRatio_working_3-way'!AN242-'OddsRatio_working_3-way'!R242/3)</f>
        <v>-0.29627716683132388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3.24</v>
      </c>
      <c r="B243" s="4">
        <f>IF('True_Odds_Calculator_3-way'!B244="","",'True_Odds_Calculator_3-way'!B244)</f>
        <v>3.24</v>
      </c>
      <c r="C243" s="4">
        <f>IF('True_Odds_Calculator_3-way'!C244="","",'True_Odds_Calculator_3-way'!C244)</f>
        <v>2.4700000000000002</v>
      </c>
      <c r="D243" s="9">
        <f t="shared" si="52"/>
        <v>0.3015740877880313</v>
      </c>
      <c r="E243" s="9">
        <f t="shared" si="53"/>
        <v>0.3015740877880313</v>
      </c>
      <c r="F243" s="9">
        <f t="shared" si="54"/>
        <v>0.39685182442393746</v>
      </c>
      <c r="G243" s="9">
        <f t="shared" si="55"/>
        <v>1.0338994458192321</v>
      </c>
      <c r="H243" s="9">
        <f t="shared" si="56"/>
        <v>3.31593475863508</v>
      </c>
      <c r="I243" s="9">
        <f t="shared" si="57"/>
        <v>3.31593475863508</v>
      </c>
      <c r="J243" s="9">
        <f t="shared" si="58"/>
        <v>2.5198321853542716</v>
      </c>
      <c r="K243" s="11">
        <f t="shared" si="59"/>
        <v>0.30864197530864196</v>
      </c>
      <c r="L243" s="11">
        <f t="shared" si="60"/>
        <v>0.30864197530864196</v>
      </c>
      <c r="M243" s="11">
        <f t="shared" si="61"/>
        <v>0.40485829959514169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-0.28446340077269261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0.22947215388194375</v>
      </c>
      <c r="Q243" s="11">
        <f>2*'OddsRatio_working_3-way'!K243*'OddsRatio_working_3-way'!L243*'OddsRatio_working_3-way'!M243</f>
        <v>7.7133497103174367E-2</v>
      </c>
      <c r="R243" s="11">
        <f t="shared" si="62"/>
        <v>0</v>
      </c>
      <c r="S243" s="11">
        <f t="shared" si="63"/>
        <v>-0.80668428085519883</v>
      </c>
      <c r="T243" s="11">
        <f t="shared" si="64"/>
        <v>-0.27115438011939458</v>
      </c>
      <c r="U243" s="11">
        <f>'OddsRatio_working_3-way'!S243-'OddsRatio_working_3-way'!R243^2/3</f>
        <v>-0.80668428085519883</v>
      </c>
      <c r="V243" s="11">
        <f>'OddsRatio_working_3-way'!S243*'OddsRatio_working_3-way'!R243/3-2*'OddsRatio_working_3-way'!R243^3/27-'OddsRatio_working_3-way'!T243</f>
        <v>0.27115438011939458</v>
      </c>
      <c r="W243" s="11">
        <f>'OddsRatio_working_3-way'!V243^2+4*'OddsRatio_working_3-way'!U243^3/27</f>
        <v>-4.2443908766402194E-3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0.1394355484933571</v>
      </c>
      <c r="Y243" s="11">
        <f>IF('OddsRatio_working_3-way'!W243&gt;=0,IF('OddsRatio_working_3-way'!V243+SQRT('OddsRatio_working_3-way'!W243)&gt;0,0,PI()),ACOS('OddsRatio_working_3-way'!V243/(2*'OddsRatio_working_3-way'!X243)))</f>
        <v>0.23579582130531995</v>
      </c>
      <c r="Z243" s="11">
        <f>'OddsRatio_working_3-way'!X243^(1/3)*COS('OddsRatio_working_3-way'!Y243/3)</f>
        <v>0.51694972290961605</v>
      </c>
      <c r="AA243" s="11">
        <f>'OddsRatio_working_3-way'!X243^(1/3)*COS(('OddsRatio_working_3-way'!Y243+2*PI())/3)</f>
        <v>-0.2937354371953303</v>
      </c>
      <c r="AB243" s="11">
        <f>'OddsRatio_working_3-way'!X243^(1/3)*COS(('OddsRatio_working_3-way'!Y243+4*PI())/3)</f>
        <v>-0.22321428571428578</v>
      </c>
      <c r="AC243" s="11">
        <f>'OddsRatio_working_3-way'!X243^(1/3)*SIN('OddsRatio_working_3-way'!Y243/3)</f>
        <v>4.0715405791143425E-2</v>
      </c>
      <c r="AD243" s="11">
        <f>'OddsRatio_working_3-way'!X243^(1/3)*SIN(('OddsRatio_working_3-way'!Y243+2*PI())/3)</f>
        <v>0.42733388962348212</v>
      </c>
      <c r="AE243" s="11">
        <f>'OddsRatio_working_3-way'!X243^(1/3)*SIN(('OddsRatio_working_3-way'!Y243+4*PI())/3)</f>
        <v>-0.46804929541462559</v>
      </c>
      <c r="AF243" s="11">
        <f>-'OddsRatio_working_3-way'!U243/(3*'OddsRatio_working_3-way'!X243^(1/3))*COS(('OddsRatio_working_3-way'!Y243)/3)</f>
        <v>0.51694972290961605</v>
      </c>
      <c r="AG243" s="11">
        <f>-'OddsRatio_working_3-way'!U243/(3*'OddsRatio_working_3-way'!X243^(1/3))*COS(('OddsRatio_working_3-way'!Y243+2*PI())/3)</f>
        <v>-0.2937354371953303</v>
      </c>
      <c r="AH243" s="11">
        <f>-'OddsRatio_working_3-way'!U243/(3*'OddsRatio_working_3-way'!X243^(1/3))*COS(('OddsRatio_working_3-way'!Y243+4*PI())/3)</f>
        <v>-0.22321428571428578</v>
      </c>
      <c r="AI243" s="11">
        <f>'OddsRatio_working_3-way'!U243/(3*'OddsRatio_working_3-way'!X243^(1/3))*SIN(('OddsRatio_working_3-way'!Y243)/3)</f>
        <v>-4.0715405791143425E-2</v>
      </c>
      <c r="AJ243" s="11">
        <f>'OddsRatio_working_3-way'!U243/(3*'OddsRatio_working_3-way'!X243^(1/3))*SIN(('OddsRatio_working_3-way'!Y243+2*PI())/3)</f>
        <v>-0.42733388962348212</v>
      </c>
      <c r="AK243" s="11">
        <f>'OddsRatio_working_3-way'!U243/(3*'OddsRatio_working_3-way'!X243^(1/3))*SIN(('OddsRatio_working_3-way'!Y243+4*PI())/3)</f>
        <v>0.46804929541462559</v>
      </c>
      <c r="AL243" s="11">
        <f>'OddsRatio_working_3-way'!Z243+'OddsRatio_working_3-way'!AF243</f>
        <v>1.0338994458192321</v>
      </c>
      <c r="AM243" s="11">
        <f>'OddsRatio_working_3-way'!AA243+'OddsRatio_working_3-way'!AG243</f>
        <v>-0.58747087439066059</v>
      </c>
      <c r="AN243" s="11">
        <f>'OddsRatio_working_3-way'!AB243+'OddsRatio_working_3-way'!AH243</f>
        <v>-0.44642857142857156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1.0338994458192321</v>
      </c>
      <c r="AS243" s="11">
        <f>IF(('OddsRatio_working_3-way'!X243=0),IF(Q243&gt;0,-Q243^(1/3),(-Q243)^(1/3)),'OddsRatio_working_3-way'!AM243-'OddsRatio_working_3-way'!R243/3)</f>
        <v>-0.58747087439066059</v>
      </c>
      <c r="AT243" s="11">
        <f>IF(('OddsRatio_working_3-way'!X243=0),IF(Q243&gt;0,-Q243^(1/3),(-Q243)^(1/3)),'OddsRatio_working_3-way'!AN243-'OddsRatio_working_3-way'!R243/3)</f>
        <v>-0.44642857142857156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1.1599999999999999</v>
      </c>
      <c r="B244" s="4">
        <f>IF('True_Odds_Calculator_3-way'!B245="","",'True_Odds_Calculator_3-way'!B245)</f>
        <v>8.8699999999999992</v>
      </c>
      <c r="C244" s="4">
        <f>IF('True_Odds_Calculator_3-way'!C245="","",'True_Odds_Calculator_3-way'!C245)</f>
        <v>17.91</v>
      </c>
      <c r="D244" s="9">
        <f t="shared" si="52"/>
        <v>0.84799595592434884</v>
      </c>
      <c r="E244" s="9">
        <f t="shared" si="53"/>
        <v>0.10186510962503782</v>
      </c>
      <c r="F244" s="9">
        <f t="shared" si="54"/>
        <v>5.0138934450613133E-2</v>
      </c>
      <c r="G244" s="9">
        <f t="shared" si="55"/>
        <v>1.1203181675993421</v>
      </c>
      <c r="H244" s="9">
        <f t="shared" si="56"/>
        <v>1.179250906815895</v>
      </c>
      <c r="I244" s="9">
        <f t="shared" si="57"/>
        <v>9.8169039790068222</v>
      </c>
      <c r="J244" s="9">
        <f t="shared" si="58"/>
        <v>19.944580214104874</v>
      </c>
      <c r="K244" s="11">
        <f t="shared" si="59"/>
        <v>0.86206896551724144</v>
      </c>
      <c r="L244" s="11">
        <f t="shared" si="60"/>
        <v>0.11273957158962797</v>
      </c>
      <c r="M244" s="11">
        <f t="shared" si="61"/>
        <v>5.583472920156337E-2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-0.11554765278052626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0.13533784417515363</v>
      </c>
      <c r="Q244" s="11">
        <f>2*'OddsRatio_working_3-way'!K244*'OddsRatio_working_3-way'!L244*'OddsRatio_working_3-way'!M244</f>
        <v>1.0853074913805423E-2</v>
      </c>
      <c r="R244" s="11">
        <f t="shared" si="62"/>
        <v>0</v>
      </c>
      <c r="S244" s="11">
        <f t="shared" si="63"/>
        <v>-1.1712729849408303</v>
      </c>
      <c r="T244" s="11">
        <f t="shared" si="64"/>
        <v>-9.3927264229417023E-2</v>
      </c>
      <c r="U244" s="11">
        <f>'OddsRatio_working_3-way'!S244-'OddsRatio_working_3-way'!R244^2/3</f>
        <v>-1.1712729849408303</v>
      </c>
      <c r="V244" s="11">
        <f>'OddsRatio_working_3-way'!S244*'OddsRatio_working_3-way'!R244/3-2*'OddsRatio_working_3-way'!R244^3/27-'OddsRatio_working_3-way'!T244</f>
        <v>9.3927264229417023E-2</v>
      </c>
      <c r="W244" s="11">
        <f>'OddsRatio_working_3-way'!V244^2+4*'OddsRatio_working_3-way'!U244^3/27</f>
        <v>-0.22922899603313032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0.243952519457554</v>
      </c>
      <c r="Y244" s="11">
        <f>IF('OddsRatio_working_3-way'!W244&gt;=0,IF('OddsRatio_working_3-way'!V244+SQRT('OddsRatio_working_3-way'!W244)&gt;0,0,PI()),ACOS('OddsRatio_working_3-way'!V244/(2*'OddsRatio_working_3-way'!X244)))</f>
        <v>1.3770755851213363</v>
      </c>
      <c r="Z244" s="11">
        <f>'OddsRatio_working_3-way'!X244^(1/3)*COS('OddsRatio_working_3-way'!Y244/3)</f>
        <v>0.56015908379967105</v>
      </c>
      <c r="AA244" s="11">
        <f>'OddsRatio_working_3-way'!X244^(1/3)*COS(('OddsRatio_working_3-way'!Y244+2*PI())/3)</f>
        <v>-0.51983899815285262</v>
      </c>
      <c r="AB244" s="11">
        <f>'OddsRatio_working_3-way'!X244^(1/3)*COS(('OddsRatio_working_3-way'!Y244+4*PI())/3)</f>
        <v>-4.0320085646818611E-2</v>
      </c>
      <c r="AC244" s="11">
        <f>'OddsRatio_working_3-way'!X244^(1/3)*SIN('OddsRatio_working_3-way'!Y244/3)</f>
        <v>0.27685037321687544</v>
      </c>
      <c r="AD244" s="11">
        <f>'OddsRatio_working_3-way'!X244^(1/3)*SIN(('OddsRatio_working_3-way'!Y244+2*PI())/3)</f>
        <v>0.34668681012269364</v>
      </c>
      <c r="AE244" s="11">
        <f>'OddsRatio_working_3-way'!X244^(1/3)*SIN(('OddsRatio_working_3-way'!Y244+4*PI())/3)</f>
        <v>-0.62353718333956909</v>
      </c>
      <c r="AF244" s="11">
        <f>-'OddsRatio_working_3-way'!U244/(3*'OddsRatio_working_3-way'!X244^(1/3))*COS(('OddsRatio_working_3-way'!Y244)/3)</f>
        <v>0.56015908379967094</v>
      </c>
      <c r="AG244" s="11">
        <f>-'OddsRatio_working_3-way'!U244/(3*'OddsRatio_working_3-way'!X244^(1/3))*COS(('OddsRatio_working_3-way'!Y244+2*PI())/3)</f>
        <v>-0.51983899815285251</v>
      </c>
      <c r="AH244" s="11">
        <f>-'OddsRatio_working_3-way'!U244/(3*'OddsRatio_working_3-way'!X244^(1/3))*COS(('OddsRatio_working_3-way'!Y244+4*PI())/3)</f>
        <v>-4.0320085646818604E-2</v>
      </c>
      <c r="AI244" s="11">
        <f>'OddsRatio_working_3-way'!U244/(3*'OddsRatio_working_3-way'!X244^(1/3))*SIN(('OddsRatio_working_3-way'!Y244)/3)</f>
        <v>-0.27685037321687539</v>
      </c>
      <c r="AJ244" s="11">
        <f>'OddsRatio_working_3-way'!U244/(3*'OddsRatio_working_3-way'!X244^(1/3))*SIN(('OddsRatio_working_3-way'!Y244+2*PI())/3)</f>
        <v>-0.34668681012269359</v>
      </c>
      <c r="AK244" s="11">
        <f>'OddsRatio_working_3-way'!U244/(3*'OddsRatio_working_3-way'!X244^(1/3))*SIN(('OddsRatio_working_3-way'!Y244+4*PI())/3)</f>
        <v>0.62353718333956898</v>
      </c>
      <c r="AL244" s="11">
        <f>'OddsRatio_working_3-way'!Z244+'OddsRatio_working_3-way'!AF244</f>
        <v>1.1203181675993421</v>
      </c>
      <c r="AM244" s="11">
        <f>'OddsRatio_working_3-way'!AA244+'OddsRatio_working_3-way'!AG244</f>
        <v>-1.0396779963057052</v>
      </c>
      <c r="AN244" s="11">
        <f>'OddsRatio_working_3-way'!AB244+'OddsRatio_working_3-way'!AH244</f>
        <v>-8.0640171293637208E-2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1.1203181675993421</v>
      </c>
      <c r="AS244" s="11">
        <f>IF(('OddsRatio_working_3-way'!X244=0),IF(Q244&gt;0,-Q244^(1/3),(-Q244)^(1/3)),'OddsRatio_working_3-way'!AM244-'OddsRatio_working_3-way'!R244/3)</f>
        <v>-1.0396779963057052</v>
      </c>
      <c r="AT244" s="11">
        <f>IF(('OddsRatio_working_3-way'!X244=0),IF(Q244&gt;0,-Q244^(1/3),(-Q244)^(1/3)),'OddsRatio_working_3-way'!AN244-'OddsRatio_working_3-way'!R244/3)</f>
        <v>-8.0640171293637208E-2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2.73</v>
      </c>
      <c r="B245" s="4">
        <f>IF('True_Odds_Calculator_3-way'!B246="","",'True_Odds_Calculator_3-way'!B246)</f>
        <v>3.07</v>
      </c>
      <c r="C245" s="4">
        <f>IF('True_Odds_Calculator_3-way'!C246="","",'True_Odds_Calculator_3-way'!C246)</f>
        <v>2.99</v>
      </c>
      <c r="D245" s="9">
        <f t="shared" si="52"/>
        <v>0.35717641946205986</v>
      </c>
      <c r="E245" s="9">
        <f t="shared" si="53"/>
        <v>0.31711376614371989</v>
      </c>
      <c r="F245" s="9">
        <f t="shared" si="54"/>
        <v>0.32570981439422031</v>
      </c>
      <c r="G245" s="9">
        <f t="shared" si="55"/>
        <v>1.0403103445910418</v>
      </c>
      <c r="H245" s="9">
        <f t="shared" si="56"/>
        <v>2.7997368961425027</v>
      </c>
      <c r="I245" s="9">
        <f t="shared" si="57"/>
        <v>3.1534424133034564</v>
      </c>
      <c r="J245" s="9">
        <f t="shared" si="58"/>
        <v>3.0702175857361729</v>
      </c>
      <c r="K245" s="11">
        <f t="shared" si="59"/>
        <v>0.36630036630036628</v>
      </c>
      <c r="L245" s="11">
        <f t="shared" si="60"/>
        <v>0.32573289902280134</v>
      </c>
      <c r="M245" s="11">
        <f t="shared" si="61"/>
        <v>0.33444816053511706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-0.28437886343173235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0.23105020218089839</v>
      </c>
      <c r="Q245" s="11">
        <f>2*'OddsRatio_working_3-way'!K245*'OddsRatio_working_3-way'!L245*'OddsRatio_working_3-way'!M245</f>
        <v>7.9810087109118633E-2</v>
      </c>
      <c r="R245" s="11">
        <f t="shared" si="62"/>
        <v>0</v>
      </c>
      <c r="S245" s="11">
        <f t="shared" si="63"/>
        <v>-0.81247318943717495</v>
      </c>
      <c r="T245" s="11">
        <f t="shared" si="64"/>
        <v>-0.2806470429834802</v>
      </c>
      <c r="U245" s="11">
        <f>'OddsRatio_working_3-way'!S245-'OddsRatio_working_3-way'!R245^2/3</f>
        <v>-0.81247318943717495</v>
      </c>
      <c r="V245" s="11">
        <f>'OddsRatio_working_3-way'!S245*'OddsRatio_working_3-way'!R245/3-2*'OddsRatio_working_3-way'!R245^3/27-'OddsRatio_working_3-way'!T245</f>
        <v>0.2806470429834802</v>
      </c>
      <c r="W245" s="11">
        <f>'OddsRatio_working_3-way'!V245^2+4*'OddsRatio_working_3-way'!U245^3/27</f>
        <v>-6.926235454028512E-4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0.14093915910843785</v>
      </c>
      <c r="Y245" s="11">
        <f>IF('OddsRatio_working_3-way'!W245&gt;=0,IF('OddsRatio_working_3-way'!V245+SQRT('OddsRatio_working_3-way'!W245)&gt;0,0,PI()),ACOS('OddsRatio_working_3-way'!V245/(2*'OddsRatio_working_3-way'!X245)))</f>
        <v>9.3501794895352042E-2</v>
      </c>
      <c r="Z245" s="11">
        <f>'OddsRatio_working_3-way'!X245^(1/3)*COS('OddsRatio_working_3-way'!Y245/3)</f>
        <v>0.520155172295521</v>
      </c>
      <c r="AA245" s="11">
        <f>'OddsRatio_working_3-way'!X245^(1/3)*COS(('OddsRatio_working_3-way'!Y245+2*PI())/3)</f>
        <v>-0.27412197684143003</v>
      </c>
      <c r="AB245" s="11">
        <f>'OddsRatio_working_3-way'!X245^(1/3)*COS(('OddsRatio_working_3-way'!Y245+4*PI())/3)</f>
        <v>-0.24603319545409064</v>
      </c>
      <c r="AC245" s="11">
        <f>'OddsRatio_working_3-way'!X245^(1/3)*SIN('OddsRatio_working_3-way'!Y245/3)</f>
        <v>1.6217065495188896E-2</v>
      </c>
      <c r="AD245" s="11">
        <f>'OddsRatio_working_3-way'!X245^(1/3)*SIN(('OddsRatio_working_3-way'!Y245+2*PI())/3)</f>
        <v>0.44235906037019845</v>
      </c>
      <c r="AE245" s="11">
        <f>'OddsRatio_working_3-way'!X245^(1/3)*SIN(('OddsRatio_working_3-way'!Y245+4*PI())/3)</f>
        <v>-0.45857612586538732</v>
      </c>
      <c r="AF245" s="11">
        <f>-'OddsRatio_working_3-way'!U245/(3*'OddsRatio_working_3-way'!X245^(1/3))*COS(('OddsRatio_working_3-way'!Y245)/3)</f>
        <v>0.52015517229552088</v>
      </c>
      <c r="AG245" s="11">
        <f>-'OddsRatio_working_3-way'!U245/(3*'OddsRatio_working_3-way'!X245^(1/3))*COS(('OddsRatio_working_3-way'!Y245+2*PI())/3)</f>
        <v>-0.27412197684142997</v>
      </c>
      <c r="AH245" s="11">
        <f>-'OddsRatio_working_3-way'!U245/(3*'OddsRatio_working_3-way'!X245^(1/3))*COS(('OddsRatio_working_3-way'!Y245+4*PI())/3)</f>
        <v>-0.24603319545409058</v>
      </c>
      <c r="AI245" s="11">
        <f>'OddsRatio_working_3-way'!U245/(3*'OddsRatio_working_3-way'!X245^(1/3))*SIN(('OddsRatio_working_3-way'!Y245)/3)</f>
        <v>-1.6217065495188893E-2</v>
      </c>
      <c r="AJ245" s="11">
        <f>'OddsRatio_working_3-way'!U245/(3*'OddsRatio_working_3-way'!X245^(1/3))*SIN(('OddsRatio_working_3-way'!Y245+2*PI())/3)</f>
        <v>-0.44235906037019834</v>
      </c>
      <c r="AK245" s="11">
        <f>'OddsRatio_working_3-way'!U245/(3*'OddsRatio_working_3-way'!X245^(1/3))*SIN(('OddsRatio_working_3-way'!Y245+4*PI())/3)</f>
        <v>0.45857612586538726</v>
      </c>
      <c r="AL245" s="11">
        <f>'OddsRatio_working_3-way'!Z245+'OddsRatio_working_3-way'!AF245</f>
        <v>1.0403103445910418</v>
      </c>
      <c r="AM245" s="11">
        <f>'OddsRatio_working_3-way'!AA245+'OddsRatio_working_3-way'!AG245</f>
        <v>-0.54824395368286005</v>
      </c>
      <c r="AN245" s="11">
        <f>'OddsRatio_working_3-way'!AB245+'OddsRatio_working_3-way'!AH245</f>
        <v>-0.49206639090818122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1.0403103445910418</v>
      </c>
      <c r="AS245" s="11">
        <f>IF(('OddsRatio_working_3-way'!X245=0),IF(Q245&gt;0,-Q245^(1/3),(-Q245)^(1/3)),'OddsRatio_working_3-way'!AM245-'OddsRatio_working_3-way'!R245/3)</f>
        <v>-0.54824395368286005</v>
      </c>
      <c r="AT245" s="11">
        <f>IF(('OddsRatio_working_3-way'!X245=0),IF(Q245&gt;0,-Q245^(1/3),(-Q245)^(1/3)),'OddsRatio_working_3-way'!AN245-'OddsRatio_working_3-way'!R245/3)</f>
        <v>-0.49206639090818122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1.2</v>
      </c>
      <c r="B246" s="4">
        <f>IF('True_Odds_Calculator_3-way'!B247="","",'True_Odds_Calculator_3-way'!B247)</f>
        <v>7.08</v>
      </c>
      <c r="C246" s="4">
        <f>IF('True_Odds_Calculator_3-way'!C247="","",'True_Odds_Calculator_3-way'!C247)</f>
        <v>17.059999999999999</v>
      </c>
      <c r="D246" s="9">
        <f t="shared" si="52"/>
        <v>0.8180921169906753</v>
      </c>
      <c r="E246" s="9">
        <f t="shared" si="53"/>
        <v>0.12887213163559735</v>
      </c>
      <c r="F246" s="9">
        <f t="shared" si="54"/>
        <v>5.3035751373727361E-2</v>
      </c>
      <c r="G246" s="9">
        <f t="shared" si="55"/>
        <v>1.1117811749517088</v>
      </c>
      <c r="H246" s="9">
        <f t="shared" si="56"/>
        <v>1.2223562349903416</v>
      </c>
      <c r="I246" s="9">
        <f t="shared" si="57"/>
        <v>7.7596295437063887</v>
      </c>
      <c r="J246" s="9">
        <f t="shared" si="58"/>
        <v>18.855205669724441</v>
      </c>
      <c r="K246" s="11">
        <f t="shared" si="59"/>
        <v>0.83333333333333337</v>
      </c>
      <c r="L246" s="11">
        <f t="shared" si="60"/>
        <v>0.14124293785310735</v>
      </c>
      <c r="M246" s="11">
        <f t="shared" si="61"/>
        <v>5.8616647127784298E-2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-0.13473660041108926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0.15413087297960232</v>
      </c>
      <c r="Q246" s="11">
        <f>2*'OddsRatio_working_3-way'!K246*'OddsRatio_working_3-way'!L246*'OddsRatio_working_3-way'!M246</f>
        <v>1.3798645745711935E-2</v>
      </c>
      <c r="R246" s="11">
        <f t="shared" si="62"/>
        <v>0</v>
      </c>
      <c r="S246" s="11">
        <f t="shared" si="63"/>
        <v>-1.1439421249262636</v>
      </c>
      <c r="T246" s="11">
        <f t="shared" si="64"/>
        <v>-0.10241200760306746</v>
      </c>
      <c r="U246" s="11">
        <f>'OddsRatio_working_3-way'!S246-'OddsRatio_working_3-way'!R246^2/3</f>
        <v>-1.1439421249262636</v>
      </c>
      <c r="V246" s="11">
        <f>'OddsRatio_working_3-way'!S246*'OddsRatio_working_3-way'!R246/3-2*'OddsRatio_working_3-way'!R246^3/27-'OddsRatio_working_3-way'!T246</f>
        <v>0.10241200760306746</v>
      </c>
      <c r="W246" s="11">
        <f>'OddsRatio_working_3-way'!V246^2+4*'OddsRatio_working_3-way'!U246^3/27</f>
        <v>-0.21128463490876384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0.23546382642035196</v>
      </c>
      <c r="Y246" s="11">
        <f>IF('OddsRatio_working_3-way'!W246&gt;=0,IF('OddsRatio_working_3-way'!V246+SQRT('OddsRatio_working_3-way'!W246)&gt;0,0,PI()),ACOS('OddsRatio_working_3-way'!V246/(2*'OddsRatio_working_3-way'!X246)))</f>
        <v>1.3515760118080224</v>
      </c>
      <c r="Z246" s="11">
        <f>'OddsRatio_working_3-way'!X246^(1/3)*COS('OddsRatio_working_3-way'!Y246/3)</f>
        <v>0.5558905874758544</v>
      </c>
      <c r="AA246" s="11">
        <f>'OddsRatio_working_3-way'!X246^(1/3)*COS(('OddsRatio_working_3-way'!Y246+2*PI())/3)</f>
        <v>-0.5108074252629522</v>
      </c>
      <c r="AB246" s="11">
        <f>'OddsRatio_working_3-way'!X246^(1/3)*COS(('OddsRatio_working_3-way'!Y246+4*PI())/3)</f>
        <v>-4.5083162212902296E-2</v>
      </c>
      <c r="AC246" s="11">
        <f>'OddsRatio_working_3-way'!X246^(1/3)*SIN('OddsRatio_working_3-way'!Y246/3)</f>
        <v>0.26888602864008637</v>
      </c>
      <c r="AD246" s="11">
        <f>'OddsRatio_working_3-way'!X246^(1/3)*SIN(('OddsRatio_working_3-way'!Y246+2*PI())/3)</f>
        <v>0.34697235615870231</v>
      </c>
      <c r="AE246" s="11">
        <f>'OddsRatio_working_3-way'!X246^(1/3)*SIN(('OddsRatio_working_3-way'!Y246+4*PI())/3)</f>
        <v>-0.61585838479878874</v>
      </c>
      <c r="AF246" s="11">
        <f>-'OddsRatio_working_3-way'!U246/(3*'OddsRatio_working_3-way'!X246^(1/3))*COS(('OddsRatio_working_3-way'!Y246)/3)</f>
        <v>0.5558905874758544</v>
      </c>
      <c r="AG246" s="11">
        <f>-'OddsRatio_working_3-way'!U246/(3*'OddsRatio_working_3-way'!X246^(1/3))*COS(('OddsRatio_working_3-way'!Y246+2*PI())/3)</f>
        <v>-0.5108074252629522</v>
      </c>
      <c r="AH246" s="11">
        <f>-'OddsRatio_working_3-way'!U246/(3*'OddsRatio_working_3-way'!X246^(1/3))*COS(('OddsRatio_working_3-way'!Y246+4*PI())/3)</f>
        <v>-4.5083162212902296E-2</v>
      </c>
      <c r="AI246" s="11">
        <f>'OddsRatio_working_3-way'!U246/(3*'OddsRatio_working_3-way'!X246^(1/3))*SIN(('OddsRatio_working_3-way'!Y246)/3)</f>
        <v>-0.26888602864008637</v>
      </c>
      <c r="AJ246" s="11">
        <f>'OddsRatio_working_3-way'!U246/(3*'OddsRatio_working_3-way'!X246^(1/3))*SIN(('OddsRatio_working_3-way'!Y246+2*PI())/3)</f>
        <v>-0.34697235615870231</v>
      </c>
      <c r="AK246" s="11">
        <f>'OddsRatio_working_3-way'!U246/(3*'OddsRatio_working_3-way'!X246^(1/3))*SIN(('OddsRatio_working_3-way'!Y246+4*PI())/3)</f>
        <v>0.61585838479878874</v>
      </c>
      <c r="AL246" s="11">
        <f>'OddsRatio_working_3-way'!Z246+'OddsRatio_working_3-way'!AF246</f>
        <v>1.1117811749517088</v>
      </c>
      <c r="AM246" s="11">
        <f>'OddsRatio_working_3-way'!AA246+'OddsRatio_working_3-way'!AG246</f>
        <v>-1.0216148505259044</v>
      </c>
      <c r="AN246" s="11">
        <f>'OddsRatio_working_3-way'!AB246+'OddsRatio_working_3-way'!AH246</f>
        <v>-9.0166324425804592E-2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1.1117811749517088</v>
      </c>
      <c r="AS246" s="11">
        <f>IF(('OddsRatio_working_3-way'!X246=0),IF(Q246&gt;0,-Q246^(1/3),(-Q246)^(1/3)),'OddsRatio_working_3-way'!AM246-'OddsRatio_working_3-way'!R246/3)</f>
        <v>-1.0216148505259044</v>
      </c>
      <c r="AT246" s="11">
        <f>IF(('OddsRatio_working_3-way'!X246=0),IF(Q246&gt;0,-Q246^(1/3),(-Q246)^(1/3)),'OddsRatio_working_3-way'!AN246-'OddsRatio_working_3-way'!R246/3)</f>
        <v>-9.0166324425804592E-2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2.34</v>
      </c>
      <c r="B247" s="4">
        <f>IF('True_Odds_Calculator_3-way'!B248="","",'True_Odds_Calculator_3-way'!B248)</f>
        <v>3.3</v>
      </c>
      <c r="C247" s="4">
        <f>IF('True_Odds_Calculator_3-way'!C248="","",'True_Odds_Calculator_3-way'!C248)</f>
        <v>3.36</v>
      </c>
      <c r="D247" s="9">
        <f t="shared" si="52"/>
        <v>0.41701103376857696</v>
      </c>
      <c r="E247" s="9">
        <f t="shared" si="53"/>
        <v>0.29415370012254288</v>
      </c>
      <c r="F247" s="9">
        <f t="shared" si="54"/>
        <v>0.28883526610888005</v>
      </c>
      <c r="G247" s="9">
        <f t="shared" si="55"/>
        <v>1.043297077245827</v>
      </c>
      <c r="H247" s="9">
        <f t="shared" si="56"/>
        <v>2.3980180835094083</v>
      </c>
      <c r="I247" s="9">
        <f t="shared" si="57"/>
        <v>3.3995832776654016</v>
      </c>
      <c r="J247" s="9">
        <f t="shared" si="58"/>
        <v>3.4621811023001516</v>
      </c>
      <c r="K247" s="11">
        <f t="shared" si="59"/>
        <v>0.42735042735042739</v>
      </c>
      <c r="L247" s="11">
        <f t="shared" si="60"/>
        <v>0.30303030303030304</v>
      </c>
      <c r="M247" s="11">
        <f t="shared" si="61"/>
        <v>0.29761904761904762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-0.28033386366719693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0.23125023125023125</v>
      </c>
      <c r="Q247" s="11">
        <f>2*'OddsRatio_working_3-way'!K247*'OddsRatio_working_3-way'!L247*'OddsRatio_working_3-way'!M247</f>
        <v>7.7083410416743756E-2</v>
      </c>
      <c r="R247" s="11">
        <f t="shared" si="62"/>
        <v>0</v>
      </c>
      <c r="S247" s="11">
        <f t="shared" si="63"/>
        <v>-0.82491008480075689</v>
      </c>
      <c r="T247" s="11">
        <f t="shared" si="64"/>
        <v>-0.27497002826691902</v>
      </c>
      <c r="U247" s="11">
        <f>'OddsRatio_working_3-way'!S247-'OddsRatio_working_3-way'!R247^2/3</f>
        <v>-0.82491008480075689</v>
      </c>
      <c r="V247" s="11">
        <f>'OddsRatio_working_3-way'!S247*'OddsRatio_working_3-way'!R247/3-2*'OddsRatio_working_3-way'!R247^3/27-'OddsRatio_working_3-way'!T247</f>
        <v>0.27497002826691902</v>
      </c>
      <c r="W247" s="11">
        <f>'OddsRatio_working_3-way'!V247^2+4*'OddsRatio_working_3-way'!U247^3/27</f>
        <v>-7.5517871714168017E-3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0.14418764130164471</v>
      </c>
      <c r="Y247" s="11">
        <f>IF('OddsRatio_working_3-way'!W247&gt;=0,IF('OddsRatio_working_3-way'!V247+SQRT('OddsRatio_working_3-way'!W247)&gt;0,0,PI()),ACOS('OddsRatio_working_3-way'!V247/(2*'OddsRatio_working_3-way'!X247)))</f>
        <v>0.30610498274562992</v>
      </c>
      <c r="Z247" s="11">
        <f>'OddsRatio_working_3-way'!X247^(1/3)*COS('OddsRatio_working_3-way'!Y247/3)</f>
        <v>0.52164853862291338</v>
      </c>
      <c r="AA247" s="11">
        <f>'OddsRatio_working_3-way'!X247^(1/3)*COS(('OddsRatio_working_3-way'!Y247+2*PI())/3)</f>
        <v>-0.30708032637021726</v>
      </c>
      <c r="AB247" s="11">
        <f>'OddsRatio_working_3-way'!X247^(1/3)*COS(('OddsRatio_working_3-way'!Y247+4*PI())/3)</f>
        <v>-0.21456821225269629</v>
      </c>
      <c r="AC247" s="11">
        <f>'OddsRatio_working_3-way'!X247^(1/3)*SIN('OddsRatio_working_3-way'!Y247/3)</f>
        <v>5.3411893989052113E-2</v>
      </c>
      <c r="AD247" s="11">
        <f>'OddsRatio_working_3-way'!X247^(1/3)*SIN(('OddsRatio_working_3-way'!Y247+2*PI())/3)</f>
        <v>0.42505493929994481</v>
      </c>
      <c r="AE247" s="11">
        <f>'OddsRatio_working_3-way'!X247^(1/3)*SIN(('OddsRatio_working_3-way'!Y247+4*PI())/3)</f>
        <v>-0.47846683328899692</v>
      </c>
      <c r="AF247" s="11">
        <f>-'OddsRatio_working_3-way'!U247/(3*'OddsRatio_working_3-way'!X247^(1/3))*COS(('OddsRatio_working_3-way'!Y247)/3)</f>
        <v>0.52164853862291349</v>
      </c>
      <c r="AG247" s="11">
        <f>-'OddsRatio_working_3-way'!U247/(3*'OddsRatio_working_3-way'!X247^(1/3))*COS(('OddsRatio_working_3-way'!Y247+2*PI())/3)</f>
        <v>-0.30708032637021732</v>
      </c>
      <c r="AH247" s="11">
        <f>-'OddsRatio_working_3-way'!U247/(3*'OddsRatio_working_3-way'!X247^(1/3))*COS(('OddsRatio_working_3-way'!Y247+4*PI())/3)</f>
        <v>-0.21456821225269632</v>
      </c>
      <c r="AI247" s="11">
        <f>'OddsRatio_working_3-way'!U247/(3*'OddsRatio_working_3-way'!X247^(1/3))*SIN(('OddsRatio_working_3-way'!Y247)/3)</f>
        <v>-5.341189398905212E-2</v>
      </c>
      <c r="AJ247" s="11">
        <f>'OddsRatio_working_3-way'!U247/(3*'OddsRatio_working_3-way'!X247^(1/3))*SIN(('OddsRatio_working_3-way'!Y247+2*PI())/3)</f>
        <v>-0.42505493929994492</v>
      </c>
      <c r="AK247" s="11">
        <f>'OddsRatio_working_3-way'!U247/(3*'OddsRatio_working_3-way'!X247^(1/3))*SIN(('OddsRatio_working_3-way'!Y247+4*PI())/3)</f>
        <v>0.47846683328899703</v>
      </c>
      <c r="AL247" s="11">
        <f>'OddsRatio_working_3-way'!Z247+'OddsRatio_working_3-way'!AF247</f>
        <v>1.043297077245827</v>
      </c>
      <c r="AM247" s="11">
        <f>'OddsRatio_working_3-way'!AA247+'OddsRatio_working_3-way'!AG247</f>
        <v>-0.61416065274043463</v>
      </c>
      <c r="AN247" s="11">
        <f>'OddsRatio_working_3-way'!AB247+'OddsRatio_working_3-way'!AH247</f>
        <v>-0.42913642450539258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1.043297077245827</v>
      </c>
      <c r="AS247" s="11">
        <f>IF(('OddsRatio_working_3-way'!X247=0),IF(Q247&gt;0,-Q247^(1/3),(-Q247)^(1/3)),'OddsRatio_working_3-way'!AM247-'OddsRatio_working_3-way'!R247/3)</f>
        <v>-0.61416065274043463</v>
      </c>
      <c r="AT247" s="11">
        <f>IF(('OddsRatio_working_3-way'!X247=0),IF(Q247&gt;0,-Q247^(1/3),(-Q247)^(1/3)),'OddsRatio_working_3-way'!AN247-'OddsRatio_working_3-way'!R247/3)</f>
        <v>-0.42913642450539258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1.97</v>
      </c>
      <c r="B248" s="4">
        <f>IF('True_Odds_Calculator_3-way'!B249="","",'True_Odds_Calculator_3-way'!B249)</f>
        <v>3.44</v>
      </c>
      <c r="C248" s="4">
        <f>IF('True_Odds_Calculator_3-way'!C249="","",'True_Odds_Calculator_3-way'!C249)</f>
        <v>4.34</v>
      </c>
      <c r="D248" s="9">
        <f t="shared" si="52"/>
        <v>0.49620327753054788</v>
      </c>
      <c r="E248" s="9">
        <f t="shared" si="53"/>
        <v>0.28137640251216312</v>
      </c>
      <c r="F248" s="9">
        <f t="shared" si="54"/>
        <v>0.22242031995728906</v>
      </c>
      <c r="G248" s="9">
        <f t="shared" si="55"/>
        <v>1.0467042196623182</v>
      </c>
      <c r="H248" s="9">
        <f t="shared" si="56"/>
        <v>2.0153030930724491</v>
      </c>
      <c r="I248" s="9">
        <f t="shared" si="57"/>
        <v>3.5539582959760558</v>
      </c>
      <c r="J248" s="9">
        <f t="shared" si="58"/>
        <v>4.4959920936721431</v>
      </c>
      <c r="K248" s="11">
        <f t="shared" si="59"/>
        <v>0.50761421319796951</v>
      </c>
      <c r="L248" s="11">
        <f t="shared" si="60"/>
        <v>0.29069767441860467</v>
      </c>
      <c r="M248" s="11">
        <f t="shared" si="61"/>
        <v>0.2304147465437788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-0.26877794503012997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0.22950353251837252</v>
      </c>
      <c r="Q248" s="11">
        <f>2*'OddsRatio_working_3-way'!K248*'OddsRatio_working_3-way'!L248*'OddsRatio_working_3-way'!M248</f>
        <v>6.8001046672110377E-2</v>
      </c>
      <c r="R248" s="11">
        <f t="shared" si="62"/>
        <v>0</v>
      </c>
      <c r="S248" s="11">
        <f t="shared" si="63"/>
        <v>-0.85387784512097975</v>
      </c>
      <c r="T248" s="11">
        <f t="shared" si="64"/>
        <v>-0.25300084299880882</v>
      </c>
      <c r="U248" s="11">
        <f>'OddsRatio_working_3-way'!S248-'OddsRatio_working_3-way'!R248^2/3</f>
        <v>-0.85387784512097975</v>
      </c>
      <c r="V248" s="11">
        <f>'OddsRatio_working_3-way'!S248*'OddsRatio_working_3-way'!R248/3-2*'OddsRatio_working_3-way'!R248^3/27-'OddsRatio_working_3-way'!T248</f>
        <v>0.25300084299880882</v>
      </c>
      <c r="W248" s="11">
        <f>'OddsRatio_working_3-way'!V248^2+4*'OddsRatio_working_3-way'!U248^3/27</f>
        <v>-2.8222963620354785E-2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0.15184893000813562</v>
      </c>
      <c r="Y248" s="11">
        <f>IF('OddsRatio_working_3-way'!W248&gt;=0,IF('OddsRatio_working_3-way'!V248+SQRT('OddsRatio_working_3-way'!W248)&gt;0,0,PI()),ACOS('OddsRatio_working_3-way'!V248/(2*'OddsRatio_working_3-way'!X248)))</f>
        <v>0.58616612510347876</v>
      </c>
      <c r="Z248" s="11">
        <f>'OddsRatio_working_3-way'!X248^(1/3)*COS('OddsRatio_working_3-way'!Y248/3)</f>
        <v>0.5233521098311591</v>
      </c>
      <c r="AA248" s="11">
        <f>'OddsRatio_working_3-way'!X248^(1/3)*COS(('OddsRatio_working_3-way'!Y248+2*PI())/3)</f>
        <v>-0.3513777167268341</v>
      </c>
      <c r="AB248" s="11">
        <f>'OddsRatio_working_3-way'!X248^(1/3)*COS(('OddsRatio_working_3-way'!Y248+4*PI())/3)</f>
        <v>-0.17197439310432536</v>
      </c>
      <c r="AC248" s="11">
        <f>'OddsRatio_working_3-way'!X248^(1/3)*SIN('OddsRatio_working_3-way'!Y248/3)</f>
        <v>0.10357855718696916</v>
      </c>
      <c r="AD248" s="11">
        <f>'OddsRatio_working_3-way'!X248^(1/3)*SIN(('OddsRatio_working_3-way'!Y248+2*PI())/3)</f>
        <v>0.40144694364448286</v>
      </c>
      <c r="AE248" s="11">
        <f>'OddsRatio_working_3-way'!X248^(1/3)*SIN(('OddsRatio_working_3-way'!Y248+4*PI())/3)</f>
        <v>-0.50502550083145192</v>
      </c>
      <c r="AF248" s="11">
        <f>-'OddsRatio_working_3-way'!U248/(3*'OddsRatio_working_3-way'!X248^(1/3))*COS(('OddsRatio_working_3-way'!Y248)/3)</f>
        <v>0.5233521098311591</v>
      </c>
      <c r="AG248" s="11">
        <f>-'OddsRatio_working_3-way'!U248/(3*'OddsRatio_working_3-way'!X248^(1/3))*COS(('OddsRatio_working_3-way'!Y248+2*PI())/3)</f>
        <v>-0.3513777167268341</v>
      </c>
      <c r="AH248" s="11">
        <f>-'OddsRatio_working_3-way'!U248/(3*'OddsRatio_working_3-way'!X248^(1/3))*COS(('OddsRatio_working_3-way'!Y248+4*PI())/3)</f>
        <v>-0.17197439310432536</v>
      </c>
      <c r="AI248" s="11">
        <f>'OddsRatio_working_3-way'!U248/(3*'OddsRatio_working_3-way'!X248^(1/3))*SIN(('OddsRatio_working_3-way'!Y248)/3)</f>
        <v>-0.10357855718696916</v>
      </c>
      <c r="AJ248" s="11">
        <f>'OddsRatio_working_3-way'!U248/(3*'OddsRatio_working_3-way'!X248^(1/3))*SIN(('OddsRatio_working_3-way'!Y248+2*PI())/3)</f>
        <v>-0.40144694364448286</v>
      </c>
      <c r="AK248" s="11">
        <f>'OddsRatio_working_3-way'!U248/(3*'OddsRatio_working_3-way'!X248^(1/3))*SIN(('OddsRatio_working_3-way'!Y248+4*PI())/3)</f>
        <v>0.50502550083145192</v>
      </c>
      <c r="AL248" s="11">
        <f>'OddsRatio_working_3-way'!Z248+'OddsRatio_working_3-way'!AF248</f>
        <v>1.0467042196623182</v>
      </c>
      <c r="AM248" s="11">
        <f>'OddsRatio_working_3-way'!AA248+'OddsRatio_working_3-way'!AG248</f>
        <v>-0.7027554334536682</v>
      </c>
      <c r="AN248" s="11">
        <f>'OddsRatio_working_3-way'!AB248+'OddsRatio_working_3-way'!AH248</f>
        <v>-0.34394878620865071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1.0467042196623182</v>
      </c>
      <c r="AS248" s="11">
        <f>IF(('OddsRatio_working_3-way'!X248=0),IF(Q248&gt;0,-Q248^(1/3),(-Q248)^(1/3)),'OddsRatio_working_3-way'!AM248-'OddsRatio_working_3-way'!R248/3)</f>
        <v>-0.7027554334536682</v>
      </c>
      <c r="AT248" s="11">
        <f>IF(('OddsRatio_working_3-way'!X248=0),IF(Q248&gt;0,-Q248^(1/3),(-Q248)^(1/3)),'OddsRatio_working_3-way'!AN248-'OddsRatio_working_3-way'!R248/3)</f>
        <v>-0.34394878620865071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1.83</v>
      </c>
      <c r="B249" s="4">
        <f>IF('True_Odds_Calculator_3-way'!B250="","",'True_Odds_Calculator_3-way'!B250)</f>
        <v>3.79</v>
      </c>
      <c r="C249" s="4">
        <f>IF('True_Odds_Calculator_3-way'!C250="","",'True_Odds_Calculator_3-way'!C250)</f>
        <v>4.58</v>
      </c>
      <c r="D249" s="9">
        <f t="shared" si="52"/>
        <v>0.53476517342306096</v>
      </c>
      <c r="E249" s="9">
        <f t="shared" si="53"/>
        <v>0.25481670608754992</v>
      </c>
      <c r="F249" s="9">
        <f t="shared" si="54"/>
        <v>0.21041812048938915</v>
      </c>
      <c r="G249" s="9">
        <f t="shared" si="55"/>
        <v>1.0481682714193057</v>
      </c>
      <c r="H249" s="9">
        <f t="shared" si="56"/>
        <v>1.8699796652780241</v>
      </c>
      <c r="I249" s="9">
        <f t="shared" si="57"/>
        <v>3.9243894772598624</v>
      </c>
      <c r="J249" s="9">
        <f t="shared" si="58"/>
        <v>4.7524424116811153</v>
      </c>
      <c r="K249" s="11">
        <f t="shared" si="59"/>
        <v>0.54644808743169393</v>
      </c>
      <c r="L249" s="11">
        <f t="shared" si="60"/>
        <v>0.26385224274406333</v>
      </c>
      <c r="M249" s="11">
        <f t="shared" si="61"/>
        <v>0.2183406113537118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-0.26098139283536048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0.22666095732899708</v>
      </c>
      <c r="Q249" s="11">
        <f>2*'OddsRatio_working_3-way'!K249*'OddsRatio_working_3-way'!L249*'OddsRatio_working_3-way'!M249</f>
        <v>6.2961377035832503E-2</v>
      </c>
      <c r="R249" s="11">
        <f t="shared" si="62"/>
        <v>0</v>
      </c>
      <c r="S249" s="11">
        <f t="shared" si="63"/>
        <v>-0.86849470326792844</v>
      </c>
      <c r="T249" s="11">
        <f t="shared" si="64"/>
        <v>-0.24124852868553562</v>
      </c>
      <c r="U249" s="11">
        <f>'OddsRatio_working_3-way'!S249-'OddsRatio_working_3-way'!R249^2/3</f>
        <v>-0.86849470326792844</v>
      </c>
      <c r="V249" s="11">
        <f>'OddsRatio_working_3-way'!S249*'OddsRatio_working_3-way'!R249/3-2*'OddsRatio_working_3-way'!R249^3/27-'OddsRatio_working_3-way'!T249</f>
        <v>0.24124852868553562</v>
      </c>
      <c r="W249" s="11">
        <f>'OddsRatio_working_3-way'!V249^2+4*'OddsRatio_working_3-way'!U249^3/27</f>
        <v>-3.8849641236137246E-2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0.15576464122922198</v>
      </c>
      <c r="Y249" s="11">
        <f>IF('OddsRatio_working_3-way'!W249&gt;=0,IF('OddsRatio_working_3-way'!V249+SQRT('OddsRatio_working_3-way'!W249)&gt;0,0,PI()),ACOS('OddsRatio_working_3-way'!V249/(2*'OddsRatio_working_3-way'!X249)))</f>
        <v>0.68502882489782868</v>
      </c>
      <c r="Z249" s="11">
        <f>'OddsRatio_working_3-way'!X249^(1/3)*COS('OddsRatio_working_3-way'!Y249/3)</f>
        <v>0.52408413570965295</v>
      </c>
      <c r="AA249" s="11">
        <f>'OddsRatio_working_3-way'!X249^(1/3)*COS(('OddsRatio_working_3-way'!Y249+2*PI())/3)</f>
        <v>-0.3675197424598427</v>
      </c>
      <c r="AB249" s="11">
        <f>'OddsRatio_working_3-way'!X249^(1/3)*COS(('OddsRatio_working_3-way'!Y249+4*PI())/3)</f>
        <v>-0.15656439324981042</v>
      </c>
      <c r="AC249" s="11">
        <f>'OddsRatio_working_3-way'!X249^(1/3)*SIN('OddsRatio_working_3-way'!Y249/3)</f>
        <v>0.12179512765340376</v>
      </c>
      <c r="AD249" s="11">
        <f>'OddsRatio_working_3-way'!X249^(1/3)*SIN(('OddsRatio_working_3-way'!Y249+2*PI())/3)</f>
        <v>0.39297261141826889</v>
      </c>
      <c r="AE249" s="11">
        <f>'OddsRatio_working_3-way'!X249^(1/3)*SIN(('OddsRatio_working_3-way'!Y249+4*PI())/3)</f>
        <v>-0.51476773907167261</v>
      </c>
      <c r="AF249" s="11">
        <f>-'OddsRatio_working_3-way'!U249/(3*'OddsRatio_working_3-way'!X249^(1/3))*COS(('OddsRatio_working_3-way'!Y249)/3)</f>
        <v>0.52408413570965284</v>
      </c>
      <c r="AG249" s="11">
        <f>-'OddsRatio_working_3-way'!U249/(3*'OddsRatio_working_3-way'!X249^(1/3))*COS(('OddsRatio_working_3-way'!Y249+2*PI())/3)</f>
        <v>-0.36751974245984259</v>
      </c>
      <c r="AH249" s="11">
        <f>-'OddsRatio_working_3-way'!U249/(3*'OddsRatio_working_3-way'!X249^(1/3))*COS(('OddsRatio_working_3-way'!Y249+4*PI())/3)</f>
        <v>-0.15656439324981039</v>
      </c>
      <c r="AI249" s="11">
        <f>'OddsRatio_working_3-way'!U249/(3*'OddsRatio_working_3-way'!X249^(1/3))*SIN(('OddsRatio_working_3-way'!Y249)/3)</f>
        <v>-0.12179512765340374</v>
      </c>
      <c r="AJ249" s="11">
        <f>'OddsRatio_working_3-way'!U249/(3*'OddsRatio_working_3-way'!X249^(1/3))*SIN(('OddsRatio_working_3-way'!Y249+2*PI())/3)</f>
        <v>-0.39297261141826884</v>
      </c>
      <c r="AK249" s="11">
        <f>'OddsRatio_working_3-way'!U249/(3*'OddsRatio_working_3-way'!X249^(1/3))*SIN(('OddsRatio_working_3-way'!Y249+4*PI())/3)</f>
        <v>0.5147677390716725</v>
      </c>
      <c r="AL249" s="11">
        <f>'OddsRatio_working_3-way'!Z249+'OddsRatio_working_3-way'!AF249</f>
        <v>1.0481682714193057</v>
      </c>
      <c r="AM249" s="11">
        <f>'OddsRatio_working_3-way'!AA249+'OddsRatio_working_3-way'!AG249</f>
        <v>-0.73503948491968529</v>
      </c>
      <c r="AN249" s="11">
        <f>'OddsRatio_working_3-way'!AB249+'OddsRatio_working_3-way'!AH249</f>
        <v>-0.31312878649962084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1.0481682714193057</v>
      </c>
      <c r="AS249" s="11">
        <f>IF(('OddsRatio_working_3-way'!X249=0),IF(Q249&gt;0,-Q249^(1/3),(-Q249)^(1/3)),'OddsRatio_working_3-way'!AM249-'OddsRatio_working_3-way'!R249/3)</f>
        <v>-0.73503948491968529</v>
      </c>
      <c r="AT249" s="11">
        <f>IF(('OddsRatio_working_3-way'!X249=0),IF(Q249&gt;0,-Q249^(1/3),(-Q249)^(1/3)),'OddsRatio_working_3-way'!AN249-'OddsRatio_working_3-way'!R249/3)</f>
        <v>-0.31312878649962084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2.19</v>
      </c>
      <c r="B250" s="4">
        <f>IF('True_Odds_Calculator_3-way'!B251="","",'True_Odds_Calculator_3-way'!B251)</f>
        <v>3.15</v>
      </c>
      <c r="C250" s="4">
        <f>IF('True_Odds_Calculator_3-way'!C251="","",'True_Odds_Calculator_3-way'!C251)</f>
        <v>3.95</v>
      </c>
      <c r="D250" s="9">
        <f t="shared" si="52"/>
        <v>0.44623697263855877</v>
      </c>
      <c r="E250" s="9">
        <f t="shared" si="53"/>
        <v>0.30844455155086753</v>
      </c>
      <c r="F250" s="9">
        <f t="shared" si="54"/>
        <v>0.24531847581057389</v>
      </c>
      <c r="G250" s="9">
        <f t="shared" si="55"/>
        <v>1.0428250242573629</v>
      </c>
      <c r="H250" s="9">
        <f t="shared" si="56"/>
        <v>2.2409617788662617</v>
      </c>
      <c r="I250" s="9">
        <f t="shared" si="57"/>
        <v>3.2420738021533304</v>
      </c>
      <c r="J250" s="9">
        <f t="shared" si="58"/>
        <v>4.0763338215592206</v>
      </c>
      <c r="K250" s="11">
        <f t="shared" si="59"/>
        <v>0.45662100456621008</v>
      </c>
      <c r="L250" s="11">
        <f t="shared" si="60"/>
        <v>0.31746031746031744</v>
      </c>
      <c r="M250" s="11">
        <f t="shared" si="61"/>
        <v>0.25316455696202528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-0.2769846315884118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0.23083352370676796</v>
      </c>
      <c r="Q250" s="11">
        <f>2*'OddsRatio_working_3-way'!K250*'OddsRatio_working_3-way'!L250*'OddsRatio_working_3-way'!M250</f>
        <v>7.3396986870196496E-2</v>
      </c>
      <c r="R250" s="11">
        <f t="shared" si="62"/>
        <v>0</v>
      </c>
      <c r="S250" s="11">
        <f t="shared" si="63"/>
        <v>-0.83338025789740366</v>
      </c>
      <c r="T250" s="11">
        <f t="shared" si="64"/>
        <v>-0.264985773576281</v>
      </c>
      <c r="U250" s="11">
        <f>'OddsRatio_working_3-way'!S250-'OddsRatio_working_3-way'!R250^2/3</f>
        <v>-0.83338025789740366</v>
      </c>
      <c r="V250" s="11">
        <f>'OddsRatio_working_3-way'!S250*'OddsRatio_working_3-way'!R250/3-2*'OddsRatio_working_3-way'!R250^3/27-'OddsRatio_working_3-way'!T250</f>
        <v>0.264985773576281</v>
      </c>
      <c r="W250" s="11">
        <f>'OddsRatio_working_3-way'!V250^2+4*'OddsRatio_working_3-way'!U250^3/27</f>
        <v>-1.5530905538042705E-2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0.14641410940877828</v>
      </c>
      <c r="Y250" s="11">
        <f>IF('OddsRatio_working_3-way'!W250&gt;=0,IF('OddsRatio_working_3-way'!V250+SQRT('OddsRatio_working_3-way'!W250)&gt;0,0,PI()),ACOS('OddsRatio_working_3-way'!V250/(2*'OddsRatio_working_3-way'!X250)))</f>
        <v>0.43960733480218162</v>
      </c>
      <c r="Z250" s="11">
        <f>'OddsRatio_working_3-way'!X250^(1/3)*COS('OddsRatio_working_3-way'!Y250/3)</f>
        <v>0.52141251212868156</v>
      </c>
      <c r="AA250" s="11">
        <f>'OddsRatio_working_3-way'!X250^(1/3)*COS(('OddsRatio_working_3-way'!Y250+2*PI())/3)</f>
        <v>-0.32735315112400643</v>
      </c>
      <c r="AB250" s="11">
        <f>'OddsRatio_working_3-way'!X250^(1/3)*COS(('OddsRatio_working_3-way'!Y250+4*PI())/3)</f>
        <v>-0.19405936100467525</v>
      </c>
      <c r="AC250" s="11">
        <f>'OddsRatio_working_3-way'!X250^(1/3)*SIN('OddsRatio_working_3-way'!Y250/3)</f>
        <v>7.6957205606701606E-2</v>
      </c>
      <c r="AD250" s="11">
        <f>'OddsRatio_working_3-way'!X250^(1/3)*SIN(('OddsRatio_working_3-way'!Y250+2*PI())/3)</f>
        <v>0.41307787855114925</v>
      </c>
      <c r="AE250" s="11">
        <f>'OddsRatio_working_3-way'!X250^(1/3)*SIN(('OddsRatio_working_3-way'!Y250+4*PI())/3)</f>
        <v>-0.49003508415785069</v>
      </c>
      <c r="AF250" s="11">
        <f>-'OddsRatio_working_3-way'!U250/(3*'OddsRatio_working_3-way'!X250^(1/3))*COS(('OddsRatio_working_3-way'!Y250)/3)</f>
        <v>0.52141251212868145</v>
      </c>
      <c r="AG250" s="11">
        <f>-'OddsRatio_working_3-way'!U250/(3*'OddsRatio_working_3-way'!X250^(1/3))*COS(('OddsRatio_working_3-way'!Y250+2*PI())/3)</f>
        <v>-0.32735315112400637</v>
      </c>
      <c r="AH250" s="11">
        <f>-'OddsRatio_working_3-way'!U250/(3*'OddsRatio_working_3-way'!X250^(1/3))*COS(('OddsRatio_working_3-way'!Y250+4*PI())/3)</f>
        <v>-0.19405936100467522</v>
      </c>
      <c r="AI250" s="11">
        <f>'OddsRatio_working_3-way'!U250/(3*'OddsRatio_working_3-way'!X250^(1/3))*SIN(('OddsRatio_working_3-way'!Y250)/3)</f>
        <v>-7.6957205606701592E-2</v>
      </c>
      <c r="AJ250" s="11">
        <f>'OddsRatio_working_3-way'!U250/(3*'OddsRatio_working_3-way'!X250^(1/3))*SIN(('OddsRatio_working_3-way'!Y250+2*PI())/3)</f>
        <v>-0.41307787855114919</v>
      </c>
      <c r="AK250" s="11">
        <f>'OddsRatio_working_3-way'!U250/(3*'OddsRatio_working_3-way'!X250^(1/3))*SIN(('OddsRatio_working_3-way'!Y250+4*PI())/3)</f>
        <v>0.49003508415785058</v>
      </c>
      <c r="AL250" s="11">
        <f>'OddsRatio_working_3-way'!Z250+'OddsRatio_working_3-way'!AF250</f>
        <v>1.0428250242573629</v>
      </c>
      <c r="AM250" s="11">
        <f>'OddsRatio_working_3-way'!AA250+'OddsRatio_working_3-way'!AG250</f>
        <v>-0.65470630224801285</v>
      </c>
      <c r="AN250" s="11">
        <f>'OddsRatio_working_3-way'!AB250+'OddsRatio_working_3-way'!AH250</f>
        <v>-0.38811872200935049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1.0428250242573629</v>
      </c>
      <c r="AS250" s="11">
        <f>IF(('OddsRatio_working_3-way'!X250=0),IF(Q250&gt;0,-Q250^(1/3),(-Q250)^(1/3)),'OddsRatio_working_3-way'!AM250-'OddsRatio_working_3-way'!R250/3)</f>
        <v>-0.65470630224801285</v>
      </c>
      <c r="AT250" s="11">
        <f>IF(('OddsRatio_working_3-way'!X250=0),IF(Q250&gt;0,-Q250^(1/3),(-Q250)^(1/3)),'OddsRatio_working_3-way'!AN250-'OddsRatio_working_3-way'!R250/3)</f>
        <v>-0.38811872200935049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3.04</v>
      </c>
      <c r="B251" s="4">
        <f>IF('True_Odds_Calculator_3-way'!B252="","",'True_Odds_Calculator_3-way'!B252)</f>
        <v>2.85</v>
      </c>
      <c r="C251" s="4">
        <f>IF('True_Odds_Calculator_3-way'!C252="","",'True_Odds_Calculator_3-way'!C252)</f>
        <v>2.66</v>
      </c>
      <c r="D251" s="9">
        <f t="shared" si="52"/>
        <v>0.31096212835652509</v>
      </c>
      <c r="E251" s="9">
        <f t="shared" si="53"/>
        <v>0.33228665639296723</v>
      </c>
      <c r="F251" s="9">
        <f t="shared" si="54"/>
        <v>0.35675121525050768</v>
      </c>
      <c r="G251" s="9">
        <f t="shared" si="55"/>
        <v>1.0861890621711889</v>
      </c>
      <c r="H251" s="9">
        <f t="shared" si="56"/>
        <v>3.2158256868292252</v>
      </c>
      <c r="I251" s="9">
        <f t="shared" si="57"/>
        <v>3.0094497650166994</v>
      </c>
      <c r="J251" s="9">
        <f t="shared" si="58"/>
        <v>2.8030738432041735</v>
      </c>
      <c r="K251" s="11">
        <f t="shared" si="59"/>
        <v>0.32894736842105265</v>
      </c>
      <c r="L251" s="11">
        <f t="shared" si="60"/>
        <v>0.35087719298245612</v>
      </c>
      <c r="M251" s="11">
        <f t="shared" si="61"/>
        <v>0.37593984962406013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-0.27183783558619545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0.24082019453064793</v>
      </c>
      <c r="Q251" s="11">
        <f>2*'OddsRatio_working_3-way'!K251*'OddsRatio_working_3-way'!L251*'OddsRatio_working_3-way'!M251</f>
        <v>8.6782052083116373E-2</v>
      </c>
      <c r="R251" s="11">
        <f t="shared" si="62"/>
        <v>0</v>
      </c>
      <c r="S251" s="11">
        <f t="shared" si="63"/>
        <v>-0.88589652728561286</v>
      </c>
      <c r="T251" s="11">
        <f t="shared" si="64"/>
        <v>-0.31924199181463525</v>
      </c>
      <c r="U251" s="11">
        <f>'OddsRatio_working_3-way'!S251-'OddsRatio_working_3-way'!R251^2/3</f>
        <v>-0.88589652728561286</v>
      </c>
      <c r="V251" s="11">
        <f>'OddsRatio_working_3-way'!S251*'OddsRatio_working_3-way'!R251/3-2*'OddsRatio_working_3-way'!R251^3/27-'OddsRatio_working_3-way'!T251</f>
        <v>0.31924199181463525</v>
      </c>
      <c r="W251" s="11">
        <f>'OddsRatio_working_3-way'!V251^2+4*'OddsRatio_working_3-way'!U251^3/27</f>
        <v>-1.0864480631625345E-3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0.16046954337267413</v>
      </c>
      <c r="Y251" s="11">
        <f>IF('OddsRatio_working_3-way'!W251&gt;=0,IF('OddsRatio_working_3-way'!V251+SQRT('OddsRatio_working_3-way'!W251)&gt;0,0,PI()),ACOS('OddsRatio_working_3-way'!V251/(2*'OddsRatio_working_3-way'!X251)))</f>
        <v>0.10288411380267504</v>
      </c>
      <c r="Z251" s="11">
        <f>'OddsRatio_working_3-way'!X251^(1/3)*COS('OddsRatio_working_3-way'!Y251/3)</f>
        <v>0.54309453108559447</v>
      </c>
      <c r="AA251" s="11">
        <f>'OddsRatio_working_3-way'!X251^(1/3)*COS(('OddsRatio_working_3-way'!Y251+2*PI())/3)</f>
        <v>-0.28768354609600882</v>
      </c>
      <c r="AB251" s="11">
        <f>'OddsRatio_working_3-way'!X251^(1/3)*COS(('OddsRatio_working_3-way'!Y251+4*PI())/3)</f>
        <v>-0.25541098498958548</v>
      </c>
      <c r="AC251" s="11">
        <f>'OddsRatio_working_3-way'!X251^(1/3)*SIN('OddsRatio_working_3-way'!Y251/3)</f>
        <v>1.8632571842232139E-2</v>
      </c>
      <c r="AD251" s="11">
        <f>'OddsRatio_working_3-way'!X251^(1/3)*SIN(('OddsRatio_working_3-way'!Y251+2*PI())/3)</f>
        <v>0.46101737465540621</v>
      </c>
      <c r="AE251" s="11">
        <f>'OddsRatio_working_3-way'!X251^(1/3)*SIN(('OddsRatio_working_3-way'!Y251+4*PI())/3)</f>
        <v>-0.47964994649763842</v>
      </c>
      <c r="AF251" s="11">
        <f>-'OddsRatio_working_3-way'!U251/(3*'OddsRatio_working_3-way'!X251^(1/3))*COS(('OddsRatio_working_3-way'!Y251)/3)</f>
        <v>0.54309453108559447</v>
      </c>
      <c r="AG251" s="11">
        <f>-'OddsRatio_working_3-way'!U251/(3*'OddsRatio_working_3-way'!X251^(1/3))*COS(('OddsRatio_working_3-way'!Y251+2*PI())/3)</f>
        <v>-0.28768354609600882</v>
      </c>
      <c r="AH251" s="11">
        <f>-'OddsRatio_working_3-way'!U251/(3*'OddsRatio_working_3-way'!X251^(1/3))*COS(('OddsRatio_working_3-way'!Y251+4*PI())/3)</f>
        <v>-0.25541098498958548</v>
      </c>
      <c r="AI251" s="11">
        <f>'OddsRatio_working_3-way'!U251/(3*'OddsRatio_working_3-way'!X251^(1/3))*SIN(('OddsRatio_working_3-way'!Y251)/3)</f>
        <v>-1.8632571842232139E-2</v>
      </c>
      <c r="AJ251" s="11">
        <f>'OddsRatio_working_3-way'!U251/(3*'OddsRatio_working_3-way'!X251^(1/3))*SIN(('OddsRatio_working_3-way'!Y251+2*PI())/3)</f>
        <v>-0.46101737465540621</v>
      </c>
      <c r="AK251" s="11">
        <f>'OddsRatio_working_3-way'!U251/(3*'OddsRatio_working_3-way'!X251^(1/3))*SIN(('OddsRatio_working_3-way'!Y251+4*PI())/3)</f>
        <v>0.47964994649763842</v>
      </c>
      <c r="AL251" s="11">
        <f>'OddsRatio_working_3-way'!Z251+'OddsRatio_working_3-way'!AF251</f>
        <v>1.0861890621711889</v>
      </c>
      <c r="AM251" s="11">
        <f>'OddsRatio_working_3-way'!AA251+'OddsRatio_working_3-way'!AG251</f>
        <v>-0.57536709219201765</v>
      </c>
      <c r="AN251" s="11">
        <f>'OddsRatio_working_3-way'!AB251+'OddsRatio_working_3-way'!AH251</f>
        <v>-0.51082196997917095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1.0861890621711889</v>
      </c>
      <c r="AS251" s="11">
        <f>IF(('OddsRatio_working_3-way'!X251=0),IF(Q251&gt;0,-Q251^(1/3),(-Q251)^(1/3)),'OddsRatio_working_3-way'!AM251-'OddsRatio_working_3-way'!R251/3)</f>
        <v>-0.57536709219201765</v>
      </c>
      <c r="AT251" s="11">
        <f>IF(('OddsRatio_working_3-way'!X251=0),IF(Q251&gt;0,-Q251^(1/3),(-Q251)^(1/3)),'OddsRatio_working_3-way'!AN251-'OddsRatio_working_3-way'!R251/3)</f>
        <v>-0.51082196997917095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1.49</v>
      </c>
      <c r="B252" s="4">
        <f>IF('True_Odds_Calculator_3-way'!B253="","",'True_Odds_Calculator_3-way'!B253)</f>
        <v>4.25</v>
      </c>
      <c r="C252" s="4">
        <f>IF('True_Odds_Calculator_3-way'!C253="","",'True_Odds_Calculator_3-way'!C253)</f>
        <v>6.38</v>
      </c>
      <c r="D252" s="9">
        <f t="shared" si="52"/>
        <v>0.64411176525819946</v>
      </c>
      <c r="E252" s="9">
        <f t="shared" si="53"/>
        <v>0.21437557305809976</v>
      </c>
      <c r="F252" s="9">
        <f t="shared" si="54"/>
        <v>0.14151266168370069</v>
      </c>
      <c r="G252" s="9">
        <f t="shared" si="55"/>
        <v>1.1276032500199384</v>
      </c>
      <c r="H252" s="9">
        <f t="shared" si="56"/>
        <v>1.5525255925097701</v>
      </c>
      <c r="I252" s="9">
        <f t="shared" si="57"/>
        <v>4.6647105625648004</v>
      </c>
      <c r="J252" s="9">
        <f t="shared" si="58"/>
        <v>7.0665054851072675</v>
      </c>
      <c r="K252" s="11">
        <f t="shared" si="59"/>
        <v>0.67114093959731547</v>
      </c>
      <c r="L252" s="11">
        <f t="shared" si="60"/>
        <v>0.23529411764705882</v>
      </c>
      <c r="M252" s="11">
        <f t="shared" si="61"/>
        <v>0.15673981191222572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-0.21206345827552797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0.22573503113138549</v>
      </c>
      <c r="Q252" s="11">
        <f>2*'OddsRatio_working_3-way'!K252*'OddsRatio_working_3-way'!L252*'OddsRatio_working_3-way'!M252</f>
        <v>4.9503296300742426E-2</v>
      </c>
      <c r="R252" s="11">
        <f t="shared" si="62"/>
        <v>0</v>
      </c>
      <c r="S252" s="11">
        <f t="shared" si="63"/>
        <v>-1.0644692535292641</v>
      </c>
      <c r="T252" s="11">
        <f t="shared" si="64"/>
        <v>-0.2334362398090491</v>
      </c>
      <c r="U252" s="11">
        <f>'OddsRatio_working_3-way'!S252-'OddsRatio_working_3-way'!R252^2/3</f>
        <v>-1.0644692535292641</v>
      </c>
      <c r="V252" s="11">
        <f>'OddsRatio_working_3-way'!S252*'OddsRatio_working_3-way'!R252/3-2*'OddsRatio_working_3-way'!R252^3/27-'OddsRatio_working_3-way'!T252</f>
        <v>0.2334362398090491</v>
      </c>
      <c r="W252" s="11">
        <f>'OddsRatio_working_3-way'!V252^2+4*'OddsRatio_working_3-way'!U252^3/27</f>
        <v>-0.12419560595989135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0.2113575667063278</v>
      </c>
      <c r="Y252" s="11">
        <f>IF('OddsRatio_working_3-way'!W252&gt;=0,IF('OddsRatio_working_3-way'!V252+SQRT('OddsRatio_working_3-way'!W252)&gt;0,0,PI()),ACOS('OddsRatio_working_3-way'!V252/(2*'OddsRatio_working_3-way'!X252)))</f>
        <v>0.98575885928726925</v>
      </c>
      <c r="Z252" s="11">
        <f>'OddsRatio_working_3-way'!X252^(1/3)*COS('OddsRatio_working_3-way'!Y252/3)</f>
        <v>0.56380162500996922</v>
      </c>
      <c r="AA252" s="11">
        <f>'OddsRatio_working_3-way'!X252^(1/3)*COS(('OddsRatio_working_3-way'!Y252+2*PI())/3)</f>
        <v>-0.44837336011991291</v>
      </c>
      <c r="AB252" s="11">
        <f>'OddsRatio_working_3-way'!X252^(1/3)*COS(('OddsRatio_working_3-way'!Y252+4*PI())/3)</f>
        <v>-0.11542826489005642</v>
      </c>
      <c r="AC252" s="11">
        <f>'OddsRatio_working_3-way'!X252^(1/3)*SIN('OddsRatio_working_3-way'!Y252/3)</f>
        <v>0.1922259403563234</v>
      </c>
      <c r="AD252" s="11">
        <f>'OddsRatio_working_3-way'!X252^(1/3)*SIN(('OddsRatio_working_3-way'!Y252+2*PI())/3)</f>
        <v>0.3921535597754196</v>
      </c>
      <c r="AE252" s="11">
        <f>'OddsRatio_working_3-way'!X252^(1/3)*SIN(('OddsRatio_working_3-way'!Y252+4*PI())/3)</f>
        <v>-0.58437950013174289</v>
      </c>
      <c r="AF252" s="11">
        <f>-'OddsRatio_working_3-way'!U252/(3*'OddsRatio_working_3-way'!X252^(1/3))*COS(('OddsRatio_working_3-way'!Y252)/3)</f>
        <v>0.56380162500996922</v>
      </c>
      <c r="AG252" s="11">
        <f>-'OddsRatio_working_3-way'!U252/(3*'OddsRatio_working_3-way'!X252^(1/3))*COS(('OddsRatio_working_3-way'!Y252+2*PI())/3)</f>
        <v>-0.44837336011991291</v>
      </c>
      <c r="AH252" s="11">
        <f>-'OddsRatio_working_3-way'!U252/(3*'OddsRatio_working_3-way'!X252^(1/3))*COS(('OddsRatio_working_3-way'!Y252+4*PI())/3)</f>
        <v>-0.11542826489005642</v>
      </c>
      <c r="AI252" s="11">
        <f>'OddsRatio_working_3-way'!U252/(3*'OddsRatio_working_3-way'!X252^(1/3))*SIN(('OddsRatio_working_3-way'!Y252)/3)</f>
        <v>-0.1922259403563234</v>
      </c>
      <c r="AJ252" s="11">
        <f>'OddsRatio_working_3-way'!U252/(3*'OddsRatio_working_3-way'!X252^(1/3))*SIN(('OddsRatio_working_3-way'!Y252+2*PI())/3)</f>
        <v>-0.3921535597754196</v>
      </c>
      <c r="AK252" s="11">
        <f>'OddsRatio_working_3-way'!U252/(3*'OddsRatio_working_3-way'!X252^(1/3))*SIN(('OddsRatio_working_3-way'!Y252+4*PI())/3)</f>
        <v>0.58437950013174289</v>
      </c>
      <c r="AL252" s="11">
        <f>'OddsRatio_working_3-way'!Z252+'OddsRatio_working_3-way'!AF252</f>
        <v>1.1276032500199384</v>
      </c>
      <c r="AM252" s="11">
        <f>'OddsRatio_working_3-way'!AA252+'OddsRatio_working_3-way'!AG252</f>
        <v>-0.89674672023982582</v>
      </c>
      <c r="AN252" s="11">
        <f>'OddsRatio_working_3-way'!AB252+'OddsRatio_working_3-way'!AH252</f>
        <v>-0.23085652978011284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1.1276032500199384</v>
      </c>
      <c r="AS252" s="11">
        <f>IF(('OddsRatio_working_3-way'!X252=0),IF(Q252&gt;0,-Q252^(1/3),(-Q252)^(1/3)),'OddsRatio_working_3-way'!AM252-'OddsRatio_working_3-way'!R252/3)</f>
        <v>-0.89674672023982582</v>
      </c>
      <c r="AT252" s="11">
        <f>IF(('OddsRatio_working_3-way'!X252=0),IF(Q252&gt;0,-Q252^(1/3),(-Q252)^(1/3)),'OddsRatio_working_3-way'!AN252-'OddsRatio_working_3-way'!R252/3)</f>
        <v>-0.23085652978011284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1.98</v>
      </c>
      <c r="B253" s="4">
        <f>IF('True_Odds_Calculator_3-way'!B254="","",'True_Odds_Calculator_3-way'!B254)</f>
        <v>3.2</v>
      </c>
      <c r="C253" s="4">
        <f>IF('True_Odds_Calculator_3-way'!C254="","",'True_Odds_Calculator_3-way'!C254)</f>
        <v>4.17</v>
      </c>
      <c r="D253" s="9">
        <f t="shared" si="52"/>
        <v>0.48262013263114911</v>
      </c>
      <c r="E253" s="9">
        <f t="shared" si="53"/>
        <v>0.29354935495287354</v>
      </c>
      <c r="F253" s="9">
        <f t="shared" si="54"/>
        <v>0.22383051241597746</v>
      </c>
      <c r="G253" s="9">
        <f t="shared" si="55"/>
        <v>1.0939009885353943</v>
      </c>
      <c r="H253" s="9">
        <f t="shared" si="56"/>
        <v>2.0720229687646858</v>
      </c>
      <c r="I253" s="9">
        <f t="shared" si="57"/>
        <v>3.4065821747778671</v>
      </c>
      <c r="J253" s="9">
        <f t="shared" si="58"/>
        <v>4.4676661336572003</v>
      </c>
      <c r="K253" s="11">
        <f t="shared" si="59"/>
        <v>0.50505050505050508</v>
      </c>
      <c r="L253" s="11">
        <f t="shared" si="60"/>
        <v>0.3125</v>
      </c>
      <c r="M253" s="11">
        <f t="shared" si="61"/>
        <v>0.23980815347721823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-0.25867639221955774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0.24033803260421971</v>
      </c>
      <c r="Q253" s="11">
        <f>2*'OddsRatio_working_3-way'!K253*'OddsRatio_working_3-way'!L253*'OddsRatio_working_3-way'!M253</f>
        <v>7.5697018143061318E-2</v>
      </c>
      <c r="R253" s="11">
        <f t="shared" si="62"/>
        <v>0</v>
      </c>
      <c r="S253" s="11">
        <f t="shared" si="63"/>
        <v>-0.92910694533046945</v>
      </c>
      <c r="T253" s="11">
        <f t="shared" si="64"/>
        <v>-0.29263210876550216</v>
      </c>
      <c r="U253" s="11">
        <f>'OddsRatio_working_3-way'!S253-'OddsRatio_working_3-way'!R253^2/3</f>
        <v>-0.92910694533046945</v>
      </c>
      <c r="V253" s="11">
        <f>'OddsRatio_working_3-way'!S253*'OddsRatio_working_3-way'!R253/3-2*'OddsRatio_working_3-way'!R253^3/27-'OddsRatio_working_3-way'!T253</f>
        <v>0.29263210876550216</v>
      </c>
      <c r="W253" s="11">
        <f>'OddsRatio_working_3-way'!V253^2+4*'OddsRatio_working_3-way'!U253^3/27</f>
        <v>-3.3187488251581201E-2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0.17235213904396857</v>
      </c>
      <c r="Y253" s="11">
        <f>IF('OddsRatio_working_3-way'!W253&gt;=0,IF('OddsRatio_working_3-way'!V253+SQRT('OddsRatio_working_3-way'!W253)&gt;0,0,PI()),ACOS('OddsRatio_working_3-way'!V253/(2*'OddsRatio_working_3-way'!X253)))</f>
        <v>0.55682625683741471</v>
      </c>
      <c r="Z253" s="11">
        <f>'OddsRatio_working_3-way'!X253^(1/3)*COS('OddsRatio_working_3-way'!Y253/3)</f>
        <v>0.54695049426769715</v>
      </c>
      <c r="AA253" s="11">
        <f>'OddsRatio_working_3-way'!X253^(1/3)*COS(('OddsRatio_working_3-way'!Y253+2*PI())/3)</f>
        <v>-0.362416823170361</v>
      </c>
      <c r="AB253" s="11">
        <f>'OddsRatio_working_3-way'!X253^(1/3)*COS(('OddsRatio_working_3-way'!Y253+4*PI())/3)</f>
        <v>-0.18453367109733604</v>
      </c>
      <c r="AC253" s="11">
        <f>'OddsRatio_working_3-way'!X253^(1/3)*SIN('OddsRatio_working_3-way'!Y253/3)</f>
        <v>0.1027008857336601</v>
      </c>
      <c r="AD253" s="11">
        <f>'OddsRatio_working_3-way'!X253^(1/3)*SIN(('OddsRatio_working_3-way'!Y253+2*PI())/3)</f>
        <v>0.42232257978145071</v>
      </c>
      <c r="AE253" s="11">
        <f>'OddsRatio_working_3-way'!X253^(1/3)*SIN(('OddsRatio_working_3-way'!Y253+4*PI())/3)</f>
        <v>-0.52502346551511081</v>
      </c>
      <c r="AF253" s="11">
        <f>-'OddsRatio_working_3-way'!U253/(3*'OddsRatio_working_3-way'!X253^(1/3))*COS(('OddsRatio_working_3-way'!Y253)/3)</f>
        <v>0.54695049426769715</v>
      </c>
      <c r="AG253" s="11">
        <f>-'OddsRatio_working_3-way'!U253/(3*'OddsRatio_working_3-way'!X253^(1/3))*COS(('OddsRatio_working_3-way'!Y253+2*PI())/3)</f>
        <v>-0.362416823170361</v>
      </c>
      <c r="AH253" s="11">
        <f>-'OddsRatio_working_3-way'!U253/(3*'OddsRatio_working_3-way'!X253^(1/3))*COS(('OddsRatio_working_3-way'!Y253+4*PI())/3)</f>
        <v>-0.18453367109733604</v>
      </c>
      <c r="AI253" s="11">
        <f>'OddsRatio_working_3-way'!U253/(3*'OddsRatio_working_3-way'!X253^(1/3))*SIN(('OddsRatio_working_3-way'!Y253)/3)</f>
        <v>-0.1027008857336601</v>
      </c>
      <c r="AJ253" s="11">
        <f>'OddsRatio_working_3-way'!U253/(3*'OddsRatio_working_3-way'!X253^(1/3))*SIN(('OddsRatio_working_3-way'!Y253+2*PI())/3)</f>
        <v>-0.42232257978145071</v>
      </c>
      <c r="AK253" s="11">
        <f>'OddsRatio_working_3-way'!U253/(3*'OddsRatio_working_3-way'!X253^(1/3))*SIN(('OddsRatio_working_3-way'!Y253+4*PI())/3)</f>
        <v>0.52502346551511081</v>
      </c>
      <c r="AL253" s="11">
        <f>'OddsRatio_working_3-way'!Z253+'OddsRatio_working_3-way'!AF253</f>
        <v>1.0939009885353943</v>
      </c>
      <c r="AM253" s="11">
        <f>'OddsRatio_working_3-way'!AA253+'OddsRatio_working_3-way'!AG253</f>
        <v>-0.724833646340722</v>
      </c>
      <c r="AN253" s="11">
        <f>'OddsRatio_working_3-way'!AB253+'OddsRatio_working_3-way'!AH253</f>
        <v>-0.36906734219467208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1.0939009885353943</v>
      </c>
      <c r="AS253" s="11">
        <f>IF(('OddsRatio_working_3-way'!X253=0),IF(Q253&gt;0,-Q253^(1/3),(-Q253)^(1/3)),'OddsRatio_working_3-way'!AM253-'OddsRatio_working_3-way'!R253/3)</f>
        <v>-0.724833646340722</v>
      </c>
      <c r="AT253" s="11">
        <f>IF(('OddsRatio_working_3-way'!X253=0),IF(Q253&gt;0,-Q253^(1/3),(-Q253)^(1/3)),'OddsRatio_working_3-way'!AN253-'OddsRatio_working_3-way'!R253/3)</f>
        <v>-0.36906734219467208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1.79</v>
      </c>
      <c r="B254" s="4">
        <f>IF('True_Odds_Calculator_3-way'!B255="","",'True_Odds_Calculator_3-way'!B255)</f>
        <v>3.62</v>
      </c>
      <c r="C254" s="4">
        <f>IF('True_Odds_Calculator_3-way'!C255="","",'True_Odds_Calculator_3-way'!C255)</f>
        <v>5.07</v>
      </c>
      <c r="D254" s="9">
        <f t="shared" si="52"/>
        <v>0.54542564543104199</v>
      </c>
      <c r="E254" s="9">
        <f t="shared" si="53"/>
        <v>0.26567232634162019</v>
      </c>
      <c r="F254" s="9">
        <f t="shared" si="54"/>
        <v>0.18890202822733793</v>
      </c>
      <c r="G254" s="9">
        <f t="shared" si="55"/>
        <v>1.0549752843928077</v>
      </c>
      <c r="H254" s="9">
        <f t="shared" si="56"/>
        <v>1.8334304746703183</v>
      </c>
      <c r="I254" s="9">
        <f t="shared" si="57"/>
        <v>3.7640352451091559</v>
      </c>
      <c r="J254" s="9">
        <f t="shared" si="58"/>
        <v>5.2937494074787272</v>
      </c>
      <c r="K254" s="11">
        <f t="shared" si="59"/>
        <v>0.55865921787709494</v>
      </c>
      <c r="L254" s="11">
        <f t="shared" si="60"/>
        <v>0.27624309392265195</v>
      </c>
      <c r="M254" s="11">
        <f t="shared" si="61"/>
        <v>0.1972386587771203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-0.25642078830567561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0.22768375067947469</v>
      </c>
      <c r="Q254" s="11">
        <f>2*'OddsRatio_working_3-way'!K254*'OddsRatio_working_3-way'!L254*'OddsRatio_working_3-way'!M254</f>
        <v>6.0878008203068087E-2</v>
      </c>
      <c r="R254" s="11">
        <f t="shared" si="62"/>
        <v>0</v>
      </c>
      <c r="S254" s="11">
        <f t="shared" si="63"/>
        <v>-0.88793015645851658</v>
      </c>
      <c r="T254" s="11">
        <f t="shared" si="64"/>
        <v>-0.2374144803365017</v>
      </c>
      <c r="U254" s="11">
        <f>'OddsRatio_working_3-way'!S254-'OddsRatio_working_3-way'!R254^2/3</f>
        <v>-0.88793015645851658</v>
      </c>
      <c r="V254" s="11">
        <f>'OddsRatio_working_3-way'!S254*'OddsRatio_working_3-way'!R254/3-2*'OddsRatio_working_3-way'!R254^3/27-'OddsRatio_working_3-way'!T254</f>
        <v>0.2374144803365017</v>
      </c>
      <c r="W254" s="11">
        <f>'OddsRatio_working_3-way'!V254^2+4*'OddsRatio_working_3-way'!U254^3/27</f>
        <v>-4.734723280480739E-2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0.16102241169962844</v>
      </c>
      <c r="Y254" s="11">
        <f>IF('OddsRatio_working_3-way'!W254&gt;=0,IF('OddsRatio_working_3-way'!V254+SQRT('OddsRatio_working_3-way'!W254)&gt;0,0,PI()),ACOS('OddsRatio_working_3-way'!V254/(2*'OddsRatio_working_3-way'!X254)))</f>
        <v>0.7418654430154733</v>
      </c>
      <c r="Z254" s="11">
        <f>'OddsRatio_working_3-way'!X254^(1/3)*COS('OddsRatio_working_3-way'!Y254/3)</f>
        <v>0.52748764219640387</v>
      </c>
      <c r="AA254" s="11">
        <f>'OddsRatio_working_3-way'!X254^(1/3)*COS(('OddsRatio_working_3-way'!Y254+2*PI())/3)</f>
        <v>-0.37907000898364285</v>
      </c>
      <c r="AB254" s="11">
        <f>'OddsRatio_working_3-way'!X254^(1/3)*COS(('OddsRatio_working_3-way'!Y254+4*PI())/3)</f>
        <v>-0.14841763321276069</v>
      </c>
      <c r="AC254" s="11">
        <f>'OddsRatio_working_3-way'!X254^(1/3)*SIN('OddsRatio_working_3-way'!Y254/3)</f>
        <v>0.13316721124054551</v>
      </c>
      <c r="AD254" s="11">
        <f>'OddsRatio_working_3-way'!X254^(1/3)*SIN(('OddsRatio_working_3-way'!Y254+2*PI())/3)</f>
        <v>0.39023409270416948</v>
      </c>
      <c r="AE254" s="11">
        <f>'OddsRatio_working_3-way'!X254^(1/3)*SIN(('OddsRatio_working_3-way'!Y254+4*PI())/3)</f>
        <v>-0.52340130394471496</v>
      </c>
      <c r="AF254" s="11">
        <f>-'OddsRatio_working_3-way'!U254/(3*'OddsRatio_working_3-way'!X254^(1/3))*COS(('OddsRatio_working_3-way'!Y254)/3)</f>
        <v>0.52748764219640398</v>
      </c>
      <c r="AG254" s="11">
        <f>-'OddsRatio_working_3-way'!U254/(3*'OddsRatio_working_3-way'!X254^(1/3))*COS(('OddsRatio_working_3-way'!Y254+2*PI())/3)</f>
        <v>-0.37907000898364296</v>
      </c>
      <c r="AH254" s="11">
        <f>-'OddsRatio_working_3-way'!U254/(3*'OddsRatio_working_3-way'!X254^(1/3))*COS(('OddsRatio_working_3-way'!Y254+4*PI())/3)</f>
        <v>-0.14841763321276072</v>
      </c>
      <c r="AI254" s="11">
        <f>'OddsRatio_working_3-way'!U254/(3*'OddsRatio_working_3-way'!X254^(1/3))*SIN(('OddsRatio_working_3-way'!Y254)/3)</f>
        <v>-0.13316721124054554</v>
      </c>
      <c r="AJ254" s="11">
        <f>'OddsRatio_working_3-way'!U254/(3*'OddsRatio_working_3-way'!X254^(1/3))*SIN(('OddsRatio_working_3-way'!Y254+2*PI())/3)</f>
        <v>-0.39023409270416959</v>
      </c>
      <c r="AK254" s="11">
        <f>'OddsRatio_working_3-way'!U254/(3*'OddsRatio_working_3-way'!X254^(1/3))*SIN(('OddsRatio_working_3-way'!Y254+4*PI())/3)</f>
        <v>0.52340130394471507</v>
      </c>
      <c r="AL254" s="11">
        <f>'OddsRatio_working_3-way'!Z254+'OddsRatio_working_3-way'!AF254</f>
        <v>1.0549752843928077</v>
      </c>
      <c r="AM254" s="11">
        <f>'OddsRatio_working_3-way'!AA254+'OddsRatio_working_3-way'!AG254</f>
        <v>-0.75814001796728581</v>
      </c>
      <c r="AN254" s="11">
        <f>'OddsRatio_working_3-way'!AB254+'OddsRatio_working_3-way'!AH254</f>
        <v>-0.29683526642552138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1.0549752843928077</v>
      </c>
      <c r="AS254" s="11">
        <f>IF(('OddsRatio_working_3-way'!X254=0),IF(Q254&gt;0,-Q254^(1/3),(-Q254)^(1/3)),'OddsRatio_working_3-way'!AM254-'OddsRatio_working_3-way'!R254/3)</f>
        <v>-0.75814001796728581</v>
      </c>
      <c r="AT254" s="11">
        <f>IF(('OddsRatio_working_3-way'!X254=0),IF(Q254&gt;0,-Q254^(1/3),(-Q254)^(1/3)),'OddsRatio_working_3-way'!AN254-'OddsRatio_working_3-way'!R254/3)</f>
        <v>-0.29683526642552138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1.93</v>
      </c>
      <c r="B255" s="4">
        <f>IF('True_Odds_Calculator_3-way'!B256="","",'True_Odds_Calculator_3-way'!B256)</f>
        <v>3.44</v>
      </c>
      <c r="C255" s="4">
        <f>IF('True_Odds_Calculator_3-way'!C256="","",'True_Odds_Calculator_3-way'!C256)</f>
        <v>4.54</v>
      </c>
      <c r="D255" s="9">
        <f t="shared" si="52"/>
        <v>0.5064756847981482</v>
      </c>
      <c r="E255" s="9">
        <f t="shared" si="53"/>
        <v>0.28117017728236499</v>
      </c>
      <c r="F255" s="9">
        <f t="shared" si="54"/>
        <v>0.21235413791948674</v>
      </c>
      <c r="G255" s="9">
        <f t="shared" si="55"/>
        <v>1.0477725241245348</v>
      </c>
      <c r="H255" s="9">
        <f t="shared" si="56"/>
        <v>1.9744284474358171</v>
      </c>
      <c r="I255" s="9">
        <f t="shared" si="57"/>
        <v>3.5565649588638646</v>
      </c>
      <c r="J255" s="9">
        <f t="shared" si="58"/>
        <v>4.7091147354008527</v>
      </c>
      <c r="K255" s="11">
        <f t="shared" si="59"/>
        <v>0.5181347150259068</v>
      </c>
      <c r="L255" s="11">
        <f t="shared" si="60"/>
        <v>0.29069767441860467</v>
      </c>
      <c r="M255" s="11">
        <f t="shared" si="61"/>
        <v>0.22026431718061673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-0.26650442996953605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0.22924846844771385</v>
      </c>
      <c r="Q255" s="11">
        <f>2*'OddsRatio_working_3-way'!K255*'OddsRatio_working_3-way'!L255*'OddsRatio_working_3-way'!M255</f>
        <v>6.6352668146950469E-2</v>
      </c>
      <c r="R255" s="11">
        <f t="shared" si="62"/>
        <v>0</v>
      </c>
      <c r="S255" s="11">
        <f t="shared" si="63"/>
        <v>-0.86020509480431184</v>
      </c>
      <c r="T255" s="11">
        <f t="shared" si="64"/>
        <v>-0.24897397823569087</v>
      </c>
      <c r="U255" s="11">
        <f>'OddsRatio_working_3-way'!S255-'OddsRatio_working_3-way'!R255^2/3</f>
        <v>-0.86020509480431184</v>
      </c>
      <c r="V255" s="11">
        <f>'OddsRatio_working_3-way'!S255*'OddsRatio_working_3-way'!R255/3-2*'OddsRatio_working_3-way'!R255^3/27-'OddsRatio_working_3-way'!T255</f>
        <v>0.24897397823569087</v>
      </c>
      <c r="W255" s="11">
        <f>'OddsRatio_working_3-way'!V255^2+4*'OddsRatio_working_3-way'!U255^3/27</f>
        <v>-3.2309909700048003E-2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0.15353985764171649</v>
      </c>
      <c r="Y255" s="11">
        <f>IF('OddsRatio_working_3-way'!W255&gt;=0,IF('OddsRatio_working_3-way'!V255+SQRT('OddsRatio_working_3-way'!W255)&gt;0,0,PI()),ACOS('OddsRatio_working_3-way'!V255/(2*'OddsRatio_working_3-way'!X255)))</f>
        <v>0.62531353534989476</v>
      </c>
      <c r="Z255" s="11">
        <f>'OddsRatio_working_3-way'!X255^(1/3)*COS('OddsRatio_working_3-way'!Y255/3)</f>
        <v>0.5238862620622674</v>
      </c>
      <c r="AA255" s="11">
        <f>'OddsRatio_working_3-way'!X255^(1/3)*COS(('OddsRatio_working_3-way'!Y255+2*PI())/3)</f>
        <v>-0.3579049047636827</v>
      </c>
      <c r="AB255" s="11">
        <f>'OddsRatio_working_3-way'!X255^(1/3)*COS(('OddsRatio_working_3-way'!Y255+4*PI())/3)</f>
        <v>-0.16598135729858476</v>
      </c>
      <c r="AC255" s="11">
        <f>'OddsRatio_working_3-way'!X255^(1/3)*SIN('OddsRatio_working_3-way'!Y255/3)</f>
        <v>0.11080711179280231</v>
      </c>
      <c r="AD255" s="11">
        <f>'OddsRatio_working_3-way'!X255^(1/3)*SIN(('OddsRatio_working_3-way'!Y255+2*PI())/3)</f>
        <v>0.39829525574319419</v>
      </c>
      <c r="AE255" s="11">
        <f>'OddsRatio_working_3-way'!X255^(1/3)*SIN(('OddsRatio_working_3-way'!Y255+4*PI())/3)</f>
        <v>-0.50910236753599647</v>
      </c>
      <c r="AF255" s="11">
        <f>-'OddsRatio_working_3-way'!U255/(3*'OddsRatio_working_3-way'!X255^(1/3))*COS(('OddsRatio_working_3-way'!Y255)/3)</f>
        <v>0.5238862620622674</v>
      </c>
      <c r="AG255" s="11">
        <f>-'OddsRatio_working_3-way'!U255/(3*'OddsRatio_working_3-way'!X255^(1/3))*COS(('OddsRatio_working_3-way'!Y255+2*PI())/3)</f>
        <v>-0.3579049047636827</v>
      </c>
      <c r="AH255" s="11">
        <f>-'OddsRatio_working_3-way'!U255/(3*'OddsRatio_working_3-way'!X255^(1/3))*COS(('OddsRatio_working_3-way'!Y255+4*PI())/3)</f>
        <v>-0.16598135729858476</v>
      </c>
      <c r="AI255" s="11">
        <f>'OddsRatio_working_3-way'!U255/(3*'OddsRatio_working_3-way'!X255^(1/3))*SIN(('OddsRatio_working_3-way'!Y255)/3)</f>
        <v>-0.11080711179280231</v>
      </c>
      <c r="AJ255" s="11">
        <f>'OddsRatio_working_3-way'!U255/(3*'OddsRatio_working_3-way'!X255^(1/3))*SIN(('OddsRatio_working_3-way'!Y255+2*PI())/3)</f>
        <v>-0.39829525574319419</v>
      </c>
      <c r="AK255" s="11">
        <f>'OddsRatio_working_3-way'!U255/(3*'OddsRatio_working_3-way'!X255^(1/3))*SIN(('OddsRatio_working_3-way'!Y255+4*PI())/3)</f>
        <v>0.50910236753599647</v>
      </c>
      <c r="AL255" s="11">
        <f>'OddsRatio_working_3-way'!Z255+'OddsRatio_working_3-way'!AF255</f>
        <v>1.0477725241245348</v>
      </c>
      <c r="AM255" s="11">
        <f>'OddsRatio_working_3-way'!AA255+'OddsRatio_working_3-way'!AG255</f>
        <v>-0.71580980952736539</v>
      </c>
      <c r="AN255" s="11">
        <f>'OddsRatio_working_3-way'!AB255+'OddsRatio_working_3-way'!AH255</f>
        <v>-0.33196271459716953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1.0477725241245348</v>
      </c>
      <c r="AS255" s="11">
        <f>IF(('OddsRatio_working_3-way'!X255=0),IF(Q255&gt;0,-Q255^(1/3),(-Q255)^(1/3)),'OddsRatio_working_3-way'!AM255-'OddsRatio_working_3-way'!R255/3)</f>
        <v>-0.71580980952736539</v>
      </c>
      <c r="AT255" s="11">
        <f>IF(('OddsRatio_working_3-way'!X255=0),IF(Q255&gt;0,-Q255^(1/3),(-Q255)^(1/3)),'OddsRatio_working_3-way'!AN255-'OddsRatio_working_3-way'!R255/3)</f>
        <v>-0.33196271459716953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2.0099999999999998</v>
      </c>
      <c r="B256" s="4">
        <f>IF('True_Odds_Calculator_3-way'!B257="","",'True_Odds_Calculator_3-way'!B257)</f>
        <v>3.38</v>
      </c>
      <c r="C256" s="4">
        <f>IF('True_Odds_Calculator_3-way'!C257="","",'True_Odds_Calculator_3-way'!C257)</f>
        <v>4.2300000000000004</v>
      </c>
      <c r="D256" s="9">
        <f t="shared" si="52"/>
        <v>0.48578396667708262</v>
      </c>
      <c r="E256" s="9">
        <f t="shared" si="53"/>
        <v>0.28617596056947531</v>
      </c>
      <c r="F256" s="9">
        <f t="shared" si="54"/>
        <v>0.22804007275344212</v>
      </c>
      <c r="G256" s="9">
        <f t="shared" si="55"/>
        <v>1.0480477339563328</v>
      </c>
      <c r="H256" s="9">
        <f t="shared" si="56"/>
        <v>2.0585282112958958</v>
      </c>
      <c r="I256" s="9">
        <f t="shared" si="57"/>
        <v>3.4943536068160719</v>
      </c>
      <c r="J256" s="9">
        <f t="shared" si="58"/>
        <v>4.3851941806789556</v>
      </c>
      <c r="K256" s="11">
        <f t="shared" si="59"/>
        <v>0.49751243781094534</v>
      </c>
      <c r="L256" s="11">
        <f t="shared" si="60"/>
        <v>0.29585798816568049</v>
      </c>
      <c r="M256" s="11">
        <f t="shared" si="61"/>
        <v>0.23640661938534277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-0.27017659753326762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0.23035883015852238</v>
      </c>
      <c r="Q256" s="11">
        <f>2*'OddsRatio_working_3-way'!K256*'OddsRatio_working_3-way'!L256*'OddsRatio_working_3-way'!M256</f>
        <v>6.959481273671371E-2</v>
      </c>
      <c r="R256" s="11">
        <f t="shared" si="62"/>
        <v>0</v>
      </c>
      <c r="S256" s="11">
        <f t="shared" si="63"/>
        <v>-0.85262318151059557</v>
      </c>
      <c r="T256" s="11">
        <f t="shared" si="64"/>
        <v>-0.25759008504851832</v>
      </c>
      <c r="U256" s="11">
        <f>'OddsRatio_working_3-way'!S256-'OddsRatio_working_3-way'!R256^2/3</f>
        <v>-0.85262318151059557</v>
      </c>
      <c r="V256" s="11">
        <f>'OddsRatio_working_3-way'!S256*'OddsRatio_working_3-way'!R256/3-2*'OddsRatio_working_3-way'!R256^3/27-'OddsRatio_working_3-way'!T256</f>
        <v>0.25759008504851832</v>
      </c>
      <c r="W256" s="11">
        <f>'OddsRatio_working_3-way'!V256^2+4*'OddsRatio_working_3-way'!U256^3/27</f>
        <v>-2.5473764489392911E-2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0.1515143692894306</v>
      </c>
      <c r="Y256" s="11">
        <f>IF('OddsRatio_working_3-way'!W256&gt;=0,IF('OddsRatio_working_3-way'!V256+SQRT('OddsRatio_working_3-way'!W256)&gt;0,0,PI()),ACOS('OddsRatio_working_3-way'!V256/(2*'OddsRatio_working_3-way'!X256)))</f>
        <v>0.55471294072335819</v>
      </c>
      <c r="Z256" s="11">
        <f>'OddsRatio_working_3-way'!X256^(1/3)*COS('OddsRatio_working_3-way'!Y256/3)</f>
        <v>0.52402386697816639</v>
      </c>
      <c r="AA256" s="11">
        <f>'OddsRatio_working_3-way'!X256^(1/3)*COS(('OddsRatio_working_3-way'!Y256+2*PI())/3)</f>
        <v>-0.34689441404653198</v>
      </c>
      <c r="AB256" s="11">
        <f>'OddsRatio_working_3-way'!X256^(1/3)*COS(('OddsRatio_working_3-way'!Y256+4*PI())/3)</f>
        <v>-0.17712945293163448</v>
      </c>
      <c r="AC256" s="11">
        <f>'OddsRatio_working_3-way'!X256^(1/3)*SIN('OddsRatio_working_3-way'!Y256/3)</f>
        <v>9.8013845998652441E-2</v>
      </c>
      <c r="AD256" s="11">
        <f>'OddsRatio_working_3-way'!X256^(1/3)*SIN(('OddsRatio_working_3-way'!Y256+2*PI())/3)</f>
        <v>0.40481105799312322</v>
      </c>
      <c r="AE256" s="11">
        <f>'OddsRatio_working_3-way'!X256^(1/3)*SIN(('OddsRatio_working_3-way'!Y256+4*PI())/3)</f>
        <v>-0.50282490399177571</v>
      </c>
      <c r="AF256" s="11">
        <f>-'OddsRatio_working_3-way'!U256/(3*'OddsRatio_working_3-way'!X256^(1/3))*COS(('OddsRatio_working_3-way'!Y256)/3)</f>
        <v>0.52402386697816639</v>
      </c>
      <c r="AG256" s="11">
        <f>-'OddsRatio_working_3-way'!U256/(3*'OddsRatio_working_3-way'!X256^(1/3))*COS(('OddsRatio_working_3-way'!Y256+2*PI())/3)</f>
        <v>-0.34689441404653198</v>
      </c>
      <c r="AH256" s="11">
        <f>-'OddsRatio_working_3-way'!U256/(3*'OddsRatio_working_3-way'!X256^(1/3))*COS(('OddsRatio_working_3-way'!Y256+4*PI())/3)</f>
        <v>-0.17712945293163448</v>
      </c>
      <c r="AI256" s="11">
        <f>'OddsRatio_working_3-way'!U256/(3*'OddsRatio_working_3-way'!X256^(1/3))*SIN(('OddsRatio_working_3-way'!Y256)/3)</f>
        <v>-9.8013845998652441E-2</v>
      </c>
      <c r="AJ256" s="11">
        <f>'OddsRatio_working_3-way'!U256/(3*'OddsRatio_working_3-way'!X256^(1/3))*SIN(('OddsRatio_working_3-way'!Y256+2*PI())/3)</f>
        <v>-0.40481105799312322</v>
      </c>
      <c r="AK256" s="11">
        <f>'OddsRatio_working_3-way'!U256/(3*'OddsRatio_working_3-way'!X256^(1/3))*SIN(('OddsRatio_working_3-way'!Y256+4*PI())/3)</f>
        <v>0.50282490399177571</v>
      </c>
      <c r="AL256" s="11">
        <f>'OddsRatio_working_3-way'!Z256+'OddsRatio_working_3-way'!AF256</f>
        <v>1.0480477339563328</v>
      </c>
      <c r="AM256" s="11">
        <f>'OddsRatio_working_3-way'!AA256+'OddsRatio_working_3-way'!AG256</f>
        <v>-0.69378882809306397</v>
      </c>
      <c r="AN256" s="11">
        <f>'OddsRatio_working_3-way'!AB256+'OddsRatio_working_3-way'!AH256</f>
        <v>-0.35425890586326897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1.0480477339563328</v>
      </c>
      <c r="AS256" s="11">
        <f>IF(('OddsRatio_working_3-way'!X256=0),IF(Q256&gt;0,-Q256^(1/3),(-Q256)^(1/3)),'OddsRatio_working_3-way'!AM256-'OddsRatio_working_3-way'!R256/3)</f>
        <v>-0.69378882809306397</v>
      </c>
      <c r="AT256" s="11">
        <f>IF(('OddsRatio_working_3-way'!X256=0),IF(Q256&gt;0,-Q256^(1/3),(-Q256)^(1/3)),'OddsRatio_working_3-way'!AN256-'OddsRatio_working_3-way'!R256/3)</f>
        <v>-0.35425890586326897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1.65</v>
      </c>
      <c r="B257" s="4">
        <f>IF('True_Odds_Calculator_3-way'!B258="","",'True_Odds_Calculator_3-way'!B258)</f>
        <v>3.83</v>
      </c>
      <c r="C257" s="4">
        <f>IF('True_Odds_Calculator_3-way'!C258="","",'True_Odds_Calculator_3-way'!C258)</f>
        <v>6.05</v>
      </c>
      <c r="D257" s="9">
        <f t="shared" si="52"/>
        <v>0.59228782911928712</v>
      </c>
      <c r="E257" s="9">
        <f t="shared" si="53"/>
        <v>0.25018452916878897</v>
      </c>
      <c r="F257" s="9">
        <f t="shared" si="54"/>
        <v>0.15752764171192404</v>
      </c>
      <c r="G257" s="9">
        <f t="shared" si="55"/>
        <v>1.0590281664158714</v>
      </c>
      <c r="H257" s="9">
        <f t="shared" si="56"/>
        <v>1.688368308170316</v>
      </c>
      <c r="I257" s="9">
        <f t="shared" si="57"/>
        <v>3.9970497109569156</v>
      </c>
      <c r="J257" s="9">
        <f t="shared" si="58"/>
        <v>6.3480922404001499</v>
      </c>
      <c r="K257" s="11">
        <f t="shared" si="59"/>
        <v>0.60606060606060608</v>
      </c>
      <c r="L257" s="11">
        <f t="shared" si="60"/>
        <v>0.2610966057441253</v>
      </c>
      <c r="M257" s="11">
        <f t="shared" si="61"/>
        <v>0.16528925619834711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-0.2429702370793797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0.2231058399195982</v>
      </c>
      <c r="Q257" s="11">
        <f>2*'OddsRatio_working_3-way'!K257*'OddsRatio_working_3-way'!L257*'OddsRatio_working_3-way'!M257</f>
        <v>5.2310865162860064E-2</v>
      </c>
      <c r="R257" s="11">
        <f t="shared" si="62"/>
        <v>0</v>
      </c>
      <c r="S257" s="11">
        <f t="shared" si="63"/>
        <v>-0.91824349599950505</v>
      </c>
      <c r="T257" s="11">
        <f t="shared" si="64"/>
        <v>-0.21529741992954396</v>
      </c>
      <c r="U257" s="11">
        <f>'OddsRatio_working_3-way'!S257-'OddsRatio_working_3-way'!R257^2/3</f>
        <v>-0.91824349599950505</v>
      </c>
      <c r="V257" s="11">
        <f>'OddsRatio_working_3-way'!S257*'OddsRatio_working_3-way'!R257/3-2*'OddsRatio_working_3-way'!R257^3/27-'OddsRatio_working_3-way'!T257</f>
        <v>0.21529741992954396</v>
      </c>
      <c r="W257" s="11">
        <f>'OddsRatio_working_3-way'!V257^2+4*'OddsRatio_working_3-way'!U257^3/27</f>
        <v>-6.8348709129902152E-2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0.16933818836740616</v>
      </c>
      <c r="Y257" s="11">
        <f>IF('OddsRatio_working_3-way'!W257&gt;=0,IF('OddsRatio_working_3-way'!V257+SQRT('OddsRatio_working_3-way'!W257)&gt;0,0,PI()),ACOS('OddsRatio_working_3-way'!V257/(2*'OddsRatio_working_3-way'!X257)))</f>
        <v>0.88187809357946734</v>
      </c>
      <c r="Z257" s="11">
        <f>'OddsRatio_working_3-way'!X257^(1/3)*COS('OddsRatio_working_3-way'!Y257/3)</f>
        <v>0.52951408320793569</v>
      </c>
      <c r="AA257" s="11">
        <f>'OddsRatio_working_3-way'!X257^(1/3)*COS(('OddsRatio_working_3-way'!Y257+2*PI())/3)</f>
        <v>-0.40358067346548032</v>
      </c>
      <c r="AB257" s="11">
        <f>'OddsRatio_working_3-way'!X257^(1/3)*COS(('OddsRatio_working_3-way'!Y257+4*PI())/3)</f>
        <v>-0.12593340974245507</v>
      </c>
      <c r="AC257" s="11">
        <f>'OddsRatio_working_3-way'!X257^(1/3)*SIN('OddsRatio_working_3-way'!Y257/3)</f>
        <v>0.16029972245025159</v>
      </c>
      <c r="AD257" s="11">
        <f>'OddsRatio_working_3-way'!X257^(1/3)*SIN(('OddsRatio_working_3-way'!Y257+2*PI())/3)</f>
        <v>0.37842278649457373</v>
      </c>
      <c r="AE257" s="11">
        <f>'OddsRatio_working_3-way'!X257^(1/3)*SIN(('OddsRatio_working_3-way'!Y257+4*PI())/3)</f>
        <v>-0.53872250894482521</v>
      </c>
      <c r="AF257" s="11">
        <f>-'OddsRatio_working_3-way'!U257/(3*'OddsRatio_working_3-way'!X257^(1/3))*COS(('OddsRatio_working_3-way'!Y257)/3)</f>
        <v>0.52951408320793569</v>
      </c>
      <c r="AG257" s="11">
        <f>-'OddsRatio_working_3-way'!U257/(3*'OddsRatio_working_3-way'!X257^(1/3))*COS(('OddsRatio_working_3-way'!Y257+2*PI())/3)</f>
        <v>-0.40358067346548032</v>
      </c>
      <c r="AH257" s="11">
        <f>-'OddsRatio_working_3-way'!U257/(3*'OddsRatio_working_3-way'!X257^(1/3))*COS(('OddsRatio_working_3-way'!Y257+4*PI())/3)</f>
        <v>-0.12593340974245507</v>
      </c>
      <c r="AI257" s="11">
        <f>'OddsRatio_working_3-way'!U257/(3*'OddsRatio_working_3-way'!X257^(1/3))*SIN(('OddsRatio_working_3-way'!Y257)/3)</f>
        <v>-0.16029972245025159</v>
      </c>
      <c r="AJ257" s="11">
        <f>'OddsRatio_working_3-way'!U257/(3*'OddsRatio_working_3-way'!X257^(1/3))*SIN(('OddsRatio_working_3-way'!Y257+2*PI())/3)</f>
        <v>-0.37842278649457373</v>
      </c>
      <c r="AK257" s="11">
        <f>'OddsRatio_working_3-way'!U257/(3*'OddsRatio_working_3-way'!X257^(1/3))*SIN(('OddsRatio_working_3-way'!Y257+4*PI())/3)</f>
        <v>0.53872250894482521</v>
      </c>
      <c r="AL257" s="11">
        <f>'OddsRatio_working_3-way'!Z257+'OddsRatio_working_3-way'!AF257</f>
        <v>1.0590281664158714</v>
      </c>
      <c r="AM257" s="11">
        <f>'OddsRatio_working_3-way'!AA257+'OddsRatio_working_3-way'!AG257</f>
        <v>-0.80716134693096064</v>
      </c>
      <c r="AN257" s="11">
        <f>'OddsRatio_working_3-way'!AB257+'OddsRatio_working_3-way'!AH257</f>
        <v>-0.25186681948491013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1.0590281664158714</v>
      </c>
      <c r="AS257" s="11">
        <f>IF(('OddsRatio_working_3-way'!X257=0),IF(Q257&gt;0,-Q257^(1/3),(-Q257)^(1/3)),'OddsRatio_working_3-way'!AM257-'OddsRatio_working_3-way'!R257/3)</f>
        <v>-0.80716134693096064</v>
      </c>
      <c r="AT257" s="11">
        <f>IF(('OddsRatio_working_3-way'!X257=0),IF(Q257&gt;0,-Q257^(1/3),(-Q257)^(1/3)),'OddsRatio_working_3-way'!AN257-'OddsRatio_working_3-way'!R257/3)</f>
        <v>-0.25186681948491013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1.81</v>
      </c>
      <c r="B258" s="4">
        <f>IF('True_Odds_Calculator_3-way'!B259="","",'True_Odds_Calculator_3-way'!B259)</f>
        <v>3.44</v>
      </c>
      <c r="C258" s="4">
        <f>IF('True_Odds_Calculator_3-way'!C259="","",'True_Odds_Calculator_3-way'!C259)</f>
        <v>5.41</v>
      </c>
      <c r="D258" s="9">
        <f t="shared" si="52"/>
        <v>0.54091915132954171</v>
      </c>
      <c r="E258" s="9">
        <f t="shared" si="53"/>
        <v>0.28116794658338834</v>
      </c>
      <c r="F258" s="9">
        <f t="shared" si="54"/>
        <v>0.17791290208706984</v>
      </c>
      <c r="G258" s="9">
        <f t="shared" si="55"/>
        <v>1.047784088337415</v>
      </c>
      <c r="H258" s="9">
        <f t="shared" si="56"/>
        <v>1.848705111553306</v>
      </c>
      <c r="I258" s="9">
        <f t="shared" si="57"/>
        <v>3.5565931755432927</v>
      </c>
      <c r="J258" s="9">
        <f t="shared" si="58"/>
        <v>5.6207278295679997</v>
      </c>
      <c r="K258" s="11">
        <f t="shared" si="59"/>
        <v>0.5524861878453039</v>
      </c>
      <c r="L258" s="11">
        <f t="shared" si="60"/>
        <v>0.29069767441860467</v>
      </c>
      <c r="M258" s="11">
        <f t="shared" si="61"/>
        <v>0.18484288354898337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-0.25874928127871455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0.22740210843910008</v>
      </c>
      <c r="Q258" s="11">
        <f>2*'OddsRatio_working_3-way'!K258*'OddsRatio_working_3-way'!L258*'OddsRatio_working_3-way'!M258</f>
        <v>5.9373918652506547E-2</v>
      </c>
      <c r="R258" s="11">
        <f t="shared" si="62"/>
        <v>0</v>
      </c>
      <c r="S258" s="11">
        <f t="shared" si="63"/>
        <v>-0.87885116942277208</v>
      </c>
      <c r="T258" s="11">
        <f t="shared" si="64"/>
        <v>-0.22946505729054101</v>
      </c>
      <c r="U258" s="11">
        <f>'OddsRatio_working_3-way'!S258-'OddsRatio_working_3-way'!R258^2/3</f>
        <v>-0.87885116942277208</v>
      </c>
      <c r="V258" s="11">
        <f>'OddsRatio_working_3-way'!S258*'OddsRatio_working_3-way'!R258/3-2*'OddsRatio_working_3-way'!R258^3/27-'OddsRatio_working_3-way'!T258</f>
        <v>0.22946505729054101</v>
      </c>
      <c r="W258" s="11">
        <f>'OddsRatio_working_3-way'!V258^2+4*'OddsRatio_working_3-way'!U258^3/27</f>
        <v>-4.7909716310740494E-2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0.15855908112442799</v>
      </c>
      <c r="Y258" s="11">
        <f>IF('OddsRatio_working_3-way'!W258&gt;=0,IF('OddsRatio_working_3-way'!V258+SQRT('OddsRatio_working_3-way'!W258)&gt;0,0,PI()),ACOS('OddsRatio_working_3-way'!V258/(2*'OddsRatio_working_3-way'!X258)))</f>
        <v>0.7617999502205558</v>
      </c>
      <c r="Z258" s="11">
        <f>'OddsRatio_working_3-way'!X258^(1/3)*COS('OddsRatio_working_3-way'!Y258/3)</f>
        <v>0.52389204416870749</v>
      </c>
      <c r="AA258" s="11">
        <f>'OddsRatio_working_3-way'!X258^(1/3)*COS(('OddsRatio_working_3-way'!Y258+2*PI())/3)</f>
        <v>-0.37969846111744876</v>
      </c>
      <c r="AB258" s="11">
        <f>'OddsRatio_working_3-way'!X258^(1/3)*COS(('OddsRatio_working_3-way'!Y258+4*PI())/3)</f>
        <v>-0.1441935830512584</v>
      </c>
      <c r="AC258" s="11">
        <f>'OddsRatio_working_3-way'!X258^(1/3)*SIN('OddsRatio_working_3-way'!Y258/3)</f>
        <v>0.135968804746985</v>
      </c>
      <c r="AD258" s="11">
        <f>'OddsRatio_working_3-way'!X258^(1/3)*SIN(('OddsRatio_working_3-way'!Y258+2*PI())/3)</f>
        <v>0.38571941671716753</v>
      </c>
      <c r="AE258" s="11">
        <f>'OddsRatio_working_3-way'!X258^(1/3)*SIN(('OddsRatio_working_3-way'!Y258+4*PI())/3)</f>
        <v>-0.52168822146415239</v>
      </c>
      <c r="AF258" s="11">
        <f>-'OddsRatio_working_3-way'!U258/(3*'OddsRatio_working_3-way'!X258^(1/3))*COS(('OddsRatio_working_3-way'!Y258)/3)</f>
        <v>0.52389204416870749</v>
      </c>
      <c r="AG258" s="11">
        <f>-'OddsRatio_working_3-way'!U258/(3*'OddsRatio_working_3-way'!X258^(1/3))*COS(('OddsRatio_working_3-way'!Y258+2*PI())/3)</f>
        <v>-0.37969846111744876</v>
      </c>
      <c r="AH258" s="11">
        <f>-'OddsRatio_working_3-way'!U258/(3*'OddsRatio_working_3-way'!X258^(1/3))*COS(('OddsRatio_working_3-way'!Y258+4*PI())/3)</f>
        <v>-0.1441935830512584</v>
      </c>
      <c r="AI258" s="11">
        <f>'OddsRatio_working_3-way'!U258/(3*'OddsRatio_working_3-way'!X258^(1/3))*SIN(('OddsRatio_working_3-way'!Y258)/3)</f>
        <v>-0.135968804746985</v>
      </c>
      <c r="AJ258" s="11">
        <f>'OddsRatio_working_3-way'!U258/(3*'OddsRatio_working_3-way'!X258^(1/3))*SIN(('OddsRatio_working_3-way'!Y258+2*PI())/3)</f>
        <v>-0.38571941671716753</v>
      </c>
      <c r="AK258" s="11">
        <f>'OddsRatio_working_3-way'!U258/(3*'OddsRatio_working_3-way'!X258^(1/3))*SIN(('OddsRatio_working_3-way'!Y258+4*PI())/3)</f>
        <v>0.52168822146415239</v>
      </c>
      <c r="AL258" s="11">
        <f>'OddsRatio_working_3-way'!Z258+'OddsRatio_working_3-way'!AF258</f>
        <v>1.047784088337415</v>
      </c>
      <c r="AM258" s="11">
        <f>'OddsRatio_working_3-way'!AA258+'OddsRatio_working_3-way'!AG258</f>
        <v>-0.75939692223489752</v>
      </c>
      <c r="AN258" s="11">
        <f>'OddsRatio_working_3-way'!AB258+'OddsRatio_working_3-way'!AH258</f>
        <v>-0.2883871661025168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1.047784088337415</v>
      </c>
      <c r="AS258" s="11">
        <f>IF(('OddsRatio_working_3-way'!X258=0),IF(Q258&gt;0,-Q258^(1/3),(-Q258)^(1/3)),'OddsRatio_working_3-way'!AM258-'OddsRatio_working_3-way'!R258/3)</f>
        <v>-0.75939692223489752</v>
      </c>
      <c r="AT258" s="11">
        <f>IF(('OddsRatio_working_3-way'!X258=0),IF(Q258&gt;0,-Q258^(1/3),(-Q258)^(1/3)),'OddsRatio_working_3-way'!AN258-'OddsRatio_working_3-way'!R258/3)</f>
        <v>-0.2883871661025168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2.76</v>
      </c>
      <c r="B259" s="4">
        <f>IF('True_Odds_Calculator_3-way'!B260="","",'True_Odds_Calculator_3-way'!B260)</f>
        <v>3.28</v>
      </c>
      <c r="C259" s="4">
        <f>IF('True_Odds_Calculator_3-way'!C260="","",'True_Odds_Calculator_3-way'!C260)</f>
        <v>2.78</v>
      </c>
      <c r="D259" s="9">
        <f t="shared" si="52"/>
        <v>0.35307781115261966</v>
      </c>
      <c r="E259" s="9">
        <f t="shared" si="53"/>
        <v>0.29642104775599187</v>
      </c>
      <c r="F259" s="9">
        <f t="shared" si="54"/>
        <v>0.35050114109138847</v>
      </c>
      <c r="G259" s="9">
        <f t="shared" si="55"/>
        <v>1.0410436846244706</v>
      </c>
      <c r="H259" s="9">
        <f t="shared" si="56"/>
        <v>2.8322368849390678</v>
      </c>
      <c r="I259" s="9">
        <f t="shared" si="57"/>
        <v>3.3735796009437928</v>
      </c>
      <c r="J259" s="9">
        <f t="shared" si="58"/>
        <v>2.8530577586315573</v>
      </c>
      <c r="K259" s="11">
        <f t="shared" si="59"/>
        <v>0.3623188405797102</v>
      </c>
      <c r="L259" s="11">
        <f t="shared" si="60"/>
        <v>0.3048780487804878</v>
      </c>
      <c r="M259" s="11">
        <f t="shared" si="61"/>
        <v>0.35971223021582738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-0.28381790855756528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0.23125719996643196</v>
      </c>
      <c r="Q259" s="11">
        <f>2*'OddsRatio_working_3-way'!K259*'OddsRatio_working_3-way'!L259*'OddsRatio_working_3-way'!M259</f>
        <v>7.9469828167158765E-2</v>
      </c>
      <c r="R259" s="11">
        <f t="shared" si="62"/>
        <v>0</v>
      </c>
      <c r="S259" s="11">
        <f t="shared" si="63"/>
        <v>-0.81480834363743926</v>
      </c>
      <c r="T259" s="11">
        <f t="shared" si="64"/>
        <v>-0.28000286722936063</v>
      </c>
      <c r="U259" s="11">
        <f>'OddsRatio_working_3-way'!S259-'OddsRatio_working_3-way'!R259^2/3</f>
        <v>-0.81480834363743926</v>
      </c>
      <c r="V259" s="11">
        <f>'OddsRatio_working_3-way'!S259*'OddsRatio_working_3-way'!R259/3-2*'OddsRatio_working_3-way'!R259^3/27-'OddsRatio_working_3-way'!T259</f>
        <v>0.28000286722936063</v>
      </c>
      <c r="W259" s="11">
        <f>'OddsRatio_working_3-way'!V259^2+4*'OddsRatio_working_3-way'!U259^3/27</f>
        <v>-1.7408470782746266E-3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0.14154721185432936</v>
      </c>
      <c r="Y259" s="11">
        <f>IF('OddsRatio_working_3-way'!W259&gt;=0,IF('OddsRatio_working_3-way'!V259+SQRT('OddsRatio_working_3-way'!W259)&gt;0,0,PI()),ACOS('OddsRatio_working_3-way'!V259/(2*'OddsRatio_working_3-way'!X259)))</f>
        <v>0.14792240380534927</v>
      </c>
      <c r="Z259" s="11">
        <f>'OddsRatio_working_3-way'!X259^(1/3)*COS('OddsRatio_working_3-way'!Y259/3)</f>
        <v>0.52052184231223542</v>
      </c>
      <c r="AA259" s="11">
        <f>'OddsRatio_working_3-way'!X259^(1/3)*COS(('OddsRatio_working_3-way'!Y259+2*PI())/3)</f>
        <v>-0.28250602547745363</v>
      </c>
      <c r="AB259" s="11">
        <f>'OddsRatio_working_3-way'!X259^(1/3)*COS(('OddsRatio_working_3-way'!Y259+4*PI())/3)</f>
        <v>-0.23801581683478173</v>
      </c>
      <c r="AC259" s="11">
        <f>'OddsRatio_working_3-way'!X259^(1/3)*SIN('OddsRatio_working_3-way'!Y259/3)</f>
        <v>2.5686433936149174E-2</v>
      </c>
      <c r="AD259" s="11">
        <f>'OddsRatio_working_3-way'!X259^(1/3)*SIN(('OddsRatio_working_3-way'!Y259+2*PI())/3)</f>
        <v>0.43794192169899904</v>
      </c>
      <c r="AE259" s="11">
        <f>'OddsRatio_working_3-way'!X259^(1/3)*SIN(('OddsRatio_working_3-way'!Y259+4*PI())/3)</f>
        <v>-0.46362835563514826</v>
      </c>
      <c r="AF259" s="11">
        <f>-'OddsRatio_working_3-way'!U259/(3*'OddsRatio_working_3-way'!X259^(1/3))*COS(('OddsRatio_working_3-way'!Y259)/3)</f>
        <v>0.52052184231223519</v>
      </c>
      <c r="AG259" s="11">
        <f>-'OddsRatio_working_3-way'!U259/(3*'OddsRatio_working_3-way'!X259^(1/3))*COS(('OddsRatio_working_3-way'!Y259+2*PI())/3)</f>
        <v>-0.28250602547745352</v>
      </c>
      <c r="AH259" s="11">
        <f>-'OddsRatio_working_3-way'!U259/(3*'OddsRatio_working_3-way'!X259^(1/3))*COS(('OddsRatio_working_3-way'!Y259+4*PI())/3)</f>
        <v>-0.23801581683478162</v>
      </c>
      <c r="AI259" s="11">
        <f>'OddsRatio_working_3-way'!U259/(3*'OddsRatio_working_3-way'!X259^(1/3))*SIN(('OddsRatio_working_3-way'!Y259)/3)</f>
        <v>-2.5686433936149163E-2</v>
      </c>
      <c r="AJ259" s="11">
        <f>'OddsRatio_working_3-way'!U259/(3*'OddsRatio_working_3-way'!X259^(1/3))*SIN(('OddsRatio_working_3-way'!Y259+2*PI())/3)</f>
        <v>-0.43794192169899887</v>
      </c>
      <c r="AK259" s="11">
        <f>'OddsRatio_working_3-way'!U259/(3*'OddsRatio_working_3-way'!X259^(1/3))*SIN(('OddsRatio_working_3-way'!Y259+4*PI())/3)</f>
        <v>0.46362835563514804</v>
      </c>
      <c r="AL259" s="11">
        <f>'OddsRatio_working_3-way'!Z259+'OddsRatio_working_3-way'!AF259</f>
        <v>1.0410436846244706</v>
      </c>
      <c r="AM259" s="11">
        <f>'OddsRatio_working_3-way'!AA259+'OddsRatio_working_3-way'!AG259</f>
        <v>-0.56501205095490714</v>
      </c>
      <c r="AN259" s="11">
        <f>'OddsRatio_working_3-way'!AB259+'OddsRatio_working_3-way'!AH259</f>
        <v>-0.47603163366956336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1.0410436846244706</v>
      </c>
      <c r="AS259" s="11">
        <f>IF(('OddsRatio_working_3-way'!X259=0),IF(Q259&gt;0,-Q259^(1/3),(-Q259)^(1/3)),'OddsRatio_working_3-way'!AM259-'OddsRatio_working_3-way'!R259/3)</f>
        <v>-0.56501205095490714</v>
      </c>
      <c r="AT259" s="11">
        <f>IF(('OddsRatio_working_3-way'!X259=0),IF(Q259&gt;0,-Q259^(1/3),(-Q259)^(1/3)),'OddsRatio_working_3-way'!AN259-'OddsRatio_working_3-way'!R259/3)</f>
        <v>-0.47603163366956336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1.65</v>
      </c>
      <c r="B260" s="4">
        <f>IF('True_Odds_Calculator_3-way'!B261="","",'True_Odds_Calculator_3-way'!B261)</f>
        <v>3.9</v>
      </c>
      <c r="C260" s="4">
        <f>IF('True_Odds_Calculator_3-way'!C261="","",'True_Odds_Calculator_3-way'!C261)</f>
        <v>6.08</v>
      </c>
      <c r="D260" s="9">
        <f t="shared" ref="D260:D323" si="65">(K260/(AR260+K260-(AR260*K260)))</f>
        <v>0.59459008210265907</v>
      </c>
      <c r="E260" s="9">
        <f t="shared" ref="E260:E323" si="66">(L260/(AR260+L260-(AR260*L260)))</f>
        <v>0.24740135872922134</v>
      </c>
      <c r="F260" s="9">
        <f t="shared" ref="F260:F323" si="67">(M260/(AR260+M260-(AR260*M260)))</f>
        <v>0.15800855916811959</v>
      </c>
      <c r="G260" s="9">
        <f t="shared" ref="G260:G323" si="68">AR260</f>
        <v>1.0489706854683511</v>
      </c>
      <c r="H260" s="9">
        <f t="shared" ref="H260:H323" si="69">IF(A260="","",1/D260)</f>
        <v>1.6818309455544278</v>
      </c>
      <c r="I260" s="9">
        <f t="shared" ref="I260:I323" si="70">IF(B260="","",1/E260)</f>
        <v>4.0420149878582174</v>
      </c>
      <c r="J260" s="9">
        <f t="shared" ref="J260:J323" si="71">IF(C260="","",1/F260)</f>
        <v>6.3287710821792231</v>
      </c>
      <c r="K260" s="11">
        <f t="shared" ref="K260:K323" si="72">1/A260</f>
        <v>0.60606060606060608</v>
      </c>
      <c r="L260" s="11">
        <f t="shared" ref="L260:L323" si="73">1/B260</f>
        <v>0.25641025641025644</v>
      </c>
      <c r="M260" s="11">
        <f t="shared" ref="M260:M323" si="74">1/C260</f>
        <v>0.16447368421052633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-0.24475013290802761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0.22057620741831274</v>
      </c>
      <c r="Q260" s="11">
        <f>2*'OddsRatio_working_3-way'!K260*'OddsRatio_working_3-way'!L260*'OddsRatio_working_3-way'!M260</f>
        <v>5.1118472171103761E-2</v>
      </c>
      <c r="R260" s="11">
        <f t="shared" ref="R260:R323" si="75">O260/N260</f>
        <v>0</v>
      </c>
      <c r="S260" s="11">
        <f t="shared" ref="S260:S323" si="76">P260/N260</f>
        <v>-0.90123018442323399</v>
      </c>
      <c r="T260" s="11">
        <f t="shared" ref="T260:T323" si="77">Q260/N260</f>
        <v>-0.20885983416529175</v>
      </c>
      <c r="U260" s="11">
        <f>'OddsRatio_working_3-way'!S260-'OddsRatio_working_3-way'!R260^2/3</f>
        <v>-0.90123018442323399</v>
      </c>
      <c r="V260" s="11">
        <f>'OddsRatio_working_3-way'!S260*'OddsRatio_working_3-way'!R260/3-2*'OddsRatio_working_3-way'!R260^3/27-'OddsRatio_working_3-way'!T260</f>
        <v>0.20885983416529175</v>
      </c>
      <c r="W260" s="11">
        <f>'OddsRatio_working_3-way'!V260^2+4*'OddsRatio_working_3-way'!U260^3/27</f>
        <v>-6.482104168210516E-2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0.16465378222930252</v>
      </c>
      <c r="Y260" s="11">
        <f>IF('OddsRatio_working_3-way'!W260&gt;=0,IF('OddsRatio_working_3-way'!V260+SQRT('OddsRatio_working_3-way'!W260)&gt;0,0,PI()),ACOS('OddsRatio_working_3-way'!V260/(2*'OddsRatio_working_3-way'!X260)))</f>
        <v>0.88377198070192964</v>
      </c>
      <c r="Z260" s="11">
        <f>'OddsRatio_working_3-way'!X260^(1/3)*COS('OddsRatio_working_3-way'!Y260/3)</f>
        <v>0.52448534273417546</v>
      </c>
      <c r="AA260" s="11">
        <f>'OddsRatio_working_3-way'!X260^(1/3)*COS(('OddsRatio_working_3-way'!Y260+2*PI())/3)</f>
        <v>-0.40006099398265782</v>
      </c>
      <c r="AB260" s="11">
        <f>'OddsRatio_working_3-way'!X260^(1/3)*COS(('OddsRatio_working_3-way'!Y260+4*PI())/3)</f>
        <v>-0.12442434875151753</v>
      </c>
      <c r="AC260" s="11">
        <f>'OddsRatio_working_3-way'!X260^(1/3)*SIN('OddsRatio_working_3-way'!Y260/3)</f>
        <v>0.15913889132272419</v>
      </c>
      <c r="AD260" s="11">
        <f>'OddsRatio_working_3-way'!X260^(1/3)*SIN(('OddsRatio_working_3-way'!Y260+2*PI())/3)</f>
        <v>0.37464818505902192</v>
      </c>
      <c r="AE260" s="11">
        <f>'OddsRatio_working_3-way'!X260^(1/3)*SIN(('OddsRatio_working_3-way'!Y260+4*PI())/3)</f>
        <v>-0.53378707638174605</v>
      </c>
      <c r="AF260" s="11">
        <f>-'OddsRatio_working_3-way'!U260/(3*'OddsRatio_working_3-way'!X260^(1/3))*COS(('OddsRatio_working_3-way'!Y260)/3)</f>
        <v>0.52448534273417557</v>
      </c>
      <c r="AG260" s="11">
        <f>-'OddsRatio_working_3-way'!U260/(3*'OddsRatio_working_3-way'!X260^(1/3))*COS(('OddsRatio_working_3-way'!Y260+2*PI())/3)</f>
        <v>-0.40006099398265788</v>
      </c>
      <c r="AH260" s="11">
        <f>-'OddsRatio_working_3-way'!U260/(3*'OddsRatio_working_3-way'!X260^(1/3))*COS(('OddsRatio_working_3-way'!Y260+4*PI())/3)</f>
        <v>-0.12442434875151755</v>
      </c>
      <c r="AI260" s="11">
        <f>'OddsRatio_working_3-way'!U260/(3*'OddsRatio_working_3-way'!X260^(1/3))*SIN(('OddsRatio_working_3-way'!Y260)/3)</f>
        <v>-0.15913889132272421</v>
      </c>
      <c r="AJ260" s="11">
        <f>'OddsRatio_working_3-way'!U260/(3*'OddsRatio_working_3-way'!X260^(1/3))*SIN(('OddsRatio_working_3-way'!Y260+2*PI())/3)</f>
        <v>-0.37464818505902198</v>
      </c>
      <c r="AK260" s="11">
        <f>'OddsRatio_working_3-way'!U260/(3*'OddsRatio_working_3-way'!X260^(1/3))*SIN(('OddsRatio_working_3-way'!Y260+4*PI())/3)</f>
        <v>0.53378707638174616</v>
      </c>
      <c r="AL260" s="11">
        <f>'OddsRatio_working_3-way'!Z260+'OddsRatio_working_3-way'!AF260</f>
        <v>1.0489706854683511</v>
      </c>
      <c r="AM260" s="11">
        <f>'OddsRatio_working_3-way'!AA260+'OddsRatio_working_3-way'!AG260</f>
        <v>-0.80012198796531564</v>
      </c>
      <c r="AN260" s="11">
        <f>'OddsRatio_working_3-way'!AB260+'OddsRatio_working_3-way'!AH260</f>
        <v>-0.24884869750303507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1.0489706854683511</v>
      </c>
      <c r="AS260" s="11">
        <f>IF(('OddsRatio_working_3-way'!X260=0),IF(Q260&gt;0,-Q260^(1/3),(-Q260)^(1/3)),'OddsRatio_working_3-way'!AM260-'OddsRatio_working_3-way'!R260/3)</f>
        <v>-0.80012198796531564</v>
      </c>
      <c r="AT260" s="11">
        <f>IF(('OddsRatio_working_3-way'!X260=0),IF(Q260&gt;0,-Q260^(1/3),(-Q260)^(1/3)),'OddsRatio_working_3-way'!AN260-'OddsRatio_working_3-way'!R260/3)</f>
        <v>-0.24884869750303507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1.69</v>
      </c>
      <c r="B2" s="4">
        <f>IF('True_Odds_Calculator_2-way'!B3="","",'True_Odds_Calculator_2-way'!B3)</f>
        <v>2.2400000000000002</v>
      </c>
      <c r="C2" s="4">
        <f t="shared" ref="C2:C65" si="0">IF(A2="","",((1/A2)+(1/B2))-1)</f>
        <v>3.8144547759932479E-2</v>
      </c>
      <c r="D2" s="4">
        <f>IF(A2="","",(2*A2)/(2-($C2*A2)))</f>
        <v>1.7462865578005351</v>
      </c>
      <c r="E2" s="4">
        <f>IF(B2="","",(2*B2)/(2-($C2*B2)))</f>
        <v>2.3399678575843743</v>
      </c>
      <c r="G2" s="4">
        <f t="shared" ref="G2:G65" si="1">IF(A2="","",C2+1)</f>
        <v>1.0381445477599325</v>
      </c>
    </row>
    <row r="3" spans="1:7" x14ac:dyDescent="0.2">
      <c r="A3" s="4">
        <f>IF('True_Odds_Calculator_2-way'!A4="","",'True_Odds_Calculator_2-way'!A4)</f>
        <v>1.74</v>
      </c>
      <c r="B3" s="4">
        <f>IF('True_Odds_Calculator_2-way'!B4="","",'True_Odds_Calculator_2-way'!B4)</f>
        <v>2.21</v>
      </c>
      <c r="C3" s="4">
        <f t="shared" si="0"/>
        <v>2.720133146096626E-2</v>
      </c>
      <c r="D3" s="4">
        <f t="shared" ref="D3:D66" si="2">IF(A3="","",(2*A3)/(2-($C3*A3)))</f>
        <v>1.7821754646150993</v>
      </c>
      <c r="E3" s="4">
        <f t="shared" ref="E3:E66" si="3">IF(B3="","",(2*B3)/(2-($C3*B3)))</f>
        <v>2.2784855128281092</v>
      </c>
      <c r="G3" s="4">
        <f t="shared" si="1"/>
        <v>1.0272013314609663</v>
      </c>
    </row>
    <row r="4" spans="1:7" x14ac:dyDescent="0.2">
      <c r="A4" s="4">
        <f>IF('True_Odds_Calculator_2-way'!A5="","",'True_Odds_Calculator_2-way'!A5)</f>
        <v>2.15</v>
      </c>
      <c r="B4" s="4">
        <f>IF('True_Odds_Calculator_2-way'!B5="","",'True_Odds_Calculator_2-way'!B5)</f>
        <v>1.76</v>
      </c>
      <c r="C4" s="4">
        <f t="shared" si="0"/>
        <v>3.3298097251585723E-2</v>
      </c>
      <c r="D4" s="4">
        <f t="shared" si="2"/>
        <v>2.2298173246906305</v>
      </c>
      <c r="E4" s="4">
        <f t="shared" si="3"/>
        <v>1.8131288931480596</v>
      </c>
      <c r="G4" s="4">
        <f t="shared" si="1"/>
        <v>1.0332980972515857</v>
      </c>
    </row>
    <row r="5" spans="1:7" x14ac:dyDescent="0.2">
      <c r="A5" s="4">
        <f>IF('True_Odds_Calculator_2-way'!A6="","",'True_Odds_Calculator_2-way'!A6)</f>
        <v>1.57</v>
      </c>
      <c r="B5" s="4">
        <f>IF('True_Odds_Calculator_2-way'!B6="","",'True_Odds_Calculator_2-way'!B6)</f>
        <v>2.52</v>
      </c>
      <c r="C5" s="4">
        <f t="shared" si="0"/>
        <v>3.3768071984632497E-2</v>
      </c>
      <c r="D5" s="4">
        <f t="shared" si="2"/>
        <v>1.6127506929724442</v>
      </c>
      <c r="E5" s="4">
        <f t="shared" si="3"/>
        <v>2.6319850984566258</v>
      </c>
      <c r="G5" s="4">
        <f t="shared" si="1"/>
        <v>1.0337680719846325</v>
      </c>
    </row>
    <row r="6" spans="1:7" x14ac:dyDescent="0.2">
      <c r="A6" s="4">
        <f>IF('True_Odds_Calculator_2-way'!A7="","",'True_Odds_Calculator_2-way'!A7)</f>
        <v>2.13</v>
      </c>
      <c r="B6" s="4">
        <f>IF('True_Odds_Calculator_2-way'!B7="","",'True_Odds_Calculator_2-way'!B7)</f>
        <v>1.78</v>
      </c>
      <c r="C6" s="4">
        <f t="shared" si="0"/>
        <v>3.128132088410629E-2</v>
      </c>
      <c r="D6" s="4">
        <f t="shared" si="2"/>
        <v>2.2034055907479515</v>
      </c>
      <c r="E6" s="4">
        <f t="shared" si="3"/>
        <v>1.8309750325976726</v>
      </c>
      <c r="G6" s="4">
        <f t="shared" si="1"/>
        <v>1.0312813208841063</v>
      </c>
    </row>
    <row r="7" spans="1:7" x14ac:dyDescent="0.2">
      <c r="A7" s="4">
        <f>IF('True_Odds_Calculator_2-way'!A8="","",'True_Odds_Calculator_2-way'!A8)</f>
        <v>2.35</v>
      </c>
      <c r="B7" s="4">
        <f>IF('True_Odds_Calculator_2-way'!B8="","",'True_Odds_Calculator_2-way'!B8)</f>
        <v>1.63</v>
      </c>
      <c r="C7" s="4">
        <f t="shared" si="0"/>
        <v>3.9028847408954404E-2</v>
      </c>
      <c r="D7" s="4">
        <f t="shared" si="2"/>
        <v>2.4629480790869636</v>
      </c>
      <c r="E7" s="4">
        <f t="shared" si="3"/>
        <v>1.6835512581035048</v>
      </c>
      <c r="G7" s="4">
        <f t="shared" si="1"/>
        <v>1.0390288474089544</v>
      </c>
    </row>
    <row r="8" spans="1:7" x14ac:dyDescent="0.2">
      <c r="A8" s="4">
        <f>IF('True_Odds_Calculator_2-way'!A9="","",'True_Odds_Calculator_2-way'!A9)</f>
        <v>2.2400000000000002</v>
      </c>
      <c r="B8" s="4">
        <f>IF('True_Odds_Calculator_2-way'!B9="","",'True_Odds_Calculator_2-way'!B9)</f>
        <v>1.66</v>
      </c>
      <c r="C8" s="4">
        <f t="shared" si="0"/>
        <v>4.8838209982788428E-2</v>
      </c>
      <c r="D8" s="4">
        <f t="shared" si="2"/>
        <v>2.3696150904919713</v>
      </c>
      <c r="E8" s="4">
        <f t="shared" si="3"/>
        <v>1.7301321421924438</v>
      </c>
      <c r="G8" s="4">
        <f t="shared" si="1"/>
        <v>1.0488382099827884</v>
      </c>
    </row>
    <row r="9" spans="1:7" x14ac:dyDescent="0.2">
      <c r="A9" s="4">
        <f>IF('True_Odds_Calculator_2-way'!A10="","",'True_Odds_Calculator_2-way'!A10)</f>
        <v>2.04</v>
      </c>
      <c r="B9" s="4">
        <f>IF('True_Odds_Calculator_2-way'!B10="","",'True_Odds_Calculator_2-way'!B10)</f>
        <v>1.87</v>
      </c>
      <c r="C9" s="4">
        <f t="shared" si="0"/>
        <v>2.4955436720142554E-2</v>
      </c>
      <c r="D9" s="4">
        <f t="shared" si="2"/>
        <v>2.0932835820895521</v>
      </c>
      <c r="E9" s="4">
        <f t="shared" si="3"/>
        <v>1.9146757679180888</v>
      </c>
      <c r="G9" s="4">
        <f t="shared" si="1"/>
        <v>1.0249554367201426</v>
      </c>
    </row>
    <row r="10" spans="1:7" x14ac:dyDescent="0.2">
      <c r="A10" s="4">
        <f>IF('True_Odds_Calculator_2-way'!A11="","",'True_Odds_Calculator_2-way'!A11)</f>
        <v>2.1800000000000002</v>
      </c>
      <c r="B10" s="4">
        <f>IF('True_Odds_Calculator_2-way'!B11="","",'True_Odds_Calculator_2-way'!B11)</f>
        <v>1.75</v>
      </c>
      <c r="C10" s="4">
        <f t="shared" si="0"/>
        <v>3.0144167758846541E-2</v>
      </c>
      <c r="D10" s="4">
        <f t="shared" si="2"/>
        <v>2.2540620384047267</v>
      </c>
      <c r="E10" s="4">
        <f t="shared" si="3"/>
        <v>1.797408716136631</v>
      </c>
      <c r="G10" s="4">
        <f t="shared" si="1"/>
        <v>1.0301441677588465</v>
      </c>
    </row>
    <row r="11" spans="1:7" x14ac:dyDescent="0.2">
      <c r="A11" s="4">
        <f>IF('True_Odds_Calculator_2-way'!A12="","",'True_Odds_Calculator_2-way'!A12)</f>
        <v>1.71</v>
      </c>
      <c r="B11" s="4">
        <f>IF('True_Odds_Calculator_2-way'!B12="","",'True_Odds_Calculator_2-way'!B12)</f>
        <v>2.23</v>
      </c>
      <c r="C11" s="4">
        <f t="shared" si="0"/>
        <v>3.3225814910969431E-2</v>
      </c>
      <c r="D11" s="4">
        <f t="shared" si="2"/>
        <v>1.7599981538319522</v>
      </c>
      <c r="E11" s="4">
        <f t="shared" si="3"/>
        <v>2.315792669966295</v>
      </c>
      <c r="G11" s="4">
        <f t="shared" si="1"/>
        <v>1.0332258149109694</v>
      </c>
    </row>
    <row r="12" spans="1:7" x14ac:dyDescent="0.2">
      <c r="A12" s="4">
        <f>IF('True_Odds_Calculator_2-way'!A13="","",'True_Odds_Calculator_2-way'!A13)</f>
        <v>2.76</v>
      </c>
      <c r="B12" s="4">
        <f>IF('True_Odds_Calculator_2-way'!B13="","",'True_Odds_Calculator_2-way'!B13)</f>
        <v>1.5</v>
      </c>
      <c r="C12" s="4">
        <f t="shared" si="0"/>
        <v>2.898550724637694E-2</v>
      </c>
      <c r="D12" s="4">
        <f t="shared" si="2"/>
        <v>2.875</v>
      </c>
      <c r="E12" s="4">
        <f t="shared" si="3"/>
        <v>1.5333333333333334</v>
      </c>
      <c r="G12" s="4">
        <f t="shared" si="1"/>
        <v>1.0289855072463769</v>
      </c>
    </row>
    <row r="13" spans="1:7" x14ac:dyDescent="0.2">
      <c r="A13" s="4">
        <f>IF('True_Odds_Calculator_2-way'!A14="","",'True_Odds_Calculator_2-way'!A14)</f>
        <v>1.94</v>
      </c>
      <c r="B13" s="4">
        <f>IF('True_Odds_Calculator_2-way'!B14="","",'True_Odds_Calculator_2-way'!B14)</f>
        <v>1.94</v>
      </c>
      <c r="C13" s="4">
        <f t="shared" si="0"/>
        <v>3.0927835051546504E-2</v>
      </c>
      <c r="D13" s="4">
        <f t="shared" si="2"/>
        <v>2.0000000000000004</v>
      </c>
      <c r="E13" s="4">
        <f t="shared" si="3"/>
        <v>2.0000000000000004</v>
      </c>
      <c r="G13" s="4">
        <f t="shared" si="1"/>
        <v>1.0309278350515465</v>
      </c>
    </row>
    <row r="14" spans="1:7" x14ac:dyDescent="0.2">
      <c r="A14" s="4">
        <f>IF('True_Odds_Calculator_2-way'!A15="","",'True_Odds_Calculator_2-way'!A15)</f>
        <v>1.93</v>
      </c>
      <c r="B14" s="4">
        <f>IF('True_Odds_Calculator_2-way'!B15="","",'True_Odds_Calculator_2-way'!B15)</f>
        <v>1.96</v>
      </c>
      <c r="C14" s="4">
        <f t="shared" si="0"/>
        <v>2.8338796658559762E-2</v>
      </c>
      <c r="D14" s="4">
        <f t="shared" si="2"/>
        <v>1.9842635333613092</v>
      </c>
      <c r="E14" s="4">
        <f t="shared" si="3"/>
        <v>2.0159880622468553</v>
      </c>
      <c r="G14" s="4">
        <f t="shared" si="1"/>
        <v>1.0283387966585598</v>
      </c>
    </row>
    <row r="15" spans="1:7" x14ac:dyDescent="0.2">
      <c r="A15" s="4">
        <f>IF('True_Odds_Calculator_2-way'!A16="","",'True_Odds_Calculator_2-way'!A16)</f>
        <v>2.14</v>
      </c>
      <c r="B15" s="4">
        <f>IF('True_Odds_Calculator_2-way'!B16="","",'True_Odds_Calculator_2-way'!B16)</f>
        <v>1.77</v>
      </c>
      <c r="C15" s="4">
        <f t="shared" si="0"/>
        <v>3.2261471038597556E-2</v>
      </c>
      <c r="D15" s="4">
        <f t="shared" si="2"/>
        <v>2.216513546725964</v>
      </c>
      <c r="E15" s="4">
        <f t="shared" si="3"/>
        <v>1.822021261243927</v>
      </c>
      <c r="G15" s="4">
        <f t="shared" si="1"/>
        <v>1.0322614710385976</v>
      </c>
    </row>
    <row r="16" spans="1:7" x14ac:dyDescent="0.2">
      <c r="A16" s="4">
        <f>IF('True_Odds_Calculator_2-way'!A17="","",'True_Odds_Calculator_2-way'!A17)</f>
        <v>1.76</v>
      </c>
      <c r="B16" s="4">
        <f>IF('True_Odds_Calculator_2-way'!B17="","",'True_Odds_Calculator_2-way'!B17)</f>
        <v>2.09</v>
      </c>
      <c r="C16" s="4">
        <f t="shared" si="0"/>
        <v>4.6650717703349276E-2</v>
      </c>
      <c r="D16" s="4">
        <f t="shared" si="2"/>
        <v>1.8353457738748626</v>
      </c>
      <c r="E16" s="4">
        <f t="shared" si="3"/>
        <v>2.1971090670170828</v>
      </c>
      <c r="G16" s="4">
        <f t="shared" si="1"/>
        <v>1.0466507177033493</v>
      </c>
    </row>
    <row r="17" spans="1:7" x14ac:dyDescent="0.2">
      <c r="A17" s="4">
        <f>IF('True_Odds_Calculator_2-way'!A18="","",'True_Odds_Calculator_2-way'!A18)</f>
        <v>1.76</v>
      </c>
      <c r="B17" s="4">
        <f>IF('True_Odds_Calculator_2-way'!B18="","",'True_Odds_Calculator_2-way'!B18)</f>
        <v>2.09</v>
      </c>
      <c r="C17" s="4">
        <f t="shared" si="0"/>
        <v>4.6650717703349276E-2</v>
      </c>
      <c r="D17" s="4">
        <f t="shared" si="2"/>
        <v>1.8353457738748626</v>
      </c>
      <c r="E17" s="4">
        <f t="shared" si="3"/>
        <v>2.1971090670170828</v>
      </c>
      <c r="G17" s="4">
        <f t="shared" si="1"/>
        <v>1.0466507177033493</v>
      </c>
    </row>
    <row r="18" spans="1:7" x14ac:dyDescent="0.2">
      <c r="A18" s="4">
        <f>IF('True_Odds_Calculator_2-way'!A19="","",'True_Odds_Calculator_2-way'!A19)</f>
        <v>1.88</v>
      </c>
      <c r="B18" s="4">
        <f>IF('True_Odds_Calculator_2-way'!B19="","",'True_Odds_Calculator_2-way'!B19)</f>
        <v>1.96</v>
      </c>
      <c r="C18" s="4">
        <f t="shared" si="0"/>
        <v>4.2118975249674229E-2</v>
      </c>
      <c r="D18" s="4">
        <f t="shared" si="2"/>
        <v>1.9575010624734379</v>
      </c>
      <c r="E18" s="4">
        <f t="shared" si="3"/>
        <v>2.044385264092321</v>
      </c>
      <c r="G18" s="4">
        <f t="shared" si="1"/>
        <v>1.0421189752496742</v>
      </c>
    </row>
    <row r="19" spans="1:7" x14ac:dyDescent="0.2">
      <c r="A19" s="4">
        <f>IF('True_Odds_Calculator_2-way'!A20="","",'True_Odds_Calculator_2-way'!A20)</f>
        <v>1.78</v>
      </c>
      <c r="B19" s="4">
        <f>IF('True_Odds_Calculator_2-way'!B20="","",'True_Odds_Calculator_2-way'!B20)</f>
        <v>2.0699999999999998</v>
      </c>
      <c r="C19" s="4">
        <f t="shared" si="0"/>
        <v>4.4889540248602255E-2</v>
      </c>
      <c r="D19" s="4">
        <f t="shared" si="2"/>
        <v>1.8540733658732955</v>
      </c>
      <c r="E19" s="4">
        <f t="shared" si="3"/>
        <v>2.1708596005420371</v>
      </c>
      <c r="G19" s="4">
        <f t="shared" si="1"/>
        <v>1.0448895402486023</v>
      </c>
    </row>
    <row r="20" spans="1:7" x14ac:dyDescent="0.2">
      <c r="A20" s="4">
        <f>IF('True_Odds_Calculator_2-way'!A21="","",'True_Odds_Calculator_2-way'!A21)</f>
        <v>2.02</v>
      </c>
      <c r="B20" s="4">
        <f>IF('True_Odds_Calculator_2-way'!B21="","",'True_Odds_Calculator_2-way'!B21)</f>
        <v>1.89</v>
      </c>
      <c r="C20" s="4">
        <f t="shared" si="0"/>
        <v>2.4150034051024338E-2</v>
      </c>
      <c r="D20" s="4">
        <f t="shared" si="2"/>
        <v>2.0705027387602368</v>
      </c>
      <c r="E20" s="4">
        <f t="shared" si="3"/>
        <v>1.9341405339682862</v>
      </c>
      <c r="G20" s="4">
        <f t="shared" si="1"/>
        <v>1.0241500340510243</v>
      </c>
    </row>
    <row r="21" spans="1:7" x14ac:dyDescent="0.2">
      <c r="A21" s="4">
        <f>IF('True_Odds_Calculator_2-way'!A22="","",'True_Odds_Calculator_2-way'!A22)</f>
        <v>2.31</v>
      </c>
      <c r="B21" s="4">
        <f>IF('True_Odds_Calculator_2-way'!B22="","",'True_Odds_Calculator_2-way'!B22)</f>
        <v>1.68</v>
      </c>
      <c r="C21" s="4">
        <f t="shared" si="0"/>
        <v>2.813852813852824E-2</v>
      </c>
      <c r="D21" s="4">
        <f t="shared" si="2"/>
        <v>2.3875968992248064</v>
      </c>
      <c r="E21" s="4">
        <f t="shared" si="3"/>
        <v>1.7206703910614525</v>
      </c>
      <c r="G21" s="4">
        <f t="shared" si="1"/>
        <v>1.0281385281385282</v>
      </c>
    </row>
    <row r="22" spans="1:7" x14ac:dyDescent="0.2">
      <c r="A22" s="4">
        <f>IF('True_Odds_Calculator_2-way'!A23="","",'True_Odds_Calculator_2-way'!A23)</f>
        <v>1.96</v>
      </c>
      <c r="B22" s="4">
        <f>IF('True_Odds_Calculator_2-way'!B23="","",'True_Odds_Calculator_2-way'!B23)</f>
        <v>1.94</v>
      </c>
      <c r="C22" s="4">
        <f t="shared" si="0"/>
        <v>2.5667999158426325E-2</v>
      </c>
      <c r="D22" s="4">
        <f t="shared" si="2"/>
        <v>2.0105752961082914</v>
      </c>
      <c r="E22" s="4">
        <f t="shared" si="3"/>
        <v>1.9895353704478862</v>
      </c>
      <c r="G22" s="4">
        <f t="shared" si="1"/>
        <v>1.0256679991584263</v>
      </c>
    </row>
    <row r="23" spans="1:7" x14ac:dyDescent="0.2">
      <c r="A23" s="4">
        <f>IF('True_Odds_Calculator_2-way'!A24="","",'True_Odds_Calculator_2-way'!A24)</f>
        <v>1.79</v>
      </c>
      <c r="B23" s="4">
        <f>IF('True_Odds_Calculator_2-way'!B24="","",'True_Odds_Calculator_2-way'!B24)</f>
        <v>2.12</v>
      </c>
      <c r="C23" s="4">
        <f t="shared" si="0"/>
        <v>3.0357331084642114E-2</v>
      </c>
      <c r="D23" s="4">
        <f t="shared" si="2"/>
        <v>1.8399922420480992</v>
      </c>
      <c r="E23" s="4">
        <f t="shared" si="3"/>
        <v>2.1904871854075272</v>
      </c>
      <c r="G23" s="4">
        <f t="shared" si="1"/>
        <v>1.0303573310846421</v>
      </c>
    </row>
    <row r="24" spans="1:7" x14ac:dyDescent="0.2">
      <c r="A24" s="4">
        <f>IF('True_Odds_Calculator_2-way'!A25="","",'True_Odds_Calculator_2-way'!A25)</f>
        <v>1.61</v>
      </c>
      <c r="B24" s="4">
        <f>IF('True_Odds_Calculator_2-way'!B25="","",'True_Odds_Calculator_2-way'!B25)</f>
        <v>2.4500000000000002</v>
      </c>
      <c r="C24" s="4">
        <f t="shared" si="0"/>
        <v>2.9281277728482547E-2</v>
      </c>
      <c r="D24" s="4">
        <f t="shared" si="2"/>
        <v>1.6488661302121432</v>
      </c>
      <c r="E24" s="4">
        <f t="shared" si="3"/>
        <v>2.5411499436302138</v>
      </c>
      <c r="G24" s="4">
        <f t="shared" si="1"/>
        <v>1.0292812777284825</v>
      </c>
    </row>
    <row r="25" spans="1:7" x14ac:dyDescent="0.2">
      <c r="A25" s="4">
        <f>IF('True_Odds_Calculator_2-way'!A26="","",'True_Odds_Calculator_2-way'!A26)</f>
        <v>1.68</v>
      </c>
      <c r="B25" s="4">
        <f>IF('True_Odds_Calculator_2-way'!B26="","",'True_Odds_Calculator_2-way'!B26)</f>
        <v>2.29</v>
      </c>
      <c r="C25" s="4">
        <f t="shared" si="0"/>
        <v>3.1919317945518833E-2</v>
      </c>
      <c r="D25" s="4">
        <f t="shared" si="2"/>
        <v>1.7262855604415328</v>
      </c>
      <c r="E25" s="4">
        <f t="shared" si="3"/>
        <v>2.3768688990485605</v>
      </c>
      <c r="G25" s="4">
        <f t="shared" si="1"/>
        <v>1.0319193179455188</v>
      </c>
    </row>
    <row r="26" spans="1:7" x14ac:dyDescent="0.2">
      <c r="A26" s="4">
        <f>IF('True_Odds_Calculator_2-way'!A27="","",'True_Odds_Calculator_2-way'!A27)</f>
        <v>1.77</v>
      </c>
      <c r="B26" s="4">
        <f>IF('True_Odds_Calculator_2-way'!B27="","",'True_Odds_Calculator_2-way'!B27)</f>
        <v>2.13</v>
      </c>
      <c r="C26" s="4">
        <f t="shared" si="0"/>
        <v>3.4455319487546765E-2</v>
      </c>
      <c r="D26" s="4">
        <f t="shared" si="2"/>
        <v>1.8256700806275876</v>
      </c>
      <c r="E26" s="4">
        <f t="shared" si="3"/>
        <v>2.2111375032990233</v>
      </c>
      <c r="G26" s="4">
        <f t="shared" si="1"/>
        <v>1.0344553194875468</v>
      </c>
    </row>
    <row r="27" spans="1:7" x14ac:dyDescent="0.2">
      <c r="A27" s="4">
        <f>IF('True_Odds_Calculator_2-way'!A28="","",'True_Odds_Calculator_2-way'!A28)</f>
        <v>1.58</v>
      </c>
      <c r="B27" s="4">
        <f>IF('True_Odds_Calculator_2-way'!B28="","",'True_Odds_Calculator_2-way'!B28)</f>
        <v>2.4900000000000002</v>
      </c>
      <c r="C27" s="4">
        <f t="shared" si="0"/>
        <v>3.4517818107874465E-2</v>
      </c>
      <c r="D27" s="4">
        <f t="shared" si="2"/>
        <v>1.6242929689112753</v>
      </c>
      <c r="E27" s="4">
        <f t="shared" si="3"/>
        <v>2.6018120494676276</v>
      </c>
      <c r="G27" s="4">
        <f t="shared" si="1"/>
        <v>1.0345178181078745</v>
      </c>
    </row>
    <row r="28" spans="1:7" x14ac:dyDescent="0.2">
      <c r="A28" s="4">
        <f>IF('True_Odds_Calculator_2-way'!A29="","",'True_Odds_Calculator_2-way'!A29)</f>
        <v>1.81</v>
      </c>
      <c r="B28" s="4">
        <f>IF('True_Odds_Calculator_2-way'!B29="","",'True_Odds_Calculator_2-way'!B29)</f>
        <v>2.08</v>
      </c>
      <c r="C28" s="4">
        <f t="shared" si="0"/>
        <v>3.3255418614534626E-2</v>
      </c>
      <c r="D28" s="4">
        <f t="shared" si="2"/>
        <v>1.8661643699811639</v>
      </c>
      <c r="E28" s="4">
        <f t="shared" si="3"/>
        <v>2.1545152798443401</v>
      </c>
      <c r="G28" s="4">
        <f t="shared" si="1"/>
        <v>1.0332554186145346</v>
      </c>
    </row>
    <row r="29" spans="1:7" x14ac:dyDescent="0.2">
      <c r="A29" s="4">
        <f>IF('True_Odds_Calculator_2-way'!A30="","",'True_Odds_Calculator_2-way'!A30)</f>
        <v>1.85</v>
      </c>
      <c r="B29" s="4">
        <f>IF('True_Odds_Calculator_2-way'!B30="","",'True_Odds_Calculator_2-way'!B30)</f>
        <v>2.0699999999999998</v>
      </c>
      <c r="C29" s="4">
        <f t="shared" si="0"/>
        <v>2.3632327980154022E-2</v>
      </c>
      <c r="D29" s="4">
        <f t="shared" si="2"/>
        <v>1.8913446104457341</v>
      </c>
      <c r="E29" s="4">
        <f t="shared" si="3"/>
        <v>2.1219005402410303</v>
      </c>
      <c r="G29" s="4">
        <f t="shared" si="1"/>
        <v>1.023632327980154</v>
      </c>
    </row>
    <row r="30" spans="1:7" x14ac:dyDescent="0.2">
      <c r="A30" s="4">
        <f>IF('True_Odds_Calculator_2-way'!A31="","",'True_Odds_Calculator_2-way'!A31)</f>
        <v>2.0099999999999998</v>
      </c>
      <c r="B30" s="4">
        <f>IF('True_Odds_Calculator_2-way'!B31="","",'True_Odds_Calculator_2-way'!B31)</f>
        <v>1.9</v>
      </c>
      <c r="C30" s="4">
        <f t="shared" si="0"/>
        <v>2.3828227284629522E-2</v>
      </c>
      <c r="D30" s="4">
        <f t="shared" si="2"/>
        <v>2.05931517929361</v>
      </c>
      <c r="E30" s="4">
        <f t="shared" si="3"/>
        <v>1.9440061084245355</v>
      </c>
      <c r="G30" s="4">
        <f t="shared" si="1"/>
        <v>1.0238282272846295</v>
      </c>
    </row>
    <row r="31" spans="1:7" x14ac:dyDescent="0.2">
      <c r="A31" s="4">
        <f>IF('True_Odds_Calculator_2-way'!A32="","",'True_Odds_Calculator_2-way'!A32)</f>
        <v>2.02</v>
      </c>
      <c r="B31" s="4">
        <f>IF('True_Odds_Calculator_2-way'!B32="","",'True_Odds_Calculator_2-way'!B32)</f>
        <v>1.89</v>
      </c>
      <c r="C31" s="4">
        <f t="shared" si="0"/>
        <v>2.4150034051024338E-2</v>
      </c>
      <c r="D31" s="4">
        <f t="shared" si="2"/>
        <v>2.0705027387602368</v>
      </c>
      <c r="E31" s="4">
        <f t="shared" si="3"/>
        <v>1.9341405339682862</v>
      </c>
      <c r="G31" s="4">
        <f t="shared" si="1"/>
        <v>1.0241500340510243</v>
      </c>
    </row>
    <row r="32" spans="1:7" x14ac:dyDescent="0.2">
      <c r="A32" s="4">
        <f>IF('True_Odds_Calculator_2-way'!A33="","",'True_Odds_Calculator_2-way'!A33)</f>
        <v>2.29</v>
      </c>
      <c r="B32" s="4">
        <f>IF('True_Odds_Calculator_2-way'!B33="","",'True_Odds_Calculator_2-way'!B33)</f>
        <v>1.69</v>
      </c>
      <c r="C32" s="4">
        <f t="shared" si="0"/>
        <v>2.8397199038784571E-2</v>
      </c>
      <c r="D32" s="4">
        <f t="shared" si="2"/>
        <v>2.3669612550074923</v>
      </c>
      <c r="E32" s="4">
        <f t="shared" si="3"/>
        <v>1.7315496297621977</v>
      </c>
      <c r="G32" s="4">
        <f t="shared" si="1"/>
        <v>1.0283971990387846</v>
      </c>
    </row>
    <row r="33" spans="1:7" x14ac:dyDescent="0.2">
      <c r="A33" s="4">
        <f>IF('True_Odds_Calculator_2-way'!A34="","",'True_Odds_Calculator_2-way'!A34)</f>
        <v>2.0499999999999998</v>
      </c>
      <c r="B33" s="4">
        <f>IF('True_Odds_Calculator_2-way'!B34="","",'True_Odds_Calculator_2-way'!B34)</f>
        <v>1.86</v>
      </c>
      <c r="C33" s="4">
        <f t="shared" si="0"/>
        <v>2.5439286650930981E-2</v>
      </c>
      <c r="D33" s="4">
        <f t="shared" si="2"/>
        <v>2.1048854540436102</v>
      </c>
      <c r="E33" s="4">
        <f t="shared" si="3"/>
        <v>1.905071196602548</v>
      </c>
      <c r="G33" s="4">
        <f t="shared" si="1"/>
        <v>1.025439286650931</v>
      </c>
    </row>
    <row r="34" spans="1:7" x14ac:dyDescent="0.2">
      <c r="A34" s="4">
        <f>IF('True_Odds_Calculator_2-way'!A35="","",'True_Odds_Calculator_2-way'!A35)</f>
        <v>1.34</v>
      </c>
      <c r="B34" s="4">
        <f>IF('True_Odds_Calculator_2-way'!B35="","",'True_Odds_Calculator_2-way'!B35)</f>
        <v>3.4</v>
      </c>
      <c r="C34" s="4">
        <f t="shared" si="0"/>
        <v>4.0386303775241439E-2</v>
      </c>
      <c r="D34" s="4">
        <f t="shared" si="2"/>
        <v>1.37726723095526</v>
      </c>
      <c r="E34" s="4">
        <f t="shared" si="3"/>
        <v>3.6506410256410255</v>
      </c>
      <c r="G34" s="4">
        <f t="shared" si="1"/>
        <v>1.0403863037752414</v>
      </c>
    </row>
    <row r="35" spans="1:7" x14ac:dyDescent="0.2">
      <c r="A35" s="4">
        <f>IF('True_Odds_Calculator_2-way'!A36="","",'True_Odds_Calculator_2-way'!A36)</f>
        <v>1.81</v>
      </c>
      <c r="B35" s="4">
        <f>IF('True_Odds_Calculator_2-way'!B36="","",'True_Odds_Calculator_2-way'!B36)</f>
        <v>2.09</v>
      </c>
      <c r="C35" s="4">
        <f t="shared" si="0"/>
        <v>3.0955087366835166E-2</v>
      </c>
      <c r="D35" s="4">
        <f t="shared" si="2"/>
        <v>1.8621674173619833</v>
      </c>
      <c r="E35" s="4">
        <f t="shared" si="3"/>
        <v>2.159867538325388</v>
      </c>
      <c r="G35" s="4">
        <f t="shared" si="1"/>
        <v>1.0309550873668352</v>
      </c>
    </row>
    <row r="36" spans="1:7" x14ac:dyDescent="0.2">
      <c r="A36" s="4">
        <f>IF('True_Odds_Calculator_2-way'!A37="","",'True_Odds_Calculator_2-way'!A37)</f>
        <v>1.63</v>
      </c>
      <c r="B36" s="4">
        <f>IF('True_Odds_Calculator_2-way'!B37="","",'True_Odds_Calculator_2-way'!B37)</f>
        <v>2.41</v>
      </c>
      <c r="C36" s="4">
        <f t="shared" si="0"/>
        <v>2.8434691851436877E-2</v>
      </c>
      <c r="D36" s="4">
        <f t="shared" si="2"/>
        <v>1.6686702206741284</v>
      </c>
      <c r="E36" s="4">
        <f t="shared" si="3"/>
        <v>2.4955055109106499</v>
      </c>
      <c r="G36" s="4">
        <f t="shared" si="1"/>
        <v>1.0284346918514369</v>
      </c>
    </row>
    <row r="37" spans="1:7" x14ac:dyDescent="0.2">
      <c r="A37" s="4">
        <f>IF('True_Odds_Calculator_2-way'!A38="","",'True_Odds_Calculator_2-way'!A38)</f>
        <v>1.7</v>
      </c>
      <c r="B37" s="4">
        <f>IF('True_Odds_Calculator_2-way'!B38="","",'True_Odds_Calculator_2-way'!B38)</f>
        <v>2.25</v>
      </c>
      <c r="C37" s="4">
        <f t="shared" si="0"/>
        <v>3.2679738562091387E-2</v>
      </c>
      <c r="D37" s="4">
        <f t="shared" si="2"/>
        <v>1.7485714285714284</v>
      </c>
      <c r="E37" s="4">
        <f t="shared" si="3"/>
        <v>2.3358778625954195</v>
      </c>
      <c r="G37" s="4">
        <f t="shared" si="1"/>
        <v>1.0326797385620914</v>
      </c>
    </row>
    <row r="38" spans="1:7" x14ac:dyDescent="0.2">
      <c r="A38" s="4">
        <f>IF('True_Odds_Calculator_2-way'!A39="","",'True_Odds_Calculator_2-way'!A39)</f>
        <v>2.5099999999999998</v>
      </c>
      <c r="B38" s="4">
        <f>IF('True_Odds_Calculator_2-way'!B39="","",'True_Odds_Calculator_2-way'!B39)</f>
        <v>1.57</v>
      </c>
      <c r="C38" s="4">
        <f t="shared" si="0"/>
        <v>3.5349049661227649E-2</v>
      </c>
      <c r="D38" s="4">
        <f t="shared" si="2"/>
        <v>2.6265204785550034</v>
      </c>
      <c r="E38" s="4">
        <f t="shared" si="3"/>
        <v>1.6148093511176675</v>
      </c>
      <c r="G38" s="4">
        <f t="shared" si="1"/>
        <v>1.0353490496612276</v>
      </c>
    </row>
    <row r="39" spans="1:7" x14ac:dyDescent="0.2">
      <c r="A39" s="4">
        <f>IF('True_Odds_Calculator_2-way'!A40="","",'True_Odds_Calculator_2-way'!A40)</f>
        <v>2.11</v>
      </c>
      <c r="B39" s="4">
        <f>IF('True_Odds_Calculator_2-way'!B40="","",'True_Odds_Calculator_2-way'!B40)</f>
        <v>1.79</v>
      </c>
      <c r="C39" s="4">
        <f t="shared" si="0"/>
        <v>3.2592867166194583E-2</v>
      </c>
      <c r="D39" s="4">
        <f t="shared" si="2"/>
        <v>2.1851369724319478</v>
      </c>
      <c r="E39" s="4">
        <f t="shared" si="3"/>
        <v>1.8437843247333352</v>
      </c>
      <c r="G39" s="4">
        <f t="shared" si="1"/>
        <v>1.0325928671661946</v>
      </c>
    </row>
    <row r="40" spans="1:7" x14ac:dyDescent="0.2">
      <c r="A40" s="4">
        <f>IF('True_Odds_Calculator_2-way'!A41="","",'True_Odds_Calculator_2-way'!A41)</f>
        <v>2.17</v>
      </c>
      <c r="B40" s="4">
        <f>IF('True_Odds_Calculator_2-way'!B41="","",'True_Odds_Calculator_2-way'!B41)</f>
        <v>1.75</v>
      </c>
      <c r="C40" s="4">
        <f t="shared" si="0"/>
        <v>3.2258064516129004E-2</v>
      </c>
      <c r="D40" s="4">
        <f t="shared" si="2"/>
        <v>2.2487046632124348</v>
      </c>
      <c r="E40" s="4">
        <f t="shared" si="3"/>
        <v>1.8008298755186722</v>
      </c>
      <c r="G40" s="4">
        <f t="shared" si="1"/>
        <v>1.032258064516129</v>
      </c>
    </row>
    <row r="41" spans="1:7" x14ac:dyDescent="0.2">
      <c r="A41" s="4">
        <f>IF('True_Odds_Calculator_2-way'!A42="","",'True_Odds_Calculator_2-way'!A42)</f>
        <v>2.08</v>
      </c>
      <c r="B41" s="4">
        <f>IF('True_Odds_Calculator_2-way'!B42="","",'True_Odds_Calculator_2-way'!B42)</f>
        <v>1.81</v>
      </c>
      <c r="C41" s="4">
        <f t="shared" si="0"/>
        <v>3.3255418614534626E-2</v>
      </c>
      <c r="D41" s="4">
        <f t="shared" si="2"/>
        <v>2.1545152798443401</v>
      </c>
      <c r="E41" s="4">
        <f t="shared" si="3"/>
        <v>1.8661643699811639</v>
      </c>
      <c r="G41" s="4">
        <f t="shared" si="1"/>
        <v>1.0332554186145346</v>
      </c>
    </row>
    <row r="42" spans="1:7" x14ac:dyDescent="0.2">
      <c r="A42" s="4">
        <f>IF('True_Odds_Calculator_2-way'!A43="","",'True_Odds_Calculator_2-way'!A43)</f>
        <v>2.2200000000000002</v>
      </c>
      <c r="B42" s="4">
        <f>IF('True_Odds_Calculator_2-way'!B43="","",'True_Odds_Calculator_2-way'!B43)</f>
        <v>1.71</v>
      </c>
      <c r="C42" s="4">
        <f t="shared" si="0"/>
        <v>3.5245772087877381E-2</v>
      </c>
      <c r="D42" s="4">
        <f t="shared" si="2"/>
        <v>2.3103888990323171</v>
      </c>
      <c r="E42" s="4">
        <f t="shared" si="3"/>
        <v>1.7631322279503969</v>
      </c>
      <c r="G42" s="4">
        <f t="shared" si="1"/>
        <v>1.0352457720878774</v>
      </c>
    </row>
    <row r="43" spans="1:7" x14ac:dyDescent="0.2">
      <c r="A43" s="4">
        <f>IF('True_Odds_Calculator_2-way'!A44="","",'True_Odds_Calculator_2-way'!A44)</f>
        <v>2.2999999999999998</v>
      </c>
      <c r="B43" s="4">
        <f>IF('True_Odds_Calculator_2-way'!B44="","",'True_Odds_Calculator_2-way'!B44)</f>
        <v>1.67</v>
      </c>
      <c r="C43" s="4">
        <f t="shared" si="0"/>
        <v>3.3585003905233002E-2</v>
      </c>
      <c r="D43" s="4">
        <f t="shared" si="2"/>
        <v>2.3924011211460603</v>
      </c>
      <c r="E43" s="4">
        <f t="shared" si="3"/>
        <v>1.7181838514873629</v>
      </c>
      <c r="G43" s="4">
        <f t="shared" si="1"/>
        <v>1.033585003905233</v>
      </c>
    </row>
    <row r="44" spans="1:7" x14ac:dyDescent="0.2">
      <c r="A44" s="4">
        <f>IF('True_Odds_Calculator_2-way'!A45="","",'True_Odds_Calculator_2-way'!A45)</f>
        <v>2.0099999999999998</v>
      </c>
      <c r="B44" s="4">
        <f>IF('True_Odds_Calculator_2-way'!B45="","",'True_Odds_Calculator_2-way'!B45)</f>
        <v>1.88</v>
      </c>
      <c r="C44" s="4">
        <f t="shared" si="0"/>
        <v>2.9427331427966497E-2</v>
      </c>
      <c r="D44" s="4">
        <f t="shared" si="2"/>
        <v>2.0712563034422273</v>
      </c>
      <c r="E44" s="4">
        <f t="shared" si="3"/>
        <v>1.9334834220221038</v>
      </c>
      <c r="G44" s="4">
        <f t="shared" si="1"/>
        <v>1.0294273314279665</v>
      </c>
    </row>
    <row r="45" spans="1:7" x14ac:dyDescent="0.2">
      <c r="A45" s="4">
        <f>IF('True_Odds_Calculator_2-way'!A46="","",'True_Odds_Calculator_2-way'!A46)</f>
        <v>2.0099999999999998</v>
      </c>
      <c r="B45" s="4">
        <f>IF('True_Odds_Calculator_2-way'!B46="","",'True_Odds_Calculator_2-way'!B46)</f>
        <v>1.88</v>
      </c>
      <c r="C45" s="4">
        <f t="shared" si="0"/>
        <v>2.9427331427966497E-2</v>
      </c>
      <c r="D45" s="4">
        <f t="shared" si="2"/>
        <v>2.0712563034422273</v>
      </c>
      <c r="E45" s="4">
        <f t="shared" si="3"/>
        <v>1.9334834220221038</v>
      </c>
      <c r="G45" s="4">
        <f t="shared" si="1"/>
        <v>1.0294273314279665</v>
      </c>
    </row>
    <row r="46" spans="1:7" x14ac:dyDescent="0.2">
      <c r="A46" s="4">
        <f>IF('True_Odds_Calculator_2-way'!A47="","",'True_Odds_Calculator_2-way'!A47)</f>
        <v>2.08</v>
      </c>
      <c r="B46" s="4">
        <f>IF('True_Odds_Calculator_2-way'!B47="","",'True_Odds_Calculator_2-way'!B47)</f>
        <v>1.81</v>
      </c>
      <c r="C46" s="4">
        <f t="shared" si="0"/>
        <v>3.3255418614534626E-2</v>
      </c>
      <c r="D46" s="4">
        <f t="shared" si="2"/>
        <v>2.1545152798443401</v>
      </c>
      <c r="E46" s="4">
        <f t="shared" si="3"/>
        <v>1.8661643699811639</v>
      </c>
      <c r="G46" s="4">
        <f t="shared" si="1"/>
        <v>1.0332554186145346</v>
      </c>
    </row>
    <row r="47" spans="1:7" x14ac:dyDescent="0.2">
      <c r="A47" s="4">
        <f>IF('True_Odds_Calculator_2-way'!A48="","",'True_Odds_Calculator_2-way'!A48)</f>
        <v>2.12</v>
      </c>
      <c r="B47" s="4">
        <f>IF('True_Odds_Calculator_2-way'!B48="","",'True_Odds_Calculator_2-way'!B48)</f>
        <v>1.78</v>
      </c>
      <c r="C47" s="4">
        <f t="shared" si="0"/>
        <v>3.3495866016535869E-2</v>
      </c>
      <c r="D47" s="4">
        <f t="shared" si="2"/>
        <v>2.1980428704566637</v>
      </c>
      <c r="E47" s="4">
        <f t="shared" si="3"/>
        <v>1.8346946713341112</v>
      </c>
      <c r="G47" s="4">
        <f t="shared" si="1"/>
        <v>1.0334958660165359</v>
      </c>
    </row>
    <row r="48" spans="1:7" x14ac:dyDescent="0.2">
      <c r="A48" s="4">
        <f>IF('True_Odds_Calculator_2-way'!A49="","",'True_Odds_Calculator_2-way'!A49)</f>
        <v>1.98</v>
      </c>
      <c r="B48" s="4">
        <f>IF('True_Odds_Calculator_2-way'!B49="","",'True_Odds_Calculator_2-way'!B49)</f>
        <v>1.86</v>
      </c>
      <c r="C48" s="4">
        <f t="shared" si="0"/>
        <v>4.2684913652655698E-2</v>
      </c>
      <c r="D48" s="4">
        <f t="shared" si="2"/>
        <v>2.0673627484001349</v>
      </c>
      <c r="E48" s="4">
        <f t="shared" si="3"/>
        <v>1.9368886083938153</v>
      </c>
      <c r="G48" s="4">
        <f t="shared" si="1"/>
        <v>1.0426849136526557</v>
      </c>
    </row>
    <row r="49" spans="1:7" x14ac:dyDescent="0.2">
      <c r="A49" s="4">
        <f>IF('True_Odds_Calculator_2-way'!A50="","",'True_Odds_Calculator_2-way'!A50)</f>
        <v>1.92</v>
      </c>
      <c r="B49" s="4">
        <f>IF('True_Odds_Calculator_2-way'!B50="","",'True_Odds_Calculator_2-way'!B50)</f>
        <v>1.92</v>
      </c>
      <c r="C49" s="4">
        <f t="shared" si="0"/>
        <v>4.1666666666666741E-2</v>
      </c>
      <c r="D49" s="4">
        <f t="shared" si="2"/>
        <v>2</v>
      </c>
      <c r="E49" s="4">
        <f t="shared" si="3"/>
        <v>2</v>
      </c>
      <c r="G49" s="4">
        <f t="shared" si="1"/>
        <v>1.0416666666666667</v>
      </c>
    </row>
    <row r="50" spans="1:7" x14ac:dyDescent="0.2">
      <c r="A50" s="4">
        <f>IF('True_Odds_Calculator_2-way'!A51="","",'True_Odds_Calculator_2-way'!A51)</f>
        <v>1.84</v>
      </c>
      <c r="B50" s="4">
        <f>IF('True_Odds_Calculator_2-way'!B51="","",'True_Odds_Calculator_2-way'!B51)</f>
        <v>2</v>
      </c>
      <c r="C50" s="4">
        <f t="shared" si="0"/>
        <v>4.3478260869565188E-2</v>
      </c>
      <c r="D50" s="4">
        <f t="shared" si="2"/>
        <v>1.9166666666666665</v>
      </c>
      <c r="E50" s="4">
        <f t="shared" si="3"/>
        <v>2.0909090909090908</v>
      </c>
      <c r="G50" s="4">
        <f t="shared" si="1"/>
        <v>1.0434782608695652</v>
      </c>
    </row>
    <row r="51" spans="1:7" x14ac:dyDescent="0.2">
      <c r="A51" s="4">
        <f>IF('True_Odds_Calculator_2-way'!A52="","",'True_Odds_Calculator_2-way'!A52)</f>
        <v>1.92</v>
      </c>
      <c r="B51" s="4">
        <f>IF('True_Odds_Calculator_2-way'!B52="","",'True_Odds_Calculator_2-way'!B52)</f>
        <v>1.92</v>
      </c>
      <c r="C51" s="4">
        <f t="shared" si="0"/>
        <v>4.1666666666666741E-2</v>
      </c>
      <c r="D51" s="4">
        <f t="shared" si="2"/>
        <v>2</v>
      </c>
      <c r="E51" s="4">
        <f t="shared" si="3"/>
        <v>2</v>
      </c>
      <c r="G51" s="4">
        <f t="shared" si="1"/>
        <v>1.0416666666666667</v>
      </c>
    </row>
    <row r="52" spans="1:7" x14ac:dyDescent="0.2">
      <c r="A52" s="4">
        <f>IF('True_Odds_Calculator_2-way'!A53="","",'True_Odds_Calculator_2-way'!A53)</f>
        <v>1.94</v>
      </c>
      <c r="B52" s="4">
        <f>IF('True_Odds_Calculator_2-way'!B53="","",'True_Odds_Calculator_2-way'!B53)</f>
        <v>1.88</v>
      </c>
      <c r="C52" s="4">
        <f t="shared" si="0"/>
        <v>4.7378811142794408E-2</v>
      </c>
      <c r="D52" s="4">
        <f t="shared" si="2"/>
        <v>2.033452274754683</v>
      </c>
      <c r="E52" s="4">
        <f t="shared" si="3"/>
        <v>1.9676305567544234</v>
      </c>
      <c r="G52" s="4">
        <f t="shared" si="1"/>
        <v>1.0473788111427944</v>
      </c>
    </row>
    <row r="53" spans="1:7" x14ac:dyDescent="0.2">
      <c r="A53" s="4">
        <f>IF('True_Odds_Calculator_2-way'!A54="","",'True_Odds_Calculator_2-way'!A54)</f>
        <v>2.09</v>
      </c>
      <c r="B53" s="4">
        <f>IF('True_Odds_Calculator_2-way'!B54="","",'True_Odds_Calculator_2-way'!B54)</f>
        <v>1.76</v>
      </c>
      <c r="C53" s="4">
        <f t="shared" si="0"/>
        <v>4.6650717703349276E-2</v>
      </c>
      <c r="D53" s="4">
        <f t="shared" si="2"/>
        <v>2.1971090670170828</v>
      </c>
      <c r="E53" s="4">
        <f t="shared" si="3"/>
        <v>1.8353457738748626</v>
      </c>
      <c r="G53" s="4">
        <f t="shared" si="1"/>
        <v>1.0466507177033493</v>
      </c>
    </row>
    <row r="54" spans="1:7" x14ac:dyDescent="0.2">
      <c r="A54" s="4">
        <f>IF('True_Odds_Calculator_2-way'!A55="","",'True_Odds_Calculator_2-way'!A55)</f>
        <v>1.93</v>
      </c>
      <c r="B54" s="4">
        <f>IF('True_Odds_Calculator_2-way'!B55="","",'True_Odds_Calculator_2-way'!B55)</f>
        <v>1.91</v>
      </c>
      <c r="C54" s="4">
        <f t="shared" si="0"/>
        <v>4.1694924449990456E-2</v>
      </c>
      <c r="D54" s="4">
        <f t="shared" si="2"/>
        <v>2.0109101819272834</v>
      </c>
      <c r="E54" s="4">
        <f t="shared" si="3"/>
        <v>1.9892075654965866</v>
      </c>
      <c r="G54" s="4">
        <f t="shared" si="1"/>
        <v>1.0416949244499905</v>
      </c>
    </row>
    <row r="55" spans="1:7" x14ac:dyDescent="0.2">
      <c r="A55" s="4">
        <f>IF('True_Odds_Calculator_2-way'!A56="","",'True_Odds_Calculator_2-way'!A56)</f>
        <v>2.1</v>
      </c>
      <c r="B55" s="4">
        <f>IF('True_Odds_Calculator_2-way'!B56="","",'True_Odds_Calculator_2-way'!B56)</f>
        <v>1.75</v>
      </c>
      <c r="C55" s="4">
        <f t="shared" si="0"/>
        <v>4.761904761904745E-2</v>
      </c>
      <c r="D55" s="4">
        <f t="shared" si="2"/>
        <v>2.2105263157894735</v>
      </c>
      <c r="E55" s="4">
        <f t="shared" si="3"/>
        <v>1.8260869565217388</v>
      </c>
      <c r="G55" s="4">
        <f t="shared" si="1"/>
        <v>1.0476190476190474</v>
      </c>
    </row>
    <row r="56" spans="1:7" x14ac:dyDescent="0.2">
      <c r="A56" s="4">
        <f>IF('True_Odds_Calculator_2-way'!A57="","",'True_Odds_Calculator_2-way'!A57)</f>
        <v>2.2000000000000002</v>
      </c>
      <c r="B56" s="4">
        <f>IF('True_Odds_Calculator_2-way'!B57="","",'True_Odds_Calculator_2-way'!B57)</f>
        <v>1.68</v>
      </c>
      <c r="C56" s="4">
        <f t="shared" si="0"/>
        <v>4.9783549783549708E-2</v>
      </c>
      <c r="D56" s="4">
        <f t="shared" si="2"/>
        <v>2.327455919395466</v>
      </c>
      <c r="E56" s="4">
        <f t="shared" si="3"/>
        <v>1.7533206831119543</v>
      </c>
      <c r="G56" s="4">
        <f t="shared" si="1"/>
        <v>1.0497835497835497</v>
      </c>
    </row>
    <row r="57" spans="1:7" x14ac:dyDescent="0.2">
      <c r="A57" s="4">
        <f>IF('True_Odds_Calculator_2-way'!A58="","",'True_Odds_Calculator_2-way'!A58)</f>
        <v>1.84</v>
      </c>
      <c r="B57" s="4">
        <f>IF('True_Odds_Calculator_2-way'!B58="","",'True_Odds_Calculator_2-way'!B58)</f>
        <v>2.0099999999999998</v>
      </c>
      <c r="C57" s="4">
        <f t="shared" si="0"/>
        <v>4.099069868051064E-2</v>
      </c>
      <c r="D57" s="4">
        <f t="shared" si="2"/>
        <v>1.9121083652155932</v>
      </c>
      <c r="E57" s="4">
        <f t="shared" si="3"/>
        <v>2.0963609568076182</v>
      </c>
      <c r="G57" s="4">
        <f t="shared" si="1"/>
        <v>1.0409906986805106</v>
      </c>
    </row>
    <row r="58" spans="1:7" x14ac:dyDescent="0.2">
      <c r="A58" s="4">
        <f>IF('True_Odds_Calculator_2-way'!A59="","",'True_Odds_Calculator_2-way'!A59)</f>
        <v>1.94</v>
      </c>
      <c r="B58" s="4">
        <f>IF('True_Odds_Calculator_2-way'!B59="","",'True_Odds_Calculator_2-way'!B59)</f>
        <v>1.89</v>
      </c>
      <c r="C58" s="4">
        <f t="shared" si="0"/>
        <v>4.4564446626302434E-2</v>
      </c>
      <c r="D58" s="4">
        <f t="shared" si="2"/>
        <v>2.0276502792678208</v>
      </c>
      <c r="E58" s="4">
        <f t="shared" si="3"/>
        <v>1.9730936877791532</v>
      </c>
      <c r="G58" s="4">
        <f t="shared" si="1"/>
        <v>1.0445644466263024</v>
      </c>
    </row>
    <row r="59" spans="1:7" x14ac:dyDescent="0.2">
      <c r="A59" s="4">
        <f>IF('True_Odds_Calculator_2-way'!A60="","",'True_Odds_Calculator_2-way'!A60)</f>
        <v>2.2999999999999998</v>
      </c>
      <c r="B59" s="4">
        <f>IF('True_Odds_Calculator_2-way'!B60="","",'True_Odds_Calculator_2-way'!B60)</f>
        <v>1.63</v>
      </c>
      <c r="C59" s="4">
        <f t="shared" si="0"/>
        <v>4.8279541210989763E-2</v>
      </c>
      <c r="D59" s="4">
        <f t="shared" si="2"/>
        <v>2.4352062357908415</v>
      </c>
      <c r="E59" s="4">
        <f t="shared" si="3"/>
        <v>1.6967639737497173</v>
      </c>
      <c r="G59" s="4">
        <f t="shared" si="1"/>
        <v>1.0482795412109898</v>
      </c>
    </row>
    <row r="60" spans="1:7" x14ac:dyDescent="0.2">
      <c r="A60" s="4">
        <f>IF('True_Odds_Calculator_2-way'!A61="","",'True_Odds_Calculator_2-way'!A61)</f>
        <v>2.1</v>
      </c>
      <c r="B60" s="4">
        <f>IF('True_Odds_Calculator_2-way'!B61="","",'True_Odds_Calculator_2-way'!B61)</f>
        <v>1.75</v>
      </c>
      <c r="C60" s="4">
        <f t="shared" si="0"/>
        <v>4.761904761904745E-2</v>
      </c>
      <c r="D60" s="4">
        <f t="shared" si="2"/>
        <v>2.2105263157894735</v>
      </c>
      <c r="E60" s="4">
        <f t="shared" si="3"/>
        <v>1.8260869565217388</v>
      </c>
      <c r="G60" s="4">
        <f t="shared" si="1"/>
        <v>1.0476190476190474</v>
      </c>
    </row>
    <row r="61" spans="1:7" x14ac:dyDescent="0.2">
      <c r="A61" s="4">
        <f>IF('True_Odds_Calculator_2-way'!A62="","",'True_Odds_Calculator_2-way'!A62)</f>
        <v>2.14</v>
      </c>
      <c r="B61" s="4">
        <f>IF('True_Odds_Calculator_2-way'!B62="","",'True_Odds_Calculator_2-way'!B62)</f>
        <v>1.72</v>
      </c>
      <c r="C61" s="4">
        <f t="shared" si="0"/>
        <v>4.8685068463377501E-2</v>
      </c>
      <c r="D61" s="4">
        <f t="shared" si="2"/>
        <v>2.2576054955839058</v>
      </c>
      <c r="E61" s="4">
        <f t="shared" si="3"/>
        <v>1.7951619196254389</v>
      </c>
      <c r="G61" s="4">
        <f t="shared" si="1"/>
        <v>1.0486850684633775</v>
      </c>
    </row>
    <row r="62" spans="1:7" x14ac:dyDescent="0.2">
      <c r="A62" s="4">
        <f>IF('True_Odds_Calculator_2-way'!A63="","",'True_Odds_Calculator_2-way'!A63)</f>
        <v>2.0099999999999998</v>
      </c>
      <c r="B62" s="4">
        <f>IF('True_Odds_Calculator_2-way'!B63="","",'True_Odds_Calculator_2-way'!B63)</f>
        <v>1.83</v>
      </c>
      <c r="C62" s="4">
        <f t="shared" si="0"/>
        <v>4.3960525242639381E-2</v>
      </c>
      <c r="D62" s="4">
        <f t="shared" si="2"/>
        <v>2.1029071263184975</v>
      </c>
      <c r="E62" s="4">
        <f t="shared" si="3"/>
        <v>1.9066946582691862</v>
      </c>
      <c r="G62" s="4">
        <f t="shared" si="1"/>
        <v>1.0439605252426394</v>
      </c>
    </row>
    <row r="63" spans="1:7" x14ac:dyDescent="0.2">
      <c r="A63" s="4">
        <f>IF('True_Odds_Calculator_2-way'!A64="","",'True_Odds_Calculator_2-way'!A64)</f>
        <v>2.2200000000000002</v>
      </c>
      <c r="B63" s="4">
        <f>IF('True_Odds_Calculator_2-way'!B64="","",'True_Odds_Calculator_2-way'!B64)</f>
        <v>1.68</v>
      </c>
      <c r="C63" s="4">
        <f t="shared" si="0"/>
        <v>4.5688545688545634E-2</v>
      </c>
      <c r="D63" s="4">
        <f t="shared" si="2"/>
        <v>2.3386004514672689</v>
      </c>
      <c r="E63" s="4">
        <f t="shared" si="3"/>
        <v>1.7470489038785832</v>
      </c>
      <c r="G63" s="4">
        <f t="shared" si="1"/>
        <v>1.0456885456885456</v>
      </c>
    </row>
    <row r="64" spans="1:7" x14ac:dyDescent="0.2">
      <c r="A64" s="4">
        <f>IF('True_Odds_Calculator_2-way'!A65="","",'True_Odds_Calculator_2-way'!A65)</f>
        <v>2.3199999999999998</v>
      </c>
      <c r="B64" s="4">
        <f>IF('True_Odds_Calculator_2-way'!B65="","",'True_Odds_Calculator_2-way'!B65)</f>
        <v>1.63</v>
      </c>
      <c r="C64" s="4">
        <f t="shared" si="0"/>
        <v>4.4531415273958208E-2</v>
      </c>
      <c r="D64" s="4">
        <f t="shared" si="2"/>
        <v>2.4463708112304308</v>
      </c>
      <c r="E64" s="4">
        <f t="shared" si="3"/>
        <v>1.6913856337776187</v>
      </c>
      <c r="G64" s="4">
        <f t="shared" si="1"/>
        <v>1.0445314152739582</v>
      </c>
    </row>
    <row r="65" spans="1:7" x14ac:dyDescent="0.2">
      <c r="A65" s="4">
        <f>IF('True_Odds_Calculator_2-way'!A66="","",'True_Odds_Calculator_2-way'!A66)</f>
        <v>2</v>
      </c>
      <c r="B65" s="4">
        <f>IF('True_Odds_Calculator_2-way'!B66="","",'True_Odds_Calculator_2-way'!B66)</f>
        <v>1.84</v>
      </c>
      <c r="C65" s="4">
        <f t="shared" si="0"/>
        <v>4.3478260869565188E-2</v>
      </c>
      <c r="D65" s="4">
        <f t="shared" si="2"/>
        <v>2.0909090909090908</v>
      </c>
      <c r="E65" s="4">
        <f t="shared" si="3"/>
        <v>1.9166666666666665</v>
      </c>
      <c r="G65" s="4">
        <f t="shared" si="1"/>
        <v>1.0434782608695652</v>
      </c>
    </row>
    <row r="66" spans="1:7" x14ac:dyDescent="0.2">
      <c r="A66" s="4">
        <f>IF('True_Odds_Calculator_2-way'!A67="","",'True_Odds_Calculator_2-way'!A67)</f>
        <v>2.13</v>
      </c>
      <c r="B66" s="4">
        <f>IF('True_Odds_Calculator_2-way'!B67="","",'True_Odds_Calculator_2-way'!B67)</f>
        <v>1.73</v>
      </c>
      <c r="C66" s="4">
        <f t="shared" ref="C66:C129" si="4">IF(A66="","",((1/A66)+(1/B66))-1)</f>
        <v>4.7518250156042274E-2</v>
      </c>
      <c r="D66" s="4">
        <f t="shared" si="2"/>
        <v>2.243538616091814</v>
      </c>
      <c r="E66" s="4">
        <f t="shared" si="3"/>
        <v>1.8041567725036107</v>
      </c>
      <c r="G66" s="4">
        <f t="shared" ref="G66:G129" si="5">IF(A66="","",C66+1)</f>
        <v>1.0475182501560423</v>
      </c>
    </row>
    <row r="67" spans="1:7" x14ac:dyDescent="0.2">
      <c r="A67" s="4">
        <f>IF('True_Odds_Calculator_2-way'!A68="","",'True_Odds_Calculator_2-way'!A68)</f>
        <v>2.13</v>
      </c>
      <c r="B67" s="4">
        <f>IF('True_Odds_Calculator_2-way'!B68="","",'True_Odds_Calculator_2-way'!B68)</f>
        <v>1.73</v>
      </c>
      <c r="C67" s="4">
        <f t="shared" si="4"/>
        <v>4.7518250156042274E-2</v>
      </c>
      <c r="D67" s="4">
        <f t="shared" ref="D67:D130" si="6">IF(A67="","",(2*A67)/(2-($C67*A67)))</f>
        <v>2.243538616091814</v>
      </c>
      <c r="E67" s="4">
        <f t="shared" ref="E67:E130" si="7">IF(B67="","",(2*B67)/(2-($C67*B67)))</f>
        <v>1.8041567725036107</v>
      </c>
      <c r="G67" s="4">
        <f t="shared" si="5"/>
        <v>1.0475182501560423</v>
      </c>
    </row>
    <row r="68" spans="1:7" x14ac:dyDescent="0.2">
      <c r="A68" s="4">
        <f>IF('True_Odds_Calculator_2-way'!A69="","",'True_Odds_Calculator_2-way'!A69)</f>
        <v>2.11</v>
      </c>
      <c r="B68" s="4">
        <f>IF('True_Odds_Calculator_2-way'!B69="","",'True_Odds_Calculator_2-way'!B69)</f>
        <v>1.75</v>
      </c>
      <c r="C68" s="4">
        <f t="shared" si="4"/>
        <v>4.5362220717670931E-2</v>
      </c>
      <c r="D68" s="4">
        <f t="shared" si="6"/>
        <v>2.2160540135033755</v>
      </c>
      <c r="E68" s="4">
        <f t="shared" si="7"/>
        <v>1.8223318938926589</v>
      </c>
      <c r="G68" s="4">
        <f t="shared" si="5"/>
        <v>1.0453622207176709</v>
      </c>
    </row>
    <row r="69" spans="1:7" x14ac:dyDescent="0.2">
      <c r="A69" s="4">
        <f>IF('True_Odds_Calculator_2-way'!A70="","",'True_Odds_Calculator_2-way'!A70)</f>
        <v>2.2000000000000002</v>
      </c>
      <c r="B69" s="4">
        <f>IF('True_Odds_Calculator_2-way'!B70="","",'True_Odds_Calculator_2-way'!B70)</f>
        <v>1.69</v>
      </c>
      <c r="C69" s="4">
        <f t="shared" si="4"/>
        <v>4.6261430876815446E-2</v>
      </c>
      <c r="D69" s="4">
        <f t="shared" si="6"/>
        <v>2.3179551122194515</v>
      </c>
      <c r="E69" s="4">
        <f t="shared" si="7"/>
        <v>1.7587511825922422</v>
      </c>
      <c r="G69" s="4">
        <f t="shared" si="5"/>
        <v>1.0462614308768154</v>
      </c>
    </row>
    <row r="70" spans="1:7" x14ac:dyDescent="0.2">
      <c r="A70" s="4">
        <f>IF('True_Odds_Calculator_2-way'!A71="","",'True_Odds_Calculator_2-way'!A71)</f>
        <v>2.41</v>
      </c>
      <c r="B70" s="4">
        <f>IF('True_Odds_Calculator_2-way'!B71="","",'True_Odds_Calculator_2-way'!B71)</f>
        <v>1.58</v>
      </c>
      <c r="C70" s="4">
        <f t="shared" si="4"/>
        <v>4.7849151741162776E-2</v>
      </c>
      <c r="D70" s="4">
        <f t="shared" si="6"/>
        <v>2.5574585264289071</v>
      </c>
      <c r="E70" s="4">
        <f t="shared" si="7"/>
        <v>1.6420716719134072</v>
      </c>
      <c r="G70" s="4">
        <f t="shared" si="5"/>
        <v>1.0478491517411628</v>
      </c>
    </row>
    <row r="71" spans="1:7" x14ac:dyDescent="0.2">
      <c r="A71" s="4">
        <f>IF('True_Odds_Calculator_2-way'!A72="","",'True_Odds_Calculator_2-way'!A72)</f>
        <v>1.88</v>
      </c>
      <c r="B71" s="4">
        <f>IF('True_Odds_Calculator_2-way'!B72="","",'True_Odds_Calculator_2-way'!B72)</f>
        <v>1.92</v>
      </c>
      <c r="C71" s="4">
        <f t="shared" si="4"/>
        <v>5.2748226950354749E-2</v>
      </c>
      <c r="D71" s="4">
        <f t="shared" si="6"/>
        <v>1.9780797895659799</v>
      </c>
      <c r="E71" s="4">
        <f t="shared" si="7"/>
        <v>2.0224114746750339</v>
      </c>
      <c r="G71" s="4">
        <f t="shared" si="5"/>
        <v>1.0527482269503547</v>
      </c>
    </row>
    <row r="72" spans="1:7" x14ac:dyDescent="0.2">
      <c r="A72" s="4">
        <f>IF('True_Odds_Calculator_2-way'!A73="","",'True_Odds_Calculator_2-way'!A73)</f>
        <v>2.0699999999999998</v>
      </c>
      <c r="B72" s="4">
        <f>IF('True_Odds_Calculator_2-way'!B73="","",'True_Odds_Calculator_2-way'!B73)</f>
        <v>1.74</v>
      </c>
      <c r="C72" s="4">
        <f t="shared" si="4"/>
        <v>5.7804431117774335E-2</v>
      </c>
      <c r="D72" s="4">
        <f t="shared" si="6"/>
        <v>2.2017238217494954</v>
      </c>
      <c r="E72" s="4">
        <f t="shared" si="7"/>
        <v>1.8321379520830152</v>
      </c>
      <c r="G72" s="4">
        <f t="shared" si="5"/>
        <v>1.0578044311177743</v>
      </c>
    </row>
    <row r="73" spans="1:7" x14ac:dyDescent="0.2">
      <c r="A73" s="4">
        <f>IF('True_Odds_Calculator_2-way'!A74="","",'True_Odds_Calculator_2-way'!A74)</f>
        <v>1.98</v>
      </c>
      <c r="B73" s="4">
        <f>IF('True_Odds_Calculator_2-way'!B74="","",'True_Odds_Calculator_2-way'!B74)</f>
        <v>1.83</v>
      </c>
      <c r="C73" s="4">
        <f t="shared" si="4"/>
        <v>5.1498592482198902E-2</v>
      </c>
      <c r="D73" s="4">
        <f t="shared" si="6"/>
        <v>2.0863707030575225</v>
      </c>
      <c r="E73" s="4">
        <f t="shared" si="7"/>
        <v>1.9204961043091109</v>
      </c>
      <c r="G73" s="4">
        <f t="shared" si="5"/>
        <v>1.0514985924821989</v>
      </c>
    </row>
    <row r="74" spans="1:7" x14ac:dyDescent="0.2">
      <c r="A74" s="4">
        <f>IF('True_Odds_Calculator_2-way'!A75="","",'True_Odds_Calculator_2-way'!A75)</f>
        <v>1.79</v>
      </c>
      <c r="B74" s="4">
        <f>IF('True_Odds_Calculator_2-way'!B75="","",'True_Odds_Calculator_2-way'!B75)</f>
        <v>2.0099999999999998</v>
      </c>
      <c r="C74" s="4">
        <f t="shared" si="4"/>
        <v>5.6171655688040278E-2</v>
      </c>
      <c r="D74" s="4">
        <f t="shared" si="6"/>
        <v>1.8847533984651248</v>
      </c>
      <c r="E74" s="4">
        <f t="shared" si="7"/>
        <v>2.1302584445957544</v>
      </c>
      <c r="G74" s="4">
        <f t="shared" si="5"/>
        <v>1.0561716556880403</v>
      </c>
    </row>
    <row r="75" spans="1:7" x14ac:dyDescent="0.2">
      <c r="A75" s="4">
        <f>IF('True_Odds_Calculator_2-way'!A76="","",'True_Odds_Calculator_2-way'!A76)</f>
        <v>1.68</v>
      </c>
      <c r="B75" s="4">
        <f>IF('True_Odds_Calculator_2-way'!B76="","",'True_Odds_Calculator_2-way'!B76)</f>
        <v>2.16</v>
      </c>
      <c r="C75" s="4">
        <f t="shared" si="4"/>
        <v>5.8201058201058142E-2</v>
      </c>
      <c r="D75" s="4">
        <f t="shared" si="6"/>
        <v>1.7663551401869158</v>
      </c>
      <c r="E75" s="4">
        <f t="shared" si="7"/>
        <v>2.3048780487804881</v>
      </c>
      <c r="G75" s="4">
        <f t="shared" si="5"/>
        <v>1.0582010582010581</v>
      </c>
    </row>
    <row r="76" spans="1:7" x14ac:dyDescent="0.2">
      <c r="A76" s="4">
        <f>IF('True_Odds_Calculator_2-way'!A77="","",'True_Odds_Calculator_2-way'!A77)</f>
        <v>1.84</v>
      </c>
      <c r="B76" s="4">
        <f>IF('True_Odds_Calculator_2-way'!B77="","",'True_Odds_Calculator_2-way'!B77)</f>
        <v>2.04</v>
      </c>
      <c r="C76" s="4">
        <f t="shared" si="4"/>
        <v>3.3674339300937772E-2</v>
      </c>
      <c r="D76" s="4">
        <f t="shared" si="6"/>
        <v>1.8988263860785108</v>
      </c>
      <c r="E76" s="4">
        <f t="shared" si="7"/>
        <v>2.1125619090499774</v>
      </c>
      <c r="G76" s="4">
        <f t="shared" si="5"/>
        <v>1.0336743393009378</v>
      </c>
    </row>
    <row r="77" spans="1:7" x14ac:dyDescent="0.2">
      <c r="A77" s="4">
        <f>IF('True_Odds_Calculator_2-way'!A78="","",'True_Odds_Calculator_2-way'!A78)</f>
        <v>1.97</v>
      </c>
      <c r="B77" s="4">
        <f>IF('True_Odds_Calculator_2-way'!B78="","",'True_Odds_Calculator_2-way'!B78)</f>
        <v>1.84</v>
      </c>
      <c r="C77" s="4">
        <f t="shared" si="4"/>
        <v>5.1092474067534699E-2</v>
      </c>
      <c r="D77" s="4">
        <f t="shared" si="6"/>
        <v>2.0743962458509784</v>
      </c>
      <c r="E77" s="4">
        <f t="shared" si="7"/>
        <v>1.9307552998828166</v>
      </c>
      <c r="G77" s="4">
        <f t="shared" si="5"/>
        <v>1.0510924740675347</v>
      </c>
    </row>
    <row r="78" spans="1:7" x14ac:dyDescent="0.2">
      <c r="A78" s="4">
        <f>IF('True_Odds_Calculator_2-way'!A79="","",'True_Odds_Calculator_2-way'!A79)</f>
        <v>1.9</v>
      </c>
      <c r="B78" s="4">
        <f>IF('True_Odds_Calculator_2-way'!B79="","",'True_Odds_Calculator_2-way'!B79)</f>
        <v>1.9</v>
      </c>
      <c r="C78" s="4">
        <f t="shared" si="4"/>
        <v>5.2631578947368363E-2</v>
      </c>
      <c r="D78" s="4">
        <f t="shared" si="6"/>
        <v>1.9999999999999998</v>
      </c>
      <c r="E78" s="4">
        <f t="shared" si="7"/>
        <v>1.9999999999999998</v>
      </c>
      <c r="G78" s="4">
        <f t="shared" si="5"/>
        <v>1.0526315789473684</v>
      </c>
    </row>
    <row r="79" spans="1:7" x14ac:dyDescent="0.2">
      <c r="A79" s="4">
        <f>IF('True_Odds_Calculator_2-way'!A80="","",'True_Odds_Calculator_2-way'!A80)</f>
        <v>2</v>
      </c>
      <c r="B79" s="4">
        <f>IF('True_Odds_Calculator_2-way'!B80="","",'True_Odds_Calculator_2-way'!B80)</f>
        <v>1.81</v>
      </c>
      <c r="C79" s="4">
        <f t="shared" si="4"/>
        <v>5.2486187845303789E-2</v>
      </c>
      <c r="D79" s="4">
        <f t="shared" si="6"/>
        <v>2.1107871720116615</v>
      </c>
      <c r="E79" s="4">
        <f t="shared" si="7"/>
        <v>1.9002624671916009</v>
      </c>
      <c r="G79" s="4">
        <f t="shared" si="5"/>
        <v>1.0524861878453038</v>
      </c>
    </row>
    <row r="80" spans="1:7" x14ac:dyDescent="0.2">
      <c r="A80" s="4">
        <f>IF('True_Odds_Calculator_2-way'!A81="","",'True_Odds_Calculator_2-way'!A81)</f>
        <v>1.84</v>
      </c>
      <c r="B80" s="4">
        <f>IF('True_Odds_Calculator_2-way'!B81="","",'True_Odds_Calculator_2-way'!B81)</f>
        <v>2.06</v>
      </c>
      <c r="C80" s="4">
        <f t="shared" si="4"/>
        <v>2.891515407344869E-2</v>
      </c>
      <c r="D80" s="4">
        <f t="shared" si="6"/>
        <v>1.8902852583283463</v>
      </c>
      <c r="E80" s="4">
        <f t="shared" si="7"/>
        <v>2.1232354918216445</v>
      </c>
      <c r="G80" s="4">
        <f t="shared" si="5"/>
        <v>1.0289151540734487</v>
      </c>
    </row>
    <row r="81" spans="1:7" x14ac:dyDescent="0.2">
      <c r="A81" s="4">
        <f>IF('True_Odds_Calculator_2-way'!A82="","",'True_Odds_Calculator_2-way'!A82)</f>
        <v>1.66</v>
      </c>
      <c r="B81" s="4">
        <f>IF('True_Odds_Calculator_2-way'!B82="","",'True_Odds_Calculator_2-way'!B82)</f>
        <v>2.34</v>
      </c>
      <c r="C81" s="4">
        <f t="shared" si="4"/>
        <v>2.9760065904644417E-2</v>
      </c>
      <c r="D81" s="4">
        <f t="shared" si="6"/>
        <v>1.7020418894049603</v>
      </c>
      <c r="E81" s="4">
        <f t="shared" si="7"/>
        <v>2.4244164274123086</v>
      </c>
      <c r="G81" s="4">
        <f t="shared" si="5"/>
        <v>1.0297600659046444</v>
      </c>
    </row>
    <row r="82" spans="1:7" x14ac:dyDescent="0.2">
      <c r="A82" s="4">
        <f>IF('True_Odds_Calculator_2-way'!A83="","",'True_Odds_Calculator_2-way'!A83)</f>
        <v>2.98</v>
      </c>
      <c r="B82" s="4">
        <f>IF('True_Odds_Calculator_2-way'!B83="","",'True_Odds_Calculator_2-way'!B83)</f>
        <v>1.4</v>
      </c>
      <c r="C82" s="4">
        <f t="shared" si="4"/>
        <v>4.985618408437209E-2</v>
      </c>
      <c r="D82" s="4">
        <f t="shared" si="6"/>
        <v>3.2191358024691361</v>
      </c>
      <c r="E82" s="4">
        <f t="shared" si="7"/>
        <v>1.4506258692628651</v>
      </c>
      <c r="G82" s="4">
        <f t="shared" si="5"/>
        <v>1.0498561840843721</v>
      </c>
    </row>
    <row r="83" spans="1:7" x14ac:dyDescent="0.2">
      <c r="A83" s="4">
        <f>IF('True_Odds_Calculator_2-way'!A84="","",'True_Odds_Calculator_2-way'!A84)</f>
        <v>2.4</v>
      </c>
      <c r="B83" s="4">
        <f>IF('True_Odds_Calculator_2-way'!B84="","",'True_Odds_Calculator_2-way'!B84)</f>
        <v>1.58</v>
      </c>
      <c r="C83" s="4">
        <f t="shared" si="4"/>
        <v>4.9578059071729852E-2</v>
      </c>
      <c r="D83" s="4">
        <f t="shared" si="6"/>
        <v>2.5518169582772541</v>
      </c>
      <c r="E83" s="4">
        <f t="shared" si="7"/>
        <v>1.6444058976582827</v>
      </c>
      <c r="G83" s="4">
        <f t="shared" si="5"/>
        <v>1.0495780590717299</v>
      </c>
    </row>
    <row r="84" spans="1:7" x14ac:dyDescent="0.2">
      <c r="A84" s="4">
        <f>IF('True_Odds_Calculator_2-way'!A85="","",'True_Odds_Calculator_2-way'!A85)</f>
        <v>2.42</v>
      </c>
      <c r="B84" s="4">
        <f>IF('True_Odds_Calculator_2-way'!B85="","",'True_Odds_Calculator_2-way'!B85)</f>
        <v>1.58</v>
      </c>
      <c r="C84" s="4">
        <f t="shared" si="4"/>
        <v>4.6134532900931058E-2</v>
      </c>
      <c r="D84" s="4">
        <f t="shared" si="6"/>
        <v>2.563078160611342</v>
      </c>
      <c r="E84" s="4">
        <f t="shared" si="7"/>
        <v>1.6397632730079768</v>
      </c>
      <c r="G84" s="4">
        <f t="shared" si="5"/>
        <v>1.0461345329009311</v>
      </c>
    </row>
    <row r="85" spans="1:7" x14ac:dyDescent="0.2">
      <c r="A85" s="4">
        <f>IF('True_Odds_Calculator_2-way'!A86="","",'True_Odds_Calculator_2-way'!A86)</f>
        <v>2.4</v>
      </c>
      <c r="B85" s="4">
        <f>IF('True_Odds_Calculator_2-way'!B86="","",'True_Odds_Calculator_2-way'!B86)</f>
        <v>1.59</v>
      </c>
      <c r="C85" s="4">
        <f t="shared" si="4"/>
        <v>4.5597484276729494E-2</v>
      </c>
      <c r="D85" s="4">
        <f t="shared" si="6"/>
        <v>2.5389221556886223</v>
      </c>
      <c r="E85" s="4">
        <f t="shared" si="7"/>
        <v>1.649805447470817</v>
      </c>
      <c r="G85" s="4">
        <f t="shared" si="5"/>
        <v>1.0455974842767295</v>
      </c>
    </row>
    <row r="86" spans="1:7" x14ac:dyDescent="0.2">
      <c r="A86" s="4">
        <f>IF('True_Odds_Calculator_2-way'!A87="","",'True_Odds_Calculator_2-way'!A87)</f>
        <v>2.36</v>
      </c>
      <c r="B86" s="4">
        <f>IF('True_Odds_Calculator_2-way'!B87="","",'True_Odds_Calculator_2-way'!B87)</f>
        <v>1.61</v>
      </c>
      <c r="C86" s="4">
        <f t="shared" si="4"/>
        <v>4.4846825981682326E-2</v>
      </c>
      <c r="D86" s="4">
        <f t="shared" si="6"/>
        <v>2.4918677859391396</v>
      </c>
      <c r="E86" s="4">
        <f t="shared" si="7"/>
        <v>1.6703006857745737</v>
      </c>
      <c r="G86" s="4">
        <f t="shared" si="5"/>
        <v>1.0448468259816823</v>
      </c>
    </row>
    <row r="87" spans="1:7" x14ac:dyDescent="0.2">
      <c r="A87" s="4">
        <f>IF('True_Odds_Calculator_2-way'!A88="","",'True_Odds_Calculator_2-way'!A88)</f>
        <v>2.33</v>
      </c>
      <c r="B87" s="4">
        <f>IF('True_Odds_Calculator_2-way'!B88="","",'True_Odds_Calculator_2-way'!B88)</f>
        <v>1.62</v>
      </c>
      <c r="C87" s="4">
        <f t="shared" si="4"/>
        <v>4.6468499973506994E-2</v>
      </c>
      <c r="D87" s="4">
        <f t="shared" si="6"/>
        <v>2.4633557397376489</v>
      </c>
      <c r="E87" s="4">
        <f t="shared" si="7"/>
        <v>1.6833608348570663</v>
      </c>
      <c r="G87" s="4">
        <f t="shared" si="5"/>
        <v>1.046468499973507</v>
      </c>
    </row>
    <row r="88" spans="1:7" x14ac:dyDescent="0.2">
      <c r="A88" s="4">
        <f>IF('True_Odds_Calculator_2-way'!A89="","",'True_Odds_Calculator_2-way'!A89)</f>
        <v>2.38</v>
      </c>
      <c r="B88" s="4">
        <f>IF('True_Odds_Calculator_2-way'!B89="","",'True_Odds_Calculator_2-way'!B89)</f>
        <v>1.6</v>
      </c>
      <c r="C88" s="4">
        <f t="shared" si="4"/>
        <v>4.5168067226890818E-2</v>
      </c>
      <c r="D88" s="4">
        <f t="shared" si="6"/>
        <v>2.5151915455746368</v>
      </c>
      <c r="E88" s="4">
        <f t="shared" si="7"/>
        <v>1.65998256320837</v>
      </c>
      <c r="G88" s="4">
        <f t="shared" si="5"/>
        <v>1.0451680672268908</v>
      </c>
    </row>
    <row r="89" spans="1:7" x14ac:dyDescent="0.2">
      <c r="A89" s="4">
        <f>IF('True_Odds_Calculator_2-way'!A90="","",'True_Odds_Calculator_2-way'!A90)</f>
        <v>2.27</v>
      </c>
      <c r="B89" s="4">
        <f>IF('True_Odds_Calculator_2-way'!B90="","",'True_Odds_Calculator_2-way'!B90)</f>
        <v>1.65</v>
      </c>
      <c r="C89" s="4">
        <f t="shared" si="4"/>
        <v>4.658924042183954E-2</v>
      </c>
      <c r="D89" s="4">
        <f t="shared" si="6"/>
        <v>2.3967365221564547</v>
      </c>
      <c r="E89" s="4">
        <f t="shared" si="7"/>
        <v>1.7159546443706333</v>
      </c>
      <c r="G89" s="4">
        <f t="shared" si="5"/>
        <v>1.0465892404218395</v>
      </c>
    </row>
    <row r="90" spans="1:7" x14ac:dyDescent="0.2">
      <c r="A90" s="4">
        <f>IF('True_Odds_Calculator_2-way'!A91="","",'True_Odds_Calculator_2-way'!A91)</f>
        <v>2.69</v>
      </c>
      <c r="B90" s="4">
        <f>IF('True_Odds_Calculator_2-way'!B91="","",'True_Odds_Calculator_2-way'!B91)</f>
        <v>1.48</v>
      </c>
      <c r="C90" s="4">
        <f t="shared" si="4"/>
        <v>4.7422887571586525E-2</v>
      </c>
      <c r="D90" s="4">
        <f t="shared" si="6"/>
        <v>2.8732678983833719</v>
      </c>
      <c r="E90" s="4">
        <f t="shared" si="7"/>
        <v>1.5338264755740483</v>
      </c>
      <c r="G90" s="4">
        <f t="shared" si="5"/>
        <v>1.0474228875715865</v>
      </c>
    </row>
    <row r="91" spans="1:7" x14ac:dyDescent="0.2">
      <c r="A91" s="4">
        <f>IF('True_Odds_Calculator_2-way'!A92="","",'True_Odds_Calculator_2-way'!A92)</f>
        <v>2.38</v>
      </c>
      <c r="B91" s="4">
        <f>IF('True_Odds_Calculator_2-way'!B92="","",'True_Odds_Calculator_2-way'!B92)</f>
        <v>1.57</v>
      </c>
      <c r="C91" s="4">
        <f t="shared" si="4"/>
        <v>5.7110742386126345E-2</v>
      </c>
      <c r="D91" s="4">
        <f t="shared" si="6"/>
        <v>2.5535433608966032</v>
      </c>
      <c r="E91" s="4">
        <f t="shared" si="7"/>
        <v>1.6436897901728764</v>
      </c>
      <c r="G91" s="4">
        <f t="shared" si="5"/>
        <v>1.0571107423861263</v>
      </c>
    </row>
    <row r="92" spans="1:7" x14ac:dyDescent="0.2">
      <c r="A92" s="4">
        <f>IF('True_Odds_Calculator_2-way'!A93="","",'True_Odds_Calculator_2-way'!A93)</f>
        <v>2.39</v>
      </c>
      <c r="B92" s="4">
        <f>IF('True_Odds_Calculator_2-way'!B93="","",'True_Odds_Calculator_2-way'!B93)</f>
        <v>1.57</v>
      </c>
      <c r="C92" s="4">
        <f t="shared" si="4"/>
        <v>5.5352717000239693E-2</v>
      </c>
      <c r="D92" s="4">
        <f t="shared" si="6"/>
        <v>2.559287930975684</v>
      </c>
      <c r="E92" s="4">
        <f t="shared" si="7"/>
        <v>1.6413183736850161</v>
      </c>
      <c r="G92" s="4">
        <f t="shared" si="5"/>
        <v>1.0553527170002397</v>
      </c>
    </row>
    <row r="93" spans="1:7" x14ac:dyDescent="0.2">
      <c r="A93" s="4">
        <f>IF('True_Odds_Calculator_2-way'!A94="","",'True_Odds_Calculator_2-way'!A94)</f>
        <v>2.2799999999999998</v>
      </c>
      <c r="B93" s="4">
        <f>IF('True_Odds_Calculator_2-way'!B94="","",'True_Odds_Calculator_2-way'!B94)</f>
        <v>1.62</v>
      </c>
      <c r="C93" s="4">
        <f t="shared" si="4"/>
        <v>5.5880441845354234E-2</v>
      </c>
      <c r="D93" s="4">
        <f t="shared" si="6"/>
        <v>2.4351265822784809</v>
      </c>
      <c r="E93" s="4">
        <f t="shared" si="7"/>
        <v>1.696802646085998</v>
      </c>
      <c r="G93" s="4">
        <f t="shared" si="5"/>
        <v>1.0558804418453542</v>
      </c>
    </row>
    <row r="94" spans="1:7" x14ac:dyDescent="0.2">
      <c r="A94" s="4">
        <f>IF('True_Odds_Calculator_2-way'!A95="","",'True_Odds_Calculator_2-way'!A95)</f>
        <v>1.7</v>
      </c>
      <c r="B94" s="4">
        <f>IF('True_Odds_Calculator_2-way'!B95="","",'True_Odds_Calculator_2-way'!B95)</f>
        <v>2.27</v>
      </c>
      <c r="C94" s="4">
        <f t="shared" si="4"/>
        <v>2.876392847888054E-2</v>
      </c>
      <c r="D94" s="4">
        <f t="shared" si="6"/>
        <v>1.7426055543011967</v>
      </c>
      <c r="E94" s="4">
        <f t="shared" si="7"/>
        <v>2.3466099118273029</v>
      </c>
      <c r="G94" s="4">
        <f t="shared" si="5"/>
        <v>1.0287639284788805</v>
      </c>
    </row>
    <row r="95" spans="1:7" x14ac:dyDescent="0.2">
      <c r="A95" s="4">
        <f>IF('True_Odds_Calculator_2-way'!A96="","",'True_Odds_Calculator_2-way'!A96)</f>
        <v>1.79</v>
      </c>
      <c r="B95" s="4">
        <f>IF('True_Odds_Calculator_2-way'!B96="","",'True_Odds_Calculator_2-way'!B96)</f>
        <v>2.13</v>
      </c>
      <c r="C95" s="4">
        <f t="shared" si="4"/>
        <v>2.8142785952212312E-2</v>
      </c>
      <c r="D95" s="4">
        <f t="shared" si="6"/>
        <v>1.8362511137332338</v>
      </c>
      <c r="E95" s="4">
        <f t="shared" si="7"/>
        <v>2.1958130561234772</v>
      </c>
      <c r="G95" s="4">
        <f t="shared" si="5"/>
        <v>1.0281427859522123</v>
      </c>
    </row>
    <row r="96" spans="1:7" x14ac:dyDescent="0.2">
      <c r="A96" s="4">
        <f>IF('True_Odds_Calculator_2-way'!A97="","",'True_Odds_Calculator_2-way'!A97)</f>
        <v>1.67</v>
      </c>
      <c r="B96" s="4">
        <f>IF('True_Odds_Calculator_2-way'!B97="","",'True_Odds_Calculator_2-way'!B97)</f>
        <v>2.33</v>
      </c>
      <c r="C96" s="4">
        <f t="shared" si="4"/>
        <v>2.7986944565804084E-2</v>
      </c>
      <c r="D96" s="4">
        <f t="shared" si="6"/>
        <v>1.7099602293950913</v>
      </c>
      <c r="E96" s="4">
        <f t="shared" si="7"/>
        <v>2.4085296029216061</v>
      </c>
      <c r="G96" s="4">
        <f t="shared" si="5"/>
        <v>1.0279869445658041</v>
      </c>
    </row>
    <row r="97" spans="1:7" x14ac:dyDescent="0.2">
      <c r="A97" s="4">
        <f>IF('True_Odds_Calculator_2-way'!A98="","",'True_Odds_Calculator_2-way'!A98)</f>
        <v>2.14</v>
      </c>
      <c r="B97" s="4">
        <f>IF('True_Odds_Calculator_2-way'!B98="","",'True_Odds_Calculator_2-way'!B98)</f>
        <v>1.77</v>
      </c>
      <c r="C97" s="4">
        <f t="shared" si="4"/>
        <v>3.2261471038597556E-2</v>
      </c>
      <c r="D97" s="4">
        <f t="shared" si="6"/>
        <v>2.216513546725964</v>
      </c>
      <c r="E97" s="4">
        <f t="shared" si="7"/>
        <v>1.822021261243927</v>
      </c>
      <c r="G97" s="4">
        <f t="shared" si="5"/>
        <v>1.0322614710385976</v>
      </c>
    </row>
    <row r="98" spans="1:7" x14ac:dyDescent="0.2">
      <c r="A98" s="4">
        <f>IF('True_Odds_Calculator_2-way'!A99="","",'True_Odds_Calculator_2-way'!A99)</f>
        <v>2.1800000000000002</v>
      </c>
      <c r="B98" s="4">
        <f>IF('True_Odds_Calculator_2-way'!B99="","",'True_Odds_Calculator_2-way'!B99)</f>
        <v>1.74</v>
      </c>
      <c r="C98" s="4">
        <f t="shared" si="4"/>
        <v>3.3428240008436028E-2</v>
      </c>
      <c r="D98" s="4">
        <f t="shared" si="6"/>
        <v>2.2624358821424311</v>
      </c>
      <c r="E98" s="4">
        <f t="shared" si="7"/>
        <v>1.7921194368326561</v>
      </c>
      <c r="G98" s="4">
        <f t="shared" si="5"/>
        <v>1.033428240008436</v>
      </c>
    </row>
    <row r="99" spans="1:7" x14ac:dyDescent="0.2">
      <c r="A99" s="4">
        <f>IF('True_Odds_Calculator_2-way'!A100="","",'True_Odds_Calculator_2-way'!A100)</f>
        <v>2.0499999999999998</v>
      </c>
      <c r="B99" s="4">
        <f>IF('True_Odds_Calculator_2-way'!B100="","",'True_Odds_Calculator_2-way'!B100)</f>
        <v>1.85</v>
      </c>
      <c r="C99" s="4">
        <f t="shared" si="4"/>
        <v>2.8345418589321048E-2</v>
      </c>
      <c r="D99" s="4">
        <f t="shared" si="6"/>
        <v>2.1113430758524703</v>
      </c>
      <c r="E99" s="4">
        <f t="shared" si="7"/>
        <v>1.8998121477770822</v>
      </c>
      <c r="G99" s="4">
        <f t="shared" si="5"/>
        <v>1.028345418589321</v>
      </c>
    </row>
    <row r="100" spans="1:7" x14ac:dyDescent="0.2">
      <c r="A100" s="4">
        <f>IF('True_Odds_Calculator_2-way'!A101="","",'True_Odds_Calculator_2-way'!A101)</f>
        <v>2.37</v>
      </c>
      <c r="B100" s="4">
        <f>IF('True_Odds_Calculator_2-way'!B101="","",'True_Odds_Calculator_2-way'!B101)</f>
        <v>1.63</v>
      </c>
      <c r="C100" s="4">
        <f t="shared" si="4"/>
        <v>3.5437860785379582E-2</v>
      </c>
      <c r="D100" s="4">
        <f t="shared" si="6"/>
        <v>2.4738881239793793</v>
      </c>
      <c r="E100" s="4">
        <f t="shared" si="7"/>
        <v>1.6784775477395666</v>
      </c>
      <c r="G100" s="4">
        <f t="shared" si="5"/>
        <v>1.0354378607853796</v>
      </c>
    </row>
    <row r="101" spans="1:7" x14ac:dyDescent="0.2">
      <c r="A101" s="4">
        <f>IF('True_Odds_Calculator_2-way'!A102="","",'True_Odds_Calculator_2-way'!A102)</f>
        <v>2.14</v>
      </c>
      <c r="B101" s="4">
        <f>IF('True_Odds_Calculator_2-way'!B102="","",'True_Odds_Calculator_2-way'!B102)</f>
        <v>1.76</v>
      </c>
      <c r="C101" s="4">
        <f t="shared" si="4"/>
        <v>3.5471537807986397E-2</v>
      </c>
      <c r="D101" s="4">
        <f t="shared" si="6"/>
        <v>2.2244271202456889</v>
      </c>
      <c r="E101" s="4">
        <f t="shared" si="7"/>
        <v>1.8167084699980707</v>
      </c>
      <c r="G101" s="4">
        <f t="shared" si="5"/>
        <v>1.0354715378079864</v>
      </c>
    </row>
    <row r="102" spans="1:7" x14ac:dyDescent="0.2">
      <c r="A102" s="4">
        <f>IF('True_Odds_Calculator_2-way'!A103="","",'True_Odds_Calculator_2-way'!A103)</f>
        <v>2.19</v>
      </c>
      <c r="B102" s="4">
        <f>IF('True_Odds_Calculator_2-way'!B103="","",'True_Odds_Calculator_2-way'!B103)</f>
        <v>1.73</v>
      </c>
      <c r="C102" s="4">
        <f t="shared" si="4"/>
        <v>3.4655686647135031E-2</v>
      </c>
      <c r="D102" s="4">
        <f t="shared" si="6"/>
        <v>2.2763841740018629</v>
      </c>
      <c r="E102" s="4">
        <f t="shared" si="7"/>
        <v>1.7834631769717797</v>
      </c>
      <c r="G102" s="4">
        <f t="shared" si="5"/>
        <v>1.034655686647135</v>
      </c>
    </row>
    <row r="103" spans="1:7" x14ac:dyDescent="0.2">
      <c r="A103" s="4">
        <f>IF('True_Odds_Calculator_2-way'!A104="","",'True_Odds_Calculator_2-way'!A104)</f>
        <v>1.87</v>
      </c>
      <c r="B103" s="4">
        <f>IF('True_Odds_Calculator_2-way'!B104="","",'True_Odds_Calculator_2-way'!B104)</f>
        <v>2.0299999999999998</v>
      </c>
      <c r="C103" s="4">
        <f t="shared" si="4"/>
        <v>2.737019572719368E-2</v>
      </c>
      <c r="D103" s="4">
        <f t="shared" si="6"/>
        <v>1.9191122570208035</v>
      </c>
      <c r="E103" s="4">
        <f t="shared" si="7"/>
        <v>2.0880063804625832</v>
      </c>
      <c r="G103" s="4">
        <f t="shared" si="5"/>
        <v>1.0273701957271937</v>
      </c>
    </row>
    <row r="104" spans="1:7" x14ac:dyDescent="0.2">
      <c r="A104" s="4">
        <f>IF('True_Odds_Calculator_2-way'!A105="","",'True_Odds_Calculator_2-way'!A105)</f>
        <v>1.36</v>
      </c>
      <c r="B104" s="4">
        <f>IF('True_Odds_Calculator_2-way'!B105="","",'True_Odds_Calculator_2-way'!B105)</f>
        <v>3.27</v>
      </c>
      <c r="C104" s="4">
        <f t="shared" si="4"/>
        <v>4.1104515200575564E-2</v>
      </c>
      <c r="D104" s="4">
        <f t="shared" si="6"/>
        <v>1.3991065248851697</v>
      </c>
      <c r="E104" s="4">
        <f t="shared" si="7"/>
        <v>3.5055967207945762</v>
      </c>
      <c r="G104" s="4">
        <f t="shared" si="5"/>
        <v>1.0411045152005756</v>
      </c>
    </row>
    <row r="105" spans="1:7" x14ac:dyDescent="0.2">
      <c r="A105" s="4">
        <f>IF('True_Odds_Calculator_2-way'!A106="","",'True_Odds_Calculator_2-way'!A106)</f>
        <v>1.75</v>
      </c>
      <c r="B105" s="4">
        <f>IF('True_Odds_Calculator_2-way'!B106="","",'True_Odds_Calculator_2-way'!B106)</f>
        <v>2.17</v>
      </c>
      <c r="C105" s="4">
        <f t="shared" si="4"/>
        <v>3.2258064516129004E-2</v>
      </c>
      <c r="D105" s="4">
        <f t="shared" si="6"/>
        <v>1.8008298755186722</v>
      </c>
      <c r="E105" s="4">
        <f t="shared" si="7"/>
        <v>2.2487046632124348</v>
      </c>
      <c r="G105" s="4">
        <f t="shared" si="5"/>
        <v>1.032258064516129</v>
      </c>
    </row>
    <row r="106" spans="1:7" x14ac:dyDescent="0.2">
      <c r="A106" s="4">
        <f>IF('True_Odds_Calculator_2-way'!A107="","",'True_Odds_Calculator_2-way'!A107)</f>
        <v>2.08</v>
      </c>
      <c r="B106" s="4">
        <f>IF('True_Odds_Calculator_2-way'!B107="","",'True_Odds_Calculator_2-way'!B107)</f>
        <v>1.81</v>
      </c>
      <c r="C106" s="4">
        <f t="shared" si="4"/>
        <v>3.3255418614534626E-2</v>
      </c>
      <c r="D106" s="4">
        <f t="shared" si="6"/>
        <v>2.1545152798443401</v>
      </c>
      <c r="E106" s="4">
        <f t="shared" si="7"/>
        <v>1.8661643699811639</v>
      </c>
      <c r="G106" s="4">
        <f t="shared" si="5"/>
        <v>1.0332554186145346</v>
      </c>
    </row>
    <row r="107" spans="1:7" x14ac:dyDescent="0.2">
      <c r="A107" s="4">
        <f>IF('True_Odds_Calculator_2-way'!A108="","",'True_Odds_Calculator_2-way'!A108)</f>
        <v>2.23</v>
      </c>
      <c r="B107" s="4">
        <f>IF('True_Odds_Calculator_2-way'!B108="","",'True_Odds_Calculator_2-way'!B108)</f>
        <v>1.71</v>
      </c>
      <c r="C107" s="4">
        <f t="shared" si="4"/>
        <v>3.3225814910969431E-2</v>
      </c>
      <c r="D107" s="4">
        <f t="shared" si="6"/>
        <v>2.315792669966295</v>
      </c>
      <c r="E107" s="4">
        <f t="shared" si="7"/>
        <v>1.7599981538319522</v>
      </c>
      <c r="G107" s="4">
        <f t="shared" si="5"/>
        <v>1.0332258149109694</v>
      </c>
    </row>
    <row r="108" spans="1:7" x14ac:dyDescent="0.2">
      <c r="A108" s="4">
        <f>IF('True_Odds_Calculator_2-way'!A109="","",'True_Odds_Calculator_2-way'!A109)</f>
        <v>1.97</v>
      </c>
      <c r="B108" s="4">
        <f>IF('True_Odds_Calculator_2-way'!B109="","",'True_Odds_Calculator_2-way'!B109)</f>
        <v>1.92</v>
      </c>
      <c r="C108" s="4">
        <f t="shared" si="4"/>
        <v>2.844754653130277E-2</v>
      </c>
      <c r="D108" s="4">
        <f t="shared" si="6"/>
        <v>2.0267924123888115</v>
      </c>
      <c r="E108" s="4">
        <f t="shared" si="7"/>
        <v>1.9739066903246005</v>
      </c>
      <c r="G108" s="4">
        <f t="shared" si="5"/>
        <v>1.0284475465313028</v>
      </c>
    </row>
    <row r="109" spans="1:7" x14ac:dyDescent="0.2">
      <c r="A109" s="4">
        <f>IF('True_Odds_Calculator_2-way'!A110="","",'True_Odds_Calculator_2-way'!A110)</f>
        <v>2.04</v>
      </c>
      <c r="B109" s="4">
        <f>IF('True_Odds_Calculator_2-way'!B110="","",'True_Odds_Calculator_2-way'!B110)</f>
        <v>1.86</v>
      </c>
      <c r="C109" s="4">
        <f t="shared" si="4"/>
        <v>2.7830487033523088E-2</v>
      </c>
      <c r="D109" s="4">
        <f t="shared" si="6"/>
        <v>2.0996015936254984</v>
      </c>
      <c r="E109" s="4">
        <f t="shared" si="7"/>
        <v>1.9094202898550725</v>
      </c>
      <c r="G109" s="4">
        <f t="shared" si="5"/>
        <v>1.0278304870335231</v>
      </c>
    </row>
    <row r="110" spans="1:7" x14ac:dyDescent="0.2">
      <c r="A110" s="4">
        <f>IF('True_Odds_Calculator_2-way'!A111="","",'True_Odds_Calculator_2-way'!A111)</f>
        <v>2.5099999999999998</v>
      </c>
      <c r="B110" s="4">
        <f>IF('True_Odds_Calculator_2-way'!B111="","",'True_Odds_Calculator_2-way'!B111)</f>
        <v>1.57</v>
      </c>
      <c r="C110" s="4">
        <f t="shared" si="4"/>
        <v>3.5349049661227649E-2</v>
      </c>
      <c r="D110" s="4">
        <f t="shared" si="6"/>
        <v>2.6265204785550034</v>
      </c>
      <c r="E110" s="4">
        <f t="shared" si="7"/>
        <v>1.6148093511176675</v>
      </c>
      <c r="G110" s="4">
        <f t="shared" si="5"/>
        <v>1.0353490496612276</v>
      </c>
    </row>
    <row r="111" spans="1:7" x14ac:dyDescent="0.2">
      <c r="A111" s="4">
        <f>IF('True_Odds_Calculator_2-way'!A112="","",'True_Odds_Calculator_2-way'!A112)</f>
        <v>2.48</v>
      </c>
      <c r="B111" s="4">
        <f>IF('True_Odds_Calculator_2-way'!B112="","",'True_Odds_Calculator_2-way'!B112)</f>
        <v>1.58</v>
      </c>
      <c r="C111" s="4">
        <f t="shared" si="4"/>
        <v>3.61371988566761E-2</v>
      </c>
      <c r="D111" s="4">
        <f t="shared" si="6"/>
        <v>2.5963424330771265</v>
      </c>
      <c r="E111" s="4">
        <f t="shared" si="7"/>
        <v>1.6264320106259338</v>
      </c>
      <c r="G111" s="4">
        <f t="shared" si="5"/>
        <v>1.0361371988566761</v>
      </c>
    </row>
    <row r="112" spans="1:7" x14ac:dyDescent="0.2">
      <c r="A112" s="4">
        <f>IF('True_Odds_Calculator_2-way'!A113="","",'True_Odds_Calculator_2-way'!A113)</f>
        <v>2.4</v>
      </c>
      <c r="B112" s="4">
        <f>IF('True_Odds_Calculator_2-way'!B113="","",'True_Odds_Calculator_2-way'!B113)</f>
        <v>1.62</v>
      </c>
      <c r="C112" s="4">
        <f t="shared" si="4"/>
        <v>3.3950617283950546E-2</v>
      </c>
      <c r="D112" s="4">
        <f t="shared" si="6"/>
        <v>2.5019305019305014</v>
      </c>
      <c r="E112" s="4">
        <f t="shared" si="7"/>
        <v>1.6658097686375322</v>
      </c>
      <c r="G112" s="4">
        <f t="shared" si="5"/>
        <v>1.0339506172839505</v>
      </c>
    </row>
    <row r="113" spans="1:7" x14ac:dyDescent="0.2">
      <c r="A113" s="4">
        <f>IF('True_Odds_Calculator_2-way'!A114="","",'True_Odds_Calculator_2-way'!A114)</f>
        <v>2.13</v>
      </c>
      <c r="B113" s="4">
        <f>IF('True_Odds_Calculator_2-way'!B114="","",'True_Odds_Calculator_2-way'!B114)</f>
        <v>1.7</v>
      </c>
      <c r="C113" s="4">
        <f t="shared" si="4"/>
        <v>5.7718862192764453E-2</v>
      </c>
      <c r="D113" s="4">
        <f t="shared" si="6"/>
        <v>2.2695079912253213</v>
      </c>
      <c r="E113" s="4">
        <f t="shared" si="7"/>
        <v>1.7877067390767711</v>
      </c>
      <c r="G113" s="4">
        <f t="shared" si="5"/>
        <v>1.0577188621927645</v>
      </c>
    </row>
    <row r="114" spans="1:7" x14ac:dyDescent="0.2">
      <c r="A114" s="4">
        <f>IF('True_Odds_Calculator_2-way'!A115="","",'True_Odds_Calculator_2-way'!A115)</f>
        <v>2.09</v>
      </c>
      <c r="B114" s="4">
        <f>IF('True_Odds_Calculator_2-way'!B115="","",'True_Odds_Calculator_2-way'!B115)</f>
        <v>1.73</v>
      </c>
      <c r="C114" s="4">
        <f t="shared" si="4"/>
        <v>5.6503581602456165E-2</v>
      </c>
      <c r="D114" s="4">
        <f t="shared" si="6"/>
        <v>2.2211505974137671</v>
      </c>
      <c r="E114" s="4">
        <f t="shared" si="7"/>
        <v>1.8188998163845365</v>
      </c>
      <c r="G114" s="4">
        <f t="shared" si="5"/>
        <v>1.0565035816024562</v>
      </c>
    </row>
    <row r="115" spans="1:7" x14ac:dyDescent="0.2">
      <c r="A115" s="4">
        <f>IF('True_Odds_Calculator_2-way'!A116="","",'True_Odds_Calculator_2-way'!A116)</f>
        <v>2.2999999999999998</v>
      </c>
      <c r="B115" s="4">
        <f>IF('True_Odds_Calculator_2-way'!B116="","",'True_Odds_Calculator_2-way'!B116)</f>
        <v>1.61</v>
      </c>
      <c r="C115" s="4">
        <f t="shared" si="4"/>
        <v>5.5900621118012417E-2</v>
      </c>
      <c r="D115" s="4">
        <f t="shared" si="6"/>
        <v>2.4580152671755724</v>
      </c>
      <c r="E115" s="4">
        <f t="shared" si="7"/>
        <v>1.6858638743455499</v>
      </c>
      <c r="G115" s="4">
        <f t="shared" si="5"/>
        <v>1.0559006211180124</v>
      </c>
    </row>
    <row r="116" spans="1:7" x14ac:dyDescent="0.2">
      <c r="A116" s="4">
        <f>IF('True_Odds_Calculator_2-way'!A117="","",'True_Odds_Calculator_2-way'!A117)</f>
        <v>2.0699999999999998</v>
      </c>
      <c r="B116" s="4">
        <f>IF('True_Odds_Calculator_2-way'!B117="","",'True_Odds_Calculator_2-way'!B117)</f>
        <v>1.74</v>
      </c>
      <c r="C116" s="4">
        <f t="shared" si="4"/>
        <v>5.7804431117774335E-2</v>
      </c>
      <c r="D116" s="4">
        <f t="shared" si="6"/>
        <v>2.2017238217494954</v>
      </c>
      <c r="E116" s="4">
        <f t="shared" si="7"/>
        <v>1.8321379520830152</v>
      </c>
      <c r="G116" s="4">
        <f t="shared" si="5"/>
        <v>1.0578044311177743</v>
      </c>
    </row>
    <row r="117" spans="1:7" x14ac:dyDescent="0.2">
      <c r="A117" s="4">
        <f>IF('True_Odds_Calculator_2-way'!A118="","",'True_Odds_Calculator_2-way'!A118)</f>
        <v>1.81</v>
      </c>
      <c r="B117" s="4">
        <f>IF('True_Odds_Calculator_2-way'!B118="","",'True_Odds_Calculator_2-way'!B118)</f>
        <v>2.02</v>
      </c>
      <c r="C117" s="4">
        <f t="shared" si="4"/>
        <v>4.7535692795798834E-2</v>
      </c>
      <c r="D117" s="4">
        <f t="shared" si="6"/>
        <v>1.8913661993688893</v>
      </c>
      <c r="E117" s="4">
        <f t="shared" si="7"/>
        <v>2.1218733677673955</v>
      </c>
      <c r="G117" s="4">
        <f t="shared" si="5"/>
        <v>1.0475356927957988</v>
      </c>
    </row>
    <row r="118" spans="1:7" x14ac:dyDescent="0.2">
      <c r="A118" s="4">
        <f>IF('True_Odds_Calculator_2-way'!A119="","",'True_Odds_Calculator_2-way'!A119)</f>
        <v>1.85</v>
      </c>
      <c r="B118" s="4">
        <f>IF('True_Odds_Calculator_2-way'!B119="","",'True_Odds_Calculator_2-way'!B119)</f>
        <v>1.99</v>
      </c>
      <c r="C118" s="4">
        <f t="shared" si="4"/>
        <v>4.3053103354610656E-2</v>
      </c>
      <c r="D118" s="4">
        <f t="shared" si="6"/>
        <v>1.9267303414889438</v>
      </c>
      <c r="E118" s="4">
        <f t="shared" si="7"/>
        <v>2.0790625441197226</v>
      </c>
      <c r="G118" s="4">
        <f t="shared" si="5"/>
        <v>1.0430531033546107</v>
      </c>
    </row>
    <row r="119" spans="1:7" x14ac:dyDescent="0.2">
      <c r="A119" s="4">
        <f>IF('True_Odds_Calculator_2-way'!A120="","",'True_Odds_Calculator_2-way'!A120)</f>
        <v>1.74</v>
      </c>
      <c r="B119" s="4">
        <f>IF('True_Odds_Calculator_2-way'!B120="","",'True_Odds_Calculator_2-way'!B120)</f>
        <v>2.0699999999999998</v>
      </c>
      <c r="C119" s="4">
        <f t="shared" si="4"/>
        <v>5.7804431117774335E-2</v>
      </c>
      <c r="D119" s="4">
        <f t="shared" si="6"/>
        <v>1.8321379520830152</v>
      </c>
      <c r="E119" s="4">
        <f t="shared" si="7"/>
        <v>2.2017238217494954</v>
      </c>
      <c r="G119" s="4">
        <f t="shared" si="5"/>
        <v>1.0578044311177743</v>
      </c>
    </row>
    <row r="120" spans="1:7" x14ac:dyDescent="0.2">
      <c r="A120" s="4">
        <f>IF('True_Odds_Calculator_2-way'!A121="","",'True_Odds_Calculator_2-way'!A121)</f>
        <v>1.67</v>
      </c>
      <c r="B120" s="4">
        <f>IF('True_Odds_Calculator_2-way'!B121="","",'True_Odds_Calculator_2-way'!B121)</f>
        <v>2.19</v>
      </c>
      <c r="C120" s="4">
        <f t="shared" si="4"/>
        <v>5.5423399775790916E-2</v>
      </c>
      <c r="D120" s="4">
        <f t="shared" si="6"/>
        <v>1.7510353577669786</v>
      </c>
      <c r="E120" s="4">
        <f t="shared" si="7"/>
        <v>2.3314952347560003</v>
      </c>
      <c r="G120" s="4">
        <f t="shared" si="5"/>
        <v>1.0554233997757909</v>
      </c>
    </row>
    <row r="121" spans="1:7" x14ac:dyDescent="0.2">
      <c r="A121" s="4">
        <f>IF('True_Odds_Calculator_2-way'!A122="","",'True_Odds_Calculator_2-way'!A122)</f>
        <v>1.83</v>
      </c>
      <c r="B121" s="4">
        <f>IF('True_Odds_Calculator_2-way'!B122="","",'True_Odds_Calculator_2-way'!B122)</f>
        <v>2</v>
      </c>
      <c r="C121" s="4">
        <f t="shared" si="4"/>
        <v>4.644808743169393E-2</v>
      </c>
      <c r="D121" s="4">
        <f t="shared" si="6"/>
        <v>1.9112271540469974</v>
      </c>
      <c r="E121" s="4">
        <f t="shared" si="7"/>
        <v>2.0974212034383952</v>
      </c>
      <c r="G121" s="4">
        <f t="shared" si="5"/>
        <v>1.0464480874316939</v>
      </c>
    </row>
    <row r="122" spans="1:7" x14ac:dyDescent="0.2">
      <c r="A122" s="4">
        <f>IF('True_Odds_Calculator_2-way'!A123="","",'True_Odds_Calculator_2-way'!A123)</f>
        <v>1.85</v>
      </c>
      <c r="B122" s="4">
        <f>IF('True_Odds_Calculator_2-way'!B123="","",'True_Odds_Calculator_2-way'!B123)</f>
        <v>1.98</v>
      </c>
      <c r="C122" s="4">
        <f t="shared" si="4"/>
        <v>4.5591045591045543E-2</v>
      </c>
      <c r="D122" s="4">
        <f t="shared" si="6"/>
        <v>1.931452675982072</v>
      </c>
      <c r="E122" s="4">
        <f t="shared" si="7"/>
        <v>2.0735918482875744</v>
      </c>
      <c r="G122" s="4">
        <f t="shared" si="5"/>
        <v>1.0455910455910455</v>
      </c>
    </row>
    <row r="123" spans="1:7" x14ac:dyDescent="0.2">
      <c r="A123" s="4">
        <f>IF('True_Odds_Calculator_2-way'!A124="","",'True_Odds_Calculator_2-way'!A124)</f>
        <v>1.98</v>
      </c>
      <c r="B123" s="4">
        <f>IF('True_Odds_Calculator_2-way'!B124="","",'True_Odds_Calculator_2-way'!B124)</f>
        <v>1.85</v>
      </c>
      <c r="C123" s="4">
        <f t="shared" si="4"/>
        <v>4.5591045591045543E-2</v>
      </c>
      <c r="D123" s="4">
        <f t="shared" si="6"/>
        <v>2.0735918482875744</v>
      </c>
      <c r="E123" s="4">
        <f t="shared" si="7"/>
        <v>1.931452675982072</v>
      </c>
      <c r="G123" s="4">
        <f t="shared" si="5"/>
        <v>1.0455910455910455</v>
      </c>
    </row>
    <row r="124" spans="1:7" x14ac:dyDescent="0.2">
      <c r="A124" s="4">
        <f>IF('True_Odds_Calculator_2-way'!A125="","",'True_Odds_Calculator_2-way'!A125)</f>
        <v>1.77</v>
      </c>
      <c r="B124" s="4">
        <f>IF('True_Odds_Calculator_2-way'!B125="","",'True_Odds_Calculator_2-way'!B125)</f>
        <v>2.0299999999999998</v>
      </c>
      <c r="C124" s="4">
        <f t="shared" si="4"/>
        <v>5.7582588850852989E-2</v>
      </c>
      <c r="D124" s="4">
        <f t="shared" si="6"/>
        <v>1.8650437310217747</v>
      </c>
      <c r="E124" s="4">
        <f t="shared" si="7"/>
        <v>2.1560109207644533</v>
      </c>
      <c r="G124" s="4">
        <f t="shared" si="5"/>
        <v>1.057582588850853</v>
      </c>
    </row>
    <row r="125" spans="1:7" x14ac:dyDescent="0.2">
      <c r="A125" s="4">
        <f>IF('True_Odds_Calculator_2-way'!A126="","",'True_Odds_Calculator_2-way'!A126)</f>
        <v>1.87</v>
      </c>
      <c r="B125" s="4">
        <f>IF('True_Odds_Calculator_2-way'!B126="","",'True_Odds_Calculator_2-way'!B126)</f>
        <v>1.94</v>
      </c>
      <c r="C125" s="4">
        <f t="shared" si="4"/>
        <v>5.0223275814543111E-2</v>
      </c>
      <c r="D125" s="4">
        <f t="shared" si="6"/>
        <v>1.9621396506030613</v>
      </c>
      <c r="E125" s="4">
        <f t="shared" si="7"/>
        <v>2.0393501602113662</v>
      </c>
      <c r="G125" s="4">
        <f t="shared" si="5"/>
        <v>1.0502232758145431</v>
      </c>
    </row>
    <row r="126" spans="1:7" x14ac:dyDescent="0.2">
      <c r="A126" s="4">
        <f>IF('True_Odds_Calculator_2-way'!A127="","",'True_Odds_Calculator_2-way'!A127)</f>
        <v>1.85</v>
      </c>
      <c r="B126" s="4">
        <f>IF('True_Odds_Calculator_2-way'!B127="","",'True_Odds_Calculator_2-way'!B127)</f>
        <v>1.97</v>
      </c>
      <c r="C126" s="4">
        <f t="shared" si="4"/>
        <v>4.8154753738510081E-2</v>
      </c>
      <c r="D126" s="4">
        <f t="shared" si="6"/>
        <v>1.9362465134812061</v>
      </c>
      <c r="E126" s="4">
        <f t="shared" si="7"/>
        <v>2.0680947652149242</v>
      </c>
      <c r="G126" s="4">
        <f t="shared" si="5"/>
        <v>1.0481547537385101</v>
      </c>
    </row>
    <row r="127" spans="1:7" x14ac:dyDescent="0.2">
      <c r="A127" s="4">
        <f>IF('True_Odds_Calculator_2-way'!A128="","",'True_Odds_Calculator_2-way'!A128)</f>
        <v>1.98</v>
      </c>
      <c r="B127" s="4">
        <f>IF('True_Odds_Calculator_2-way'!B128="","",'True_Odds_Calculator_2-way'!B128)</f>
        <v>1.93</v>
      </c>
      <c r="C127" s="4">
        <f t="shared" si="4"/>
        <v>2.3185220076411994E-2</v>
      </c>
      <c r="D127" s="4">
        <f t="shared" si="6"/>
        <v>2.0265153523890338</v>
      </c>
      <c r="E127" s="4">
        <f t="shared" si="7"/>
        <v>1.974169551066798</v>
      </c>
      <c r="G127" s="4">
        <f t="shared" si="5"/>
        <v>1.023185220076412</v>
      </c>
    </row>
    <row r="128" spans="1:7" x14ac:dyDescent="0.2">
      <c r="A128" s="4">
        <f>IF('True_Odds_Calculator_2-way'!A129="","",'True_Odds_Calculator_2-way'!A129)</f>
        <v>2.31</v>
      </c>
      <c r="B128" s="4">
        <f>IF('True_Odds_Calculator_2-way'!B129="","",'True_Odds_Calculator_2-way'!B129)</f>
        <v>1.68</v>
      </c>
      <c r="C128" s="4">
        <f t="shared" si="4"/>
        <v>2.813852813852824E-2</v>
      </c>
      <c r="D128" s="4">
        <f t="shared" si="6"/>
        <v>2.3875968992248064</v>
      </c>
      <c r="E128" s="4">
        <f t="shared" si="7"/>
        <v>1.7206703910614525</v>
      </c>
      <c r="G128" s="4">
        <f t="shared" si="5"/>
        <v>1.0281385281385282</v>
      </c>
    </row>
    <row r="129" spans="1:7" x14ac:dyDescent="0.2">
      <c r="A129" s="4">
        <f>IF('True_Odds_Calculator_2-way'!A130="","",'True_Odds_Calculator_2-way'!A130)</f>
        <v>2.97</v>
      </c>
      <c r="B129" s="4">
        <f>IF('True_Odds_Calculator_2-way'!B130="","",'True_Odds_Calculator_2-way'!B130)</f>
        <v>1.43</v>
      </c>
      <c r="C129" s="4">
        <f t="shared" si="4"/>
        <v>3.6001036001036102E-2</v>
      </c>
      <c r="D129" s="4">
        <f t="shared" si="6"/>
        <v>3.1377488825680628</v>
      </c>
      <c r="E129" s="4">
        <f t="shared" si="7"/>
        <v>1.4677817905341191</v>
      </c>
      <c r="G129" s="4">
        <f t="shared" si="5"/>
        <v>1.0360010360010361</v>
      </c>
    </row>
    <row r="130" spans="1:7" x14ac:dyDescent="0.2">
      <c r="A130" s="4">
        <f>IF('True_Odds_Calculator_2-way'!A131="","",'True_Odds_Calculator_2-way'!A131)</f>
        <v>1.55</v>
      </c>
      <c r="B130" s="4">
        <f>IF('True_Odds_Calculator_2-way'!B131="","",'True_Odds_Calculator_2-way'!B131)</f>
        <v>2.57</v>
      </c>
      <c r="C130" s="4">
        <f t="shared" ref="C130:C193" si="8">IF(A130="","",((1/A130)+(1/B130))-1)</f>
        <v>3.4266348688339443E-2</v>
      </c>
      <c r="D130" s="4">
        <f t="shared" si="6"/>
        <v>1.5922854002198461</v>
      </c>
      <c r="E130" s="4">
        <f t="shared" si="7"/>
        <v>2.6883752319892018</v>
      </c>
      <c r="G130" s="4">
        <f t="shared" ref="G130:G193" si="9">IF(A130="","",C130+1)</f>
        <v>1.0342663486883394</v>
      </c>
    </row>
    <row r="131" spans="1:7" x14ac:dyDescent="0.2">
      <c r="A131" s="4">
        <f>IF('True_Odds_Calculator_2-way'!A132="","",'True_Odds_Calculator_2-way'!A132)</f>
        <v>2.4</v>
      </c>
      <c r="B131" s="4">
        <f>IF('True_Odds_Calculator_2-way'!B132="","",'True_Odds_Calculator_2-way'!B132)</f>
        <v>1.6</v>
      </c>
      <c r="C131" s="4">
        <f t="shared" si="8"/>
        <v>4.1666666666666741E-2</v>
      </c>
      <c r="D131" s="4">
        <f t="shared" ref="D131:D194" si="10">IF(A131="","",(2*A131)/(2-($C131*A131)))</f>
        <v>2.5263157894736841</v>
      </c>
      <c r="E131" s="4">
        <f t="shared" ref="E131:E194" si="11">IF(B131="","",(2*B131)/(2-($C131*B131)))</f>
        <v>1.6551724137931036</v>
      </c>
      <c r="G131" s="4">
        <f t="shared" si="9"/>
        <v>1.0416666666666667</v>
      </c>
    </row>
    <row r="132" spans="1:7" x14ac:dyDescent="0.2">
      <c r="A132" s="4">
        <f>IF('True_Odds_Calculator_2-way'!A133="","",'True_Odds_Calculator_2-way'!A133)</f>
        <v>2.27</v>
      </c>
      <c r="B132" s="4">
        <f>IF('True_Odds_Calculator_2-way'!B133="","",'True_Odds_Calculator_2-way'!B133)</f>
        <v>1.66</v>
      </c>
      <c r="C132" s="4">
        <f t="shared" si="8"/>
        <v>4.2938272915450382E-2</v>
      </c>
      <c r="D132" s="4">
        <f t="shared" si="10"/>
        <v>2.3862959913874993</v>
      </c>
      <c r="E132" s="4">
        <f t="shared" si="11"/>
        <v>1.7213466721483714</v>
      </c>
      <c r="G132" s="4">
        <f t="shared" si="9"/>
        <v>1.0429382729154504</v>
      </c>
    </row>
    <row r="133" spans="1:7" x14ac:dyDescent="0.2">
      <c r="A133" s="4">
        <f>IF('True_Odds_Calculator_2-way'!A134="","",'True_Odds_Calculator_2-way'!A134)</f>
        <v>2.37</v>
      </c>
      <c r="B133" s="4">
        <f>IF('True_Odds_Calculator_2-way'!B134="","",'True_Odds_Calculator_2-way'!B134)</f>
        <v>1.61</v>
      </c>
      <c r="C133" s="4">
        <f t="shared" si="8"/>
        <v>4.3058940692402459E-2</v>
      </c>
      <c r="D133" s="4">
        <f t="shared" si="10"/>
        <v>2.4974310305331024</v>
      </c>
      <c r="E133" s="4">
        <f t="shared" si="11"/>
        <v>1.667810389667155</v>
      </c>
      <c r="G133" s="4">
        <f t="shared" si="9"/>
        <v>1.0430589406924025</v>
      </c>
    </row>
    <row r="134" spans="1:7" x14ac:dyDescent="0.2">
      <c r="A134" s="4">
        <f>IF('True_Odds_Calculator_2-way'!A135="","",'True_Odds_Calculator_2-way'!A135)</f>
        <v>2.35</v>
      </c>
      <c r="B134" s="4">
        <f>IF('True_Odds_Calculator_2-way'!B135="","",'True_Odds_Calculator_2-way'!B135)</f>
        <v>1.62</v>
      </c>
      <c r="C134" s="4">
        <f t="shared" si="8"/>
        <v>4.2815865510900997E-2</v>
      </c>
      <c r="D134" s="4">
        <f t="shared" si="10"/>
        <v>2.4744881377965555</v>
      </c>
      <c r="E134" s="4">
        <f t="shared" si="11"/>
        <v>1.6782014547057529</v>
      </c>
      <c r="G134" s="4">
        <f t="shared" si="9"/>
        <v>1.042815865510901</v>
      </c>
    </row>
    <row r="135" spans="1:7" x14ac:dyDescent="0.2">
      <c r="A135" s="4">
        <f>IF('True_Odds_Calculator_2-way'!A136="","",'True_Odds_Calculator_2-way'!A136)</f>
        <v>2.1</v>
      </c>
      <c r="B135" s="4">
        <f>IF('True_Odds_Calculator_2-way'!B136="","",'True_Odds_Calculator_2-way'!B136)</f>
        <v>1.8</v>
      </c>
      <c r="C135" s="4">
        <f t="shared" si="8"/>
        <v>3.1746031746031633E-2</v>
      </c>
      <c r="D135" s="4">
        <f t="shared" si="10"/>
        <v>2.172413793103448</v>
      </c>
      <c r="E135" s="4">
        <f t="shared" si="11"/>
        <v>1.8529411764705881</v>
      </c>
      <c r="G135" s="4">
        <f t="shared" si="9"/>
        <v>1.0317460317460316</v>
      </c>
    </row>
    <row r="136" spans="1:7" x14ac:dyDescent="0.2">
      <c r="A136" s="4">
        <f>IF('True_Odds_Calculator_2-way'!A137="","",'True_Odds_Calculator_2-way'!A137)</f>
        <v>2.2599999999999998</v>
      </c>
      <c r="B136" s="4">
        <f>IF('True_Odds_Calculator_2-way'!B137="","",'True_Odds_Calculator_2-way'!B137)</f>
        <v>1.69</v>
      </c>
      <c r="C136" s="4">
        <f t="shared" si="8"/>
        <v>3.4193852437555794E-2</v>
      </c>
      <c r="D136" s="4">
        <f t="shared" si="10"/>
        <v>2.3508340001231001</v>
      </c>
      <c r="E136" s="4">
        <f t="shared" si="11"/>
        <v>1.740283410033262</v>
      </c>
      <c r="G136" s="4">
        <f t="shared" si="9"/>
        <v>1.0341938524375558</v>
      </c>
    </row>
    <row r="137" spans="1:7" x14ac:dyDescent="0.2">
      <c r="A137" s="4">
        <f>IF('True_Odds_Calculator_2-way'!A138="","",'True_Odds_Calculator_2-way'!A138)</f>
        <v>1.65</v>
      </c>
      <c r="B137" s="4">
        <f>IF('True_Odds_Calculator_2-way'!B138="","",'True_Odds_Calculator_2-way'!B138)</f>
        <v>2.34</v>
      </c>
      <c r="C137" s="4">
        <f t="shared" si="8"/>
        <v>3.3411033411033575E-2</v>
      </c>
      <c r="D137" s="4">
        <f t="shared" si="10"/>
        <v>1.6967699406723797</v>
      </c>
      <c r="E137" s="4">
        <f t="shared" si="11"/>
        <v>2.4351939451277205</v>
      </c>
      <c r="G137" s="4">
        <f t="shared" si="9"/>
        <v>1.0334110334110336</v>
      </c>
    </row>
    <row r="138" spans="1:7" x14ac:dyDescent="0.2">
      <c r="A138" s="4">
        <f>IF('True_Odds_Calculator_2-way'!A139="","",'True_Odds_Calculator_2-way'!A139)</f>
        <v>1.72</v>
      </c>
      <c r="B138" s="4">
        <f>IF('True_Odds_Calculator_2-way'!B139="","",'True_Odds_Calculator_2-way'!B139)</f>
        <v>2.14</v>
      </c>
      <c r="C138" s="4">
        <f t="shared" si="8"/>
        <v>4.8685068463377501E-2</v>
      </c>
      <c r="D138" s="4">
        <f t="shared" si="10"/>
        <v>1.7951619196254389</v>
      </c>
      <c r="E138" s="4">
        <f t="shared" si="11"/>
        <v>2.2576054955839058</v>
      </c>
      <c r="G138" s="4">
        <f t="shared" si="9"/>
        <v>1.0486850684633775</v>
      </c>
    </row>
    <row r="139" spans="1:7" x14ac:dyDescent="0.2">
      <c r="A139" s="4">
        <f>IF('True_Odds_Calculator_2-way'!A140="","",'True_Odds_Calculator_2-way'!A140)</f>
        <v>1.68</v>
      </c>
      <c r="B139" s="4">
        <f>IF('True_Odds_Calculator_2-way'!B140="","",'True_Odds_Calculator_2-way'!B140)</f>
        <v>2.21</v>
      </c>
      <c r="C139" s="4">
        <f t="shared" si="8"/>
        <v>4.772678302090072E-2</v>
      </c>
      <c r="D139" s="4">
        <f t="shared" si="10"/>
        <v>1.7501649853870085</v>
      </c>
      <c r="E139" s="4">
        <f t="shared" si="11"/>
        <v>2.3330400904863642</v>
      </c>
      <c r="G139" s="4">
        <f t="shared" si="9"/>
        <v>1.0477267830209007</v>
      </c>
    </row>
    <row r="140" spans="1:7" x14ac:dyDescent="0.2">
      <c r="A140" s="4">
        <f>IF('True_Odds_Calculator_2-way'!A141="","",'True_Odds_Calculator_2-way'!A141)</f>
        <v>1.66</v>
      </c>
      <c r="B140" s="4">
        <f>IF('True_Odds_Calculator_2-way'!B141="","",'True_Odds_Calculator_2-way'!B141)</f>
        <v>2.2400000000000002</v>
      </c>
      <c r="C140" s="4">
        <f t="shared" si="8"/>
        <v>4.8838209982788428E-2</v>
      </c>
      <c r="D140" s="4">
        <f t="shared" si="10"/>
        <v>1.7301321421924438</v>
      </c>
      <c r="E140" s="4">
        <f t="shared" si="11"/>
        <v>2.3696150904919713</v>
      </c>
      <c r="G140" s="4">
        <f t="shared" si="9"/>
        <v>1.0488382099827884</v>
      </c>
    </row>
    <row r="141" spans="1:7" x14ac:dyDescent="0.2">
      <c r="A141" s="4">
        <f>IF('True_Odds_Calculator_2-way'!A142="","",'True_Odds_Calculator_2-way'!A142)</f>
        <v>1.81</v>
      </c>
      <c r="B141" s="4">
        <f>IF('True_Odds_Calculator_2-way'!B142="","",'True_Odds_Calculator_2-way'!B142)</f>
        <v>2.02</v>
      </c>
      <c r="C141" s="4">
        <f t="shared" si="8"/>
        <v>4.7535692795798834E-2</v>
      </c>
      <c r="D141" s="4">
        <f t="shared" si="10"/>
        <v>1.8913661993688893</v>
      </c>
      <c r="E141" s="4">
        <f t="shared" si="11"/>
        <v>2.1218733677673955</v>
      </c>
      <c r="G141" s="4">
        <f t="shared" si="9"/>
        <v>1.0475356927957988</v>
      </c>
    </row>
    <row r="142" spans="1:7" x14ac:dyDescent="0.2">
      <c r="A142" s="4">
        <f>IF('True_Odds_Calculator_2-way'!A143="","",'True_Odds_Calculator_2-way'!A143)</f>
        <v>1.17</v>
      </c>
      <c r="B142" s="4">
        <f>IF('True_Odds_Calculator_2-way'!B143="","",'True_Odds_Calculator_2-way'!B143)</f>
        <v>6</v>
      </c>
      <c r="C142" s="4">
        <f t="shared" si="8"/>
        <v>2.1367521367521514E-2</v>
      </c>
      <c r="D142" s="4">
        <f t="shared" si="10"/>
        <v>1.1848101265822786</v>
      </c>
      <c r="E142" s="4">
        <f t="shared" si="11"/>
        <v>6.4109589041095925</v>
      </c>
      <c r="G142" s="4">
        <f t="shared" si="9"/>
        <v>1.0213675213675215</v>
      </c>
    </row>
    <row r="143" spans="1:7" x14ac:dyDescent="0.2">
      <c r="A143" s="4">
        <f>IF('True_Odds_Calculator_2-way'!A144="","",'True_Odds_Calculator_2-way'!A144)</f>
        <v>1.43</v>
      </c>
      <c r="B143" s="4">
        <f>IF('True_Odds_Calculator_2-way'!B144="","",'True_Odds_Calculator_2-way'!B144)</f>
        <v>2.98</v>
      </c>
      <c r="C143" s="4">
        <f t="shared" si="8"/>
        <v>3.4871169099357058E-2</v>
      </c>
      <c r="D143" s="4">
        <f t="shared" si="10"/>
        <v>1.4665657156623189</v>
      </c>
      <c r="E143" s="4">
        <f t="shared" si="11"/>
        <v>3.1433207936859189</v>
      </c>
      <c r="G143" s="4">
        <f t="shared" si="9"/>
        <v>1.0348711690993571</v>
      </c>
    </row>
    <row r="144" spans="1:7" x14ac:dyDescent="0.2">
      <c r="A144" s="4">
        <f>IF('True_Odds_Calculator_2-way'!A145="","",'True_Odds_Calculator_2-way'!A145)</f>
        <v>1.69</v>
      </c>
      <c r="B144" s="4">
        <f>IF('True_Odds_Calculator_2-way'!B145="","",'True_Odds_Calculator_2-way'!B145)</f>
        <v>2.2799999999999998</v>
      </c>
      <c r="C144" s="4">
        <f t="shared" si="8"/>
        <v>3.0312467559431067E-2</v>
      </c>
      <c r="D144" s="4">
        <f t="shared" si="10"/>
        <v>1.7344256391789699</v>
      </c>
      <c r="E144" s="4">
        <f t="shared" si="11"/>
        <v>2.3616082373130669</v>
      </c>
      <c r="G144" s="4">
        <f t="shared" si="9"/>
        <v>1.0303124675594311</v>
      </c>
    </row>
    <row r="145" spans="1:7" x14ac:dyDescent="0.2">
      <c r="A145" s="4">
        <f>IF('True_Odds_Calculator_2-way'!A146="","",'True_Odds_Calculator_2-way'!A146)</f>
        <v>1.68</v>
      </c>
      <c r="B145" s="4">
        <f>IF('True_Odds_Calculator_2-way'!B146="","",'True_Odds_Calculator_2-way'!B146)</f>
        <v>2.2799999999999998</v>
      </c>
      <c r="C145" s="4">
        <f t="shared" si="8"/>
        <v>3.383458646616555E-2</v>
      </c>
      <c r="D145" s="4">
        <f t="shared" si="10"/>
        <v>1.7291440953412784</v>
      </c>
      <c r="E145" s="4">
        <f t="shared" si="11"/>
        <v>2.3714710252600297</v>
      </c>
      <c r="G145" s="4">
        <f t="shared" si="9"/>
        <v>1.0338345864661656</v>
      </c>
    </row>
    <row r="146" spans="1:7" x14ac:dyDescent="0.2">
      <c r="A146" s="4">
        <f>IF('True_Odds_Calculator_2-way'!A147="","",'True_Odds_Calculator_2-way'!A147)</f>
        <v>1.86</v>
      </c>
      <c r="B146" s="4">
        <f>IF('True_Odds_Calculator_2-way'!B147="","",'True_Odds_Calculator_2-way'!B147)</f>
        <v>2.04</v>
      </c>
      <c r="C146" s="4">
        <f t="shared" si="8"/>
        <v>2.7830487033523088E-2</v>
      </c>
      <c r="D146" s="4">
        <f t="shared" si="10"/>
        <v>1.9094202898550725</v>
      </c>
      <c r="E146" s="4">
        <f t="shared" si="11"/>
        <v>2.0996015936254984</v>
      </c>
      <c r="G146" s="4">
        <f t="shared" si="9"/>
        <v>1.0278304870335231</v>
      </c>
    </row>
    <row r="147" spans="1:7" x14ac:dyDescent="0.2">
      <c r="A147" s="4">
        <f>IF('True_Odds_Calculator_2-way'!A148="","",'True_Odds_Calculator_2-way'!A148)</f>
        <v>1.65</v>
      </c>
      <c r="B147" s="4">
        <f>IF('True_Odds_Calculator_2-way'!B148="","",'True_Odds_Calculator_2-way'!B148)</f>
        <v>2.34</v>
      </c>
      <c r="C147" s="4">
        <f t="shared" si="8"/>
        <v>3.3411033411033575E-2</v>
      </c>
      <c r="D147" s="4">
        <f t="shared" si="10"/>
        <v>1.6967699406723797</v>
      </c>
      <c r="E147" s="4">
        <f t="shared" si="11"/>
        <v>2.4351939451277205</v>
      </c>
      <c r="G147" s="4">
        <f t="shared" si="9"/>
        <v>1.0334110334110336</v>
      </c>
    </row>
    <row r="148" spans="1:7" x14ac:dyDescent="0.2">
      <c r="A148" s="4">
        <f>IF('True_Odds_Calculator_2-way'!A149="","",'True_Odds_Calculator_2-way'!A149)</f>
        <v>1.65</v>
      </c>
      <c r="B148" s="4">
        <f>IF('True_Odds_Calculator_2-way'!B149="","",'True_Odds_Calculator_2-way'!B149)</f>
        <v>2.38</v>
      </c>
      <c r="C148" s="4">
        <f t="shared" si="8"/>
        <v>2.6228673287496784E-2</v>
      </c>
      <c r="D148" s="4">
        <f t="shared" si="10"/>
        <v>1.686493450719347</v>
      </c>
      <c r="E148" s="4">
        <f t="shared" si="11"/>
        <v>2.4566781357522673</v>
      </c>
      <c r="G148" s="4">
        <f t="shared" si="9"/>
        <v>1.0262286732874968</v>
      </c>
    </row>
    <row r="149" spans="1:7" x14ac:dyDescent="0.2">
      <c r="A149" s="4">
        <f>IF('True_Odds_Calculator_2-way'!A150="","",'True_Odds_Calculator_2-way'!A150)</f>
        <v>2.1800000000000002</v>
      </c>
      <c r="B149" s="4">
        <f>IF('True_Odds_Calculator_2-way'!B150="","",'True_Odds_Calculator_2-way'!B150)</f>
        <v>1.76</v>
      </c>
      <c r="C149" s="4">
        <f t="shared" si="8"/>
        <v>2.6897414512093487E-2</v>
      </c>
      <c r="D149" s="4">
        <f t="shared" si="10"/>
        <v>2.2458440646218687</v>
      </c>
      <c r="E149" s="4">
        <f t="shared" si="11"/>
        <v>1.8026686713023867</v>
      </c>
      <c r="G149" s="4">
        <f t="shared" si="9"/>
        <v>1.0268974145120935</v>
      </c>
    </row>
    <row r="150" spans="1:7" x14ac:dyDescent="0.2">
      <c r="A150" s="4">
        <f>IF('True_Odds_Calculator_2-way'!A151="","",'True_Odds_Calculator_2-way'!A151)</f>
        <v>2.0499999999999998</v>
      </c>
      <c r="B150" s="4">
        <f>IF('True_Odds_Calculator_2-way'!B151="","",'True_Odds_Calculator_2-way'!B151)</f>
        <v>1.87</v>
      </c>
      <c r="C150" s="4">
        <f t="shared" si="8"/>
        <v>2.2564236337550447E-2</v>
      </c>
      <c r="D150" s="4">
        <f t="shared" si="10"/>
        <v>2.0985356507458599</v>
      </c>
      <c r="E150" s="4">
        <f t="shared" si="11"/>
        <v>1.9103027282920144</v>
      </c>
      <c r="G150" s="4">
        <f t="shared" si="9"/>
        <v>1.0225642363375504</v>
      </c>
    </row>
    <row r="151" spans="1:7" x14ac:dyDescent="0.2">
      <c r="A151" s="4">
        <f>IF('True_Odds_Calculator_2-way'!A152="","",'True_Odds_Calculator_2-way'!A152)</f>
        <v>2.11</v>
      </c>
      <c r="B151" s="4">
        <f>IF('True_Odds_Calculator_2-way'!B152="","",'True_Odds_Calculator_2-way'!B152)</f>
        <v>1.8</v>
      </c>
      <c r="C151" s="4">
        <f t="shared" si="8"/>
        <v>2.9489204844655115E-2</v>
      </c>
      <c r="D151" s="4">
        <f t="shared" si="10"/>
        <v>2.1777522935779814</v>
      </c>
      <c r="E151" s="4">
        <f t="shared" si="11"/>
        <v>1.8490749756572542</v>
      </c>
      <c r="G151" s="4">
        <f t="shared" si="9"/>
        <v>1.0294892048446551</v>
      </c>
    </row>
    <row r="152" spans="1:7" x14ac:dyDescent="0.2">
      <c r="A152" s="4">
        <f>IF('True_Odds_Calculator_2-way'!A153="","",'True_Odds_Calculator_2-way'!A153)</f>
        <v>2.23</v>
      </c>
      <c r="B152" s="4">
        <f>IF('True_Odds_Calculator_2-way'!B153="","",'True_Odds_Calculator_2-way'!B153)</f>
        <v>1.72</v>
      </c>
      <c r="C152" s="4">
        <f t="shared" si="8"/>
        <v>2.982584211075201E-2</v>
      </c>
      <c r="D152" s="4">
        <f t="shared" si="10"/>
        <v>2.3067115708443593</v>
      </c>
      <c r="E152" s="4">
        <f t="shared" si="11"/>
        <v>1.7652798232695142</v>
      </c>
      <c r="G152" s="4">
        <f t="shared" si="9"/>
        <v>1.029825842110752</v>
      </c>
    </row>
    <row r="153" spans="1:7" x14ac:dyDescent="0.2">
      <c r="A153" s="4">
        <f>IF('True_Odds_Calculator_2-way'!A154="","",'True_Odds_Calculator_2-way'!A154)</f>
        <v>1.78</v>
      </c>
      <c r="B153" s="4">
        <f>IF('True_Odds_Calculator_2-way'!B154="","",'True_Odds_Calculator_2-way'!B154)</f>
        <v>2.14</v>
      </c>
      <c r="C153" s="4">
        <f t="shared" si="8"/>
        <v>2.908747243515708E-2</v>
      </c>
      <c r="D153" s="4">
        <f t="shared" si="10"/>
        <v>1.8273049985608751</v>
      </c>
      <c r="E153" s="4">
        <f t="shared" si="11"/>
        <v>2.2087440565928333</v>
      </c>
      <c r="G153" s="4">
        <f t="shared" si="9"/>
        <v>1.0290874724351571</v>
      </c>
    </row>
    <row r="154" spans="1:7" x14ac:dyDescent="0.2">
      <c r="A154" s="4">
        <f>IF('True_Odds_Calculator_2-way'!A155="","",'True_Odds_Calculator_2-way'!A155)</f>
        <v>1.97</v>
      </c>
      <c r="B154" s="4">
        <f>IF('True_Odds_Calculator_2-way'!B155="","",'True_Odds_Calculator_2-way'!B155)</f>
        <v>1.93</v>
      </c>
      <c r="C154" s="4">
        <f t="shared" si="8"/>
        <v>2.5748928223876311E-2</v>
      </c>
      <c r="D154" s="4">
        <f t="shared" si="10"/>
        <v>2.0212647191728026</v>
      </c>
      <c r="E154" s="4">
        <f t="shared" si="11"/>
        <v>1.9791780536685666</v>
      </c>
      <c r="G154" s="4">
        <f t="shared" si="9"/>
        <v>1.0257489282238763</v>
      </c>
    </row>
    <row r="155" spans="1:7" x14ac:dyDescent="0.2">
      <c r="A155" s="4">
        <f>IF('True_Odds_Calculator_2-way'!A156="","",'True_Odds_Calculator_2-way'!A156)</f>
        <v>1.63</v>
      </c>
      <c r="B155" s="4">
        <f>IF('True_Odds_Calculator_2-way'!B156="","",'True_Odds_Calculator_2-way'!B156)</f>
        <v>2.41</v>
      </c>
      <c r="C155" s="4">
        <f t="shared" si="8"/>
        <v>2.8434691851436877E-2</v>
      </c>
      <c r="D155" s="4">
        <f t="shared" si="10"/>
        <v>1.6686702206741284</v>
      </c>
      <c r="E155" s="4">
        <f t="shared" si="11"/>
        <v>2.4955055109106499</v>
      </c>
      <c r="G155" s="4">
        <f t="shared" si="9"/>
        <v>1.0284346918514369</v>
      </c>
    </row>
    <row r="156" spans="1:7" x14ac:dyDescent="0.2">
      <c r="A156" s="4">
        <f>IF('True_Odds_Calculator_2-way'!A157="","",'True_Odds_Calculator_2-way'!A157)</f>
        <v>1.81</v>
      </c>
      <c r="B156" s="4">
        <f>IF('True_Odds_Calculator_2-way'!B157="","",'True_Odds_Calculator_2-way'!B157)</f>
        <v>2.09</v>
      </c>
      <c r="C156" s="4">
        <f t="shared" si="8"/>
        <v>3.0955087366835166E-2</v>
      </c>
      <c r="D156" s="4">
        <f t="shared" si="10"/>
        <v>1.8621674173619833</v>
      </c>
      <c r="E156" s="4">
        <f t="shared" si="11"/>
        <v>2.159867538325388</v>
      </c>
      <c r="G156" s="4">
        <f t="shared" si="9"/>
        <v>1.0309550873668352</v>
      </c>
    </row>
    <row r="157" spans="1:7" x14ac:dyDescent="0.2">
      <c r="A157" s="4">
        <f>IF('True_Odds_Calculator_2-way'!A158="","",'True_Odds_Calculator_2-way'!A158)</f>
        <v>2.74</v>
      </c>
      <c r="B157" s="4">
        <f>IF('True_Odds_Calculator_2-way'!B158="","",'True_Odds_Calculator_2-way'!B158)</f>
        <v>1.44</v>
      </c>
      <c r="C157" s="4">
        <f t="shared" si="8"/>
        <v>5.9407948094079455E-2</v>
      </c>
      <c r="D157" s="4">
        <f t="shared" si="10"/>
        <v>2.982763834290898</v>
      </c>
      <c r="E157" s="4">
        <f t="shared" si="11"/>
        <v>1.5043464999237455</v>
      </c>
      <c r="G157" s="4">
        <f t="shared" si="9"/>
        <v>1.0594079480940795</v>
      </c>
    </row>
    <row r="158" spans="1:7" x14ac:dyDescent="0.2">
      <c r="A158" s="4">
        <f>IF('True_Odds_Calculator_2-way'!A159="","",'True_Odds_Calculator_2-way'!A159)</f>
        <v>1.83</v>
      </c>
      <c r="B158" s="4">
        <f>IF('True_Odds_Calculator_2-way'!B159="","",'True_Odds_Calculator_2-way'!B159)</f>
        <v>1.97</v>
      </c>
      <c r="C158" s="4">
        <f t="shared" si="8"/>
        <v>5.406230062966344E-2</v>
      </c>
      <c r="D158" s="4">
        <f t="shared" si="10"/>
        <v>1.9252356412378842</v>
      </c>
      <c r="E158" s="4">
        <f t="shared" si="11"/>
        <v>2.0808057487518394</v>
      </c>
      <c r="G158" s="4">
        <f t="shared" si="9"/>
        <v>1.0540623006296634</v>
      </c>
    </row>
    <row r="159" spans="1:7" x14ac:dyDescent="0.2">
      <c r="A159" s="4">
        <f>IF('True_Odds_Calculator_2-way'!A160="","",'True_Odds_Calculator_2-way'!A160)</f>
        <v>2.06</v>
      </c>
      <c r="B159" s="4">
        <f>IF('True_Odds_Calculator_2-way'!B160="","",'True_Odds_Calculator_2-way'!B160)</f>
        <v>1.75</v>
      </c>
      <c r="C159" s="4">
        <f t="shared" si="8"/>
        <v>5.6865464632454898E-2</v>
      </c>
      <c r="D159" s="4">
        <f t="shared" si="10"/>
        <v>2.1881638846737479</v>
      </c>
      <c r="E159" s="4">
        <f t="shared" si="11"/>
        <v>1.8416347381864622</v>
      </c>
      <c r="G159" s="4">
        <f t="shared" si="9"/>
        <v>1.0568654646324549</v>
      </c>
    </row>
    <row r="160" spans="1:7" x14ac:dyDescent="0.2">
      <c r="A160" s="4">
        <f>IF('True_Odds_Calculator_2-way'!A161="","",'True_Odds_Calculator_2-way'!A161)</f>
        <v>2.4300000000000002</v>
      </c>
      <c r="B160" s="4">
        <f>IF('True_Odds_Calculator_2-way'!B161="","",'True_Odds_Calculator_2-way'!B161)</f>
        <v>1.55</v>
      </c>
      <c r="C160" s="4">
        <f t="shared" si="8"/>
        <v>5.6683924067436608E-2</v>
      </c>
      <c r="D160" s="4">
        <f t="shared" si="10"/>
        <v>2.609734973150875</v>
      </c>
      <c r="E160" s="4">
        <f t="shared" si="11"/>
        <v>1.6212202733240073</v>
      </c>
      <c r="G160" s="4">
        <f t="shared" si="9"/>
        <v>1.0566839240674366</v>
      </c>
    </row>
    <row r="161" spans="1:7" x14ac:dyDescent="0.2">
      <c r="A161" s="4">
        <f>IF('True_Odds_Calculator_2-way'!A162="","",'True_Odds_Calculator_2-way'!A162)</f>
        <v>1.75</v>
      </c>
      <c r="B161" s="4">
        <f>IF('True_Odds_Calculator_2-way'!B162="","",'True_Odds_Calculator_2-way'!B162)</f>
        <v>2.19</v>
      </c>
      <c r="C161" s="4">
        <f t="shared" si="8"/>
        <v>2.8049575994781417E-2</v>
      </c>
      <c r="D161" s="4">
        <f t="shared" si="10"/>
        <v>1.7940315974253949</v>
      </c>
      <c r="E161" s="4">
        <f t="shared" si="11"/>
        <v>2.2593957258658803</v>
      </c>
      <c r="G161" s="4">
        <f t="shared" si="9"/>
        <v>1.0280495759947814</v>
      </c>
    </row>
    <row r="162" spans="1:7" x14ac:dyDescent="0.2">
      <c r="A162" s="4">
        <f>IF('True_Odds_Calculator_2-way'!A163="","",'True_Odds_Calculator_2-way'!A163)</f>
        <v>2.12</v>
      </c>
      <c r="B162" s="4">
        <f>IF('True_Odds_Calculator_2-way'!B163="","",'True_Odds_Calculator_2-way'!B163)</f>
        <v>1.79</v>
      </c>
      <c r="C162" s="4">
        <f t="shared" si="8"/>
        <v>3.0357331084642114E-2</v>
      </c>
      <c r="D162" s="4">
        <f t="shared" si="10"/>
        <v>2.1904871854075272</v>
      </c>
      <c r="E162" s="4">
        <f t="shared" si="11"/>
        <v>1.8399922420480992</v>
      </c>
      <c r="G162" s="4">
        <f t="shared" si="9"/>
        <v>1.0303573310846421</v>
      </c>
    </row>
    <row r="163" spans="1:7" x14ac:dyDescent="0.2">
      <c r="A163" s="4">
        <f>IF('True_Odds_Calculator_2-way'!A164="","",'True_Odds_Calculator_2-way'!A164)</f>
        <v>1.4</v>
      </c>
      <c r="B163" s="4">
        <f>IF('True_Odds_Calculator_2-way'!B164="","",'True_Odds_Calculator_2-way'!B164)</f>
        <v>3.08</v>
      </c>
      <c r="C163" s="4">
        <f t="shared" si="8"/>
        <v>3.8961038961038863E-2</v>
      </c>
      <c r="D163" s="4">
        <f t="shared" si="10"/>
        <v>1.4392523364485981</v>
      </c>
      <c r="E163" s="4">
        <f t="shared" si="11"/>
        <v>3.2765957446808507</v>
      </c>
      <c r="G163" s="4">
        <f t="shared" si="9"/>
        <v>1.0389610389610389</v>
      </c>
    </row>
    <row r="164" spans="1:7" x14ac:dyDescent="0.2">
      <c r="A164" s="4">
        <f>IF('True_Odds_Calculator_2-way'!A165="","",'True_Odds_Calculator_2-way'!A165)</f>
        <v>1.98</v>
      </c>
      <c r="B164" s="4">
        <f>IF('True_Odds_Calculator_2-way'!B165="","",'True_Odds_Calculator_2-way'!B165)</f>
        <v>1.93</v>
      </c>
      <c r="C164" s="4">
        <f t="shared" si="8"/>
        <v>2.3185220076411994E-2</v>
      </c>
      <c r="D164" s="4">
        <f t="shared" si="10"/>
        <v>2.0265153523890338</v>
      </c>
      <c r="E164" s="4">
        <f t="shared" si="11"/>
        <v>1.974169551066798</v>
      </c>
      <c r="G164" s="4">
        <f t="shared" si="9"/>
        <v>1.023185220076412</v>
      </c>
    </row>
    <row r="165" spans="1:7" x14ac:dyDescent="0.2">
      <c r="A165" s="4">
        <f>IF('True_Odds_Calculator_2-way'!A166="","",'True_Odds_Calculator_2-way'!A166)</f>
        <v>2.04</v>
      </c>
      <c r="B165" s="4">
        <f>IF('True_Odds_Calculator_2-way'!B166="","",'True_Odds_Calculator_2-way'!B166)</f>
        <v>1.85</v>
      </c>
      <c r="C165" s="4">
        <f t="shared" si="8"/>
        <v>3.0736618971912932E-2</v>
      </c>
      <c r="D165" s="4">
        <f t="shared" si="10"/>
        <v>2.1060267857142851</v>
      </c>
      <c r="E165" s="4">
        <f t="shared" si="11"/>
        <v>1.9041372351160444</v>
      </c>
      <c r="G165" s="4">
        <f t="shared" si="9"/>
        <v>1.0307366189719129</v>
      </c>
    </row>
    <row r="166" spans="1:7" x14ac:dyDescent="0.2">
      <c r="A166" s="4">
        <f>IF('True_Odds_Calculator_2-way'!A167="","",'True_Odds_Calculator_2-way'!A167)</f>
        <v>2.14</v>
      </c>
      <c r="B166" s="4">
        <f>IF('True_Odds_Calculator_2-way'!B167="","",'True_Odds_Calculator_2-way'!B167)</f>
        <v>1.76</v>
      </c>
      <c r="C166" s="4">
        <f t="shared" si="8"/>
        <v>3.5471537807986397E-2</v>
      </c>
      <c r="D166" s="4">
        <f t="shared" si="10"/>
        <v>2.2244271202456889</v>
      </c>
      <c r="E166" s="4">
        <f t="shared" si="11"/>
        <v>1.8167084699980707</v>
      </c>
      <c r="G166" s="4">
        <f t="shared" si="9"/>
        <v>1.0354715378079864</v>
      </c>
    </row>
    <row r="167" spans="1:7" x14ac:dyDescent="0.2">
      <c r="A167" s="4">
        <f>IF('True_Odds_Calculator_2-way'!A168="","",'True_Odds_Calculator_2-way'!A168)</f>
        <v>2.2599999999999998</v>
      </c>
      <c r="B167" s="4">
        <f>IF('True_Odds_Calculator_2-way'!B168="","",'True_Odds_Calculator_2-way'!B168)</f>
        <v>1.68</v>
      </c>
      <c r="C167" s="4">
        <f t="shared" si="8"/>
        <v>3.7715971344289834E-2</v>
      </c>
      <c r="D167" s="4">
        <f t="shared" si="10"/>
        <v>2.3606068142253167</v>
      </c>
      <c r="E167" s="4">
        <f t="shared" si="11"/>
        <v>1.7349661853408882</v>
      </c>
      <c r="G167" s="4">
        <f t="shared" si="9"/>
        <v>1.0377159713442898</v>
      </c>
    </row>
    <row r="168" spans="1:7" x14ac:dyDescent="0.2">
      <c r="A168" s="4">
        <f>IF('True_Odds_Calculator_2-way'!A169="","",'True_Odds_Calculator_2-way'!A169)</f>
        <v>1.85</v>
      </c>
      <c r="B168" s="4">
        <f>IF('True_Odds_Calculator_2-way'!B169="","",'True_Odds_Calculator_2-way'!B169)</f>
        <v>2.0499999999999998</v>
      </c>
      <c r="C168" s="4">
        <f t="shared" si="8"/>
        <v>2.8345418589321048E-2</v>
      </c>
      <c r="D168" s="4">
        <f t="shared" si="10"/>
        <v>1.8998121477770822</v>
      </c>
      <c r="E168" s="4">
        <f t="shared" si="11"/>
        <v>2.1113430758524703</v>
      </c>
      <c r="G168" s="4">
        <f t="shared" si="9"/>
        <v>1.028345418589321</v>
      </c>
    </row>
    <row r="169" spans="1:7" x14ac:dyDescent="0.2">
      <c r="A169" s="4">
        <f>IF('True_Odds_Calculator_2-way'!A170="","",'True_Odds_Calculator_2-way'!A170)</f>
        <v>2.0499999999999998</v>
      </c>
      <c r="B169" s="4">
        <f>IF('True_Odds_Calculator_2-way'!B170="","",'True_Odds_Calculator_2-way'!B170)</f>
        <v>1.85</v>
      </c>
      <c r="C169" s="4">
        <f t="shared" si="8"/>
        <v>2.8345418589321048E-2</v>
      </c>
      <c r="D169" s="4">
        <f t="shared" si="10"/>
        <v>2.1113430758524703</v>
      </c>
      <c r="E169" s="4">
        <f t="shared" si="11"/>
        <v>1.8998121477770822</v>
      </c>
      <c r="G169" s="4">
        <f t="shared" si="9"/>
        <v>1.028345418589321</v>
      </c>
    </row>
    <row r="170" spans="1:7" x14ac:dyDescent="0.2">
      <c r="A170" s="4">
        <f>IF('True_Odds_Calculator_2-way'!A171="","",'True_Odds_Calculator_2-way'!A171)</f>
        <v>1.33</v>
      </c>
      <c r="B170" s="4">
        <f>IF('True_Odds_Calculator_2-way'!B171="","",'True_Odds_Calculator_2-way'!B171)</f>
        <v>3.42</v>
      </c>
      <c r="C170" s="4">
        <f t="shared" si="8"/>
        <v>4.4277360066833804E-2</v>
      </c>
      <c r="D170" s="4">
        <f t="shared" si="10"/>
        <v>1.3703491700057242</v>
      </c>
      <c r="E170" s="4">
        <f t="shared" si="11"/>
        <v>3.7001545595054099</v>
      </c>
      <c r="G170" s="4">
        <f t="shared" si="9"/>
        <v>1.0442773600668338</v>
      </c>
    </row>
    <row r="171" spans="1:7" x14ac:dyDescent="0.2">
      <c r="A171" s="4">
        <f>IF('True_Odds_Calculator_2-way'!A172="","",'True_Odds_Calculator_2-way'!A172)</f>
        <v>2</v>
      </c>
      <c r="B171" s="4">
        <f>IF('True_Odds_Calculator_2-way'!B172="","",'True_Odds_Calculator_2-way'!B172)</f>
        <v>1.89</v>
      </c>
      <c r="C171" s="4">
        <f t="shared" si="8"/>
        <v>2.9100529100529293E-2</v>
      </c>
      <c r="D171" s="4">
        <f t="shared" si="10"/>
        <v>2.0599455040871937</v>
      </c>
      <c r="E171" s="4">
        <f t="shared" si="11"/>
        <v>1.9434447300771212</v>
      </c>
      <c r="G171" s="4">
        <f t="shared" si="9"/>
        <v>1.0291005291005293</v>
      </c>
    </row>
    <row r="172" spans="1:7" x14ac:dyDescent="0.2">
      <c r="A172" s="4">
        <f>IF('True_Odds_Calculator_2-way'!A173="","",'True_Odds_Calculator_2-way'!A173)</f>
        <v>1.41</v>
      </c>
      <c r="B172" s="4">
        <f>IF('True_Odds_Calculator_2-way'!B173="","",'True_Odds_Calculator_2-way'!B173)</f>
        <v>2.97</v>
      </c>
      <c r="C172" s="4">
        <f t="shared" si="8"/>
        <v>4.5920194856365004E-2</v>
      </c>
      <c r="D172" s="4">
        <f t="shared" si="10"/>
        <v>1.4571741740174329</v>
      </c>
      <c r="E172" s="4">
        <f t="shared" si="11"/>
        <v>3.1873501541271834</v>
      </c>
      <c r="G172" s="4">
        <f t="shared" si="9"/>
        <v>1.045920194856365</v>
      </c>
    </row>
    <row r="173" spans="1:7" x14ac:dyDescent="0.2">
      <c r="A173" s="4">
        <f>IF('True_Odds_Calculator_2-way'!A174="","",'True_Odds_Calculator_2-way'!A174)</f>
        <v>1.76</v>
      </c>
      <c r="B173" s="4">
        <f>IF('True_Odds_Calculator_2-way'!B174="","",'True_Odds_Calculator_2-way'!B174)</f>
        <v>2.15</v>
      </c>
      <c r="C173" s="4">
        <f t="shared" si="8"/>
        <v>3.3298097251585723E-2</v>
      </c>
      <c r="D173" s="4">
        <f t="shared" si="10"/>
        <v>1.8131288931480596</v>
      </c>
      <c r="E173" s="4">
        <f t="shared" si="11"/>
        <v>2.2298173246906305</v>
      </c>
      <c r="G173" s="4">
        <f t="shared" si="9"/>
        <v>1.0332980972515857</v>
      </c>
    </row>
    <row r="174" spans="1:7" x14ac:dyDescent="0.2">
      <c r="A174" s="4">
        <f>IF('True_Odds_Calculator_2-way'!A175="","",'True_Odds_Calculator_2-way'!A175)</f>
        <v>2.19</v>
      </c>
      <c r="B174" s="4">
        <f>IF('True_Odds_Calculator_2-way'!B175="","",'True_Odds_Calculator_2-way'!B175)</f>
        <v>1.73</v>
      </c>
      <c r="C174" s="4">
        <f t="shared" si="8"/>
        <v>3.4655686647135031E-2</v>
      </c>
      <c r="D174" s="4">
        <f t="shared" si="10"/>
        <v>2.2763841740018629</v>
      </c>
      <c r="E174" s="4">
        <f t="shared" si="11"/>
        <v>1.7834631769717797</v>
      </c>
      <c r="G174" s="4">
        <f t="shared" si="9"/>
        <v>1.034655686647135</v>
      </c>
    </row>
    <row r="175" spans="1:7" x14ac:dyDescent="0.2">
      <c r="A175" s="4">
        <f>IF('True_Odds_Calculator_2-way'!A176="","",'True_Odds_Calculator_2-way'!A176)</f>
        <v>1.76</v>
      </c>
      <c r="B175" s="4">
        <f>IF('True_Odds_Calculator_2-way'!B176="","",'True_Odds_Calculator_2-way'!B176)</f>
        <v>2.15</v>
      </c>
      <c r="C175" s="4">
        <f t="shared" si="8"/>
        <v>3.3298097251585723E-2</v>
      </c>
      <c r="D175" s="4">
        <f t="shared" si="10"/>
        <v>1.8131288931480596</v>
      </c>
      <c r="E175" s="4">
        <f t="shared" si="11"/>
        <v>2.2298173246906305</v>
      </c>
      <c r="G175" s="4">
        <f t="shared" si="9"/>
        <v>1.0332980972515857</v>
      </c>
    </row>
    <row r="176" spans="1:7" x14ac:dyDescent="0.2">
      <c r="A176" s="4">
        <f>IF('True_Odds_Calculator_2-way'!A177="","",'True_Odds_Calculator_2-way'!A177)</f>
        <v>1.73</v>
      </c>
      <c r="B176" s="4">
        <f>IF('True_Odds_Calculator_2-way'!B177="","",'True_Odds_Calculator_2-way'!B177)</f>
        <v>2.2000000000000002</v>
      </c>
      <c r="C176" s="4">
        <f t="shared" si="8"/>
        <v>3.2580136626379375E-2</v>
      </c>
      <c r="D176" s="4">
        <f t="shared" si="10"/>
        <v>1.7801683816651075</v>
      </c>
      <c r="E176" s="4">
        <f t="shared" si="11"/>
        <v>2.2817745803357314</v>
      </c>
      <c r="G176" s="4">
        <f t="shared" si="9"/>
        <v>1.0325801366263794</v>
      </c>
    </row>
    <row r="177" spans="1:7" x14ac:dyDescent="0.2">
      <c r="A177" s="4">
        <f>IF('True_Odds_Calculator_2-way'!A178="","",'True_Odds_Calculator_2-way'!A178)</f>
        <v>1.78</v>
      </c>
      <c r="B177" s="4">
        <f>IF('True_Odds_Calculator_2-way'!B178="","",'True_Odds_Calculator_2-way'!B178)</f>
        <v>2.12</v>
      </c>
      <c r="C177" s="4">
        <f t="shared" si="8"/>
        <v>3.3495866016535869E-2</v>
      </c>
      <c r="D177" s="4">
        <f t="shared" si="10"/>
        <v>1.8346946713341112</v>
      </c>
      <c r="E177" s="4">
        <f t="shared" si="11"/>
        <v>2.1980428704566637</v>
      </c>
      <c r="G177" s="4">
        <f t="shared" si="9"/>
        <v>1.0334958660165359</v>
      </c>
    </row>
    <row r="178" spans="1:7" x14ac:dyDescent="0.2">
      <c r="A178" s="4">
        <f>IF('True_Odds_Calculator_2-way'!A179="","",'True_Odds_Calculator_2-way'!A179)</f>
        <v>1.78</v>
      </c>
      <c r="B178" s="4">
        <f>IF('True_Odds_Calculator_2-way'!B179="","",'True_Odds_Calculator_2-way'!B179)</f>
        <v>2.12</v>
      </c>
      <c r="C178" s="4">
        <f t="shared" si="8"/>
        <v>3.3495866016535869E-2</v>
      </c>
      <c r="D178" s="4">
        <f t="shared" si="10"/>
        <v>1.8346946713341112</v>
      </c>
      <c r="E178" s="4">
        <f t="shared" si="11"/>
        <v>2.1980428704566637</v>
      </c>
      <c r="G178" s="4">
        <f t="shared" si="9"/>
        <v>1.0334958660165359</v>
      </c>
    </row>
    <row r="179" spans="1:7" x14ac:dyDescent="0.2">
      <c r="A179" s="4">
        <f>IF('True_Odds_Calculator_2-way'!A180="","",'True_Odds_Calculator_2-way'!A180)</f>
        <v>1.45</v>
      </c>
      <c r="B179" s="4">
        <f>IF('True_Odds_Calculator_2-way'!B180="","",'True_Odds_Calculator_2-way'!B180)</f>
        <v>2.85</v>
      </c>
      <c r="C179" s="4">
        <f t="shared" si="8"/>
        <v>4.053236539624927E-2</v>
      </c>
      <c r="D179" s="4">
        <f t="shared" si="10"/>
        <v>1.4938996836873024</v>
      </c>
      <c r="E179" s="4">
        <f t="shared" si="11"/>
        <v>3.0247026532479415</v>
      </c>
      <c r="G179" s="4">
        <f t="shared" si="9"/>
        <v>1.0405323653962493</v>
      </c>
    </row>
    <row r="180" spans="1:7" x14ac:dyDescent="0.2">
      <c r="A180" s="4">
        <f>IF('True_Odds_Calculator_2-way'!A181="","",'True_Odds_Calculator_2-way'!A181)</f>
        <v>2.36</v>
      </c>
      <c r="B180" s="4">
        <f>IF('True_Odds_Calculator_2-way'!B181="","",'True_Odds_Calculator_2-way'!B181)</f>
        <v>1.65</v>
      </c>
      <c r="C180" s="4">
        <f t="shared" si="8"/>
        <v>2.9789419619928204E-2</v>
      </c>
      <c r="D180" s="4">
        <f t="shared" si="10"/>
        <v>2.4459798994974875</v>
      </c>
      <c r="E180" s="4">
        <f t="shared" si="11"/>
        <v>1.691572545612511</v>
      </c>
      <c r="G180" s="4">
        <f t="shared" si="9"/>
        <v>1.0297894196199282</v>
      </c>
    </row>
    <row r="181" spans="1:7" x14ac:dyDescent="0.2">
      <c r="A181" s="4">
        <f>IF('True_Odds_Calculator_2-way'!A182="","",'True_Odds_Calculator_2-way'!A182)</f>
        <v>1.78</v>
      </c>
      <c r="B181" s="4">
        <f>IF('True_Odds_Calculator_2-way'!B182="","",'True_Odds_Calculator_2-way'!B182)</f>
        <v>2.15</v>
      </c>
      <c r="C181" s="4">
        <f t="shared" si="8"/>
        <v>2.6914031878756184E-2</v>
      </c>
      <c r="D181" s="4">
        <f t="shared" si="10"/>
        <v>1.8236835835120324</v>
      </c>
      <c r="E181" s="4">
        <f t="shared" si="11"/>
        <v>2.2140584321666186</v>
      </c>
      <c r="G181" s="4">
        <f t="shared" si="9"/>
        <v>1.0269140318787562</v>
      </c>
    </row>
    <row r="182" spans="1:7" x14ac:dyDescent="0.2">
      <c r="A182" s="4">
        <f>IF('True_Odds_Calculator_2-way'!A183="","",'True_Odds_Calculator_2-way'!A183)</f>
        <v>1.77</v>
      </c>
      <c r="B182" s="4">
        <f>IF('True_Odds_Calculator_2-way'!B183="","",'True_Odds_Calculator_2-way'!B183)</f>
        <v>2.15</v>
      </c>
      <c r="C182" s="4">
        <f t="shared" si="8"/>
        <v>3.0088030482196881E-2</v>
      </c>
      <c r="D182" s="4">
        <f t="shared" si="10"/>
        <v>1.8184207382630511</v>
      </c>
      <c r="E182" s="4">
        <f t="shared" si="11"/>
        <v>2.2218654211064077</v>
      </c>
      <c r="G182" s="4">
        <f t="shared" si="9"/>
        <v>1.0300880304821969</v>
      </c>
    </row>
    <row r="183" spans="1:7" x14ac:dyDescent="0.2">
      <c r="A183" s="4">
        <f>IF('True_Odds_Calculator_2-way'!A184="","",'True_Odds_Calculator_2-way'!A184)</f>
        <v>2.5</v>
      </c>
      <c r="B183" s="4">
        <f>IF('True_Odds_Calculator_2-way'!B184="","",'True_Odds_Calculator_2-way'!B184)</f>
        <v>1.59</v>
      </c>
      <c r="C183" s="4">
        <f t="shared" si="8"/>
        <v>2.8930817610062887E-2</v>
      </c>
      <c r="D183" s="4">
        <f t="shared" si="10"/>
        <v>2.5938009787928222</v>
      </c>
      <c r="E183" s="4">
        <f t="shared" si="11"/>
        <v>1.6274309109518936</v>
      </c>
      <c r="G183" s="4">
        <f t="shared" si="9"/>
        <v>1.0289308176100629</v>
      </c>
    </row>
    <row r="184" spans="1:7" x14ac:dyDescent="0.2">
      <c r="A184" s="4">
        <f>IF('True_Odds_Calculator_2-way'!A185="","",'True_Odds_Calculator_2-way'!A185)</f>
        <v>2.74</v>
      </c>
      <c r="B184" s="4">
        <f>IF('True_Odds_Calculator_2-way'!B185="","",'True_Odds_Calculator_2-way'!B185)</f>
        <v>1.47</v>
      </c>
      <c r="C184" s="4">
        <f t="shared" si="8"/>
        <v>4.5235612493172539E-2</v>
      </c>
      <c r="D184" s="4">
        <f t="shared" si="10"/>
        <v>2.9210240046413816</v>
      </c>
      <c r="E184" s="4">
        <f t="shared" si="11"/>
        <v>1.5205557023670204</v>
      </c>
      <c r="G184" s="4">
        <f t="shared" si="9"/>
        <v>1.0452356124931725</v>
      </c>
    </row>
    <row r="185" spans="1:7" x14ac:dyDescent="0.2">
      <c r="A185" s="4">
        <f>IF('True_Odds_Calculator_2-way'!A186="","",'True_Odds_Calculator_2-way'!A186)</f>
        <v>2.63</v>
      </c>
      <c r="B185" s="4">
        <f>IF('True_Odds_Calculator_2-way'!B186="","",'True_Odds_Calculator_2-way'!B186)</f>
        <v>1.51</v>
      </c>
      <c r="C185" s="4">
        <f t="shared" si="8"/>
        <v>4.2479792511268322E-2</v>
      </c>
      <c r="D185" s="4">
        <f t="shared" si="10"/>
        <v>2.7856065654262965</v>
      </c>
      <c r="E185" s="4">
        <f t="shared" si="11"/>
        <v>1.5600337831202247</v>
      </c>
      <c r="G185" s="4">
        <f t="shared" si="9"/>
        <v>1.0424797925112683</v>
      </c>
    </row>
    <row r="186" spans="1:7" x14ac:dyDescent="0.2">
      <c r="A186" s="4">
        <f>IF('True_Odds_Calculator_2-way'!A187="","",'True_Odds_Calculator_2-way'!A187)</f>
        <v>2.27</v>
      </c>
      <c r="B186" s="4">
        <f>IF('True_Odds_Calculator_2-way'!B187="","",'True_Odds_Calculator_2-way'!B187)</f>
        <v>1.66</v>
      </c>
      <c r="C186" s="4">
        <f t="shared" si="8"/>
        <v>4.2938272915450382E-2</v>
      </c>
      <c r="D186" s="4">
        <f t="shared" si="10"/>
        <v>2.3862959913874993</v>
      </c>
      <c r="E186" s="4">
        <f t="shared" si="11"/>
        <v>1.7213466721483714</v>
      </c>
      <c r="G186" s="4">
        <f t="shared" si="9"/>
        <v>1.0429382729154504</v>
      </c>
    </row>
    <row r="187" spans="1:7" x14ac:dyDescent="0.2">
      <c r="A187" s="4">
        <f>IF('True_Odds_Calculator_2-way'!A188="","",'True_Odds_Calculator_2-way'!A188)</f>
        <v>2.41</v>
      </c>
      <c r="B187" s="4">
        <f>IF('True_Odds_Calculator_2-way'!B188="","",'True_Odds_Calculator_2-way'!B188)</f>
        <v>1.59</v>
      </c>
      <c r="C187" s="4">
        <f t="shared" si="8"/>
        <v>4.3868576946162419E-2</v>
      </c>
      <c r="D187" s="4">
        <f t="shared" si="10"/>
        <v>2.5445067897340552</v>
      </c>
      <c r="E187" s="4">
        <f t="shared" si="11"/>
        <v>1.6474558782432986</v>
      </c>
      <c r="G187" s="4">
        <f t="shared" si="9"/>
        <v>1.0438685769461624</v>
      </c>
    </row>
    <row r="188" spans="1:7" x14ac:dyDescent="0.2">
      <c r="A188" s="4">
        <f>IF('True_Odds_Calculator_2-way'!A189="","",'True_Odds_Calculator_2-way'!A189)</f>
        <v>1.97</v>
      </c>
      <c r="B188" s="4">
        <f>IF('True_Odds_Calculator_2-way'!B189="","",'True_Odds_Calculator_2-way'!B189)</f>
        <v>1.88</v>
      </c>
      <c r="C188" s="4">
        <f t="shared" si="8"/>
        <v>3.9529106814990778E-2</v>
      </c>
      <c r="D188" s="4">
        <f t="shared" si="10"/>
        <v>2.049811822005756</v>
      </c>
      <c r="E188" s="4">
        <f t="shared" si="11"/>
        <v>1.9525516659637281</v>
      </c>
      <c r="G188" s="4">
        <f t="shared" si="9"/>
        <v>1.0395291068149908</v>
      </c>
    </row>
    <row r="189" spans="1:7" x14ac:dyDescent="0.2">
      <c r="A189" s="4">
        <f>IF('True_Odds_Calculator_2-way'!A190="","",'True_Odds_Calculator_2-way'!A190)</f>
        <v>1.88</v>
      </c>
      <c r="B189" s="4">
        <f>IF('True_Odds_Calculator_2-way'!B190="","",'True_Odds_Calculator_2-way'!B190)</f>
        <v>2.0099999999999998</v>
      </c>
      <c r="C189" s="4">
        <f t="shared" si="8"/>
        <v>2.9427331427966497E-2</v>
      </c>
      <c r="D189" s="4">
        <f t="shared" si="10"/>
        <v>1.9334834220221038</v>
      </c>
      <c r="E189" s="4">
        <f t="shared" si="11"/>
        <v>2.0712563034422273</v>
      </c>
      <c r="G189" s="4">
        <f t="shared" si="9"/>
        <v>1.0294273314279665</v>
      </c>
    </row>
    <row r="190" spans="1:7" x14ac:dyDescent="0.2">
      <c r="A190" s="4">
        <f>IF('True_Odds_Calculator_2-way'!A191="","",'True_Odds_Calculator_2-way'!A191)</f>
        <v>1.93</v>
      </c>
      <c r="B190" s="4">
        <f>IF('True_Odds_Calculator_2-way'!B191="","",'True_Odds_Calculator_2-way'!B191)</f>
        <v>1.95</v>
      </c>
      <c r="C190" s="4">
        <f t="shared" si="8"/>
        <v>3.0955227846419575E-2</v>
      </c>
      <c r="D190" s="4">
        <f t="shared" si="10"/>
        <v>1.9894277785119598</v>
      </c>
      <c r="E190" s="4">
        <f t="shared" si="11"/>
        <v>2.0106851876586083</v>
      </c>
      <c r="G190" s="4">
        <f t="shared" si="9"/>
        <v>1.0309552278464196</v>
      </c>
    </row>
    <row r="191" spans="1:7" x14ac:dyDescent="0.2">
      <c r="A191" s="4">
        <f>IF('True_Odds_Calculator_2-way'!A192="","",'True_Odds_Calculator_2-way'!A192)</f>
        <v>2.09</v>
      </c>
      <c r="B191" s="4">
        <f>IF('True_Odds_Calculator_2-way'!B192="","",'True_Odds_Calculator_2-way'!B192)</f>
        <v>1.81</v>
      </c>
      <c r="C191" s="4">
        <f t="shared" si="8"/>
        <v>3.0955087366835166E-2</v>
      </c>
      <c r="D191" s="4">
        <f t="shared" si="10"/>
        <v>2.159867538325388</v>
      </c>
      <c r="E191" s="4">
        <f t="shared" si="11"/>
        <v>1.8621674173619833</v>
      </c>
      <c r="G191" s="4">
        <f t="shared" si="9"/>
        <v>1.0309550873668352</v>
      </c>
    </row>
    <row r="192" spans="1:7" x14ac:dyDescent="0.2">
      <c r="A192" s="4">
        <f>IF('True_Odds_Calculator_2-way'!A193="","",'True_Odds_Calculator_2-way'!A193)</f>
        <v>1.74</v>
      </c>
      <c r="B192" s="4">
        <f>IF('True_Odds_Calculator_2-way'!B193="","",'True_Odds_Calculator_2-way'!B193)</f>
        <v>2.19</v>
      </c>
      <c r="C192" s="4">
        <f t="shared" si="8"/>
        <v>3.1333648244370904E-2</v>
      </c>
      <c r="D192" s="4">
        <f t="shared" si="10"/>
        <v>1.7887621461765948</v>
      </c>
      <c r="E192" s="4">
        <f t="shared" si="11"/>
        <v>2.2678093197643276</v>
      </c>
      <c r="G192" s="4">
        <f t="shared" si="9"/>
        <v>1.0313336482443709</v>
      </c>
    </row>
    <row r="193" spans="1:7" x14ac:dyDescent="0.2">
      <c r="A193" s="4">
        <f>IF('True_Odds_Calculator_2-way'!A194="","",'True_Odds_Calculator_2-way'!A194)</f>
        <v>2.12</v>
      </c>
      <c r="B193" s="4">
        <f>IF('True_Odds_Calculator_2-way'!B194="","",'True_Odds_Calculator_2-way'!B194)</f>
        <v>1.74</v>
      </c>
      <c r="C193" s="4">
        <f t="shared" si="8"/>
        <v>4.6410756885707949E-2</v>
      </c>
      <c r="D193" s="4">
        <f t="shared" si="10"/>
        <v>2.2296905222437133</v>
      </c>
      <c r="E193" s="4">
        <f t="shared" si="11"/>
        <v>1.8132127408572549</v>
      </c>
      <c r="G193" s="4">
        <f t="shared" si="9"/>
        <v>1.0464107568857079</v>
      </c>
    </row>
    <row r="194" spans="1:7" x14ac:dyDescent="0.2">
      <c r="A194" s="4">
        <f>IF('True_Odds_Calculator_2-way'!A195="","",'True_Odds_Calculator_2-way'!A195)</f>
        <v>1.72</v>
      </c>
      <c r="B194" s="4">
        <f>IF('True_Odds_Calculator_2-way'!B195="","",'True_Odds_Calculator_2-way'!B195)</f>
        <v>2.2200000000000002</v>
      </c>
      <c r="C194" s="4">
        <f t="shared" ref="C194:C257" si="12">IF(A194="","",((1/A194)+(1/B194))-1)</f>
        <v>3.1845799287659737E-2</v>
      </c>
      <c r="D194" s="4">
        <f t="shared" si="10"/>
        <v>1.7684327528714336</v>
      </c>
      <c r="E194" s="4">
        <f t="shared" si="11"/>
        <v>2.3013500482160079</v>
      </c>
      <c r="G194" s="4">
        <f t="shared" ref="G194:G257" si="13">IF(A194="","",C194+1)</f>
        <v>1.0318457992876597</v>
      </c>
    </row>
    <row r="195" spans="1:7" x14ac:dyDescent="0.2">
      <c r="A195" s="4">
        <f>IF('True_Odds_Calculator_2-way'!A196="","",'True_Odds_Calculator_2-way'!A196)</f>
        <v>1.93</v>
      </c>
      <c r="B195" s="4">
        <f>IF('True_Odds_Calculator_2-way'!B196="","",'True_Odds_Calculator_2-way'!B196)</f>
        <v>1.98</v>
      </c>
      <c r="C195" s="4">
        <f t="shared" si="12"/>
        <v>2.3185220076411994E-2</v>
      </c>
      <c r="D195" s="4">
        <f t="shared" ref="D195:D258" si="14">IF(A195="","",(2*A195)/(2-($C195*A195)))</f>
        <v>1.974169551066798</v>
      </c>
      <c r="E195" s="4">
        <f t="shared" ref="E195:E258" si="15">IF(B195="","",(2*B195)/(2-($C195*B195)))</f>
        <v>2.0265153523890338</v>
      </c>
      <c r="G195" s="4">
        <f t="shared" si="13"/>
        <v>1.023185220076412</v>
      </c>
    </row>
    <row r="196" spans="1:7" x14ac:dyDescent="0.2">
      <c r="A196" s="4">
        <f>IF('True_Odds_Calculator_2-way'!A197="","",'True_Odds_Calculator_2-way'!A197)</f>
        <v>2.27</v>
      </c>
      <c r="B196" s="4">
        <f>IF('True_Odds_Calculator_2-way'!B197="","",'True_Odds_Calculator_2-way'!B197)</f>
        <v>1.68</v>
      </c>
      <c r="C196" s="4">
        <f t="shared" si="12"/>
        <v>3.5766729599328695E-2</v>
      </c>
      <c r="D196" s="4">
        <f t="shared" si="14"/>
        <v>2.3660503784588656</v>
      </c>
      <c r="E196" s="4">
        <f t="shared" si="15"/>
        <v>1.7320374239258789</v>
      </c>
      <c r="G196" s="4">
        <f t="shared" si="13"/>
        <v>1.0357667295993287</v>
      </c>
    </row>
    <row r="197" spans="1:7" x14ac:dyDescent="0.2">
      <c r="A197" s="4">
        <f>IF('True_Odds_Calculator_2-way'!A198="","",'True_Odds_Calculator_2-way'!A198)</f>
        <v>1.88</v>
      </c>
      <c r="B197" s="4">
        <f>IF('True_Odds_Calculator_2-way'!B198="","",'True_Odds_Calculator_2-way'!B198)</f>
        <v>2.04</v>
      </c>
      <c r="C197" s="4">
        <f t="shared" si="12"/>
        <v>2.2110972048393851E-2</v>
      </c>
      <c r="D197" s="4">
        <f t="shared" si="14"/>
        <v>1.9199038846615937</v>
      </c>
      <c r="E197" s="4">
        <f t="shared" si="15"/>
        <v>2.087070091423596</v>
      </c>
      <c r="G197" s="4">
        <f t="shared" si="13"/>
        <v>1.0221109720483939</v>
      </c>
    </row>
    <row r="198" spans="1:7" x14ac:dyDescent="0.2">
      <c r="A198" s="4">
        <f>IF('True_Odds_Calculator_2-way'!A199="","",'True_Odds_Calculator_2-way'!A199)</f>
        <v>2.67</v>
      </c>
      <c r="B198" s="4">
        <f>IF('True_Odds_Calculator_2-way'!B199="","",'True_Odds_Calculator_2-way'!B199)</f>
        <v>1.5</v>
      </c>
      <c r="C198" s="4">
        <f t="shared" si="12"/>
        <v>4.1198501872659055E-2</v>
      </c>
      <c r="D198" s="4">
        <f t="shared" si="14"/>
        <v>2.8253968253968247</v>
      </c>
      <c r="E198" s="4">
        <f t="shared" si="15"/>
        <v>1.5478260869565217</v>
      </c>
      <c r="G198" s="4">
        <f t="shared" si="13"/>
        <v>1.0411985018726591</v>
      </c>
    </row>
    <row r="199" spans="1:7" x14ac:dyDescent="0.2">
      <c r="A199" s="4">
        <f>IF('True_Odds_Calculator_2-way'!A200="","",'True_Odds_Calculator_2-way'!A200)</f>
        <v>1.93</v>
      </c>
      <c r="B199" s="4">
        <f>IF('True_Odds_Calculator_2-way'!B200="","",'True_Odds_Calculator_2-way'!B200)</f>
        <v>1.94</v>
      </c>
      <c r="C199" s="4">
        <f t="shared" si="12"/>
        <v>3.3598632551679941E-2</v>
      </c>
      <c r="D199" s="4">
        <f t="shared" si="14"/>
        <v>1.9946726333173512</v>
      </c>
      <c r="E199" s="4">
        <f t="shared" si="15"/>
        <v>2.0053558995233249</v>
      </c>
      <c r="G199" s="4">
        <f t="shared" si="13"/>
        <v>1.0335986325516799</v>
      </c>
    </row>
    <row r="200" spans="1:7" x14ac:dyDescent="0.2">
      <c r="A200" s="4">
        <f>IF('True_Odds_Calculator_2-way'!A201="","",'True_Odds_Calculator_2-way'!A201)</f>
        <v>1.98</v>
      </c>
      <c r="B200" s="4">
        <f>IF('True_Odds_Calculator_2-way'!B201="","",'True_Odds_Calculator_2-way'!B201)</f>
        <v>1.91</v>
      </c>
      <c r="C200" s="4">
        <f t="shared" si="12"/>
        <v>2.861071447458885E-2</v>
      </c>
      <c r="D200" s="4">
        <f t="shared" si="14"/>
        <v>2.0377175494369308</v>
      </c>
      <c r="E200" s="4">
        <f t="shared" si="15"/>
        <v>1.9636533568721115</v>
      </c>
      <c r="G200" s="4">
        <f t="shared" si="13"/>
        <v>1.0286107144745888</v>
      </c>
    </row>
    <row r="201" spans="1:7" x14ac:dyDescent="0.2">
      <c r="A201" s="4">
        <f>IF('True_Odds_Calculator_2-way'!A202="","",'True_Odds_Calculator_2-way'!A202)</f>
        <v>2.31</v>
      </c>
      <c r="B201" s="4">
        <f>IF('True_Odds_Calculator_2-way'!B202="","",'True_Odds_Calculator_2-way'!B202)</f>
        <v>1.67</v>
      </c>
      <c r="C201" s="4">
        <f t="shared" si="12"/>
        <v>3.1702828110013792E-2</v>
      </c>
      <c r="D201" s="4">
        <f t="shared" si="14"/>
        <v>2.397799670572148</v>
      </c>
      <c r="E201" s="4">
        <f t="shared" si="15"/>
        <v>1.7154100984947862</v>
      </c>
      <c r="G201" s="4">
        <f t="shared" si="13"/>
        <v>1.0317028281100138</v>
      </c>
    </row>
    <row r="202" spans="1:7" x14ac:dyDescent="0.2">
      <c r="A202" s="4">
        <f>IF('True_Odds_Calculator_2-way'!A203="","",'True_Odds_Calculator_2-way'!A203)</f>
        <v>2.21</v>
      </c>
      <c r="B202" s="4">
        <f>IF('True_Odds_Calculator_2-way'!B203="","",'True_Odds_Calculator_2-way'!B203)</f>
        <v>1.72</v>
      </c>
      <c r="C202" s="4">
        <f t="shared" si="12"/>
        <v>3.3884036620014824E-2</v>
      </c>
      <c r="D202" s="4">
        <f t="shared" si="14"/>
        <v>2.2959652089876781</v>
      </c>
      <c r="E202" s="4">
        <f t="shared" si="15"/>
        <v>1.7716256524981358</v>
      </c>
      <c r="G202" s="4">
        <f t="shared" si="13"/>
        <v>1.0338840366200148</v>
      </c>
    </row>
    <row r="203" spans="1:7" x14ac:dyDescent="0.2">
      <c r="A203" s="4">
        <f>IF('True_Odds_Calculator_2-way'!A204="","",'True_Odds_Calculator_2-way'!A204)</f>
        <v>2.33</v>
      </c>
      <c r="B203" s="4">
        <f>IF('True_Odds_Calculator_2-way'!B204="","",'True_Odds_Calculator_2-way'!B204)</f>
        <v>1.65</v>
      </c>
      <c r="C203" s="4">
        <f t="shared" si="12"/>
        <v>3.5245155416829377E-2</v>
      </c>
      <c r="D203" s="4">
        <f t="shared" si="14"/>
        <v>2.4297677358192451</v>
      </c>
      <c r="E203" s="4">
        <f t="shared" si="15"/>
        <v>1.6994142999226434</v>
      </c>
      <c r="G203" s="4">
        <f t="shared" si="13"/>
        <v>1.0352451554168294</v>
      </c>
    </row>
    <row r="204" spans="1:7" x14ac:dyDescent="0.2">
      <c r="A204" s="4">
        <f>IF('True_Odds_Calculator_2-way'!A205="","",'True_Odds_Calculator_2-way'!A205)</f>
        <v>1.96</v>
      </c>
      <c r="B204" s="4">
        <f>IF('True_Odds_Calculator_2-way'!B205="","",'True_Odds_Calculator_2-way'!B205)</f>
        <v>1.93</v>
      </c>
      <c r="C204" s="4">
        <f t="shared" si="12"/>
        <v>2.8338796658559762E-2</v>
      </c>
      <c r="D204" s="4">
        <f t="shared" si="14"/>
        <v>2.0159880622468553</v>
      </c>
      <c r="E204" s="4">
        <f t="shared" si="15"/>
        <v>1.9842635333613092</v>
      </c>
      <c r="G204" s="4">
        <f t="shared" si="13"/>
        <v>1.0283387966585598</v>
      </c>
    </row>
    <row r="205" spans="1:7" x14ac:dyDescent="0.2">
      <c r="A205" s="4">
        <f>IF('True_Odds_Calculator_2-way'!A206="","",'True_Odds_Calculator_2-way'!A206)</f>
        <v>2</v>
      </c>
      <c r="B205" s="4">
        <f>IF('True_Odds_Calculator_2-way'!B206="","",'True_Odds_Calculator_2-way'!B206)</f>
        <v>1.88</v>
      </c>
      <c r="C205" s="4">
        <f t="shared" si="12"/>
        <v>3.1914893617021267E-2</v>
      </c>
      <c r="D205" s="4">
        <f t="shared" si="14"/>
        <v>2.0659340659340657</v>
      </c>
      <c r="E205" s="4">
        <f t="shared" si="15"/>
        <v>1.9381443298969072</v>
      </c>
      <c r="G205" s="4">
        <f t="shared" si="13"/>
        <v>1.0319148936170213</v>
      </c>
    </row>
    <row r="206" spans="1:7" x14ac:dyDescent="0.2">
      <c r="A206" s="4">
        <f>IF('True_Odds_Calculator_2-way'!A207="","",'True_Odds_Calculator_2-way'!A207)</f>
        <v>1.99</v>
      </c>
      <c r="B206" s="4">
        <f>IF('True_Odds_Calculator_2-way'!B207="","",'True_Odds_Calculator_2-way'!B207)</f>
        <v>1.88</v>
      </c>
      <c r="C206" s="4">
        <f t="shared" si="12"/>
        <v>3.4427456431091574E-2</v>
      </c>
      <c r="D206" s="4">
        <f t="shared" si="14"/>
        <v>2.0605860321656753</v>
      </c>
      <c r="E206" s="4">
        <f t="shared" si="15"/>
        <v>1.9428749480681344</v>
      </c>
      <c r="G206" s="4">
        <f t="shared" si="13"/>
        <v>1.0344274564310916</v>
      </c>
    </row>
    <row r="207" spans="1:7" x14ac:dyDescent="0.2">
      <c r="A207" s="4">
        <f>IF('True_Odds_Calculator_2-way'!A208="","",'True_Odds_Calculator_2-way'!A208)</f>
        <v>1.69</v>
      </c>
      <c r="B207" s="4">
        <f>IF('True_Odds_Calculator_2-way'!B208="","",'True_Odds_Calculator_2-way'!B208)</f>
        <v>2.23</v>
      </c>
      <c r="C207" s="4">
        <f t="shared" si="12"/>
        <v>4.0146469604903645E-2</v>
      </c>
      <c r="D207" s="4">
        <f t="shared" si="14"/>
        <v>1.7493443498038854</v>
      </c>
      <c r="E207" s="4">
        <f t="shared" si="15"/>
        <v>2.3344999535416733</v>
      </c>
      <c r="G207" s="4">
        <f t="shared" si="13"/>
        <v>1.0401464696049036</v>
      </c>
    </row>
    <row r="208" spans="1:7" x14ac:dyDescent="0.2">
      <c r="A208" s="4">
        <f>IF('True_Odds_Calculator_2-way'!A209="","",'True_Odds_Calculator_2-way'!A209)</f>
        <v>1.93</v>
      </c>
      <c r="B208" s="4">
        <f>IF('True_Odds_Calculator_2-way'!B209="","",'True_Odds_Calculator_2-way'!B209)</f>
        <v>1.94</v>
      </c>
      <c r="C208" s="4">
        <f t="shared" si="12"/>
        <v>3.3598632551679941E-2</v>
      </c>
      <c r="D208" s="4">
        <f t="shared" si="14"/>
        <v>1.9946726333173512</v>
      </c>
      <c r="E208" s="4">
        <f t="shared" si="15"/>
        <v>2.0053558995233249</v>
      </c>
      <c r="G208" s="4">
        <f t="shared" si="13"/>
        <v>1.0335986325516799</v>
      </c>
    </row>
    <row r="209" spans="1:7" x14ac:dyDescent="0.2">
      <c r="A209" s="4">
        <f>IF('True_Odds_Calculator_2-way'!A210="","",'True_Odds_Calculator_2-way'!A210)</f>
        <v>2.16</v>
      </c>
      <c r="B209" s="4">
        <f>IF('True_Odds_Calculator_2-way'!B210="","",'True_Odds_Calculator_2-way'!B210)</f>
        <v>1.74</v>
      </c>
      <c r="C209" s="4">
        <f t="shared" si="12"/>
        <v>3.7675606641123682E-2</v>
      </c>
      <c r="D209" s="4">
        <f t="shared" si="14"/>
        <v>2.2516175413371671</v>
      </c>
      <c r="E209" s="4">
        <f t="shared" si="15"/>
        <v>1.7989661114302122</v>
      </c>
      <c r="G209" s="4">
        <f t="shared" si="13"/>
        <v>1.0376756066411237</v>
      </c>
    </row>
    <row r="210" spans="1:7" x14ac:dyDescent="0.2">
      <c r="A210" s="4">
        <f>IF('True_Odds_Calculator_2-way'!A211="","",'True_Odds_Calculator_2-way'!A211)</f>
        <v>2.04</v>
      </c>
      <c r="B210" s="4">
        <f>IF('True_Odds_Calculator_2-way'!B211="","",'True_Odds_Calculator_2-way'!B211)</f>
        <v>1.83</v>
      </c>
      <c r="C210" s="4">
        <f t="shared" si="12"/>
        <v>3.6644165863066513E-2</v>
      </c>
      <c r="D210" s="4">
        <f t="shared" si="14"/>
        <v>2.119209809264305</v>
      </c>
      <c r="E210" s="4">
        <f t="shared" si="15"/>
        <v>1.8934875228241022</v>
      </c>
      <c r="G210" s="4">
        <f t="shared" si="13"/>
        <v>1.0366441658630665</v>
      </c>
    </row>
    <row r="211" spans="1:7" x14ac:dyDescent="0.2">
      <c r="A211" s="4">
        <f>IF('True_Odds_Calculator_2-way'!A212="","",'True_Odds_Calculator_2-way'!A212)</f>
        <v>1.8</v>
      </c>
      <c r="B211" s="4">
        <f>IF('True_Odds_Calculator_2-way'!B212="","",'True_Odds_Calculator_2-way'!B212)</f>
        <v>2.0699999999999998</v>
      </c>
      <c r="C211" s="4">
        <f t="shared" si="12"/>
        <v>3.8647342995169254E-2</v>
      </c>
      <c r="D211" s="4">
        <f t="shared" si="14"/>
        <v>1.8648648648648651</v>
      </c>
      <c r="E211" s="4">
        <f t="shared" si="15"/>
        <v>2.15625</v>
      </c>
      <c r="G211" s="4">
        <f t="shared" si="13"/>
        <v>1.0386473429951693</v>
      </c>
    </row>
    <row r="212" spans="1:7" x14ac:dyDescent="0.2">
      <c r="A212" s="4">
        <f>IF('True_Odds_Calculator_2-way'!A213="","",'True_Odds_Calculator_2-way'!A213)</f>
        <v>2.57</v>
      </c>
      <c r="B212" s="4">
        <f>IF('True_Odds_Calculator_2-way'!B213="","",'True_Odds_Calculator_2-way'!B213)</f>
        <v>1.54</v>
      </c>
      <c r="C212" s="4">
        <f t="shared" si="12"/>
        <v>3.845570771640805E-2</v>
      </c>
      <c r="D212" s="4">
        <f t="shared" si="14"/>
        <v>2.7035999726757289</v>
      </c>
      <c r="E212" s="4">
        <f t="shared" si="15"/>
        <v>1.5869922611171257</v>
      </c>
      <c r="G212" s="4">
        <f t="shared" si="13"/>
        <v>1.038455707716408</v>
      </c>
    </row>
    <row r="213" spans="1:7" x14ac:dyDescent="0.2">
      <c r="A213" s="4">
        <f>IF('True_Odds_Calculator_2-way'!A214="","",'True_Odds_Calculator_2-way'!A214)</f>
        <v>1.96</v>
      </c>
      <c r="B213" s="4">
        <f>IF('True_Odds_Calculator_2-way'!B214="","",'True_Odds_Calculator_2-way'!B214)</f>
        <v>1.9</v>
      </c>
      <c r="C213" s="4">
        <f t="shared" si="12"/>
        <v>3.6519871106337254E-2</v>
      </c>
      <c r="D213" s="4">
        <f t="shared" si="14"/>
        <v>2.0327510917030565</v>
      </c>
      <c r="E213" s="4">
        <f t="shared" si="15"/>
        <v>1.9682875264270612</v>
      </c>
      <c r="G213" s="4">
        <f t="shared" si="13"/>
        <v>1.0365198711063373</v>
      </c>
    </row>
    <row r="214" spans="1:7" x14ac:dyDescent="0.2">
      <c r="A214" s="4">
        <f>IF('True_Odds_Calculator_2-way'!A215="","",'True_Odds_Calculator_2-way'!A215)</f>
        <v>2.0699999999999998</v>
      </c>
      <c r="B214" s="4">
        <f>IF('True_Odds_Calculator_2-way'!B215="","",'True_Odds_Calculator_2-way'!B215)</f>
        <v>1.8</v>
      </c>
      <c r="C214" s="4">
        <f t="shared" si="12"/>
        <v>3.8647342995169254E-2</v>
      </c>
      <c r="D214" s="4">
        <f t="shared" si="14"/>
        <v>2.15625</v>
      </c>
      <c r="E214" s="4">
        <f t="shared" si="15"/>
        <v>1.8648648648648651</v>
      </c>
      <c r="G214" s="4">
        <f t="shared" si="13"/>
        <v>1.0386473429951693</v>
      </c>
    </row>
    <row r="215" spans="1:7" x14ac:dyDescent="0.2">
      <c r="A215" s="4">
        <f>IF('True_Odds_Calculator_2-way'!A216="","",'True_Odds_Calculator_2-way'!A216)</f>
        <v>1.9</v>
      </c>
      <c r="B215" s="4">
        <f>IF('True_Odds_Calculator_2-way'!B216="","",'True_Odds_Calculator_2-way'!B216)</f>
        <v>1.97</v>
      </c>
      <c r="C215" s="4">
        <f t="shared" si="12"/>
        <v>3.3930002671653803E-2</v>
      </c>
      <c r="D215" s="4">
        <f t="shared" si="14"/>
        <v>1.9632835038027801</v>
      </c>
      <c r="E215" s="4">
        <f t="shared" si="15"/>
        <v>2.0381159814865235</v>
      </c>
      <c r="G215" s="4">
        <f t="shared" si="13"/>
        <v>1.0339300026716538</v>
      </c>
    </row>
    <row r="216" spans="1:7" x14ac:dyDescent="0.2">
      <c r="A216" s="4">
        <f>IF('True_Odds_Calculator_2-way'!A217="","",'True_Odds_Calculator_2-way'!A217)</f>
        <v>2.0699999999999998</v>
      </c>
      <c r="B216" s="4">
        <f>IF('True_Odds_Calculator_2-way'!B217="","",'True_Odds_Calculator_2-way'!B217)</f>
        <v>1.81</v>
      </c>
      <c r="C216" s="4">
        <f t="shared" si="12"/>
        <v>3.5577975284917462E-2</v>
      </c>
      <c r="D216" s="4">
        <f t="shared" si="14"/>
        <v>2.1491381535549374</v>
      </c>
      <c r="E216" s="4">
        <f t="shared" si="15"/>
        <v>1.8702173858786533</v>
      </c>
      <c r="G216" s="4">
        <f t="shared" si="13"/>
        <v>1.0355779752849175</v>
      </c>
    </row>
    <row r="217" spans="1:7" x14ac:dyDescent="0.2">
      <c r="A217" s="4">
        <f>IF('True_Odds_Calculator_2-way'!A218="","",'True_Odds_Calculator_2-way'!A218)</f>
        <v>2.4</v>
      </c>
      <c r="B217" s="4">
        <f>IF('True_Odds_Calculator_2-way'!B218="","",'True_Odds_Calculator_2-way'!B218)</f>
        <v>1.61</v>
      </c>
      <c r="C217" s="4">
        <f t="shared" si="12"/>
        <v>3.7784679089026829E-2</v>
      </c>
      <c r="D217" s="4">
        <f t="shared" si="14"/>
        <v>2.5139882888744305</v>
      </c>
      <c r="E217" s="4">
        <f t="shared" si="15"/>
        <v>1.6605070906746886</v>
      </c>
      <c r="G217" s="4">
        <f t="shared" si="13"/>
        <v>1.0377846790890268</v>
      </c>
    </row>
    <row r="218" spans="1:7" x14ac:dyDescent="0.2">
      <c r="A218" s="4">
        <f>IF('True_Odds_Calculator_2-way'!A219="","",'True_Odds_Calculator_2-way'!A219)</f>
        <v>2.21</v>
      </c>
      <c r="B218" s="4">
        <f>IF('True_Odds_Calculator_2-way'!B219="","",'True_Odds_Calculator_2-way'!B219)</f>
        <v>1.71</v>
      </c>
      <c r="C218" s="4">
        <f t="shared" si="12"/>
        <v>3.7284009420232245E-2</v>
      </c>
      <c r="D218" s="4">
        <f t="shared" si="14"/>
        <v>2.3049617273032235</v>
      </c>
      <c r="E218" s="4">
        <f t="shared" si="15"/>
        <v>1.7663059989250076</v>
      </c>
      <c r="G218" s="4">
        <f t="shared" si="13"/>
        <v>1.0372840094202322</v>
      </c>
    </row>
    <row r="219" spans="1:7" x14ac:dyDescent="0.2">
      <c r="A219" s="4">
        <f>IF('True_Odds_Calculator_2-way'!A220="","",'True_Odds_Calculator_2-way'!A220)</f>
        <v>2.16</v>
      </c>
      <c r="B219" s="4">
        <f>IF('True_Odds_Calculator_2-way'!B220="","",'True_Odds_Calculator_2-way'!B220)</f>
        <v>1.74</v>
      </c>
      <c r="C219" s="4">
        <f t="shared" si="12"/>
        <v>3.7675606641123682E-2</v>
      </c>
      <c r="D219" s="4">
        <f t="shared" si="14"/>
        <v>2.2516175413371671</v>
      </c>
      <c r="E219" s="4">
        <f t="shared" si="15"/>
        <v>1.7989661114302122</v>
      </c>
      <c r="G219" s="4">
        <f t="shared" si="13"/>
        <v>1.0376756066411237</v>
      </c>
    </row>
    <row r="220" spans="1:7" x14ac:dyDescent="0.2">
      <c r="A220" s="4">
        <f>IF('True_Odds_Calculator_2-way'!A221="","",'True_Odds_Calculator_2-way'!A221)</f>
        <v>2.4</v>
      </c>
      <c r="B220" s="4">
        <f>IF('True_Odds_Calculator_2-way'!B221="","",'True_Odds_Calculator_2-way'!B221)</f>
        <v>1.61</v>
      </c>
      <c r="C220" s="4">
        <f t="shared" si="12"/>
        <v>3.7784679089026829E-2</v>
      </c>
      <c r="D220" s="4">
        <f t="shared" si="14"/>
        <v>2.5139882888744305</v>
      </c>
      <c r="E220" s="4">
        <f t="shared" si="15"/>
        <v>1.6605070906746886</v>
      </c>
      <c r="G220" s="4">
        <f t="shared" si="13"/>
        <v>1.0377846790890268</v>
      </c>
    </row>
    <row r="221" spans="1:7" x14ac:dyDescent="0.2">
      <c r="A221" s="4">
        <f>IF('True_Odds_Calculator_2-way'!A222="","",'True_Odds_Calculator_2-way'!A222)</f>
        <v>2.19</v>
      </c>
      <c r="B221" s="4">
        <f>IF('True_Odds_Calculator_2-way'!B222="","",'True_Odds_Calculator_2-way'!B222)</f>
        <v>1.72</v>
      </c>
      <c r="C221" s="4">
        <f t="shared" si="12"/>
        <v>3.8016353403419467E-2</v>
      </c>
      <c r="D221" s="4">
        <f t="shared" si="14"/>
        <v>2.2851249696675566</v>
      </c>
      <c r="E221" s="4">
        <f t="shared" si="15"/>
        <v>1.7781344410876134</v>
      </c>
      <c r="G221" s="4">
        <f t="shared" si="13"/>
        <v>1.0380163534034195</v>
      </c>
    </row>
    <row r="222" spans="1:7" x14ac:dyDescent="0.2">
      <c r="A222" s="4">
        <f>IF('True_Odds_Calculator_2-way'!A223="","",'True_Odds_Calculator_2-way'!A223)</f>
        <v>1.68</v>
      </c>
      <c r="B222" s="4">
        <f>IF('True_Odds_Calculator_2-way'!B223="","",'True_Odds_Calculator_2-way'!B223)</f>
        <v>2.2000000000000002</v>
      </c>
      <c r="C222" s="4">
        <f t="shared" si="12"/>
        <v>4.9783549783549708E-2</v>
      </c>
      <c r="D222" s="4">
        <f t="shared" si="14"/>
        <v>1.7533206831119543</v>
      </c>
      <c r="E222" s="4">
        <f t="shared" si="15"/>
        <v>2.327455919395466</v>
      </c>
      <c r="G222" s="4">
        <f t="shared" si="13"/>
        <v>1.0497835497835497</v>
      </c>
    </row>
    <row r="223" spans="1:7" x14ac:dyDescent="0.2">
      <c r="A223" s="4">
        <f>IF('True_Odds_Calculator_2-way'!A224="","",'True_Odds_Calculator_2-way'!A224)</f>
        <v>1.85</v>
      </c>
      <c r="B223" s="4">
        <f>IF('True_Odds_Calculator_2-way'!B224="","",'True_Odds_Calculator_2-way'!B224)</f>
        <v>1.98</v>
      </c>
      <c r="C223" s="4">
        <f t="shared" si="12"/>
        <v>4.5591045591045543E-2</v>
      </c>
      <c r="D223" s="4">
        <f t="shared" si="14"/>
        <v>1.931452675982072</v>
      </c>
      <c r="E223" s="4">
        <f t="shared" si="15"/>
        <v>2.0735918482875744</v>
      </c>
      <c r="G223" s="4">
        <f t="shared" si="13"/>
        <v>1.0455910455910455</v>
      </c>
    </row>
    <row r="224" spans="1:7" x14ac:dyDescent="0.2">
      <c r="A224" s="4">
        <f>IF('True_Odds_Calculator_2-way'!A225="","",'True_Odds_Calculator_2-way'!A225)</f>
        <v>2.11</v>
      </c>
      <c r="B224" s="4">
        <f>IF('True_Odds_Calculator_2-way'!B225="","",'True_Odds_Calculator_2-way'!B225)</f>
        <v>1.75</v>
      </c>
      <c r="C224" s="4">
        <f t="shared" si="12"/>
        <v>4.5362220717670931E-2</v>
      </c>
      <c r="D224" s="4">
        <f t="shared" si="14"/>
        <v>2.2160540135033755</v>
      </c>
      <c r="E224" s="4">
        <f t="shared" si="15"/>
        <v>1.8223318938926589</v>
      </c>
      <c r="G224" s="4">
        <f t="shared" si="13"/>
        <v>1.0453622207176709</v>
      </c>
    </row>
    <row r="225" spans="1:7" x14ac:dyDescent="0.2">
      <c r="A225" s="4">
        <f>IF('True_Odds_Calculator_2-way'!A226="","",'True_Odds_Calculator_2-way'!A226)</f>
        <v>1.76</v>
      </c>
      <c r="B225" s="4">
        <f>IF('True_Odds_Calculator_2-way'!B226="","",'True_Odds_Calculator_2-way'!B226)</f>
        <v>2.09</v>
      </c>
      <c r="C225" s="4">
        <f t="shared" si="12"/>
        <v>4.6650717703349276E-2</v>
      </c>
      <c r="D225" s="4">
        <f t="shared" si="14"/>
        <v>1.8353457738748626</v>
      </c>
      <c r="E225" s="4">
        <f t="shared" si="15"/>
        <v>2.1971090670170828</v>
      </c>
      <c r="G225" s="4">
        <f t="shared" si="13"/>
        <v>1.0466507177033493</v>
      </c>
    </row>
    <row r="226" spans="1:7" x14ac:dyDescent="0.2">
      <c r="A226" s="4">
        <f>IF('True_Odds_Calculator_2-way'!A227="","",'True_Odds_Calculator_2-way'!A227)</f>
        <v>2.29</v>
      </c>
      <c r="B226" s="4">
        <f>IF('True_Odds_Calculator_2-way'!B227="","",'True_Odds_Calculator_2-way'!B227)</f>
        <v>1.64</v>
      </c>
      <c r="C226" s="4">
        <f t="shared" si="12"/>
        <v>4.6437320268399196E-2</v>
      </c>
      <c r="D226" s="4">
        <f t="shared" si="14"/>
        <v>2.4185986604842866</v>
      </c>
      <c r="E226" s="4">
        <f t="shared" si="15"/>
        <v>1.7049210096241147</v>
      </c>
      <c r="G226" s="4">
        <f t="shared" si="13"/>
        <v>1.0464373202683992</v>
      </c>
    </row>
    <row r="227" spans="1:7" x14ac:dyDescent="0.2">
      <c r="A227" s="4">
        <f>IF('True_Odds_Calculator_2-way'!A228="","",'True_Odds_Calculator_2-way'!A228)</f>
        <v>2.0699999999999998</v>
      </c>
      <c r="B227" s="4">
        <f>IF('True_Odds_Calculator_2-way'!B228="","",'True_Odds_Calculator_2-way'!B228)</f>
        <v>1.77</v>
      </c>
      <c r="C227" s="4">
        <f t="shared" si="12"/>
        <v>4.8063538852042953E-2</v>
      </c>
      <c r="D227" s="4">
        <f t="shared" si="14"/>
        <v>2.1783643984660661</v>
      </c>
      <c r="E227" s="4">
        <f t="shared" si="15"/>
        <v>1.848633921138273</v>
      </c>
      <c r="G227" s="4">
        <f t="shared" si="13"/>
        <v>1.048063538852043</v>
      </c>
    </row>
    <row r="228" spans="1:7" x14ac:dyDescent="0.2">
      <c r="A228" s="4">
        <f>IF('True_Odds_Calculator_2-way'!A229="","",'True_Odds_Calculator_2-way'!A229)</f>
        <v>1.99</v>
      </c>
      <c r="B228" s="4">
        <f>IF('True_Odds_Calculator_2-way'!B229="","",'True_Odds_Calculator_2-way'!B229)</f>
        <v>1.85</v>
      </c>
      <c r="C228" s="4">
        <f t="shared" si="12"/>
        <v>4.3053103354610656E-2</v>
      </c>
      <c r="D228" s="4">
        <f t="shared" si="14"/>
        <v>2.0790625441197226</v>
      </c>
      <c r="E228" s="4">
        <f t="shared" si="15"/>
        <v>1.9267303414889438</v>
      </c>
      <c r="G228" s="4">
        <f t="shared" si="13"/>
        <v>1.0430531033546107</v>
      </c>
    </row>
    <row r="229" spans="1:7" x14ac:dyDescent="0.2">
      <c r="A229" s="4">
        <f>IF('True_Odds_Calculator_2-way'!A230="","",'True_Odds_Calculator_2-way'!A230)</f>
        <v>1.73</v>
      </c>
      <c r="B229" s="4">
        <f>IF('True_Odds_Calculator_2-way'!B230="","",'True_Odds_Calculator_2-way'!B230)</f>
        <v>2.13</v>
      </c>
      <c r="C229" s="4">
        <f t="shared" si="12"/>
        <v>4.7518250156042274E-2</v>
      </c>
      <c r="D229" s="4">
        <f t="shared" si="14"/>
        <v>1.8041567725036107</v>
      </c>
      <c r="E229" s="4">
        <f t="shared" si="15"/>
        <v>2.243538616091814</v>
      </c>
      <c r="G229" s="4">
        <f t="shared" si="13"/>
        <v>1.0475182501560423</v>
      </c>
    </row>
    <row r="230" spans="1:7" x14ac:dyDescent="0.2">
      <c r="A230" s="4">
        <f>IF('True_Odds_Calculator_2-way'!A231="","",'True_Odds_Calculator_2-way'!A231)</f>
        <v>2.04</v>
      </c>
      <c r="B230" s="4">
        <f>IF('True_Odds_Calculator_2-way'!B231="","",'True_Odds_Calculator_2-way'!B231)</f>
        <v>1.79</v>
      </c>
      <c r="C230" s="4">
        <f t="shared" si="12"/>
        <v>4.8855296308467411E-2</v>
      </c>
      <c r="D230" s="4">
        <f t="shared" si="14"/>
        <v>2.1469896519285041</v>
      </c>
      <c r="E230" s="4">
        <f t="shared" si="15"/>
        <v>1.8718474472011479</v>
      </c>
      <c r="G230" s="4">
        <f t="shared" si="13"/>
        <v>1.0488552963084674</v>
      </c>
    </row>
    <row r="231" spans="1:7" x14ac:dyDescent="0.2">
      <c r="A231" s="4">
        <f>IF('True_Odds_Calculator_2-way'!A232="","",'True_Odds_Calculator_2-way'!A232)</f>
        <v>1.84</v>
      </c>
      <c r="B231" s="4">
        <f>IF('True_Odds_Calculator_2-way'!B232="","",'True_Odds_Calculator_2-way'!B232)</f>
        <v>2</v>
      </c>
      <c r="C231" s="4">
        <f t="shared" si="12"/>
        <v>4.3478260869565188E-2</v>
      </c>
      <c r="D231" s="4">
        <f t="shared" si="14"/>
        <v>1.9166666666666665</v>
      </c>
      <c r="E231" s="4">
        <f t="shared" si="15"/>
        <v>2.0909090909090908</v>
      </c>
      <c r="G231" s="4">
        <f t="shared" si="13"/>
        <v>1.0434782608695652</v>
      </c>
    </row>
    <row r="232" spans="1:7" x14ac:dyDescent="0.2">
      <c r="A232" s="4">
        <f>IF('True_Odds_Calculator_2-way'!A233="","",'True_Odds_Calculator_2-way'!A233)</f>
        <v>2.48</v>
      </c>
      <c r="B232" s="4">
        <f>IF('True_Odds_Calculator_2-way'!B233="","",'True_Odds_Calculator_2-way'!B233)</f>
        <v>1.58</v>
      </c>
      <c r="C232" s="4">
        <f t="shared" si="12"/>
        <v>3.61371988566761E-2</v>
      </c>
      <c r="D232" s="4">
        <f t="shared" si="14"/>
        <v>2.5963424330771265</v>
      </c>
      <c r="E232" s="4">
        <f t="shared" si="15"/>
        <v>1.6264320106259338</v>
      </c>
      <c r="G232" s="4">
        <f t="shared" si="13"/>
        <v>1.0361371988566761</v>
      </c>
    </row>
    <row r="233" spans="1:7" x14ac:dyDescent="0.2">
      <c r="A233" s="4">
        <f>IF('True_Odds_Calculator_2-way'!A234="","",'True_Odds_Calculator_2-way'!A234)</f>
        <v>1.99</v>
      </c>
      <c r="B233" s="4">
        <f>IF('True_Odds_Calculator_2-way'!B234="","",'True_Odds_Calculator_2-way'!B234)</f>
        <v>1.9</v>
      </c>
      <c r="C233" s="4">
        <f t="shared" si="12"/>
        <v>2.8828352287754377E-2</v>
      </c>
      <c r="D233" s="4">
        <f t="shared" si="14"/>
        <v>2.0487672717420748</v>
      </c>
      <c r="E233" s="4">
        <f t="shared" si="15"/>
        <v>1.9535003874967702</v>
      </c>
      <c r="G233" s="4">
        <f t="shared" si="13"/>
        <v>1.0288283522877544</v>
      </c>
    </row>
    <row r="234" spans="1:7" x14ac:dyDescent="0.2">
      <c r="A234" s="4">
        <f>IF('True_Odds_Calculator_2-way'!A235="","",'True_Odds_Calculator_2-way'!A235)</f>
        <v>2.14</v>
      </c>
      <c r="B234" s="4">
        <f>IF('True_Odds_Calculator_2-way'!B235="","",'True_Odds_Calculator_2-way'!B235)</f>
        <v>1.76</v>
      </c>
      <c r="C234" s="4">
        <f t="shared" si="12"/>
        <v>3.5471537807986397E-2</v>
      </c>
      <c r="D234" s="4">
        <f t="shared" si="14"/>
        <v>2.2244271202456889</v>
      </c>
      <c r="E234" s="4">
        <f t="shared" si="15"/>
        <v>1.8167084699980707</v>
      </c>
      <c r="G234" s="4">
        <f t="shared" si="13"/>
        <v>1.0354715378079864</v>
      </c>
    </row>
    <row r="235" spans="1:7" x14ac:dyDescent="0.2">
      <c r="A235" s="4">
        <f>IF('True_Odds_Calculator_2-way'!A236="","",'True_Odds_Calculator_2-way'!A236)</f>
        <v>2.15</v>
      </c>
      <c r="B235" s="4">
        <f>IF('True_Odds_Calculator_2-way'!B236="","",'True_Odds_Calculator_2-way'!B236)</f>
        <v>1.76</v>
      </c>
      <c r="C235" s="4">
        <f t="shared" si="12"/>
        <v>3.3298097251585723E-2</v>
      </c>
      <c r="D235" s="4">
        <f t="shared" si="14"/>
        <v>2.2298173246906305</v>
      </c>
      <c r="E235" s="4">
        <f t="shared" si="15"/>
        <v>1.8131288931480596</v>
      </c>
      <c r="G235" s="4">
        <f t="shared" si="13"/>
        <v>1.0332980972515857</v>
      </c>
    </row>
    <row r="236" spans="1:7" x14ac:dyDescent="0.2">
      <c r="A236" s="4">
        <f>IF('True_Odds_Calculator_2-way'!A237="","",'True_Odds_Calculator_2-way'!A237)</f>
        <v>2.02</v>
      </c>
      <c r="B236" s="4">
        <f>IF('True_Odds_Calculator_2-way'!B237="","",'True_Odds_Calculator_2-way'!B237)</f>
        <v>1.87</v>
      </c>
      <c r="C236" s="4">
        <f t="shared" si="12"/>
        <v>2.9808863239265015E-2</v>
      </c>
      <c r="D236" s="4">
        <f t="shared" si="14"/>
        <v>2.082703865027292</v>
      </c>
      <c r="E236" s="4">
        <f t="shared" si="15"/>
        <v>1.9236135865967305</v>
      </c>
      <c r="G236" s="4">
        <f t="shared" si="13"/>
        <v>1.029808863239265</v>
      </c>
    </row>
    <row r="237" spans="1:7" x14ac:dyDescent="0.2">
      <c r="A237" s="4">
        <f>IF('True_Odds_Calculator_2-way'!A238="","",'True_Odds_Calculator_2-way'!A238)</f>
        <v>2.2200000000000002</v>
      </c>
      <c r="B237" s="4">
        <f>IF('True_Odds_Calculator_2-way'!B238="","",'True_Odds_Calculator_2-way'!B238)</f>
        <v>1.68</v>
      </c>
      <c r="C237" s="4">
        <f t="shared" si="12"/>
        <v>4.5688545688545634E-2</v>
      </c>
      <c r="D237" s="4">
        <f t="shared" si="14"/>
        <v>2.3386004514672689</v>
      </c>
      <c r="E237" s="4">
        <f t="shared" si="15"/>
        <v>1.7470489038785832</v>
      </c>
      <c r="G237" s="4">
        <f t="shared" si="13"/>
        <v>1.0456885456885456</v>
      </c>
    </row>
    <row r="238" spans="1:7" x14ac:dyDescent="0.2">
      <c r="A238" s="4">
        <f>IF('True_Odds_Calculator_2-way'!A239="","",'True_Odds_Calculator_2-way'!A239)</f>
        <v>1.79</v>
      </c>
      <c r="B238" s="4">
        <f>IF('True_Odds_Calculator_2-way'!B239="","",'True_Odds_Calculator_2-way'!B239)</f>
        <v>2.0099999999999998</v>
      </c>
      <c r="C238" s="4">
        <f t="shared" si="12"/>
        <v>5.6171655688040278E-2</v>
      </c>
      <c r="D238" s="4">
        <f t="shared" si="14"/>
        <v>1.8847533984651248</v>
      </c>
      <c r="E238" s="4">
        <f t="shared" si="15"/>
        <v>2.1302584445957544</v>
      </c>
      <c r="G238" s="4">
        <f t="shared" si="13"/>
        <v>1.0561716556880403</v>
      </c>
    </row>
    <row r="239" spans="1:7" x14ac:dyDescent="0.2">
      <c r="A239" s="4">
        <f>IF('True_Odds_Calculator_2-way'!A240="","",'True_Odds_Calculator_2-way'!A240)</f>
        <v>1.67</v>
      </c>
      <c r="B239" s="4">
        <f>IF('True_Odds_Calculator_2-way'!B240="","",'True_Odds_Calculator_2-way'!B240)</f>
        <v>2.19</v>
      </c>
      <c r="C239" s="4">
        <f t="shared" si="12"/>
        <v>5.5423399775790916E-2</v>
      </c>
      <c r="D239" s="4">
        <f t="shared" si="14"/>
        <v>1.7510353577669786</v>
      </c>
      <c r="E239" s="4">
        <f t="shared" si="15"/>
        <v>2.3314952347560003</v>
      </c>
      <c r="G239" s="4">
        <f t="shared" si="13"/>
        <v>1.0554233997757909</v>
      </c>
    </row>
    <row r="240" spans="1:7" x14ac:dyDescent="0.2">
      <c r="A240" s="4">
        <f>IF('True_Odds_Calculator_2-way'!A241="","",'True_Odds_Calculator_2-way'!A241)</f>
        <v>2</v>
      </c>
      <c r="B240" s="4">
        <f>IF('True_Odds_Calculator_2-way'!B241="","",'True_Odds_Calculator_2-way'!B241)</f>
        <v>1.88</v>
      </c>
      <c r="C240" s="4">
        <f t="shared" si="12"/>
        <v>3.1914893617021267E-2</v>
      </c>
      <c r="D240" s="4">
        <f t="shared" si="14"/>
        <v>2.0659340659340657</v>
      </c>
      <c r="E240" s="4">
        <f t="shared" si="15"/>
        <v>1.9381443298969072</v>
      </c>
      <c r="G240" s="4">
        <f t="shared" si="13"/>
        <v>1.0319148936170213</v>
      </c>
    </row>
    <row r="241" spans="1:7" x14ac:dyDescent="0.2">
      <c r="A241" s="4">
        <f>IF('True_Odds_Calculator_2-way'!A242="","",'True_Odds_Calculator_2-way'!A242)</f>
        <v>1.59</v>
      </c>
      <c r="B241" s="4">
        <f>IF('True_Odds_Calculator_2-way'!B242="","",'True_Odds_Calculator_2-way'!B242)</f>
        <v>2.38</v>
      </c>
      <c r="C241" s="4">
        <f t="shared" si="12"/>
        <v>4.9098884836953571E-2</v>
      </c>
      <c r="D241" s="4">
        <f t="shared" si="14"/>
        <v>1.6545844082025274</v>
      </c>
      <c r="E241" s="4">
        <f t="shared" si="15"/>
        <v>2.5276868612651122</v>
      </c>
      <c r="G241" s="4">
        <f t="shared" si="13"/>
        <v>1.0490988848369536</v>
      </c>
    </row>
    <row r="242" spans="1:7" x14ac:dyDescent="0.2">
      <c r="A242" s="4">
        <f>IF('True_Odds_Calculator_2-way'!A243="","",'True_Odds_Calculator_2-way'!A243)</f>
        <v>2.04</v>
      </c>
      <c r="B242" s="4">
        <f>IF('True_Odds_Calculator_2-way'!B243="","",'True_Odds_Calculator_2-way'!B243)</f>
        <v>1.87</v>
      </c>
      <c r="C242" s="4">
        <f t="shared" si="12"/>
        <v>2.4955436720142554E-2</v>
      </c>
      <c r="D242" s="4">
        <f t="shared" si="14"/>
        <v>2.0932835820895521</v>
      </c>
      <c r="E242" s="4">
        <f t="shared" si="15"/>
        <v>1.9146757679180888</v>
      </c>
      <c r="G242" s="4">
        <f t="shared" si="13"/>
        <v>1.0249554367201426</v>
      </c>
    </row>
    <row r="243" spans="1:7" x14ac:dyDescent="0.2">
      <c r="A243" s="4">
        <f>IF('True_Odds_Calculator_2-way'!A244="","",'True_Odds_Calculator_2-way'!A244)</f>
        <v>2.27</v>
      </c>
      <c r="B243" s="4">
        <f>IF('True_Odds_Calculator_2-way'!B244="","",'True_Odds_Calculator_2-way'!B244)</f>
        <v>1.7</v>
      </c>
      <c r="C243" s="4">
        <f t="shared" si="12"/>
        <v>2.876392847888054E-2</v>
      </c>
      <c r="D243" s="4">
        <f t="shared" si="14"/>
        <v>2.3466099118273029</v>
      </c>
      <c r="E243" s="4">
        <f t="shared" si="15"/>
        <v>1.7426055543011967</v>
      </c>
      <c r="G243" s="4">
        <f t="shared" si="13"/>
        <v>1.0287639284788805</v>
      </c>
    </row>
    <row r="244" spans="1:7" x14ac:dyDescent="0.2">
      <c r="A244" s="4">
        <f>IF('True_Odds_Calculator_2-way'!A245="","",'True_Odds_Calculator_2-way'!A245)</f>
        <v>1.33</v>
      </c>
      <c r="B244" s="4">
        <f>IF('True_Odds_Calculator_2-way'!B245="","",'True_Odds_Calculator_2-way'!B245)</f>
        <v>3.5</v>
      </c>
      <c r="C244" s="4">
        <f t="shared" si="12"/>
        <v>3.7593984962406068E-2</v>
      </c>
      <c r="D244" s="4">
        <f t="shared" si="14"/>
        <v>1.3641025641025641</v>
      </c>
      <c r="E244" s="4">
        <f t="shared" si="15"/>
        <v>3.746478873239437</v>
      </c>
      <c r="G244" s="4">
        <f t="shared" si="13"/>
        <v>1.0375939849624061</v>
      </c>
    </row>
    <row r="245" spans="1:7" x14ac:dyDescent="0.2">
      <c r="A245" s="4">
        <f>IF('True_Odds_Calculator_2-way'!A246="","",'True_Odds_Calculator_2-way'!A246)</f>
        <v>2.69</v>
      </c>
      <c r="B245" s="4">
        <f>IF('True_Odds_Calculator_2-way'!B246="","",'True_Odds_Calculator_2-way'!B246)</f>
        <v>1.51</v>
      </c>
      <c r="C245" s="4">
        <f t="shared" si="12"/>
        <v>3.3998867525049992E-2</v>
      </c>
      <c r="D245" s="4">
        <f t="shared" si="14"/>
        <v>2.8189041951490341</v>
      </c>
      <c r="E245" s="4">
        <f t="shared" si="15"/>
        <v>1.5497815677521511</v>
      </c>
      <c r="G245" s="4">
        <f t="shared" si="13"/>
        <v>1.03399886752505</v>
      </c>
    </row>
    <row r="246" spans="1:7" x14ac:dyDescent="0.2">
      <c r="A246" s="4">
        <f>IF('True_Odds_Calculator_2-way'!A247="","",'True_Odds_Calculator_2-way'!A247)</f>
        <v>1.44</v>
      </c>
      <c r="B246" s="4">
        <f>IF('True_Odds_Calculator_2-way'!B247="","",'True_Odds_Calculator_2-way'!B247)</f>
        <v>2.85</v>
      </c>
      <c r="C246" s="4">
        <f t="shared" si="12"/>
        <v>4.5321637426900541E-2</v>
      </c>
      <c r="D246" s="4">
        <f t="shared" si="14"/>
        <v>1.488574537540805</v>
      </c>
      <c r="E246" s="4">
        <f t="shared" si="15"/>
        <v>3.0467706013363025</v>
      </c>
      <c r="G246" s="4">
        <f t="shared" si="13"/>
        <v>1.0453216374269005</v>
      </c>
    </row>
    <row r="247" spans="1:7" x14ac:dyDescent="0.2">
      <c r="A247" s="4">
        <f>IF('True_Odds_Calculator_2-way'!A248="","",'True_Odds_Calculator_2-way'!A248)</f>
        <v>2.2599999999999998</v>
      </c>
      <c r="B247" s="4">
        <f>IF('True_Odds_Calculator_2-way'!B248="","",'True_Odds_Calculator_2-way'!B248)</f>
        <v>1.69</v>
      </c>
      <c r="C247" s="4">
        <f t="shared" si="12"/>
        <v>3.4193852437555794E-2</v>
      </c>
      <c r="D247" s="4">
        <f t="shared" si="14"/>
        <v>2.3508340001231001</v>
      </c>
      <c r="E247" s="4">
        <f t="shared" si="15"/>
        <v>1.740283410033262</v>
      </c>
      <c r="G247" s="4">
        <f t="shared" si="13"/>
        <v>1.0341938524375558</v>
      </c>
    </row>
    <row r="248" spans="1:7" x14ac:dyDescent="0.2">
      <c r="A248" s="4">
        <f>IF('True_Odds_Calculator_2-way'!A249="","",'True_Odds_Calculator_2-way'!A249)</f>
        <v>2.08</v>
      </c>
      <c r="B248" s="4">
        <f>IF('True_Odds_Calculator_2-way'!B249="","",'True_Odds_Calculator_2-way'!B249)</f>
        <v>1.81</v>
      </c>
      <c r="C248" s="4">
        <f t="shared" si="12"/>
        <v>3.3255418614534626E-2</v>
      </c>
      <c r="D248" s="4">
        <f t="shared" si="14"/>
        <v>2.1545152798443401</v>
      </c>
      <c r="E248" s="4">
        <f t="shared" si="15"/>
        <v>1.8661643699811639</v>
      </c>
      <c r="G248" s="4">
        <f t="shared" si="13"/>
        <v>1.0332554186145346</v>
      </c>
    </row>
    <row r="249" spans="1:7" x14ac:dyDescent="0.2">
      <c r="A249" s="4">
        <f>IF('True_Odds_Calculator_2-way'!A250="","",'True_Odds_Calculator_2-way'!A250)</f>
        <v>2.19</v>
      </c>
      <c r="B249" s="4">
        <f>IF('True_Odds_Calculator_2-way'!B250="","",'True_Odds_Calculator_2-way'!B250)</f>
        <v>1.74</v>
      </c>
      <c r="C249" s="4">
        <f t="shared" si="12"/>
        <v>3.1333648244370904E-2</v>
      </c>
      <c r="D249" s="4">
        <f t="shared" si="14"/>
        <v>2.2678093197643276</v>
      </c>
      <c r="E249" s="4">
        <f t="shared" si="15"/>
        <v>1.7887621461765948</v>
      </c>
      <c r="G249" s="4">
        <f t="shared" si="13"/>
        <v>1.0313336482443709</v>
      </c>
    </row>
    <row r="250" spans="1:7" x14ac:dyDescent="0.2">
      <c r="A250" s="4">
        <f>IF('True_Odds_Calculator_2-way'!A251="","",'True_Odds_Calculator_2-way'!A251)</f>
        <v>2.31</v>
      </c>
      <c r="B250" s="4">
        <f>IF('True_Odds_Calculator_2-way'!B251="","",'True_Odds_Calculator_2-way'!B251)</f>
        <v>1.67</v>
      </c>
      <c r="C250" s="4">
        <f t="shared" si="12"/>
        <v>3.1702828110013792E-2</v>
      </c>
      <c r="D250" s="4">
        <f t="shared" si="14"/>
        <v>2.397799670572148</v>
      </c>
      <c r="E250" s="4">
        <f t="shared" si="15"/>
        <v>1.7154100984947862</v>
      </c>
      <c r="G250" s="4">
        <f t="shared" si="13"/>
        <v>1.0317028281100138</v>
      </c>
    </row>
    <row r="251" spans="1:7" x14ac:dyDescent="0.2">
      <c r="A251" s="4">
        <f>IF('True_Odds_Calculator_2-way'!A252="","",'True_Odds_Calculator_2-way'!A252)</f>
        <v>2.67</v>
      </c>
      <c r="B251" s="4">
        <f>IF('True_Odds_Calculator_2-way'!B252="","",'True_Odds_Calculator_2-way'!B252)</f>
        <v>1.47</v>
      </c>
      <c r="C251" s="4">
        <f t="shared" si="12"/>
        <v>5.4803944049529818E-2</v>
      </c>
      <c r="D251" s="4">
        <f t="shared" si="14"/>
        <v>2.8807662666519867</v>
      </c>
      <c r="E251" s="4">
        <f t="shared" si="15"/>
        <v>1.5316981794766726</v>
      </c>
      <c r="G251" s="4">
        <f t="shared" si="13"/>
        <v>1.0548039440495298</v>
      </c>
    </row>
    <row r="252" spans="1:7" x14ac:dyDescent="0.2">
      <c r="A252" s="4">
        <f>IF('True_Odds_Calculator_2-way'!A253="","",'True_Odds_Calculator_2-way'!A253)</f>
        <v>2.14</v>
      </c>
      <c r="B252" s="4">
        <f>IF('True_Odds_Calculator_2-way'!B253="","",'True_Odds_Calculator_2-way'!B253)</f>
        <v>1.7</v>
      </c>
      <c r="C252" s="4">
        <f t="shared" si="12"/>
        <v>5.5525013743815244E-2</v>
      </c>
      <c r="D252" s="4">
        <f t="shared" si="14"/>
        <v>2.2751719824890557</v>
      </c>
      <c r="E252" s="4">
        <f t="shared" si="15"/>
        <v>1.7842079450711132</v>
      </c>
      <c r="G252" s="4">
        <f t="shared" si="13"/>
        <v>1.0555250137438152</v>
      </c>
    </row>
    <row r="253" spans="1:7" x14ac:dyDescent="0.2">
      <c r="A253" s="4">
        <f>IF('True_Odds_Calculator_2-way'!A254="","",'True_Odds_Calculator_2-way'!A254)</f>
        <v>2.6</v>
      </c>
      <c r="B253" s="4">
        <f>IF('True_Odds_Calculator_2-way'!B254="","",'True_Odds_Calculator_2-way'!B254)</f>
        <v>1.49</v>
      </c>
      <c r="C253" s="4">
        <f t="shared" si="12"/>
        <v>5.5756324212699937E-2</v>
      </c>
      <c r="D253" s="4">
        <f t="shared" si="14"/>
        <v>2.8031837916063669</v>
      </c>
      <c r="E253" s="4">
        <f t="shared" si="15"/>
        <v>1.5545746388443016</v>
      </c>
      <c r="G253" s="4">
        <f t="shared" si="13"/>
        <v>1.0557563242126999</v>
      </c>
    </row>
    <row r="254" spans="1:7" x14ac:dyDescent="0.2">
      <c r="A254" s="4">
        <f>IF('True_Odds_Calculator_2-way'!A255="","",'True_Odds_Calculator_2-way'!A255)</f>
        <v>2.02</v>
      </c>
      <c r="B254" s="4">
        <f>IF('True_Odds_Calculator_2-way'!B255="","",'True_Odds_Calculator_2-way'!B255)</f>
        <v>1.88</v>
      </c>
      <c r="C254" s="4">
        <f t="shared" si="12"/>
        <v>2.6964398567516312E-2</v>
      </c>
      <c r="D254" s="4">
        <f t="shared" si="14"/>
        <v>2.0765529308836395</v>
      </c>
      <c r="E254" s="4">
        <f t="shared" si="15"/>
        <v>1.9288906948394962</v>
      </c>
      <c r="G254" s="4">
        <f t="shared" si="13"/>
        <v>1.0269643985675163</v>
      </c>
    </row>
    <row r="255" spans="1:7" x14ac:dyDescent="0.2">
      <c r="A255" s="4">
        <f>IF('True_Odds_Calculator_2-way'!A256="","",'True_Odds_Calculator_2-way'!A256)</f>
        <v>2.1800000000000002</v>
      </c>
      <c r="B255" s="4">
        <f>IF('True_Odds_Calculator_2-way'!B256="","",'True_Odds_Calculator_2-way'!B256)</f>
        <v>1.74</v>
      </c>
      <c r="C255" s="4">
        <f t="shared" si="12"/>
        <v>3.3428240008436028E-2</v>
      </c>
      <c r="D255" s="4">
        <f t="shared" si="14"/>
        <v>2.2624358821424311</v>
      </c>
      <c r="E255" s="4">
        <f t="shared" si="15"/>
        <v>1.7921194368326561</v>
      </c>
      <c r="G255" s="4">
        <f t="shared" si="13"/>
        <v>1.033428240008436</v>
      </c>
    </row>
    <row r="256" spans="1:7" x14ac:dyDescent="0.2">
      <c r="A256" s="4">
        <f>IF('True_Odds_Calculator_2-way'!A257="","",'True_Odds_Calculator_2-way'!A257)</f>
        <v>2.2799999999999998</v>
      </c>
      <c r="B256" s="4">
        <f>IF('True_Odds_Calculator_2-way'!B257="","",'True_Odds_Calculator_2-way'!B257)</f>
        <v>1.68</v>
      </c>
      <c r="C256" s="4">
        <f t="shared" si="12"/>
        <v>3.383458646616555E-2</v>
      </c>
      <c r="D256" s="4">
        <f t="shared" si="14"/>
        <v>2.3714710252600297</v>
      </c>
      <c r="E256" s="4">
        <f t="shared" si="15"/>
        <v>1.7291440953412784</v>
      </c>
      <c r="G256" s="4">
        <f t="shared" si="13"/>
        <v>1.0338345864661656</v>
      </c>
    </row>
    <row r="257" spans="1:7" x14ac:dyDescent="0.2">
      <c r="A257" s="4">
        <f>IF('True_Odds_Calculator_2-way'!A258="","",'True_Odds_Calculator_2-way'!A258)</f>
        <v>2.1800000000000002</v>
      </c>
      <c r="B257" s="4">
        <f>IF('True_Odds_Calculator_2-way'!B258="","",'True_Odds_Calculator_2-way'!B258)</f>
        <v>1.74</v>
      </c>
      <c r="C257" s="4">
        <f t="shared" si="12"/>
        <v>3.3428240008436028E-2</v>
      </c>
      <c r="D257" s="4">
        <f t="shared" si="14"/>
        <v>2.2624358821424311</v>
      </c>
      <c r="E257" s="4">
        <f t="shared" si="15"/>
        <v>1.7921194368326561</v>
      </c>
      <c r="G257" s="4">
        <f t="shared" si="13"/>
        <v>1.033428240008436</v>
      </c>
    </row>
    <row r="258" spans="1:7" x14ac:dyDescent="0.2">
      <c r="A258" s="4">
        <f>IF('True_Odds_Calculator_2-way'!A259="","",'True_Odds_Calculator_2-way'!A259)</f>
        <v>1.99</v>
      </c>
      <c r="B258" s="4">
        <f>IF('True_Odds_Calculator_2-way'!B259="","",'True_Odds_Calculator_2-way'!B259)</f>
        <v>1.89</v>
      </c>
      <c r="C258" s="4">
        <f t="shared" ref="C258:C321" si="16">IF(A258="","",((1/A258)+(1/B258))-1)</f>
        <v>3.16130919145996E-2</v>
      </c>
      <c r="D258" s="4">
        <f t="shared" si="14"/>
        <v>2.0546283903744778</v>
      </c>
      <c r="E258" s="4">
        <f t="shared" si="15"/>
        <v>1.9482012897878844</v>
      </c>
      <c r="G258" s="4">
        <f t="shared" ref="G258:G321" si="17">IF(A258="","",C258+1)</f>
        <v>1.0316130919145996</v>
      </c>
    </row>
    <row r="259" spans="1:7" x14ac:dyDescent="0.2">
      <c r="A259" s="4">
        <f>IF('True_Odds_Calculator_2-way'!A260="","",'True_Odds_Calculator_2-way'!A260)</f>
        <v>2.34</v>
      </c>
      <c r="B259" s="4">
        <f>IF('True_Odds_Calculator_2-way'!B260="","",'True_Odds_Calculator_2-way'!B260)</f>
        <v>1.65</v>
      </c>
      <c r="C259" s="4">
        <f t="shared" si="16"/>
        <v>3.3411033411033575E-2</v>
      </c>
      <c r="D259" s="4">
        <f t="shared" ref="D259:D322" si="18">IF(A259="","",(2*A259)/(2-($C259*A259)))</f>
        <v>2.4351939451277205</v>
      </c>
      <c r="E259" s="4">
        <f t="shared" ref="E259:E322" si="19">IF(B259="","",(2*B259)/(2-($C259*B259)))</f>
        <v>1.6967699406723797</v>
      </c>
      <c r="G259" s="4">
        <f t="shared" si="17"/>
        <v>1.0334110334110336</v>
      </c>
    </row>
    <row r="260" spans="1:7" x14ac:dyDescent="0.2">
      <c r="A260" s="4">
        <f>IF('True_Odds_Calculator_2-way'!A261="","",'True_Odds_Calculator_2-way'!A261)</f>
        <v>2.2799999999999998</v>
      </c>
      <c r="B260" s="4">
        <f>IF('True_Odds_Calculator_2-way'!B261="","",'True_Odds_Calculator_2-way'!B261)</f>
        <v>1.69</v>
      </c>
      <c r="C260" s="4">
        <f t="shared" si="16"/>
        <v>3.0312467559431067E-2</v>
      </c>
      <c r="D260" s="4">
        <f t="shared" si="18"/>
        <v>2.3616082373130669</v>
      </c>
      <c r="E260" s="4">
        <f t="shared" si="19"/>
        <v>1.7344256391789699</v>
      </c>
      <c r="G260" s="4">
        <f t="shared" si="17"/>
        <v>1.0303124675594311</v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1.3</v>
      </c>
      <c r="B2" s="4">
        <f>IF('True_Odds_Calculator_3-way'!B3="","",'True_Odds_Calculator_3-way'!B3)</f>
        <v>5.57</v>
      </c>
      <c r="C2" s="4">
        <f>IF('True_Odds_Calculator_3-way'!C3="","",'True_Odds_Calculator_3-way'!C3)</f>
        <v>11.45</v>
      </c>
      <c r="D2" s="4">
        <f>IF(A2="","",((1/A2)+(1/B2)+(1/C2))-1)</f>
        <v>3.6100227416778097E-2</v>
      </c>
      <c r="E2" s="4">
        <f>IF(A2="","",(3*A2)/(3-($D2*A2)))</f>
        <v>1.3206596492606717</v>
      </c>
      <c r="F2" s="4">
        <f>IF(B2="","",(3*B2)/(3-($D2*B2)))</f>
        <v>5.9701562216842943</v>
      </c>
      <c r="G2" s="4">
        <f>IF(C2="","",(3*C2)/(3-($D2*C2)))</f>
        <v>13.279712439168277</v>
      </c>
      <c r="I2" s="4">
        <f>IF(A2="","",D2+1)</f>
        <v>1.0361002274167781</v>
      </c>
    </row>
    <row r="3" spans="1:9" x14ac:dyDescent="0.2">
      <c r="A3" s="4">
        <f>IF('True_Odds_Calculator_3-way'!A4="","",'True_Odds_Calculator_3-way'!A4)</f>
        <v>3.32</v>
      </c>
      <c r="B3" s="4">
        <f>IF('True_Odds_Calculator_3-way'!B4="","",'True_Odds_Calculator_3-way'!B4)</f>
        <v>3.69</v>
      </c>
      <c r="C3" s="4">
        <f>IF('True_Odds_Calculator_3-way'!C4="","",'True_Odds_Calculator_3-way'!C4)</f>
        <v>2.2200000000000002</v>
      </c>
      <c r="D3" s="4">
        <f t="shared" ref="D3:D66" si="0">IF(A3="","",((1/A3)+(1/B3)+(1/C3))-1)</f>
        <v>2.265797975465933E-2</v>
      </c>
      <c r="E3" s="4">
        <f t="shared" ref="E3:E66" si="1">IF(A3="","",(3*A3)/(3-($D3*A3)))</f>
        <v>3.4053895676545807</v>
      </c>
      <c r="F3" s="4">
        <f t="shared" ref="F3:F66" si="2">IF(B3="","",(3*B3)/(3-($D3*B3)))</f>
        <v>3.7957859548203272</v>
      </c>
      <c r="G3" s="4">
        <f t="shared" ref="G3:G66" si="3">IF(C3="","",(3*C3)/(3-($D3*C3)))</f>
        <v>2.2578572785343978</v>
      </c>
      <c r="I3" s="4">
        <f t="shared" ref="I3:I66" si="4">IF(A3="","",D3+1)</f>
        <v>1.0226579797546593</v>
      </c>
    </row>
    <row r="4" spans="1:9" x14ac:dyDescent="0.2">
      <c r="A4" s="4">
        <f>IF('True_Odds_Calculator_3-way'!A5="","",'True_Odds_Calculator_3-way'!A5)</f>
        <v>3.35</v>
      </c>
      <c r="B4" s="4">
        <f>IF('True_Odds_Calculator_3-way'!B5="","",'True_Odds_Calculator_3-way'!B5)</f>
        <v>3.38</v>
      </c>
      <c r="C4" s="4">
        <f>IF('True_Odds_Calculator_3-way'!C5="","",'True_Odds_Calculator_3-way'!C5)</f>
        <v>2.31</v>
      </c>
      <c r="D4" s="4">
        <f t="shared" si="0"/>
        <v>2.7265883752680464E-2</v>
      </c>
      <c r="E4" s="4">
        <f t="shared" si="1"/>
        <v>3.4552001454850965</v>
      </c>
      <c r="F4" s="4">
        <f t="shared" si="2"/>
        <v>3.4871228890519337</v>
      </c>
      <c r="G4" s="4">
        <f t="shared" si="3"/>
        <v>2.3595378614817308</v>
      </c>
      <c r="I4" s="4">
        <f t="shared" si="4"/>
        <v>1.0272658837526805</v>
      </c>
    </row>
    <row r="5" spans="1:9" x14ac:dyDescent="0.2">
      <c r="A5" s="4">
        <f>IF('True_Odds_Calculator_3-way'!A6="","",'True_Odds_Calculator_3-way'!A6)</f>
        <v>1.83</v>
      </c>
      <c r="B5" s="4">
        <f>IF('True_Odds_Calculator_3-way'!B6="","",'True_Odds_Calculator_3-way'!B6)</f>
        <v>4.01</v>
      </c>
      <c r="C5" s="4">
        <f>IF('True_Odds_Calculator_3-way'!C6="","",'True_Odds_Calculator_3-way'!C6)</f>
        <v>4.3</v>
      </c>
      <c r="D5" s="4">
        <f t="shared" si="0"/>
        <v>2.8382785570068902E-2</v>
      </c>
      <c r="E5" s="4">
        <f t="shared" si="1"/>
        <v>1.8622419240581831</v>
      </c>
      <c r="F5" s="4">
        <f t="shared" si="2"/>
        <v>4.1681319373230776</v>
      </c>
      <c r="G5" s="4">
        <f t="shared" si="3"/>
        <v>4.4823509691850427</v>
      </c>
      <c r="I5" s="4">
        <f t="shared" si="4"/>
        <v>1.0283827855700689</v>
      </c>
    </row>
    <row r="6" spans="1:9" x14ac:dyDescent="0.2">
      <c r="A6" s="4">
        <f>IF('True_Odds_Calculator_3-way'!A7="","",'True_Odds_Calculator_3-way'!A7)</f>
        <v>2</v>
      </c>
      <c r="B6" s="4">
        <f>IF('True_Odds_Calculator_3-way'!B7="","",'True_Odds_Calculator_3-way'!B7)</f>
        <v>3.41</v>
      </c>
      <c r="C6" s="4">
        <f>IF('True_Odds_Calculator_3-way'!C7="","",'True_Odds_Calculator_3-way'!C7)</f>
        <v>4.25</v>
      </c>
      <c r="D6" s="4">
        <f t="shared" si="0"/>
        <v>2.8549249611868222E-2</v>
      </c>
      <c r="E6" s="4">
        <f t="shared" si="1"/>
        <v>2.0388042203985934</v>
      </c>
      <c r="F6" s="4">
        <f t="shared" si="2"/>
        <v>3.524369237004763</v>
      </c>
      <c r="G6" s="4">
        <f t="shared" si="3"/>
        <v>4.4291353622819312</v>
      </c>
      <c r="I6" s="4">
        <f t="shared" si="4"/>
        <v>1.0285492496118682</v>
      </c>
    </row>
    <row r="7" spans="1:9" x14ac:dyDescent="0.2">
      <c r="A7" s="4">
        <f>IF('True_Odds_Calculator_3-way'!A8="","",'True_Odds_Calculator_3-way'!A8)</f>
        <v>2.0299999999999998</v>
      </c>
      <c r="B7" s="4">
        <f>IF('True_Odds_Calculator_3-way'!B8="","",'True_Odds_Calculator_3-way'!B8)</f>
        <v>3.28</v>
      </c>
      <c r="C7" s="4">
        <f>IF('True_Odds_Calculator_3-way'!C8="","",'True_Odds_Calculator_3-way'!C8)</f>
        <v>4.22</v>
      </c>
      <c r="D7" s="4">
        <f t="shared" si="0"/>
        <v>3.4455710863461331E-2</v>
      </c>
      <c r="E7" s="4">
        <f t="shared" si="1"/>
        <v>2.07845934407597</v>
      </c>
      <c r="F7" s="4">
        <f t="shared" si="2"/>
        <v>3.4083997960831405</v>
      </c>
      <c r="G7" s="4">
        <f t="shared" si="3"/>
        <v>4.4349519188881947</v>
      </c>
      <c r="I7" s="4">
        <f t="shared" si="4"/>
        <v>1.0344557108634613</v>
      </c>
    </row>
    <row r="8" spans="1:9" x14ac:dyDescent="0.2">
      <c r="A8" s="4">
        <f>IF('True_Odds_Calculator_3-way'!A9="","",'True_Odds_Calculator_3-way'!A9)</f>
        <v>2.9</v>
      </c>
      <c r="B8" s="4">
        <f>IF('True_Odds_Calculator_3-way'!B9="","",'True_Odds_Calculator_3-way'!B9)</f>
        <v>3.18</v>
      </c>
      <c r="C8" s="4">
        <f>IF('True_Odds_Calculator_3-way'!C9="","",'True_Odds_Calculator_3-way'!C9)</f>
        <v>2.6</v>
      </c>
      <c r="D8" s="4">
        <f t="shared" si="0"/>
        <v>4.3908379627312533E-2</v>
      </c>
      <c r="E8" s="4">
        <f t="shared" si="1"/>
        <v>3.0285459261005756</v>
      </c>
      <c r="F8" s="4">
        <f t="shared" si="2"/>
        <v>3.3352312771245223</v>
      </c>
      <c r="G8" s="4">
        <f t="shared" si="3"/>
        <v>2.7028542227165469</v>
      </c>
      <c r="I8" s="4">
        <f t="shared" si="4"/>
        <v>1.0439083796273125</v>
      </c>
    </row>
    <row r="9" spans="1:9" x14ac:dyDescent="0.2">
      <c r="A9" s="4">
        <f>IF('True_Odds_Calculator_3-way'!A10="","",'True_Odds_Calculator_3-way'!A10)</f>
        <v>1.57</v>
      </c>
      <c r="B9" s="4">
        <f>IF('True_Odds_Calculator_3-way'!B10="","",'True_Odds_Calculator_3-way'!B10)</f>
        <v>3.87</v>
      </c>
      <c r="C9" s="4">
        <f>IF('True_Odds_Calculator_3-way'!C10="","",'True_Odds_Calculator_3-way'!C10)</f>
        <v>7.63</v>
      </c>
      <c r="D9" s="4">
        <f t="shared" si="0"/>
        <v>2.6402206927280236E-2</v>
      </c>
      <c r="E9" s="4">
        <f t="shared" si="1"/>
        <v>1.5919968674106346</v>
      </c>
      <c r="F9" s="4">
        <f t="shared" si="2"/>
        <v>4.0064552459795175</v>
      </c>
      <c r="G9" s="4">
        <f t="shared" si="3"/>
        <v>8.1792322819769314</v>
      </c>
      <c r="I9" s="4">
        <f t="shared" si="4"/>
        <v>1.0264022069272802</v>
      </c>
    </row>
    <row r="10" spans="1:9" x14ac:dyDescent="0.2">
      <c r="A10" s="4">
        <f>IF('True_Odds_Calculator_3-way'!A11="","",'True_Odds_Calculator_3-way'!A11)</f>
        <v>1.65</v>
      </c>
      <c r="B10" s="4">
        <f>IF('True_Odds_Calculator_3-way'!B11="","",'True_Odds_Calculator_3-way'!B11)</f>
        <v>3.7</v>
      </c>
      <c r="C10" s="4">
        <f>IF('True_Odds_Calculator_3-way'!C11="","",'True_Odds_Calculator_3-way'!C11)</f>
        <v>6.67</v>
      </c>
      <c r="D10" s="4">
        <f t="shared" si="0"/>
        <v>2.6255913812135656E-2</v>
      </c>
      <c r="E10" s="4">
        <f t="shared" si="1"/>
        <v>1.6741763667149296</v>
      </c>
      <c r="F10" s="4">
        <f t="shared" si="2"/>
        <v>3.8238241982511854</v>
      </c>
      <c r="G10" s="4">
        <f t="shared" si="3"/>
        <v>7.0835041473745841</v>
      </c>
      <c r="I10" s="4">
        <f t="shared" si="4"/>
        <v>1.0262559138121357</v>
      </c>
    </row>
    <row r="11" spans="1:9" x14ac:dyDescent="0.2">
      <c r="A11" s="4">
        <f>IF('True_Odds_Calculator_3-way'!A12="","",'True_Odds_Calculator_3-way'!A12)</f>
        <v>7.54</v>
      </c>
      <c r="B11" s="4">
        <f>IF('True_Odds_Calculator_3-way'!B12="","",'True_Odds_Calculator_3-way'!B12)</f>
        <v>4.84</v>
      </c>
      <c r="C11" s="4">
        <f>IF('True_Odds_Calculator_3-way'!C12="","",'True_Odds_Calculator_3-way'!C12)</f>
        <v>1.44</v>
      </c>
      <c r="D11" s="4">
        <f t="shared" si="0"/>
        <v>3.3682009387338674E-2</v>
      </c>
      <c r="E11" s="4">
        <f t="shared" si="1"/>
        <v>8.2373233325586437</v>
      </c>
      <c r="F11" s="4">
        <f t="shared" si="2"/>
        <v>5.1181202322491375</v>
      </c>
      <c r="G11" s="4">
        <f t="shared" si="3"/>
        <v>1.4636635826548252</v>
      </c>
      <c r="I11" s="4">
        <f t="shared" si="4"/>
        <v>1.0336820093873387</v>
      </c>
    </row>
    <row r="12" spans="1:9" x14ac:dyDescent="0.2">
      <c r="A12" s="4">
        <f>IF('True_Odds_Calculator_3-way'!A13="","",'True_Odds_Calculator_3-way'!A13)</f>
        <v>3.15</v>
      </c>
      <c r="B12" s="4">
        <f>IF('True_Odds_Calculator_3-way'!B13="","",'True_Odds_Calculator_3-way'!B13)</f>
        <v>2.94</v>
      </c>
      <c r="C12" s="4">
        <f>IF('True_Odds_Calculator_3-way'!C13="","",'True_Odds_Calculator_3-way'!C13)</f>
        <v>2.74</v>
      </c>
      <c r="D12" s="4">
        <f t="shared" si="0"/>
        <v>2.2559875531721119E-2</v>
      </c>
      <c r="E12" s="4">
        <f t="shared" si="1"/>
        <v>3.2264271855029634</v>
      </c>
      <c r="F12" s="4">
        <f t="shared" si="2"/>
        <v>3.006469056347139</v>
      </c>
      <c r="G12" s="4">
        <f t="shared" si="3"/>
        <v>2.7976445891922763</v>
      </c>
      <c r="I12" s="4">
        <f t="shared" si="4"/>
        <v>1.0225598755317211</v>
      </c>
    </row>
    <row r="13" spans="1:9" x14ac:dyDescent="0.2">
      <c r="A13" s="4">
        <f>IF('True_Odds_Calculator_3-way'!A14="","",'True_Odds_Calculator_3-way'!A14)</f>
        <v>3.86</v>
      </c>
      <c r="B13" s="4">
        <f>IF('True_Odds_Calculator_3-way'!B14="","",'True_Odds_Calculator_3-way'!B14)</f>
        <v>3.57</v>
      </c>
      <c r="C13" s="4">
        <f>IF('True_Odds_Calculator_3-way'!C14="","",'True_Odds_Calculator_3-way'!C14)</f>
        <v>2.04</v>
      </c>
      <c r="D13" s="4">
        <f t="shared" si="0"/>
        <v>2.9375480762253048E-2</v>
      </c>
      <c r="E13" s="4">
        <f t="shared" si="1"/>
        <v>4.0116251989286962</v>
      </c>
      <c r="F13" s="4">
        <f t="shared" si="2"/>
        <v>3.6993163433316627</v>
      </c>
      <c r="G13" s="4">
        <f t="shared" si="3"/>
        <v>2.0815802459189734</v>
      </c>
      <c r="I13" s="4">
        <f t="shared" si="4"/>
        <v>1.029375480762253</v>
      </c>
    </row>
    <row r="14" spans="1:9" x14ac:dyDescent="0.2">
      <c r="A14" s="4">
        <f>IF('True_Odds_Calculator_3-way'!A15="","",'True_Odds_Calculator_3-way'!A15)</f>
        <v>2.2200000000000002</v>
      </c>
      <c r="B14" s="4">
        <f>IF('True_Odds_Calculator_3-way'!B15="","",'True_Odds_Calculator_3-way'!B15)</f>
        <v>3.46</v>
      </c>
      <c r="C14" s="4">
        <f>IF('True_Odds_Calculator_3-way'!C15="","",'True_Odds_Calculator_3-way'!C15)</f>
        <v>3.46</v>
      </c>
      <c r="D14" s="4">
        <f t="shared" si="0"/>
        <v>2.8485132531375301E-2</v>
      </c>
      <c r="E14" s="4">
        <f t="shared" si="1"/>
        <v>2.2678030153918827</v>
      </c>
      <c r="F14" s="4">
        <f t="shared" si="2"/>
        <v>3.5775321368689061</v>
      </c>
      <c r="G14" s="4">
        <f t="shared" si="3"/>
        <v>3.5775321368689061</v>
      </c>
      <c r="I14" s="4">
        <f t="shared" si="4"/>
        <v>1.0284851325313753</v>
      </c>
    </row>
    <row r="15" spans="1:9" x14ac:dyDescent="0.2">
      <c r="A15" s="4">
        <f>IF('True_Odds_Calculator_3-way'!A16="","",'True_Odds_Calculator_3-way'!A16)</f>
        <v>4.41</v>
      </c>
      <c r="B15" s="4">
        <f>IF('True_Odds_Calculator_3-way'!B16="","",'True_Odds_Calculator_3-way'!B16)</f>
        <v>3.54</v>
      </c>
      <c r="C15" s="4">
        <f>IF('True_Odds_Calculator_3-way'!C16="","",'True_Odds_Calculator_3-way'!C16)</f>
        <v>1.93</v>
      </c>
      <c r="D15" s="4">
        <f t="shared" si="0"/>
        <v>2.7377960346633978E-2</v>
      </c>
      <c r="E15" s="4">
        <f t="shared" si="1"/>
        <v>4.5949255433007279</v>
      </c>
      <c r="F15" s="4">
        <f t="shared" si="2"/>
        <v>3.6581811762369041</v>
      </c>
      <c r="G15" s="4">
        <f t="shared" si="3"/>
        <v>1.9646028535707847</v>
      </c>
      <c r="I15" s="4">
        <f t="shared" si="4"/>
        <v>1.027377960346634</v>
      </c>
    </row>
    <row r="16" spans="1:9" x14ac:dyDescent="0.2">
      <c r="A16" s="4">
        <f>IF('True_Odds_Calculator_3-way'!A17="","",'True_Odds_Calculator_3-way'!A17)</f>
        <v>1.43</v>
      </c>
      <c r="B16" s="4">
        <f>IF('True_Odds_Calculator_3-way'!B17="","",'True_Odds_Calculator_3-way'!B17)</f>
        <v>4.7300000000000004</v>
      </c>
      <c r="C16" s="4">
        <f>IF('True_Odds_Calculator_3-way'!C17="","",'True_Odds_Calculator_3-way'!C17)</f>
        <v>7.16</v>
      </c>
      <c r="D16" s="4">
        <f t="shared" si="0"/>
        <v>5.0381994256230911E-2</v>
      </c>
      <c r="E16" s="4">
        <f t="shared" si="1"/>
        <v>1.4651870790709809</v>
      </c>
      <c r="F16" s="4">
        <f t="shared" si="2"/>
        <v>5.1381522642325637</v>
      </c>
      <c r="G16" s="4">
        <f t="shared" si="3"/>
        <v>8.1386297480288174</v>
      </c>
      <c r="I16" s="4">
        <f t="shared" si="4"/>
        <v>1.0503819942562309</v>
      </c>
    </row>
    <row r="17" spans="1:9" x14ac:dyDescent="0.2">
      <c r="A17" s="4">
        <f>IF('True_Odds_Calculator_3-way'!A18="","",'True_Odds_Calculator_3-way'!A18)</f>
        <v>2</v>
      </c>
      <c r="B17" s="4">
        <f>IF('True_Odds_Calculator_3-way'!B18="","",'True_Odds_Calculator_3-way'!B18)</f>
        <v>3.68</v>
      </c>
      <c r="C17" s="4">
        <f>IF('True_Odds_Calculator_3-way'!C18="","",'True_Odds_Calculator_3-way'!C18)</f>
        <v>3.64</v>
      </c>
      <c r="D17" s="4">
        <f t="shared" si="0"/>
        <v>4.6464405160057343E-2</v>
      </c>
      <c r="E17" s="4">
        <f t="shared" si="1"/>
        <v>2.0639329443668339</v>
      </c>
      <c r="F17" s="4">
        <f t="shared" si="2"/>
        <v>3.9024238657551278</v>
      </c>
      <c r="G17" s="4">
        <f t="shared" si="3"/>
        <v>3.8574719705114422</v>
      </c>
      <c r="I17" s="4">
        <f t="shared" si="4"/>
        <v>1.0464644051600573</v>
      </c>
    </row>
    <row r="18" spans="1:9" x14ac:dyDescent="0.2">
      <c r="A18" s="4">
        <f>IF('True_Odds_Calculator_3-way'!A19="","",'True_Odds_Calculator_3-way'!A19)</f>
        <v>2.93</v>
      </c>
      <c r="B18" s="4">
        <f>IF('True_Odds_Calculator_3-way'!B19="","",'True_Odds_Calculator_3-way'!B19)</f>
        <v>3.34</v>
      </c>
      <c r="C18" s="4">
        <f>IF('True_Odds_Calculator_3-way'!C19="","",'True_Odds_Calculator_3-way'!C19)</f>
        <v>2.48</v>
      </c>
      <c r="D18" s="4">
        <f t="shared" si="0"/>
        <v>4.3923932384048348E-2</v>
      </c>
      <c r="E18" s="4">
        <f t="shared" si="1"/>
        <v>3.061328035784022</v>
      </c>
      <c r="F18" s="4">
        <f t="shared" si="2"/>
        <v>3.511730571331666</v>
      </c>
      <c r="G18" s="4">
        <f t="shared" si="3"/>
        <v>2.5734428706668488</v>
      </c>
      <c r="I18" s="4">
        <f t="shared" si="4"/>
        <v>1.0439239323840483</v>
      </c>
    </row>
    <row r="19" spans="1:9" x14ac:dyDescent="0.2">
      <c r="A19" s="4">
        <f>IF('True_Odds_Calculator_3-way'!A20="","",'True_Odds_Calculator_3-way'!A20)</f>
        <v>3.49</v>
      </c>
      <c r="B19" s="4">
        <f>IF('True_Odds_Calculator_3-way'!B20="","",'True_Odds_Calculator_3-way'!B20)</f>
        <v>3.92</v>
      </c>
      <c r="C19" s="4">
        <f>IF('True_Odds_Calculator_3-way'!C20="","",'True_Odds_Calculator_3-way'!C20)</f>
        <v>1.98</v>
      </c>
      <c r="D19" s="4">
        <f t="shared" si="0"/>
        <v>4.6685497156230049E-2</v>
      </c>
      <c r="E19" s="4">
        <f t="shared" si="1"/>
        <v>3.6904301980401266</v>
      </c>
      <c r="F19" s="4">
        <f t="shared" si="2"/>
        <v>4.1746644813845535</v>
      </c>
      <c r="G19" s="4">
        <f t="shared" si="3"/>
        <v>2.0429481943991652</v>
      </c>
      <c r="I19" s="4">
        <f t="shared" si="4"/>
        <v>1.04668549715623</v>
      </c>
    </row>
    <row r="20" spans="1:9" x14ac:dyDescent="0.2">
      <c r="A20" s="4">
        <f>IF('True_Odds_Calculator_3-way'!A21="","",'True_Odds_Calculator_3-way'!A21)</f>
        <v>3.25</v>
      </c>
      <c r="B20" s="4">
        <f>IF('True_Odds_Calculator_3-way'!B21="","",'True_Odds_Calculator_3-way'!B21)</f>
        <v>3.45</v>
      </c>
      <c r="C20" s="4">
        <f>IF('True_Odds_Calculator_3-way'!C21="","",'True_Odds_Calculator_3-way'!C21)</f>
        <v>2.36</v>
      </c>
      <c r="D20" s="4">
        <f t="shared" si="0"/>
        <v>2.1276193715397795E-2</v>
      </c>
      <c r="E20" s="4">
        <f t="shared" si="1"/>
        <v>3.32667728282278</v>
      </c>
      <c r="F20" s="4">
        <f t="shared" si="2"/>
        <v>3.5365304940526578</v>
      </c>
      <c r="G20" s="4">
        <f t="shared" si="3"/>
        <v>2.400172338206171</v>
      </c>
      <c r="I20" s="4">
        <f t="shared" si="4"/>
        <v>1.0212761937153978</v>
      </c>
    </row>
    <row r="21" spans="1:9" x14ac:dyDescent="0.2">
      <c r="A21" s="4">
        <f>IF('True_Odds_Calculator_3-way'!A22="","",'True_Odds_Calculator_3-way'!A22)</f>
        <v>3.15</v>
      </c>
      <c r="B21" s="4">
        <f>IF('True_Odds_Calculator_3-way'!B22="","",'True_Odds_Calculator_3-way'!B22)</f>
        <v>3.29</v>
      </c>
      <c r="C21" s="4">
        <f>IF('True_Odds_Calculator_3-way'!C22="","",'True_Odds_Calculator_3-way'!C22)</f>
        <v>2.5</v>
      </c>
      <c r="D21" s="4">
        <f t="shared" si="0"/>
        <v>2.1411685241472522E-2</v>
      </c>
      <c r="E21" s="4">
        <f t="shared" si="1"/>
        <v>3.2224479431183339</v>
      </c>
      <c r="F21" s="4">
        <f t="shared" si="2"/>
        <v>3.3691117348099828</v>
      </c>
      <c r="G21" s="4">
        <f t="shared" si="3"/>
        <v>2.5454180755344149</v>
      </c>
      <c r="I21" s="4">
        <f t="shared" si="4"/>
        <v>1.0214116852414725</v>
      </c>
    </row>
    <row r="22" spans="1:9" x14ac:dyDescent="0.2">
      <c r="A22" s="4">
        <f>IF('True_Odds_Calculator_3-way'!A23="","",'True_Odds_Calculator_3-way'!A23)</f>
        <v>2.2599999999999998</v>
      </c>
      <c r="B22" s="4">
        <f>IF('True_Odds_Calculator_3-way'!B23="","",'True_Odds_Calculator_3-way'!B23)</f>
        <v>3.41</v>
      </c>
      <c r="C22" s="4">
        <f>IF('True_Odds_Calculator_3-way'!C23="","",'True_Odds_Calculator_3-way'!C23)</f>
        <v>3.48</v>
      </c>
      <c r="D22" s="4">
        <f t="shared" si="0"/>
        <v>2.30893299100845E-2</v>
      </c>
      <c r="E22" s="4">
        <f t="shared" si="1"/>
        <v>2.3000062204898359</v>
      </c>
      <c r="F22" s="4">
        <f t="shared" si="2"/>
        <v>3.5019071024856054</v>
      </c>
      <c r="G22" s="4">
        <f t="shared" si="3"/>
        <v>3.5757721316190767</v>
      </c>
      <c r="I22" s="4">
        <f t="shared" si="4"/>
        <v>1.0230893299100845</v>
      </c>
    </row>
    <row r="23" spans="1:9" x14ac:dyDescent="0.2">
      <c r="A23" s="4">
        <f>IF('True_Odds_Calculator_3-way'!A24="","",'True_Odds_Calculator_3-way'!A24)</f>
        <v>2.85</v>
      </c>
      <c r="B23" s="4">
        <f>IF('True_Odds_Calculator_3-way'!B24="","",'True_Odds_Calculator_3-way'!B24)</f>
        <v>3.44</v>
      </c>
      <c r="C23" s="4">
        <f>IF('True_Odds_Calculator_3-way'!C24="","",'True_Odds_Calculator_3-way'!C24)</f>
        <v>2.63</v>
      </c>
      <c r="D23" s="4">
        <f t="shared" si="0"/>
        <v>2.1803004283190042E-2</v>
      </c>
      <c r="E23" s="4">
        <f t="shared" si="1"/>
        <v>2.9102802092746947</v>
      </c>
      <c r="F23" s="4">
        <f t="shared" si="2"/>
        <v>3.5282079444197127</v>
      </c>
      <c r="G23" s="4">
        <f t="shared" si="3"/>
        <v>2.6812493110875564</v>
      </c>
      <c r="I23" s="4">
        <f t="shared" si="4"/>
        <v>1.02180300428319</v>
      </c>
    </row>
    <row r="24" spans="1:9" x14ac:dyDescent="0.2">
      <c r="A24" s="4">
        <f>IF('True_Odds_Calculator_3-way'!A25="","",'True_Odds_Calculator_3-way'!A25)</f>
        <v>2.34</v>
      </c>
      <c r="B24" s="4">
        <f>IF('True_Odds_Calculator_3-way'!B25="","",'True_Odds_Calculator_3-way'!B25)</f>
        <v>3.65</v>
      </c>
      <c r="C24" s="4">
        <f>IF('True_Odds_Calculator_3-way'!C25="","",'True_Odds_Calculator_3-way'!C25)</f>
        <v>3.11</v>
      </c>
      <c r="D24" s="4">
        <f t="shared" si="0"/>
        <v>2.2866438450281912E-2</v>
      </c>
      <c r="E24" s="4">
        <f t="shared" si="1"/>
        <v>2.3824937341372689</v>
      </c>
      <c r="F24" s="4">
        <f t="shared" si="2"/>
        <v>3.7544519833157515</v>
      </c>
      <c r="G24" s="4">
        <f t="shared" si="3"/>
        <v>3.1855121662034223</v>
      </c>
      <c r="I24" s="4">
        <f t="shared" si="4"/>
        <v>1.0228664384502819</v>
      </c>
    </row>
    <row r="25" spans="1:9" x14ac:dyDescent="0.2">
      <c r="A25" s="4">
        <f>IF('True_Odds_Calculator_3-way'!A26="","",'True_Odds_Calculator_3-way'!A26)</f>
        <v>2.02</v>
      </c>
      <c r="B25" s="4">
        <f>IF('True_Odds_Calculator_3-way'!B26="","",'True_Odds_Calculator_3-way'!B26)</f>
        <v>3.63</v>
      </c>
      <c r="C25" s="4">
        <f>IF('True_Odds_Calculator_3-way'!C26="","",'True_Odds_Calculator_3-way'!C26)</f>
        <v>3.87</v>
      </c>
      <c r="D25" s="4">
        <f t="shared" si="0"/>
        <v>2.8929531430944344E-2</v>
      </c>
      <c r="E25" s="4">
        <f t="shared" si="1"/>
        <v>2.0601297154863634</v>
      </c>
      <c r="F25" s="4">
        <f t="shared" si="2"/>
        <v>3.7616764809669032</v>
      </c>
      <c r="G25" s="4">
        <f t="shared" si="3"/>
        <v>4.0200236465629322</v>
      </c>
      <c r="I25" s="4">
        <f t="shared" si="4"/>
        <v>1.0289295314309443</v>
      </c>
    </row>
    <row r="26" spans="1:9" x14ac:dyDescent="0.2">
      <c r="A26" s="4">
        <f>IF('True_Odds_Calculator_3-way'!A27="","",'True_Odds_Calculator_3-way'!A27)</f>
        <v>5.51</v>
      </c>
      <c r="B26" s="4">
        <f>IF('True_Odds_Calculator_3-way'!B27="","",'True_Odds_Calculator_3-way'!B27)</f>
        <v>4.08</v>
      </c>
      <c r="C26" s="4">
        <f>IF('True_Odds_Calculator_3-way'!C27="","",'True_Odds_Calculator_3-way'!C27)</f>
        <v>1.65</v>
      </c>
      <c r="D26" s="4">
        <f t="shared" si="0"/>
        <v>3.2646848543079976E-2</v>
      </c>
      <c r="E26" s="4">
        <f t="shared" si="1"/>
        <v>5.8614612994877016</v>
      </c>
      <c r="F26" s="4">
        <f t="shared" si="2"/>
        <v>4.2695675795134349</v>
      </c>
      <c r="G26" s="4">
        <f t="shared" si="3"/>
        <v>1.6801687175059812</v>
      </c>
      <c r="I26" s="4">
        <f t="shared" si="4"/>
        <v>1.03264684854308</v>
      </c>
    </row>
    <row r="27" spans="1:9" x14ac:dyDescent="0.2">
      <c r="A27" s="4">
        <f>IF('True_Odds_Calculator_3-way'!A28="","",'True_Odds_Calculator_3-way'!A28)</f>
        <v>1.35</v>
      </c>
      <c r="B27" s="4">
        <f>IF('True_Odds_Calculator_3-way'!B28="","",'True_Odds_Calculator_3-way'!B28)</f>
        <v>5.34</v>
      </c>
      <c r="C27" s="4">
        <f>IF('True_Odds_Calculator_3-way'!C28="","",'True_Odds_Calculator_3-way'!C28)</f>
        <v>9.5299999999999994</v>
      </c>
      <c r="D27" s="4">
        <f t="shared" si="0"/>
        <v>3.2938452677420127E-2</v>
      </c>
      <c r="E27" s="4">
        <f t="shared" si="1"/>
        <v>1.3703111683067761</v>
      </c>
      <c r="F27" s="4">
        <f t="shared" si="2"/>
        <v>5.672586261135363</v>
      </c>
      <c r="G27" s="4">
        <f t="shared" si="3"/>
        <v>10.643697838316013</v>
      </c>
      <c r="I27" s="4">
        <f t="shared" si="4"/>
        <v>1.0329384526774201</v>
      </c>
    </row>
    <row r="28" spans="1:9" x14ac:dyDescent="0.2">
      <c r="A28" s="4">
        <f>IF('True_Odds_Calculator_3-way'!A29="","",'True_Odds_Calculator_3-way'!A29)</f>
        <v>2.5</v>
      </c>
      <c r="B28" s="4">
        <f>IF('True_Odds_Calculator_3-way'!B29="","",'True_Odds_Calculator_3-way'!B29)</f>
        <v>3.38</v>
      </c>
      <c r="C28" s="4">
        <f>IF('True_Odds_Calculator_3-way'!C29="","",'True_Odds_Calculator_3-way'!C29)</f>
        <v>3.01</v>
      </c>
      <c r="D28" s="4">
        <f t="shared" si="0"/>
        <v>2.8083901786942977E-2</v>
      </c>
      <c r="E28" s="4">
        <f t="shared" si="1"/>
        <v>2.5599102227321677</v>
      </c>
      <c r="F28" s="4">
        <f t="shared" si="2"/>
        <v>3.4904417516364985</v>
      </c>
      <c r="G28" s="4">
        <f t="shared" si="3"/>
        <v>3.097273468990124</v>
      </c>
      <c r="I28" s="4">
        <f t="shared" si="4"/>
        <v>1.028083901786943</v>
      </c>
    </row>
    <row r="29" spans="1:9" x14ac:dyDescent="0.2">
      <c r="A29" s="4">
        <f>IF('True_Odds_Calculator_3-way'!A30="","",'True_Odds_Calculator_3-way'!A30)</f>
        <v>1.72</v>
      </c>
      <c r="B29" s="4">
        <f>IF('True_Odds_Calculator_3-way'!B30="","",'True_Odds_Calculator_3-way'!B30)</f>
        <v>3.88</v>
      </c>
      <c r="C29" s="4">
        <f>IF('True_Odds_Calculator_3-way'!C30="","",'True_Odds_Calculator_3-way'!C30)</f>
        <v>5.4</v>
      </c>
      <c r="D29" s="4">
        <f t="shared" si="0"/>
        <v>2.4312492785281137E-2</v>
      </c>
      <c r="E29" s="4">
        <f t="shared" si="1"/>
        <v>1.7443142802562899</v>
      </c>
      <c r="F29" s="4">
        <f t="shared" si="2"/>
        <v>4.0059641675658382</v>
      </c>
      <c r="G29" s="4">
        <f t="shared" si="3"/>
        <v>5.6471325655640445</v>
      </c>
      <c r="I29" s="4">
        <f t="shared" si="4"/>
        <v>1.0243124927852811</v>
      </c>
    </row>
    <row r="30" spans="1:9" x14ac:dyDescent="0.2">
      <c r="A30" s="4">
        <f>IF('True_Odds_Calculator_3-way'!A31="","",'True_Odds_Calculator_3-way'!A31)</f>
        <v>1.47</v>
      </c>
      <c r="B30" s="4">
        <f>IF('True_Odds_Calculator_3-way'!B31="","",'True_Odds_Calculator_3-way'!B31)</f>
        <v>4.46</v>
      </c>
      <c r="C30" s="4">
        <f>IF('True_Odds_Calculator_3-way'!C31="","",'True_Odds_Calculator_3-way'!C31)</f>
        <v>8.32</v>
      </c>
      <c r="D30" s="4">
        <f t="shared" si="0"/>
        <v>2.4679663172616273E-2</v>
      </c>
      <c r="E30" s="4">
        <f t="shared" si="1"/>
        <v>1.4879943679032754</v>
      </c>
      <c r="F30" s="4">
        <f t="shared" si="2"/>
        <v>4.6298720067322696</v>
      </c>
      <c r="G30" s="4">
        <f t="shared" si="3"/>
        <v>8.9313023894707122</v>
      </c>
      <c r="I30" s="4">
        <f t="shared" si="4"/>
        <v>1.0246796631726163</v>
      </c>
    </row>
    <row r="31" spans="1:9" x14ac:dyDescent="0.2">
      <c r="A31" s="4">
        <f>IF('True_Odds_Calculator_3-way'!A32="","",'True_Odds_Calculator_3-way'!A32)</f>
        <v>1.68</v>
      </c>
      <c r="B31" s="4">
        <f>IF('True_Odds_Calculator_3-way'!B32="","",'True_Odds_Calculator_3-way'!B32)</f>
        <v>3.95</v>
      </c>
      <c r="C31" s="4">
        <f>IF('True_Odds_Calculator_3-way'!C32="","",'True_Odds_Calculator_3-way'!C32)</f>
        <v>5.62</v>
      </c>
      <c r="D31" s="4">
        <f t="shared" si="0"/>
        <v>2.6338595260618769E-2</v>
      </c>
      <c r="E31" s="4">
        <f t="shared" si="1"/>
        <v>1.705150307735825</v>
      </c>
      <c r="F31" s="4">
        <f t="shared" si="2"/>
        <v>4.0919037455216269</v>
      </c>
      <c r="G31" s="4">
        <f t="shared" si="3"/>
        <v>5.9116884324612222</v>
      </c>
      <c r="I31" s="4">
        <f t="shared" si="4"/>
        <v>1.0263385952606188</v>
      </c>
    </row>
    <row r="32" spans="1:9" x14ac:dyDescent="0.2">
      <c r="A32" s="4">
        <f>IF('True_Odds_Calculator_3-way'!A33="","",'True_Odds_Calculator_3-way'!A33)</f>
        <v>1.67</v>
      </c>
      <c r="B32" s="4">
        <f>IF('True_Odds_Calculator_3-way'!B33="","",'True_Odds_Calculator_3-way'!B33)</f>
        <v>3.78</v>
      </c>
      <c r="C32" s="4">
        <f>IF('True_Odds_Calculator_3-way'!C33="","",'True_Odds_Calculator_3-way'!C33)</f>
        <v>6.18</v>
      </c>
      <c r="D32" s="4">
        <f t="shared" si="0"/>
        <v>2.516495749447345E-2</v>
      </c>
      <c r="E32" s="4">
        <f t="shared" si="1"/>
        <v>1.6937265566212465</v>
      </c>
      <c r="F32" s="4">
        <f t="shared" si="2"/>
        <v>3.9037804717454283</v>
      </c>
      <c r="G32" s="4">
        <f t="shared" si="3"/>
        <v>6.5178859870657675</v>
      </c>
      <c r="I32" s="4">
        <f t="shared" si="4"/>
        <v>1.0251649574944734</v>
      </c>
    </row>
    <row r="33" spans="1:9" x14ac:dyDescent="0.2">
      <c r="A33" s="4">
        <f>IF('True_Odds_Calculator_3-way'!A34="","",'True_Odds_Calculator_3-way'!A34)</f>
        <v>5.86</v>
      </c>
      <c r="B33" s="4">
        <f>IF('True_Odds_Calculator_3-way'!B34="","",'True_Odds_Calculator_3-way'!B34)</f>
        <v>3.99</v>
      </c>
      <c r="C33" s="4">
        <f>IF('True_Odds_Calculator_3-way'!C34="","",'True_Odds_Calculator_3-way'!C34)</f>
        <v>1.66</v>
      </c>
      <c r="D33" s="4">
        <f t="shared" si="0"/>
        <v>2.3684669134079517E-2</v>
      </c>
      <c r="E33" s="4">
        <f t="shared" si="1"/>
        <v>6.1442582957960266</v>
      </c>
      <c r="F33" s="4">
        <f t="shared" si="2"/>
        <v>4.1197754391844414</v>
      </c>
      <c r="G33" s="4">
        <f t="shared" si="3"/>
        <v>1.6820440568486574</v>
      </c>
      <c r="I33" s="4">
        <f t="shared" si="4"/>
        <v>1.0236846691340795</v>
      </c>
    </row>
    <row r="34" spans="1:9" x14ac:dyDescent="0.2">
      <c r="A34" s="4">
        <f>IF('True_Odds_Calculator_3-way'!A35="","",'True_Odds_Calculator_3-way'!A35)</f>
        <v>1.1299999999999999</v>
      </c>
      <c r="B34" s="4">
        <f>IF('True_Odds_Calculator_3-way'!B35="","",'True_Odds_Calculator_3-way'!B35)</f>
        <v>9.98</v>
      </c>
      <c r="C34" s="4">
        <f>IF('True_Odds_Calculator_3-way'!C35="","",'True_Odds_Calculator_3-way'!C35)</f>
        <v>26.49</v>
      </c>
      <c r="D34" s="4">
        <f t="shared" si="0"/>
        <v>2.2906247389228529E-2</v>
      </c>
      <c r="E34" s="4">
        <f t="shared" si="1"/>
        <v>1.1398345148195126</v>
      </c>
      <c r="F34" s="4">
        <f t="shared" si="2"/>
        <v>10.803221109406449</v>
      </c>
      <c r="G34" s="4">
        <f t="shared" si="3"/>
        <v>33.206397915968395</v>
      </c>
      <c r="I34" s="4">
        <f t="shared" si="4"/>
        <v>1.0229062473892285</v>
      </c>
    </row>
    <row r="35" spans="1:9" x14ac:dyDescent="0.2">
      <c r="A35" s="4">
        <f>IF('True_Odds_Calculator_3-way'!A36="","",'True_Odds_Calculator_3-way'!A36)</f>
        <v>2.1</v>
      </c>
      <c r="B35" s="4">
        <f>IF('True_Odds_Calculator_3-way'!B36="","",'True_Odds_Calculator_3-way'!B36)</f>
        <v>3.61</v>
      </c>
      <c r="C35" s="4">
        <f>IF('True_Odds_Calculator_3-way'!C36="","",'True_Odds_Calculator_3-way'!C36)</f>
        <v>3.71</v>
      </c>
      <c r="D35" s="4">
        <f t="shared" si="0"/>
        <v>2.2740565415524827E-2</v>
      </c>
      <c r="E35" s="4">
        <f t="shared" si="1"/>
        <v>2.133969369021675</v>
      </c>
      <c r="F35" s="4">
        <f t="shared" si="2"/>
        <v>3.7115650489741743</v>
      </c>
      <c r="G35" s="4">
        <f t="shared" si="3"/>
        <v>3.8173535214702157</v>
      </c>
      <c r="I35" s="4">
        <f t="shared" si="4"/>
        <v>1.0227405654155248</v>
      </c>
    </row>
    <row r="36" spans="1:9" x14ac:dyDescent="0.2">
      <c r="A36" s="4">
        <f>IF('True_Odds_Calculator_3-way'!A37="","",'True_Odds_Calculator_3-way'!A37)</f>
        <v>1.29</v>
      </c>
      <c r="B36" s="4">
        <f>IF('True_Odds_Calculator_3-way'!B37="","",'True_Odds_Calculator_3-way'!B37)</f>
        <v>6.05</v>
      </c>
      <c r="C36" s="4">
        <f>IF('True_Odds_Calculator_3-way'!C37="","",'True_Odds_Calculator_3-way'!C37)</f>
        <v>11.91</v>
      </c>
      <c r="D36" s="4">
        <f t="shared" si="0"/>
        <v>2.4446110903207252E-2</v>
      </c>
      <c r="E36" s="4">
        <f t="shared" si="1"/>
        <v>1.3037043151171075</v>
      </c>
      <c r="F36" s="4">
        <f t="shared" si="2"/>
        <v>6.3637296909279559</v>
      </c>
      <c r="G36" s="4">
        <f t="shared" si="3"/>
        <v>13.190114607996383</v>
      </c>
      <c r="I36" s="4">
        <f t="shared" si="4"/>
        <v>1.0244461109032073</v>
      </c>
    </row>
    <row r="37" spans="1:9" x14ac:dyDescent="0.2">
      <c r="A37" s="4">
        <f>IF('True_Odds_Calculator_3-way'!A38="","",'True_Odds_Calculator_3-way'!A38)</f>
        <v>1.4</v>
      </c>
      <c r="B37" s="4">
        <f>IF('True_Odds_Calculator_3-way'!B38="","",'True_Odds_Calculator_3-way'!B38)</f>
        <v>5.01</v>
      </c>
      <c r="C37" s="4">
        <f>IF('True_Odds_Calculator_3-way'!C38="","",'True_Odds_Calculator_3-way'!C38)</f>
        <v>8.52</v>
      </c>
      <c r="D37" s="4">
        <f t="shared" si="0"/>
        <v>3.1257404707687231E-2</v>
      </c>
      <c r="E37" s="4">
        <f t="shared" si="1"/>
        <v>1.4207237980760083</v>
      </c>
      <c r="F37" s="4">
        <f t="shared" si="2"/>
        <v>5.2859245526015979</v>
      </c>
      <c r="G37" s="4">
        <f t="shared" si="3"/>
        <v>9.3500100135182489</v>
      </c>
      <c r="I37" s="4">
        <f t="shared" si="4"/>
        <v>1.0312574047076872</v>
      </c>
    </row>
    <row r="38" spans="1:9" x14ac:dyDescent="0.2">
      <c r="A38" s="4">
        <f>IF('True_Odds_Calculator_3-way'!A39="","",'True_Odds_Calculator_3-way'!A39)</f>
        <v>2.0099999999999998</v>
      </c>
      <c r="B38" s="4">
        <f>IF('True_Odds_Calculator_3-way'!B39="","",'True_Odds_Calculator_3-way'!B39)</f>
        <v>3.31</v>
      </c>
      <c r="C38" s="4">
        <f>IF('True_Odds_Calculator_3-way'!C39="","",'True_Odds_Calculator_3-way'!C39)</f>
        <v>4.3499999999999996</v>
      </c>
      <c r="D38" s="4">
        <f t="shared" si="0"/>
        <v>2.9512298907587331E-2</v>
      </c>
      <c r="E38" s="4">
        <f t="shared" si="1"/>
        <v>2.0505459375029886</v>
      </c>
      <c r="F38" s="4">
        <f t="shared" si="2"/>
        <v>3.4214075409086044</v>
      </c>
      <c r="G38" s="4">
        <f t="shared" si="3"/>
        <v>4.5444707810994762</v>
      </c>
      <c r="I38" s="4">
        <f t="shared" si="4"/>
        <v>1.0295122989075873</v>
      </c>
    </row>
    <row r="39" spans="1:9" x14ac:dyDescent="0.2">
      <c r="A39" s="4">
        <f>IF('True_Odds_Calculator_3-way'!A40="","",'True_Odds_Calculator_3-way'!A40)</f>
        <v>3.9</v>
      </c>
      <c r="B39" s="4">
        <f>IF('True_Odds_Calculator_3-way'!B40="","",'True_Odds_Calculator_3-way'!B40)</f>
        <v>3.42</v>
      </c>
      <c r="C39" s="4">
        <f>IF('True_Odds_Calculator_3-way'!C40="","",'True_Odds_Calculator_3-way'!C40)</f>
        <v>2.08</v>
      </c>
      <c r="D39" s="4">
        <f t="shared" si="0"/>
        <v>2.9577147998200548E-2</v>
      </c>
      <c r="E39" s="4">
        <f t="shared" si="1"/>
        <v>4.055952561958339</v>
      </c>
      <c r="F39" s="4">
        <f t="shared" si="2"/>
        <v>3.5393392596523809</v>
      </c>
      <c r="G39" s="4">
        <f t="shared" si="3"/>
        <v>2.1235472058589395</v>
      </c>
      <c r="I39" s="4">
        <f t="shared" si="4"/>
        <v>1.0295771479982005</v>
      </c>
    </row>
    <row r="40" spans="1:9" x14ac:dyDescent="0.2">
      <c r="A40" s="4">
        <f>IF('True_Odds_Calculator_3-way'!A41="","",'True_Odds_Calculator_3-way'!A41)</f>
        <v>2.1</v>
      </c>
      <c r="B40" s="4">
        <f>IF('True_Odds_Calculator_3-way'!B41="","",'True_Odds_Calculator_3-way'!B41)</f>
        <v>3.4</v>
      </c>
      <c r="C40" s="4">
        <f>IF('True_Odds_Calculator_3-way'!C41="","",'True_Odds_Calculator_3-way'!C41)</f>
        <v>3.88</v>
      </c>
      <c r="D40" s="4">
        <f t="shared" si="0"/>
        <v>2.8040082012186218E-2</v>
      </c>
      <c r="E40" s="4">
        <f t="shared" si="1"/>
        <v>2.1420441658590899</v>
      </c>
      <c r="F40" s="4">
        <f t="shared" si="2"/>
        <v>3.5115941049215786</v>
      </c>
      <c r="G40" s="4">
        <f t="shared" si="3"/>
        <v>4.0260037203534331</v>
      </c>
      <c r="I40" s="4">
        <f t="shared" si="4"/>
        <v>1.0280400820121862</v>
      </c>
    </row>
    <row r="41" spans="1:9" x14ac:dyDescent="0.2">
      <c r="A41" s="4">
        <f>IF('True_Odds_Calculator_3-way'!A42="","",'True_Odds_Calculator_3-way'!A42)</f>
        <v>1.56</v>
      </c>
      <c r="B41" s="4">
        <f>IF('True_Odds_Calculator_3-way'!B42="","",'True_Odds_Calculator_3-way'!B42)</f>
        <v>4.13</v>
      </c>
      <c r="C41" s="4">
        <f>IF('True_Odds_Calculator_3-way'!C42="","",'True_Odds_Calculator_3-way'!C42)</f>
        <v>6.79</v>
      </c>
      <c r="D41" s="4">
        <f t="shared" si="0"/>
        <v>3.0431796638331621E-2</v>
      </c>
      <c r="E41" s="4">
        <f t="shared" si="1"/>
        <v>1.5850832034450795</v>
      </c>
      <c r="F41" s="4">
        <f t="shared" si="2"/>
        <v>4.3105897435425806</v>
      </c>
      <c r="G41" s="4">
        <f t="shared" si="3"/>
        <v>7.2922720045305045</v>
      </c>
      <c r="I41" s="4">
        <f t="shared" si="4"/>
        <v>1.0304317966383316</v>
      </c>
    </row>
    <row r="42" spans="1:9" x14ac:dyDescent="0.2">
      <c r="A42" s="4">
        <f>IF('True_Odds_Calculator_3-way'!A43="","",'True_Odds_Calculator_3-way'!A43)</f>
        <v>1.89</v>
      </c>
      <c r="B42" s="4">
        <f>IF('True_Odds_Calculator_3-way'!B43="","",'True_Odds_Calculator_3-way'!B43)</f>
        <v>3.53</v>
      </c>
      <c r="C42" s="4">
        <f>IF('True_Odds_Calculator_3-way'!C43="","",'True_Odds_Calculator_3-way'!C43)</f>
        <v>4.58</v>
      </c>
      <c r="D42" s="4">
        <f t="shared" si="0"/>
        <v>3.0727259434411014E-2</v>
      </c>
      <c r="E42" s="4">
        <f t="shared" si="1"/>
        <v>1.9273091854923567</v>
      </c>
      <c r="F42" s="4">
        <f t="shared" si="2"/>
        <v>3.6624174190599117</v>
      </c>
      <c r="G42" s="4">
        <f t="shared" si="3"/>
        <v>4.8054237885917042</v>
      </c>
      <c r="I42" s="4">
        <f t="shared" si="4"/>
        <v>1.030727259434411</v>
      </c>
    </row>
    <row r="43" spans="1:9" x14ac:dyDescent="0.2">
      <c r="A43" s="4">
        <f>IF('True_Odds_Calculator_3-way'!A44="","",'True_Odds_Calculator_3-way'!A44)</f>
        <v>3.22</v>
      </c>
      <c r="B43" s="4">
        <f>IF('True_Odds_Calculator_3-way'!B44="","",'True_Odds_Calculator_3-way'!B44)</f>
        <v>3.2</v>
      </c>
      <c r="C43" s="4">
        <f>IF('True_Odds_Calculator_3-way'!C44="","",'True_Odds_Calculator_3-way'!C44)</f>
        <v>2.4700000000000002</v>
      </c>
      <c r="D43" s="4">
        <f t="shared" si="0"/>
        <v>2.791730580632179E-2</v>
      </c>
      <c r="E43" s="4">
        <f t="shared" si="1"/>
        <v>3.3194663995534199</v>
      </c>
      <c r="F43" s="4">
        <f t="shared" si="2"/>
        <v>3.2982157852721938</v>
      </c>
      <c r="G43" s="4">
        <f t="shared" si="3"/>
        <v>2.5281092184886305</v>
      </c>
      <c r="I43" s="4">
        <f t="shared" si="4"/>
        <v>1.0279173058063218</v>
      </c>
    </row>
    <row r="44" spans="1:9" x14ac:dyDescent="0.2">
      <c r="A44" s="4">
        <f>IF('True_Odds_Calculator_3-way'!A45="","",'True_Odds_Calculator_3-way'!A45)</f>
        <v>1.67</v>
      </c>
      <c r="B44" s="4">
        <f>IF('True_Odds_Calculator_3-way'!B45="","",'True_Odds_Calculator_3-way'!B45)</f>
        <v>3.92</v>
      </c>
      <c r="C44" s="4">
        <f>IF('True_Odds_Calculator_3-way'!C45="","",'True_Odds_Calculator_3-way'!C45)</f>
        <v>5.62</v>
      </c>
      <c r="D44" s="4">
        <f t="shared" si="0"/>
        <v>3.184037908640569E-2</v>
      </c>
      <c r="E44" s="4">
        <f t="shared" si="1"/>
        <v>1.7001339869236747</v>
      </c>
      <c r="F44" s="4">
        <f t="shared" si="2"/>
        <v>4.0901705732656293</v>
      </c>
      <c r="G44" s="4">
        <f t="shared" si="3"/>
        <v>5.9764831353740213</v>
      </c>
      <c r="I44" s="4">
        <f t="shared" si="4"/>
        <v>1.0318403790864057</v>
      </c>
    </row>
    <row r="45" spans="1:9" x14ac:dyDescent="0.2">
      <c r="A45" s="4">
        <f>IF('True_Odds_Calculator_3-way'!A46="","",'True_Odds_Calculator_3-way'!A46)</f>
        <v>1.91</v>
      </c>
      <c r="B45" s="4">
        <f>IF('True_Odds_Calculator_3-way'!B46="","",'True_Odds_Calculator_3-way'!B46)</f>
        <v>3.66</v>
      </c>
      <c r="C45" s="4">
        <f>IF('True_Odds_Calculator_3-way'!C46="","",'True_Odds_Calculator_3-way'!C46)</f>
        <v>4.29</v>
      </c>
      <c r="D45" s="4">
        <f t="shared" si="0"/>
        <v>2.988448624016371E-2</v>
      </c>
      <c r="E45" s="4">
        <f t="shared" si="1"/>
        <v>1.9470453735972062</v>
      </c>
      <c r="F45" s="4">
        <f t="shared" si="2"/>
        <v>3.7984894032519674</v>
      </c>
      <c r="G45" s="4">
        <f t="shared" si="3"/>
        <v>4.4815167924961941</v>
      </c>
      <c r="I45" s="4">
        <f t="shared" si="4"/>
        <v>1.0298844862401637</v>
      </c>
    </row>
    <row r="46" spans="1:9" x14ac:dyDescent="0.2">
      <c r="A46" s="4">
        <f>IF('True_Odds_Calculator_3-way'!A47="","",'True_Odds_Calculator_3-way'!A47)</f>
        <v>1.65</v>
      </c>
      <c r="B46" s="4">
        <f>IF('True_Odds_Calculator_3-way'!B47="","",'True_Odds_Calculator_3-way'!B47)</f>
        <v>3.88</v>
      </c>
      <c r="C46" s="4">
        <f>IF('True_Odds_Calculator_3-way'!C47="","",'True_Odds_Calculator_3-way'!C47)</f>
        <v>6.03</v>
      </c>
      <c r="D46" s="4">
        <f t="shared" si="0"/>
        <v>2.9630044093807761E-2</v>
      </c>
      <c r="E46" s="4">
        <f t="shared" si="1"/>
        <v>1.6773347260409674</v>
      </c>
      <c r="F46" s="4">
        <f t="shared" si="2"/>
        <v>4.0346124984584382</v>
      </c>
      <c r="G46" s="4">
        <f t="shared" si="3"/>
        <v>6.4118676835993043</v>
      </c>
      <c r="I46" s="4">
        <f t="shared" si="4"/>
        <v>1.0296300440938078</v>
      </c>
    </row>
    <row r="47" spans="1:9" x14ac:dyDescent="0.2">
      <c r="A47" s="4">
        <f>IF('True_Odds_Calculator_3-way'!A48="","",'True_Odds_Calculator_3-way'!A48)</f>
        <v>1.82</v>
      </c>
      <c r="B47" s="4">
        <f>IF('True_Odds_Calculator_3-way'!B48="","",'True_Odds_Calculator_3-way'!B48)</f>
        <v>3.74</v>
      </c>
      <c r="C47" s="4">
        <f>IF('True_Odds_Calculator_3-way'!C48="","",'True_Odds_Calculator_3-way'!C48)</f>
        <v>4.71</v>
      </c>
      <c r="D47" s="4">
        <f t="shared" si="0"/>
        <v>2.9144453648012991E-2</v>
      </c>
      <c r="E47" s="4">
        <f t="shared" si="1"/>
        <v>1.8527585659283659</v>
      </c>
      <c r="F47" s="4">
        <f t="shared" si="2"/>
        <v>3.8810103756611389</v>
      </c>
      <c r="G47" s="4">
        <f t="shared" si="3"/>
        <v>4.93584859880115</v>
      </c>
      <c r="I47" s="4">
        <f t="shared" si="4"/>
        <v>1.029144453648013</v>
      </c>
    </row>
    <row r="48" spans="1:9" x14ac:dyDescent="0.2">
      <c r="A48" s="4">
        <f>IF('True_Odds_Calculator_3-way'!A49="","",'True_Odds_Calculator_3-way'!A49)</f>
        <v>1.81</v>
      </c>
      <c r="B48" s="4">
        <f>IF('True_Odds_Calculator_3-way'!B49="","",'True_Odds_Calculator_3-way'!B49)</f>
        <v>3.79</v>
      </c>
      <c r="C48" s="4">
        <f>IF('True_Odds_Calculator_3-way'!C49="","",'True_Odds_Calculator_3-way'!C49)</f>
        <v>4.3099999999999996</v>
      </c>
      <c r="D48" s="4">
        <f t="shared" si="0"/>
        <v>4.835699207428612E-2</v>
      </c>
      <c r="E48" s="4">
        <f t="shared" si="1"/>
        <v>1.864394425564418</v>
      </c>
      <c r="F48" s="4">
        <f t="shared" si="2"/>
        <v>4.0365999260293135</v>
      </c>
      <c r="G48" s="4">
        <f t="shared" si="3"/>
        <v>4.6317833203803112</v>
      </c>
      <c r="I48" s="4">
        <f t="shared" si="4"/>
        <v>1.0483569920742861</v>
      </c>
    </row>
    <row r="49" spans="1:9" x14ac:dyDescent="0.2">
      <c r="A49" s="4">
        <f>IF('True_Odds_Calculator_3-way'!A50="","",'True_Odds_Calculator_3-way'!A50)</f>
        <v>2.7</v>
      </c>
      <c r="B49" s="4">
        <f>IF('True_Odds_Calculator_3-way'!B50="","",'True_Odds_Calculator_3-way'!B50)</f>
        <v>3.37</v>
      </c>
      <c r="C49" s="4">
        <f>IF('True_Odds_Calculator_3-way'!C50="","",'True_Odds_Calculator_3-way'!C50)</f>
        <v>2.65</v>
      </c>
      <c r="D49" s="4">
        <f t="shared" si="0"/>
        <v>4.4464765980918308E-2</v>
      </c>
      <c r="E49" s="4">
        <f t="shared" si="1"/>
        <v>2.8125535831970869</v>
      </c>
      <c r="F49" s="4">
        <f t="shared" si="2"/>
        <v>3.5471770743177133</v>
      </c>
      <c r="G49" s="4">
        <f t="shared" si="3"/>
        <v>2.7583398951757583</v>
      </c>
      <c r="I49" s="4">
        <f t="shared" si="4"/>
        <v>1.0444647659809183</v>
      </c>
    </row>
    <row r="50" spans="1:9" x14ac:dyDescent="0.2">
      <c r="A50" s="4">
        <f>IF('True_Odds_Calculator_3-way'!A51="","",'True_Odds_Calculator_3-way'!A51)</f>
        <v>2.6</v>
      </c>
      <c r="B50" s="4">
        <f>IF('True_Odds_Calculator_3-way'!B51="","",'True_Odds_Calculator_3-way'!B51)</f>
        <v>3.5</v>
      </c>
      <c r="C50" s="4">
        <f>IF('True_Odds_Calculator_3-way'!C51="","",'True_Odds_Calculator_3-way'!C51)</f>
        <v>2.67</v>
      </c>
      <c r="D50" s="4">
        <f t="shared" si="0"/>
        <v>4.4861505535662705E-2</v>
      </c>
      <c r="E50" s="4">
        <f t="shared" si="1"/>
        <v>2.7051772128409723</v>
      </c>
      <c r="F50" s="4">
        <f t="shared" si="2"/>
        <v>3.6933015808674501</v>
      </c>
      <c r="G50" s="4">
        <f t="shared" si="3"/>
        <v>2.7810377718428074</v>
      </c>
      <c r="I50" s="4">
        <f t="shared" si="4"/>
        <v>1.0448615055356627</v>
      </c>
    </row>
    <row r="51" spans="1:9" x14ac:dyDescent="0.2">
      <c r="A51" s="4">
        <f>IF('True_Odds_Calculator_3-way'!A52="","",'True_Odds_Calculator_3-way'!A52)</f>
        <v>4.62</v>
      </c>
      <c r="B51" s="4">
        <f>IF('True_Odds_Calculator_3-way'!B52="","",'True_Odds_Calculator_3-way'!B52)</f>
        <v>3.6</v>
      </c>
      <c r="C51" s="4">
        <f>IF('True_Odds_Calculator_3-way'!C52="","",'True_Odds_Calculator_3-way'!C52)</f>
        <v>1.81</v>
      </c>
      <c r="D51" s="4">
        <f t="shared" si="0"/>
        <v>4.6714182073298138E-2</v>
      </c>
      <c r="E51" s="4">
        <f t="shared" si="1"/>
        <v>4.9781255581058463</v>
      </c>
      <c r="F51" s="4">
        <f t="shared" si="2"/>
        <v>3.8137896785178582</v>
      </c>
      <c r="G51" s="4">
        <f t="shared" si="3"/>
        <v>1.8624929160242625</v>
      </c>
      <c r="I51" s="4">
        <f t="shared" si="4"/>
        <v>1.0467141820732981</v>
      </c>
    </row>
    <row r="52" spans="1:9" x14ac:dyDescent="0.2">
      <c r="A52" s="4">
        <f>IF('True_Odds_Calculator_3-way'!A53="","",'True_Odds_Calculator_3-way'!A53)</f>
        <v>5.94</v>
      </c>
      <c r="B52" s="4">
        <f>IF('True_Odds_Calculator_3-way'!B53="","",'True_Odds_Calculator_3-way'!B53)</f>
        <v>4.04</v>
      </c>
      <c r="C52" s="4">
        <f>IF('True_Odds_Calculator_3-way'!C53="","",'True_Odds_Calculator_3-way'!C53)</f>
        <v>1.58</v>
      </c>
      <c r="D52" s="4">
        <f t="shared" si="0"/>
        <v>4.8786313230479106E-2</v>
      </c>
      <c r="E52" s="4">
        <f t="shared" si="1"/>
        <v>6.5751379437274675</v>
      </c>
      <c r="F52" s="4">
        <f t="shared" si="2"/>
        <v>4.3240878212142349</v>
      </c>
      <c r="G52" s="4">
        <f t="shared" si="3"/>
        <v>1.6216673228499126</v>
      </c>
      <c r="I52" s="4">
        <f t="shared" si="4"/>
        <v>1.0487863132304791</v>
      </c>
    </row>
    <row r="53" spans="1:9" x14ac:dyDescent="0.2">
      <c r="A53" s="4">
        <f>IF('True_Odds_Calculator_3-way'!A54="","",'True_Odds_Calculator_3-way'!A54)</f>
        <v>2.58</v>
      </c>
      <c r="B53" s="4">
        <f>IF('True_Odds_Calculator_3-way'!B54="","",'True_Odds_Calculator_3-way'!B54)</f>
        <v>3.28</v>
      </c>
      <c r="C53" s="4">
        <f>IF('True_Odds_Calculator_3-way'!C54="","",'True_Odds_Calculator_3-way'!C54)</f>
        <v>2.85</v>
      </c>
      <c r="D53" s="4">
        <f t="shared" si="0"/>
        <v>4.3352140987749976E-2</v>
      </c>
      <c r="E53" s="4">
        <f t="shared" si="1"/>
        <v>2.6799148395240611</v>
      </c>
      <c r="F53" s="4">
        <f t="shared" si="2"/>
        <v>3.4432020649641366</v>
      </c>
      <c r="G53" s="4">
        <f t="shared" si="3"/>
        <v>2.9724176349662552</v>
      </c>
      <c r="I53" s="4">
        <f t="shared" si="4"/>
        <v>1.04335214098775</v>
      </c>
    </row>
    <row r="54" spans="1:9" x14ac:dyDescent="0.2">
      <c r="A54" s="4">
        <f>IF('True_Odds_Calculator_3-way'!A55="","",'True_Odds_Calculator_3-way'!A55)</f>
        <v>3.59</v>
      </c>
      <c r="B54" s="4">
        <f>IF('True_Odds_Calculator_3-way'!B55="","",'True_Odds_Calculator_3-way'!B55)</f>
        <v>3.42</v>
      </c>
      <c r="C54" s="4">
        <f>IF('True_Odds_Calculator_3-way'!C55="","",'True_Odds_Calculator_3-way'!C55)</f>
        <v>2.11</v>
      </c>
      <c r="D54" s="4">
        <f t="shared" si="0"/>
        <v>4.4882842141239276E-2</v>
      </c>
      <c r="E54" s="4">
        <f t="shared" si="1"/>
        <v>3.793762213913618</v>
      </c>
      <c r="F54" s="4">
        <f t="shared" si="2"/>
        <v>3.6044256277653455</v>
      </c>
      <c r="G54" s="4">
        <f t="shared" si="3"/>
        <v>2.1787788159108255</v>
      </c>
      <c r="I54" s="4">
        <f t="shared" si="4"/>
        <v>1.0448828421412393</v>
      </c>
    </row>
    <row r="55" spans="1:9" x14ac:dyDescent="0.2">
      <c r="A55" s="4">
        <f>IF('True_Odds_Calculator_3-way'!A56="","",'True_Odds_Calculator_3-way'!A56)</f>
        <v>1.85</v>
      </c>
      <c r="B55" s="4">
        <f>IF('True_Odds_Calculator_3-way'!B56="","",'True_Odds_Calculator_3-way'!B56)</f>
        <v>3.47</v>
      </c>
      <c r="C55" s="4">
        <f>IF('True_Odds_Calculator_3-way'!C56="","",'True_Odds_Calculator_3-way'!C56)</f>
        <v>4.6100000000000003</v>
      </c>
      <c r="D55" s="4">
        <f t="shared" si="0"/>
        <v>4.5644718277198626E-2</v>
      </c>
      <c r="E55" s="4">
        <f t="shared" si="1"/>
        <v>1.9035811969284699</v>
      </c>
      <c r="F55" s="4">
        <f t="shared" si="2"/>
        <v>3.6634125166419462</v>
      </c>
      <c r="G55" s="4">
        <f t="shared" si="3"/>
        <v>4.9577393963879768</v>
      </c>
      <c r="I55" s="4">
        <f t="shared" si="4"/>
        <v>1.0456447182771986</v>
      </c>
    </row>
    <row r="56" spans="1:9" x14ac:dyDescent="0.2">
      <c r="A56" s="4">
        <f>IF('True_Odds_Calculator_3-way'!A57="","",'True_Odds_Calculator_3-way'!A57)</f>
        <v>2.06</v>
      </c>
      <c r="B56" s="4">
        <f>IF('True_Odds_Calculator_3-way'!B57="","",'True_Odds_Calculator_3-way'!B57)</f>
        <v>3.28</v>
      </c>
      <c r="C56" s="4">
        <f>IF('True_Odds_Calculator_3-way'!C57="","",'True_Odds_Calculator_3-way'!C57)</f>
        <v>3.91</v>
      </c>
      <c r="D56" s="4">
        <f t="shared" si="0"/>
        <v>4.6069417687696124E-2</v>
      </c>
      <c r="E56" s="4">
        <f t="shared" si="1"/>
        <v>2.1272955777135469</v>
      </c>
      <c r="F56" s="4">
        <f t="shared" si="2"/>
        <v>3.453974011412889</v>
      </c>
      <c r="G56" s="4">
        <f t="shared" si="3"/>
        <v>4.1597683297497001</v>
      </c>
      <c r="I56" s="4">
        <f t="shared" si="4"/>
        <v>1.0460694176876961</v>
      </c>
    </row>
    <row r="57" spans="1:9" x14ac:dyDescent="0.2">
      <c r="A57" s="4">
        <f>IF('True_Odds_Calculator_3-way'!A58="","",'True_Odds_Calculator_3-way'!A58)</f>
        <v>2.25</v>
      </c>
      <c r="B57" s="4">
        <f>IF('True_Odds_Calculator_3-way'!B58="","",'True_Odds_Calculator_3-way'!B58)</f>
        <v>3.62</v>
      </c>
      <c r="C57" s="4">
        <f>IF('True_Odds_Calculator_3-way'!C58="","",'True_Odds_Calculator_3-way'!C58)</f>
        <v>3.09</v>
      </c>
      <c r="D57" s="4">
        <f t="shared" si="0"/>
        <v>4.4312133836351908E-2</v>
      </c>
      <c r="E57" s="4">
        <f t="shared" si="1"/>
        <v>2.3273472935671644</v>
      </c>
      <c r="F57" s="4">
        <f t="shared" si="2"/>
        <v>3.8244956881814378</v>
      </c>
      <c r="G57" s="4">
        <f t="shared" si="3"/>
        <v>3.237776991605827</v>
      </c>
      <c r="I57" s="4">
        <f t="shared" si="4"/>
        <v>1.0443121338363519</v>
      </c>
    </row>
    <row r="58" spans="1:9" x14ac:dyDescent="0.2">
      <c r="A58" s="4">
        <f>IF('True_Odds_Calculator_3-way'!A59="","",'True_Odds_Calculator_3-way'!A59)</f>
        <v>1.81</v>
      </c>
      <c r="B58" s="4">
        <f>IF('True_Odds_Calculator_3-way'!B59="","",'True_Odds_Calculator_3-way'!B59)</f>
        <v>3.71</v>
      </c>
      <c r="C58" s="4">
        <f>IF('True_Odds_Calculator_3-way'!C59="","",'True_Odds_Calculator_3-way'!C59)</f>
        <v>4.47</v>
      </c>
      <c r="D58" s="4">
        <f t="shared" si="0"/>
        <v>4.574161335348359E-2</v>
      </c>
      <c r="E58" s="4">
        <f t="shared" si="1"/>
        <v>1.8613690199513222</v>
      </c>
      <c r="F58" s="4">
        <f t="shared" si="2"/>
        <v>3.9324472489024345</v>
      </c>
      <c r="G58" s="4">
        <f t="shared" si="3"/>
        <v>4.7969351326585121</v>
      </c>
      <c r="I58" s="4">
        <f t="shared" si="4"/>
        <v>1.0457416133534836</v>
      </c>
    </row>
    <row r="59" spans="1:9" x14ac:dyDescent="0.2">
      <c r="A59" s="4">
        <f>IF('True_Odds_Calculator_3-way'!A60="","",'True_Odds_Calculator_3-way'!A60)</f>
        <v>1.76</v>
      </c>
      <c r="B59" s="4">
        <f>IF('True_Odds_Calculator_3-way'!B60="","",'True_Odds_Calculator_3-way'!B60)</f>
        <v>3.53</v>
      </c>
      <c r="C59" s="4">
        <f>IF('True_Odds_Calculator_3-way'!C60="","",'True_Odds_Calculator_3-way'!C60)</f>
        <v>5.12</v>
      </c>
      <c r="D59" s="4">
        <f t="shared" si="0"/>
        <v>4.6780437161988209E-2</v>
      </c>
      <c r="E59" s="4">
        <f t="shared" si="1"/>
        <v>1.8096654040480662</v>
      </c>
      <c r="F59" s="4">
        <f t="shared" si="2"/>
        <v>3.7356275476075353</v>
      </c>
      <c r="G59" s="4">
        <f t="shared" si="3"/>
        <v>5.5642413069924697</v>
      </c>
      <c r="I59" s="4">
        <f t="shared" si="4"/>
        <v>1.0467804371619882</v>
      </c>
    </row>
    <row r="60" spans="1:9" x14ac:dyDescent="0.2">
      <c r="A60" s="4">
        <f>IF('True_Odds_Calculator_3-way'!A61="","",'True_Odds_Calculator_3-way'!A61)</f>
        <v>3.26</v>
      </c>
      <c r="B60" s="4">
        <f>IF('True_Odds_Calculator_3-way'!B61="","",'True_Odds_Calculator_3-way'!B61)</f>
        <v>3.57</v>
      </c>
      <c r="C60" s="4">
        <f>IF('True_Odds_Calculator_3-way'!C61="","",'True_Odds_Calculator_3-way'!C61)</f>
        <v>2.19</v>
      </c>
      <c r="D60" s="4">
        <f t="shared" si="0"/>
        <v>4.3481515641806023E-2</v>
      </c>
      <c r="E60" s="4">
        <f t="shared" si="1"/>
        <v>3.4216737912219357</v>
      </c>
      <c r="F60" s="4">
        <f t="shared" si="2"/>
        <v>3.7648021724121734</v>
      </c>
      <c r="G60" s="4">
        <f t="shared" si="3"/>
        <v>2.2617927077504181</v>
      </c>
      <c r="I60" s="4">
        <f t="shared" si="4"/>
        <v>1.043481515641806</v>
      </c>
    </row>
    <row r="61" spans="1:9" x14ac:dyDescent="0.2">
      <c r="A61" s="4">
        <f>IF('True_Odds_Calculator_3-way'!A62="","",'True_Odds_Calculator_3-way'!A62)</f>
        <v>1.68</v>
      </c>
      <c r="B61" s="4">
        <f>IF('True_Odds_Calculator_3-way'!B62="","",'True_Odds_Calculator_3-way'!B62)</f>
        <v>3.82</v>
      </c>
      <c r="C61" s="4">
        <f>IF('True_Odds_Calculator_3-way'!C62="","",'True_Odds_Calculator_3-way'!C62)</f>
        <v>5.21</v>
      </c>
      <c r="D61" s="4">
        <f t="shared" si="0"/>
        <v>4.8956779604647727E-2</v>
      </c>
      <c r="E61" s="4">
        <f t="shared" si="1"/>
        <v>1.7273568644134112</v>
      </c>
      <c r="F61" s="4">
        <f t="shared" si="2"/>
        <v>4.0739639865912292</v>
      </c>
      <c r="G61" s="4">
        <f t="shared" si="3"/>
        <v>5.6941235347892603</v>
      </c>
      <c r="I61" s="4">
        <f t="shared" si="4"/>
        <v>1.0489567796046477</v>
      </c>
    </row>
    <row r="62" spans="1:9" x14ac:dyDescent="0.2">
      <c r="A62" s="4">
        <f>IF('True_Odds_Calculator_3-way'!A63="","",'True_Odds_Calculator_3-way'!A63)</f>
        <v>1.56</v>
      </c>
      <c r="B62" s="4">
        <f>IF('True_Odds_Calculator_3-way'!B63="","",'True_Odds_Calculator_3-way'!B63)</f>
        <v>4</v>
      </c>
      <c r="C62" s="4">
        <f>IF('True_Odds_Calculator_3-way'!C63="","",'True_Odds_Calculator_3-way'!C63)</f>
        <v>6.37</v>
      </c>
      <c r="D62" s="4">
        <f t="shared" si="0"/>
        <v>4.8011512297226444E-2</v>
      </c>
      <c r="E62" s="4">
        <f t="shared" si="1"/>
        <v>1.5999441847484823</v>
      </c>
      <c r="F62" s="4">
        <f t="shared" si="2"/>
        <v>4.273574357062988</v>
      </c>
      <c r="G62" s="4">
        <f t="shared" si="3"/>
        <v>7.0931023816888308</v>
      </c>
      <c r="I62" s="4">
        <f t="shared" si="4"/>
        <v>1.0480115122972264</v>
      </c>
    </row>
    <row r="63" spans="1:9" x14ac:dyDescent="0.2">
      <c r="A63" s="4">
        <f>IF('True_Odds_Calculator_3-way'!A64="","",'True_Odds_Calculator_3-way'!A64)</f>
        <v>2.21</v>
      </c>
      <c r="B63" s="4">
        <f>IF('True_Odds_Calculator_3-way'!B64="","",'True_Odds_Calculator_3-way'!B64)</f>
        <v>3.37</v>
      </c>
      <c r="C63" s="4">
        <f>IF('True_Odds_Calculator_3-way'!C64="","",'True_Odds_Calculator_3-way'!C64)</f>
        <v>3.37</v>
      </c>
      <c r="D63" s="4">
        <f t="shared" si="0"/>
        <v>4.5960497871826211E-2</v>
      </c>
      <c r="E63" s="4">
        <f t="shared" si="1"/>
        <v>2.2874474031757734</v>
      </c>
      <c r="F63" s="4">
        <f t="shared" si="2"/>
        <v>3.5534615201106918</v>
      </c>
      <c r="G63" s="4">
        <f t="shared" si="3"/>
        <v>3.5534615201106918</v>
      </c>
      <c r="I63" s="4">
        <f t="shared" si="4"/>
        <v>1.0459604978718262</v>
      </c>
    </row>
    <row r="64" spans="1:9" x14ac:dyDescent="0.2">
      <c r="A64" s="4">
        <f>IF('True_Odds_Calculator_3-way'!A65="","",'True_Odds_Calculator_3-way'!A65)</f>
        <v>2.71</v>
      </c>
      <c r="B64" s="4">
        <f>IF('True_Odds_Calculator_3-way'!B65="","",'True_Odds_Calculator_3-way'!B65)</f>
        <v>3.16</v>
      </c>
      <c r="C64" s="4">
        <f>IF('True_Odds_Calculator_3-way'!C65="","",'True_Odds_Calculator_3-way'!C65)</f>
        <v>2.8</v>
      </c>
      <c r="D64" s="4">
        <f t="shared" si="0"/>
        <v>4.260224338228924E-2</v>
      </c>
      <c r="E64" s="4">
        <f t="shared" si="1"/>
        <v>2.8184659171052342</v>
      </c>
      <c r="F64" s="4">
        <f t="shared" si="2"/>
        <v>3.3084652716709417</v>
      </c>
      <c r="G64" s="4">
        <f t="shared" si="3"/>
        <v>2.9159440405232742</v>
      </c>
      <c r="I64" s="4">
        <f t="shared" si="4"/>
        <v>1.0426022433822892</v>
      </c>
    </row>
    <row r="65" spans="1:9" x14ac:dyDescent="0.2">
      <c r="A65" s="4">
        <f>IF('True_Odds_Calculator_3-way'!A66="","",'True_Odds_Calculator_3-way'!A66)</f>
        <v>2.2000000000000002</v>
      </c>
      <c r="B65" s="4">
        <f>IF('True_Odds_Calculator_3-way'!B66="","",'True_Odds_Calculator_3-way'!B66)</f>
        <v>3.34</v>
      </c>
      <c r="C65" s="4">
        <f>IF('True_Odds_Calculator_3-way'!C66="","",'True_Odds_Calculator_3-way'!C66)</f>
        <v>3.43</v>
      </c>
      <c r="D65" s="4">
        <f t="shared" si="0"/>
        <v>4.549184165461817E-2</v>
      </c>
      <c r="E65" s="4">
        <f t="shared" si="1"/>
        <v>2.2759264632755847</v>
      </c>
      <c r="F65" s="4">
        <f t="shared" si="2"/>
        <v>3.5181877063612301</v>
      </c>
      <c r="G65" s="4">
        <f t="shared" si="3"/>
        <v>3.6181905534840633</v>
      </c>
      <c r="I65" s="4">
        <f t="shared" si="4"/>
        <v>1.0454918416546182</v>
      </c>
    </row>
    <row r="66" spans="1:9" x14ac:dyDescent="0.2">
      <c r="A66" s="4">
        <f>IF('True_Odds_Calculator_3-way'!A67="","",'True_Odds_Calculator_3-way'!A67)</f>
        <v>3.25</v>
      </c>
      <c r="B66" s="4">
        <f>IF('True_Odds_Calculator_3-way'!B67="","",'True_Odds_Calculator_3-way'!B67)</f>
        <v>3.28</v>
      </c>
      <c r="C66" s="4">
        <f>IF('True_Odds_Calculator_3-way'!C67="","",'True_Odds_Calculator_3-way'!C67)</f>
        <v>2.31</v>
      </c>
      <c r="D66" s="4">
        <f t="shared" si="0"/>
        <v>4.547078937322846E-2</v>
      </c>
      <c r="E66" s="4">
        <f t="shared" si="1"/>
        <v>3.4183899642306823</v>
      </c>
      <c r="F66" s="4">
        <f t="shared" si="2"/>
        <v>3.4515951183957241</v>
      </c>
      <c r="G66" s="4">
        <f t="shared" si="3"/>
        <v>2.3938134107575104</v>
      </c>
      <c r="I66" s="4">
        <f t="shared" si="4"/>
        <v>1.0454707893732285</v>
      </c>
    </row>
    <row r="67" spans="1:9" x14ac:dyDescent="0.2">
      <c r="A67" s="4">
        <f>IF('True_Odds_Calculator_3-way'!A68="","",'True_Odds_Calculator_3-way'!A68)</f>
        <v>2.08</v>
      </c>
      <c r="B67" s="4">
        <f>IF('True_Odds_Calculator_3-way'!B68="","",'True_Odds_Calculator_3-way'!B68)</f>
        <v>3.66</v>
      </c>
      <c r="C67" s="4">
        <f>IF('True_Odds_Calculator_3-way'!C68="","",'True_Odds_Calculator_3-way'!C68)</f>
        <v>3.43</v>
      </c>
      <c r="D67" s="4">
        <f t="shared" ref="D67:D130" si="5">IF(A67="","",((1/A67)+(1/B67)+(1/C67))-1)</f>
        <v>4.5538463989450939E-2</v>
      </c>
      <c r="E67" s="4">
        <f t="shared" ref="E67:E130" si="6">IF(A67="","",(3*A67)/(3-($D67*A67)))</f>
        <v>2.1478136396318699</v>
      </c>
      <c r="F67" s="4">
        <f t="shared" ref="F67:F130" si="7">IF(B67="","",(3*B67)/(3-($D67*B67)))</f>
        <v>3.8752997412103944</v>
      </c>
      <c r="G67" s="4">
        <f t="shared" ref="G67:G130" si="8">IF(C67="","",(3*C67)/(3-($D67*C67)))</f>
        <v>3.6183940139599873</v>
      </c>
      <c r="I67" s="4">
        <f t="shared" ref="I67:I130" si="9">IF(A67="","",D67+1)</f>
        <v>1.0455384639894509</v>
      </c>
    </row>
    <row r="68" spans="1:9" x14ac:dyDescent="0.2">
      <c r="A68" s="4">
        <f>IF('True_Odds_Calculator_3-way'!A69="","",'True_Odds_Calculator_3-way'!A69)</f>
        <v>3.62</v>
      </c>
      <c r="B68" s="4">
        <f>IF('True_Odds_Calculator_3-way'!B69="","",'True_Odds_Calculator_3-way'!B69)</f>
        <v>3.24</v>
      </c>
      <c r="C68" s="4">
        <f>IF('True_Odds_Calculator_3-way'!C69="","",'True_Odds_Calculator_3-way'!C69)</f>
        <v>2.17</v>
      </c>
      <c r="D68" s="4">
        <f t="shared" si="5"/>
        <v>4.5714562318851515E-2</v>
      </c>
      <c r="E68" s="4">
        <f t="shared" si="6"/>
        <v>3.8313455998766814</v>
      </c>
      <c r="F68" s="4">
        <f t="shared" si="7"/>
        <v>3.4082722900850864</v>
      </c>
      <c r="G68" s="4">
        <f t="shared" si="8"/>
        <v>2.2442089585789522</v>
      </c>
      <c r="I68" s="4">
        <f t="shared" si="9"/>
        <v>1.0457145623188515</v>
      </c>
    </row>
    <row r="69" spans="1:9" x14ac:dyDescent="0.2">
      <c r="A69" s="4">
        <f>IF('True_Odds_Calculator_3-way'!A70="","",'True_Odds_Calculator_3-way'!A70)</f>
        <v>2.5</v>
      </c>
      <c r="B69" s="4">
        <f>IF('True_Odds_Calculator_3-way'!B70="","",'True_Odds_Calculator_3-way'!B70)</f>
        <v>3.1</v>
      </c>
      <c r="C69" s="4">
        <f>IF('True_Odds_Calculator_3-way'!C70="","",'True_Odds_Calculator_3-way'!C70)</f>
        <v>3.11</v>
      </c>
      <c r="D69" s="4">
        <f t="shared" si="5"/>
        <v>4.4124053521418904E-2</v>
      </c>
      <c r="E69" s="4">
        <f t="shared" si="6"/>
        <v>2.59543423248802</v>
      </c>
      <c r="F69" s="4">
        <f t="shared" si="7"/>
        <v>3.2480964894548885</v>
      </c>
      <c r="G69" s="4">
        <f t="shared" si="8"/>
        <v>3.2590764654181599</v>
      </c>
      <c r="I69" s="4">
        <f t="shared" si="9"/>
        <v>1.0441240535214189</v>
      </c>
    </row>
    <row r="70" spans="1:9" x14ac:dyDescent="0.2">
      <c r="A70" s="4">
        <f>IF('True_Odds_Calculator_3-way'!A71="","",'True_Odds_Calculator_3-way'!A71)</f>
        <v>2.64</v>
      </c>
      <c r="B70" s="4">
        <f>IF('True_Odds_Calculator_3-way'!B71="","",'True_Odds_Calculator_3-way'!B71)</f>
        <v>3.09</v>
      </c>
      <c r="C70" s="4">
        <f>IF('True_Odds_Calculator_3-way'!C71="","",'True_Odds_Calculator_3-way'!C71)</f>
        <v>2.93</v>
      </c>
      <c r="D70" s="4">
        <f t="shared" si="5"/>
        <v>4.3709402584779511E-2</v>
      </c>
      <c r="E70" s="4">
        <f t="shared" si="6"/>
        <v>2.7456078119285192</v>
      </c>
      <c r="F70" s="4">
        <f t="shared" si="7"/>
        <v>3.2356721767396475</v>
      </c>
      <c r="G70" s="4">
        <f t="shared" si="8"/>
        <v>3.0606580107245724</v>
      </c>
      <c r="I70" s="4">
        <f t="shared" si="9"/>
        <v>1.0437094025847795</v>
      </c>
    </row>
    <row r="71" spans="1:9" x14ac:dyDescent="0.2">
      <c r="A71" s="4">
        <f>IF('True_Odds_Calculator_3-way'!A72="","",'True_Odds_Calculator_3-way'!A72)</f>
        <v>2.08</v>
      </c>
      <c r="B71" s="4">
        <f>IF('True_Odds_Calculator_3-way'!B72="","",'True_Odds_Calculator_3-way'!B72)</f>
        <v>3.32</v>
      </c>
      <c r="C71" s="4">
        <f>IF('True_Odds_Calculator_3-way'!C72="","",'True_Odds_Calculator_3-way'!C72)</f>
        <v>3.64</v>
      </c>
      <c r="D71" s="4">
        <f t="shared" si="5"/>
        <v>5.6699324771613879E-2</v>
      </c>
      <c r="E71" s="4">
        <f t="shared" si="6"/>
        <v>2.1651139458219864</v>
      </c>
      <c r="F71" s="4">
        <f t="shared" si="7"/>
        <v>3.5422675577441662</v>
      </c>
      <c r="G71" s="4">
        <f t="shared" si="8"/>
        <v>3.908914477940225</v>
      </c>
      <c r="I71" s="4">
        <f t="shared" si="9"/>
        <v>1.0566993247716139</v>
      </c>
    </row>
    <row r="72" spans="1:9" x14ac:dyDescent="0.2">
      <c r="A72" s="4">
        <f>IF('True_Odds_Calculator_3-way'!A73="","",'True_Odds_Calculator_3-way'!A73)</f>
        <v>1.88</v>
      </c>
      <c r="B72" s="4">
        <f>IF('True_Odds_Calculator_3-way'!B73="","",'True_Odds_Calculator_3-way'!B73)</f>
        <v>3.54</v>
      </c>
      <c r="C72" s="4">
        <f>IF('True_Odds_Calculator_3-way'!C73="","",'True_Odds_Calculator_3-way'!C73)</f>
        <v>4.09</v>
      </c>
      <c r="D72" s="4">
        <f t="shared" si="5"/>
        <v>5.8899546829348504E-2</v>
      </c>
      <c r="E72" s="4">
        <f t="shared" si="6"/>
        <v>1.9520509474818757</v>
      </c>
      <c r="F72" s="4">
        <f t="shared" si="7"/>
        <v>3.8044122240170322</v>
      </c>
      <c r="G72" s="4">
        <f t="shared" si="8"/>
        <v>4.4471009403580188</v>
      </c>
      <c r="I72" s="4">
        <f t="shared" si="9"/>
        <v>1.0588995468293485</v>
      </c>
    </row>
    <row r="73" spans="1:9" x14ac:dyDescent="0.2">
      <c r="A73" s="4">
        <f>IF('True_Odds_Calculator_3-way'!A74="","",'True_Odds_Calculator_3-way'!A74)</f>
        <v>4.01</v>
      </c>
      <c r="B73" s="4">
        <f>IF('True_Odds_Calculator_3-way'!B74="","",'True_Odds_Calculator_3-way'!B74)</f>
        <v>3.57</v>
      </c>
      <c r="C73" s="4">
        <f>IF('True_Odds_Calculator_3-way'!C74="","",'True_Odds_Calculator_3-way'!C74)</f>
        <v>1.89</v>
      </c>
      <c r="D73" s="4">
        <f t="shared" si="5"/>
        <v>5.858913252194764E-2</v>
      </c>
      <c r="E73" s="4">
        <f t="shared" si="6"/>
        <v>4.3507231434028997</v>
      </c>
      <c r="F73" s="4">
        <f t="shared" si="7"/>
        <v>3.8375586891749811</v>
      </c>
      <c r="G73" s="4">
        <f t="shared" si="8"/>
        <v>1.9624357678386568</v>
      </c>
      <c r="I73" s="4">
        <f t="shared" si="9"/>
        <v>1.0585891325219476</v>
      </c>
    </row>
    <row r="74" spans="1:9" x14ac:dyDescent="0.2">
      <c r="A74" s="4">
        <f>IF('True_Odds_Calculator_3-way'!A75="","",'True_Odds_Calculator_3-way'!A75)</f>
        <v>1.6</v>
      </c>
      <c r="B74" s="4">
        <f>IF('True_Odds_Calculator_3-way'!B75="","",'True_Odds_Calculator_3-way'!B75)</f>
        <v>4.24</v>
      </c>
      <c r="C74" s="4">
        <f>IF('True_Odds_Calculator_3-way'!C75="","",'True_Odds_Calculator_3-way'!C75)</f>
        <v>5.05</v>
      </c>
      <c r="D74" s="4">
        <f t="shared" si="5"/>
        <v>5.8868858583971617E-2</v>
      </c>
      <c r="E74" s="4">
        <f t="shared" si="6"/>
        <v>1.6518630904929672</v>
      </c>
      <c r="F74" s="4">
        <f t="shared" si="7"/>
        <v>4.6247885093055912</v>
      </c>
      <c r="G74" s="4">
        <f t="shared" si="8"/>
        <v>5.6054801692918534</v>
      </c>
      <c r="I74" s="4">
        <f t="shared" si="9"/>
        <v>1.0588688585839716</v>
      </c>
    </row>
    <row r="75" spans="1:9" x14ac:dyDescent="0.2">
      <c r="A75" s="4">
        <f>IF('True_Odds_Calculator_3-way'!A76="","",'True_Odds_Calculator_3-way'!A76)</f>
        <v>1.37</v>
      </c>
      <c r="B75" s="4">
        <f>IF('True_Odds_Calculator_3-way'!B76="","",'True_Odds_Calculator_3-way'!B76)</f>
        <v>5.08</v>
      </c>
      <c r="C75" s="4">
        <f>IF('True_Odds_Calculator_3-way'!C76="","",'True_Odds_Calculator_3-way'!C76)</f>
        <v>7.34</v>
      </c>
      <c r="D75" s="4">
        <f t="shared" si="5"/>
        <v>6.3017183016406353E-2</v>
      </c>
      <c r="E75" s="4">
        <f t="shared" si="6"/>
        <v>1.4105938539832825</v>
      </c>
      <c r="F75" s="4">
        <f t="shared" si="7"/>
        <v>5.6868372671427005</v>
      </c>
      <c r="G75" s="4">
        <f t="shared" si="8"/>
        <v>8.6779902494181105</v>
      </c>
      <c r="I75" s="4">
        <f t="shared" si="9"/>
        <v>1.0630171830164064</v>
      </c>
    </row>
    <row r="76" spans="1:9" x14ac:dyDescent="0.2">
      <c r="A76" s="4">
        <f>IF('True_Odds_Calculator_3-way'!A77="","",'True_Odds_Calculator_3-way'!A77)</f>
        <v>1.9</v>
      </c>
      <c r="B76" s="4">
        <f>IF('True_Odds_Calculator_3-way'!B77="","",'True_Odds_Calculator_3-way'!B77)</f>
        <v>3.45</v>
      </c>
      <c r="C76" s="4">
        <f>IF('True_Odds_Calculator_3-way'!C77="","",'True_Odds_Calculator_3-way'!C77)</f>
        <v>3.65</v>
      </c>
      <c r="D76" s="4">
        <f t="shared" si="5"/>
        <v>9.0143464677178375E-2</v>
      </c>
      <c r="E76" s="4">
        <f t="shared" si="6"/>
        <v>2.015040390783462</v>
      </c>
      <c r="F76" s="4">
        <f t="shared" si="7"/>
        <v>3.8490072795034393</v>
      </c>
      <c r="G76" s="4">
        <f t="shared" si="8"/>
        <v>4.0996244627532734</v>
      </c>
      <c r="I76" s="4">
        <f t="shared" si="9"/>
        <v>1.0901434646771784</v>
      </c>
    </row>
    <row r="77" spans="1:9" x14ac:dyDescent="0.2">
      <c r="A77" s="4">
        <f>IF('True_Odds_Calculator_3-way'!A78="","",'True_Odds_Calculator_3-way'!A78)</f>
        <v>5.28</v>
      </c>
      <c r="B77" s="4">
        <f>IF('True_Odds_Calculator_3-way'!B78="","",'True_Odds_Calculator_3-way'!B78)</f>
        <v>3.45</v>
      </c>
      <c r="C77" s="4">
        <f>IF('True_Odds_Calculator_3-way'!C78="","",'True_Odds_Calculator_3-way'!C78)</f>
        <v>1.72</v>
      </c>
      <c r="D77" s="4">
        <f t="shared" si="5"/>
        <v>6.0644360694916966E-2</v>
      </c>
      <c r="E77" s="4">
        <f t="shared" si="6"/>
        <v>5.9108937788644411</v>
      </c>
      <c r="F77" s="4">
        <f t="shared" si="7"/>
        <v>3.7086446407772522</v>
      </c>
      <c r="G77" s="4">
        <f t="shared" si="8"/>
        <v>1.7819576582356236</v>
      </c>
      <c r="I77" s="4">
        <f t="shared" si="9"/>
        <v>1.060644360694917</v>
      </c>
    </row>
    <row r="78" spans="1:9" x14ac:dyDescent="0.2">
      <c r="A78" s="4">
        <f>IF('True_Odds_Calculator_3-way'!A79="","",'True_Odds_Calculator_3-way'!A79)</f>
        <v>2.64</v>
      </c>
      <c r="B78" s="4">
        <f>IF('True_Odds_Calculator_3-way'!B79="","",'True_Odds_Calculator_3-way'!B79)</f>
        <v>3.45</v>
      </c>
      <c r="C78" s="4">
        <f>IF('True_Odds_Calculator_3-way'!C79="","",'True_Odds_Calculator_3-way'!C79)</f>
        <v>2.59</v>
      </c>
      <c r="D78" s="4">
        <f t="shared" si="5"/>
        <v>5.4743337352033183E-2</v>
      </c>
      <c r="E78" s="4">
        <f t="shared" si="6"/>
        <v>2.7736165849896066</v>
      </c>
      <c r="F78" s="4">
        <f t="shared" si="7"/>
        <v>3.681786257206805</v>
      </c>
      <c r="G78" s="4">
        <f t="shared" si="8"/>
        <v>2.7184801222466279</v>
      </c>
      <c r="I78" s="4">
        <f t="shared" si="9"/>
        <v>1.0547433373520332</v>
      </c>
    </row>
    <row r="79" spans="1:9" x14ac:dyDescent="0.2">
      <c r="A79" s="4">
        <f>IF('True_Odds_Calculator_3-way'!A80="","",'True_Odds_Calculator_3-way'!A80)</f>
        <v>3.15</v>
      </c>
      <c r="B79" s="4">
        <f>IF('True_Odds_Calculator_3-way'!B80="","",'True_Odds_Calculator_3-way'!B80)</f>
        <v>3.69</v>
      </c>
      <c r="C79" s="4">
        <f>IF('True_Odds_Calculator_3-way'!C80="","",'True_Odds_Calculator_3-way'!C80)</f>
        <v>2.14</v>
      </c>
      <c r="D79" s="4">
        <f t="shared" si="5"/>
        <v>5.575274711358591E-2</v>
      </c>
      <c r="E79" s="4">
        <f t="shared" si="6"/>
        <v>3.3458684239198413</v>
      </c>
      <c r="F79" s="4">
        <f t="shared" si="7"/>
        <v>3.9616753706561676</v>
      </c>
      <c r="G79" s="4">
        <f t="shared" si="8"/>
        <v>2.2286334033077</v>
      </c>
      <c r="I79" s="4">
        <f t="shared" si="9"/>
        <v>1.0557527471135859</v>
      </c>
    </row>
    <row r="80" spans="1:9" x14ac:dyDescent="0.2">
      <c r="A80" s="4">
        <f>IF('True_Odds_Calculator_3-way'!A81="","",'True_Odds_Calculator_3-way'!A81)</f>
        <v>2.95</v>
      </c>
      <c r="B80" s="4">
        <f>IF('True_Odds_Calculator_3-way'!B81="","",'True_Odds_Calculator_3-way'!B81)</f>
        <v>3.53</v>
      </c>
      <c r="C80" s="4">
        <f>IF('True_Odds_Calculator_3-way'!C81="","",'True_Odds_Calculator_3-way'!C81)</f>
        <v>2.5</v>
      </c>
      <c r="D80" s="4">
        <f t="shared" si="5"/>
        <v>2.2269169827627611E-2</v>
      </c>
      <c r="E80" s="4">
        <f t="shared" si="6"/>
        <v>3.0160454137341794</v>
      </c>
      <c r="F80" s="4">
        <f t="shared" si="7"/>
        <v>3.6249869460786019</v>
      </c>
      <c r="G80" s="4">
        <f t="shared" si="8"/>
        <v>2.5472713485482252</v>
      </c>
      <c r="I80" s="4">
        <f t="shared" si="9"/>
        <v>1.0222691698276276</v>
      </c>
    </row>
    <row r="81" spans="1:9" x14ac:dyDescent="0.2">
      <c r="A81" s="4">
        <f>IF('True_Odds_Calculator_3-way'!A82="","",'True_Odds_Calculator_3-way'!A82)</f>
        <v>6.5</v>
      </c>
      <c r="B81" s="4">
        <f>IF('True_Odds_Calculator_3-way'!B82="","",'True_Odds_Calculator_3-way'!B82)</f>
        <v>4.75</v>
      </c>
      <c r="C81" s="4">
        <f>IF('True_Odds_Calculator_3-way'!C82="","",'True_Odds_Calculator_3-way'!C82)</f>
        <v>1.51</v>
      </c>
      <c r="D81" s="4">
        <f t="shared" si="5"/>
        <v>2.6624125264766541E-2</v>
      </c>
      <c r="E81" s="4">
        <f t="shared" si="6"/>
        <v>6.8979101165156269</v>
      </c>
      <c r="F81" s="4">
        <f t="shared" si="7"/>
        <v>4.9590479989363105</v>
      </c>
      <c r="G81" s="4">
        <f t="shared" si="8"/>
        <v>1.5305100742746933</v>
      </c>
      <c r="I81" s="4">
        <f t="shared" si="9"/>
        <v>1.0266241252647665</v>
      </c>
    </row>
    <row r="82" spans="1:9" x14ac:dyDescent="0.2">
      <c r="A82" s="4">
        <f>IF('True_Odds_Calculator_3-way'!A83="","",'True_Odds_Calculator_3-way'!A83)</f>
        <v>2.25</v>
      </c>
      <c r="B82" s="4">
        <f>IF('True_Odds_Calculator_3-way'!B83="","",'True_Odds_Calculator_3-way'!B83)</f>
        <v>2.95</v>
      </c>
      <c r="C82" s="4">
        <f>IF('True_Odds_Calculator_3-way'!C83="","",'True_Odds_Calculator_3-way'!C83)</f>
        <v>3.83</v>
      </c>
      <c r="D82" s="4">
        <f t="shared" si="5"/>
        <v>4.452410103602733E-2</v>
      </c>
      <c r="E82" s="4">
        <f t="shared" si="6"/>
        <v>2.3277300664990515</v>
      </c>
      <c r="F82" s="4">
        <f t="shared" si="7"/>
        <v>3.0850706646777746</v>
      </c>
      <c r="G82" s="4">
        <f t="shared" si="8"/>
        <v>4.0608273153848709</v>
      </c>
      <c r="I82" s="4">
        <f t="shared" si="9"/>
        <v>1.0445241010360273</v>
      </c>
    </row>
    <row r="83" spans="1:9" x14ac:dyDescent="0.2">
      <c r="A83" s="4">
        <f>IF('True_Odds_Calculator_3-way'!A84="","",'True_Odds_Calculator_3-way'!A84)</f>
        <v>2.38</v>
      </c>
      <c r="B83" s="4">
        <f>IF('True_Odds_Calculator_3-way'!B84="","",'True_Odds_Calculator_3-way'!B84)</f>
        <v>3.05</v>
      </c>
      <c r="C83" s="4">
        <f>IF('True_Odds_Calculator_3-way'!C84="","",'True_Odds_Calculator_3-way'!C84)</f>
        <v>3.38</v>
      </c>
      <c r="D83" s="4">
        <f t="shared" si="5"/>
        <v>4.3894907851587561E-2</v>
      </c>
      <c r="E83" s="4">
        <f t="shared" si="6"/>
        <v>2.4658697046099132</v>
      </c>
      <c r="F83" s="4">
        <f t="shared" si="7"/>
        <v>3.1924686700595322</v>
      </c>
      <c r="G83" s="4">
        <f t="shared" si="8"/>
        <v>3.5558545354062461</v>
      </c>
      <c r="I83" s="4">
        <f t="shared" si="9"/>
        <v>1.0438949078515876</v>
      </c>
    </row>
    <row r="84" spans="1:9" x14ac:dyDescent="0.2">
      <c r="A84" s="4">
        <f>IF('True_Odds_Calculator_3-way'!A85="","",'True_Odds_Calculator_3-way'!A85)</f>
        <v>3.03</v>
      </c>
      <c r="B84" s="4">
        <f>IF('True_Odds_Calculator_3-way'!B85="","",'True_Odds_Calculator_3-way'!B85)</f>
        <v>2.96</v>
      </c>
      <c r="C84" s="4">
        <f>IF('True_Odds_Calculator_3-way'!C85="","",'True_Odds_Calculator_3-way'!C85)</f>
        <v>2.66</v>
      </c>
      <c r="D84" s="4">
        <f t="shared" si="5"/>
        <v>4.3810690762227988E-2</v>
      </c>
      <c r="E84" s="4">
        <f t="shared" si="6"/>
        <v>3.170281128198186</v>
      </c>
      <c r="F84" s="4">
        <f t="shared" si="7"/>
        <v>3.0937313263544612</v>
      </c>
      <c r="G84" s="4">
        <f t="shared" si="8"/>
        <v>2.7675050600884541</v>
      </c>
      <c r="I84" s="4">
        <f t="shared" si="9"/>
        <v>1.043810690762228</v>
      </c>
    </row>
    <row r="85" spans="1:9" x14ac:dyDescent="0.2">
      <c r="A85" s="4">
        <f>IF('True_Odds_Calculator_3-way'!A86="","",'True_Odds_Calculator_3-way'!A86)</f>
        <v>2.12</v>
      </c>
      <c r="B85" s="4">
        <f>IF('True_Odds_Calculator_3-way'!B86="","",'True_Odds_Calculator_3-way'!B86)</f>
        <v>3.15</v>
      </c>
      <c r="C85" s="4">
        <f>IF('True_Odds_Calculator_3-way'!C86="","",'True_Odds_Calculator_3-way'!C86)</f>
        <v>3.92</v>
      </c>
      <c r="D85" s="4">
        <f t="shared" si="5"/>
        <v>4.4260471484190989E-2</v>
      </c>
      <c r="E85" s="4">
        <f t="shared" si="6"/>
        <v>2.1884489942416629</v>
      </c>
      <c r="F85" s="4">
        <f t="shared" si="7"/>
        <v>3.3035264186944939</v>
      </c>
      <c r="G85" s="4">
        <f t="shared" si="8"/>
        <v>4.1606242212069056</v>
      </c>
      <c r="I85" s="4">
        <f t="shared" si="9"/>
        <v>1.044260471484191</v>
      </c>
    </row>
    <row r="86" spans="1:9" x14ac:dyDescent="0.2">
      <c r="A86" s="4">
        <f>IF('True_Odds_Calculator_3-way'!A87="","",'True_Odds_Calculator_3-way'!A87)</f>
        <v>2.0299999999999998</v>
      </c>
      <c r="B86" s="4">
        <f>IF('True_Odds_Calculator_3-way'!B87="","",'True_Odds_Calculator_3-way'!B87)</f>
        <v>3.24</v>
      </c>
      <c r="C86" s="4">
        <f>IF('True_Odds_Calculator_3-way'!C87="","",'True_Odds_Calculator_3-way'!C87)</f>
        <v>4.08</v>
      </c>
      <c r="D86" s="4">
        <f t="shared" si="5"/>
        <v>4.6350851962752015E-2</v>
      </c>
      <c r="E86" s="4">
        <f t="shared" si="6"/>
        <v>2.0957306566269351</v>
      </c>
      <c r="F86" s="4">
        <f t="shared" si="7"/>
        <v>3.410737853771427</v>
      </c>
      <c r="G86" s="4">
        <f t="shared" si="8"/>
        <v>4.3544949917177718</v>
      </c>
      <c r="I86" s="4">
        <f t="shared" si="9"/>
        <v>1.046350851962752</v>
      </c>
    </row>
    <row r="87" spans="1:9" x14ac:dyDescent="0.2">
      <c r="A87" s="4">
        <f>IF('True_Odds_Calculator_3-way'!A88="","",'True_Odds_Calculator_3-way'!A88)</f>
        <v>3.31</v>
      </c>
      <c r="B87" s="4">
        <f>IF('True_Odds_Calculator_3-way'!B88="","",'True_Odds_Calculator_3-way'!B88)</f>
        <v>2.98</v>
      </c>
      <c r="C87" s="4">
        <f>IF('True_Odds_Calculator_3-way'!C88="","",'True_Odds_Calculator_3-way'!C88)</f>
        <v>2.46</v>
      </c>
      <c r="D87" s="4">
        <f t="shared" si="5"/>
        <v>4.4189338464685868E-2</v>
      </c>
      <c r="E87" s="4">
        <f t="shared" si="6"/>
        <v>3.4796524384053118</v>
      </c>
      <c r="F87" s="4">
        <f t="shared" si="7"/>
        <v>3.1168116457811226</v>
      </c>
      <c r="G87" s="4">
        <f t="shared" si="8"/>
        <v>2.5524901375034066</v>
      </c>
      <c r="I87" s="4">
        <f t="shared" si="9"/>
        <v>1.0441893384646859</v>
      </c>
    </row>
    <row r="88" spans="1:9" x14ac:dyDescent="0.2">
      <c r="A88" s="4">
        <f>IF('True_Odds_Calculator_3-way'!A89="","",'True_Odds_Calculator_3-way'!A89)</f>
        <v>2.4500000000000002</v>
      </c>
      <c r="B88" s="4">
        <f>IF('True_Odds_Calculator_3-way'!B89="","",'True_Odds_Calculator_3-way'!B89)</f>
        <v>2.93</v>
      </c>
      <c r="C88" s="4">
        <f>IF('True_Odds_Calculator_3-way'!C89="","",'True_Odds_Calculator_3-way'!C89)</f>
        <v>3.41</v>
      </c>
      <c r="D88" s="4">
        <f t="shared" si="5"/>
        <v>4.2715325598576825E-2</v>
      </c>
      <c r="E88" s="4">
        <f t="shared" si="6"/>
        <v>2.5385554311290837</v>
      </c>
      <c r="F88" s="4">
        <f t="shared" si="7"/>
        <v>3.0575571079635031</v>
      </c>
      <c r="G88" s="4">
        <f t="shared" si="8"/>
        <v>3.5840149908113199</v>
      </c>
      <c r="I88" s="4">
        <f t="shared" si="9"/>
        <v>1.0427153255985768</v>
      </c>
    </row>
    <row r="89" spans="1:9" x14ac:dyDescent="0.2">
      <c r="A89" s="4">
        <f>IF('True_Odds_Calculator_3-way'!A90="","",'True_Odds_Calculator_3-way'!A90)</f>
        <v>2.75</v>
      </c>
      <c r="B89" s="4">
        <f>IF('True_Odds_Calculator_3-way'!B90="","",'True_Odds_Calculator_3-way'!B90)</f>
        <v>3.03</v>
      </c>
      <c r="C89" s="4">
        <f>IF('True_Odds_Calculator_3-way'!C90="","",'True_Odds_Calculator_3-way'!C90)</f>
        <v>2.86</v>
      </c>
      <c r="D89" s="4">
        <f t="shared" si="5"/>
        <v>4.3319716587043366E-2</v>
      </c>
      <c r="E89" s="4">
        <f t="shared" si="6"/>
        <v>2.8637174770328921</v>
      </c>
      <c r="F89" s="4">
        <f t="shared" si="7"/>
        <v>3.1686371060136995</v>
      </c>
      <c r="G89" s="4">
        <f t="shared" si="8"/>
        <v>2.9832006058797882</v>
      </c>
      <c r="I89" s="4">
        <f t="shared" si="9"/>
        <v>1.0433197165870434</v>
      </c>
    </row>
    <row r="90" spans="1:9" x14ac:dyDescent="0.2">
      <c r="A90" s="4">
        <f>IF('True_Odds_Calculator_3-way'!A91="","",'True_Odds_Calculator_3-way'!A91)</f>
        <v>2.72</v>
      </c>
      <c r="B90" s="4">
        <f>IF('True_Odds_Calculator_3-way'!B91="","",'True_Odds_Calculator_3-way'!B91)</f>
        <v>2.89</v>
      </c>
      <c r="C90" s="4">
        <f>IF('True_Odds_Calculator_3-way'!C91="","",'True_Odds_Calculator_3-way'!C91)</f>
        <v>3.03</v>
      </c>
      <c r="D90" s="4">
        <f t="shared" si="5"/>
        <v>4.3700823369534181E-2</v>
      </c>
      <c r="E90" s="4">
        <f t="shared" si="6"/>
        <v>2.8322183829355985</v>
      </c>
      <c r="F90" s="4">
        <f t="shared" si="7"/>
        <v>3.0170115391351535</v>
      </c>
      <c r="G90" s="4">
        <f t="shared" si="8"/>
        <v>3.1699130901708328</v>
      </c>
      <c r="I90" s="4">
        <f t="shared" si="9"/>
        <v>1.0437008233695342</v>
      </c>
    </row>
    <row r="91" spans="1:9" x14ac:dyDescent="0.2">
      <c r="A91" s="4">
        <f>IF('True_Odds_Calculator_3-way'!A92="","",'True_Odds_Calculator_3-way'!A92)</f>
        <v>2.89</v>
      </c>
      <c r="B91" s="4">
        <f>IF('True_Odds_Calculator_3-way'!B92="","",'True_Odds_Calculator_3-way'!B92)</f>
        <v>2.89</v>
      </c>
      <c r="C91" s="4">
        <f>IF('True_Odds_Calculator_3-way'!C92="","",'True_Odds_Calculator_3-way'!C92)</f>
        <v>2.76</v>
      </c>
      <c r="D91" s="4">
        <f t="shared" si="5"/>
        <v>5.4360363071059625E-2</v>
      </c>
      <c r="E91" s="4">
        <f t="shared" si="6"/>
        <v>3.049704323001631</v>
      </c>
      <c r="F91" s="4">
        <f t="shared" si="7"/>
        <v>3.049704323001631</v>
      </c>
      <c r="G91" s="4">
        <f t="shared" si="8"/>
        <v>2.9052984313535037</v>
      </c>
      <c r="I91" s="4">
        <f t="shared" si="9"/>
        <v>1.0543603630710596</v>
      </c>
    </row>
    <row r="92" spans="1:9" x14ac:dyDescent="0.2">
      <c r="A92" s="4">
        <f>IF('True_Odds_Calculator_3-way'!A93="","",'True_Odds_Calculator_3-way'!A93)</f>
        <v>2.96</v>
      </c>
      <c r="B92" s="4">
        <f>IF('True_Odds_Calculator_3-way'!B93="","",'True_Odds_Calculator_3-way'!B93)</f>
        <v>3.08</v>
      </c>
      <c r="C92" s="4">
        <f>IF('True_Odds_Calculator_3-way'!C93="","",'True_Odds_Calculator_3-way'!C93)</f>
        <v>2.54</v>
      </c>
      <c r="D92" s="4">
        <f t="shared" si="5"/>
        <v>5.621394991473716E-2</v>
      </c>
      <c r="E92" s="4">
        <f t="shared" si="6"/>
        <v>3.1338152800593568</v>
      </c>
      <c r="F92" s="4">
        <f t="shared" si="7"/>
        <v>3.2686431656907629</v>
      </c>
      <c r="G92" s="4">
        <f t="shared" si="8"/>
        <v>2.6669311971067082</v>
      </c>
      <c r="I92" s="4">
        <f t="shared" si="9"/>
        <v>1.0562139499147372</v>
      </c>
    </row>
    <row r="93" spans="1:9" x14ac:dyDescent="0.2">
      <c r="A93" s="4">
        <f>IF('True_Odds_Calculator_3-way'!A94="","",'True_Odds_Calculator_3-way'!A94)</f>
        <v>4.18</v>
      </c>
      <c r="B93" s="4">
        <f>IF('True_Odds_Calculator_3-way'!B94="","",'True_Odds_Calculator_3-way'!B94)</f>
        <v>3.37</v>
      </c>
      <c r="C93" s="4">
        <f>IF('True_Odds_Calculator_3-way'!C94="","",'True_Odds_Calculator_3-way'!C94)</f>
        <v>1.92</v>
      </c>
      <c r="D93" s="4">
        <f t="shared" si="5"/>
        <v>5.6803688138609143E-2</v>
      </c>
      <c r="E93" s="4">
        <f t="shared" si="6"/>
        <v>4.5392669664991159</v>
      </c>
      <c r="F93" s="4">
        <f t="shared" si="7"/>
        <v>3.5996946292872649</v>
      </c>
      <c r="G93" s="4">
        <f t="shared" si="8"/>
        <v>1.9924336510403631</v>
      </c>
      <c r="I93" s="4">
        <f t="shared" si="9"/>
        <v>1.0568036881386091</v>
      </c>
    </row>
    <row r="94" spans="1:9" x14ac:dyDescent="0.2">
      <c r="A94" s="4">
        <f>IF('True_Odds_Calculator_3-way'!A95="","",'True_Odds_Calculator_3-way'!A95)</f>
        <v>2.2000000000000002</v>
      </c>
      <c r="B94" s="4">
        <f>IF('True_Odds_Calculator_3-way'!B95="","",'True_Odds_Calculator_3-way'!B95)</f>
        <v>3.61</v>
      </c>
      <c r="C94" s="4">
        <f>IF('True_Odds_Calculator_3-way'!C95="","",'True_Odds_Calculator_3-way'!C95)</f>
        <v>3.44</v>
      </c>
      <c r="D94" s="4">
        <f t="shared" si="5"/>
        <v>2.2251439213366808E-2</v>
      </c>
      <c r="E94" s="4">
        <f t="shared" si="6"/>
        <v>2.2364944956351471</v>
      </c>
      <c r="F94" s="4">
        <f t="shared" si="7"/>
        <v>3.709320386240456</v>
      </c>
      <c r="G94" s="4">
        <f t="shared" si="8"/>
        <v>3.5300696698435021</v>
      </c>
      <c r="I94" s="4">
        <f t="shared" si="9"/>
        <v>1.0222514392133668</v>
      </c>
    </row>
    <row r="95" spans="1:9" x14ac:dyDescent="0.2">
      <c r="A95" s="4">
        <f>IF('True_Odds_Calculator_3-way'!A96="","",'True_Odds_Calculator_3-way'!A96)</f>
        <v>2.09</v>
      </c>
      <c r="B95" s="4">
        <f>IF('True_Odds_Calculator_3-way'!B96="","",'True_Odds_Calculator_3-way'!B96)</f>
        <v>3.55</v>
      </c>
      <c r="C95" s="4">
        <f>IF('True_Odds_Calculator_3-way'!C96="","",'True_Odds_Calculator_3-way'!C96)</f>
        <v>3.81</v>
      </c>
      <c r="D95" s="4">
        <f t="shared" si="5"/>
        <v>2.2626231967651567E-2</v>
      </c>
      <c r="E95" s="4">
        <f t="shared" si="6"/>
        <v>2.1234721677786919</v>
      </c>
      <c r="F95" s="4">
        <f t="shared" si="7"/>
        <v>3.6476639198213952</v>
      </c>
      <c r="G95" s="4">
        <f t="shared" si="8"/>
        <v>3.9227206108360311</v>
      </c>
      <c r="I95" s="4">
        <f t="shared" si="9"/>
        <v>1.0226262319676516</v>
      </c>
    </row>
    <row r="96" spans="1:9" x14ac:dyDescent="0.2">
      <c r="A96" s="4">
        <f>IF('True_Odds_Calculator_3-way'!A97="","",'True_Odds_Calculator_3-way'!A97)</f>
        <v>9.9700000000000006</v>
      </c>
      <c r="B96" s="4">
        <f>IF('True_Odds_Calculator_3-way'!B97="","",'True_Odds_Calculator_3-way'!B97)</f>
        <v>5.3</v>
      </c>
      <c r="C96" s="4">
        <f>IF('True_Odds_Calculator_3-way'!C97="","",'True_Odds_Calculator_3-way'!C97)</f>
        <v>1.36</v>
      </c>
      <c r="D96" s="4">
        <f t="shared" si="5"/>
        <v>2.4274265638202008E-2</v>
      </c>
      <c r="E96" s="4">
        <f t="shared" si="6"/>
        <v>10.84487181808853</v>
      </c>
      <c r="F96" s="4">
        <f t="shared" si="7"/>
        <v>5.5374719134023529</v>
      </c>
      <c r="G96" s="4">
        <f t="shared" si="8"/>
        <v>1.3751324160650538</v>
      </c>
      <c r="I96" s="4">
        <f t="shared" si="9"/>
        <v>1.024274265638202</v>
      </c>
    </row>
    <row r="97" spans="1:9" x14ac:dyDescent="0.2">
      <c r="A97" s="4">
        <f>IF('True_Odds_Calculator_3-way'!A98="","",'True_Odds_Calculator_3-way'!A98)</f>
        <v>2.29</v>
      </c>
      <c r="B97" s="4">
        <f>IF('True_Odds_Calculator_3-way'!B98="","",'True_Odds_Calculator_3-way'!B98)</f>
        <v>3.02</v>
      </c>
      <c r="C97" s="4">
        <f>IF('True_Odds_Calculator_3-way'!C98="","",'True_Odds_Calculator_3-way'!C98)</f>
        <v>3.83</v>
      </c>
      <c r="D97" s="4">
        <f t="shared" si="5"/>
        <v>2.890365626611846E-2</v>
      </c>
      <c r="E97" s="4">
        <f t="shared" si="6"/>
        <v>2.3416644334240364</v>
      </c>
      <c r="F97" s="4">
        <f t="shared" si="7"/>
        <v>3.110504313817533</v>
      </c>
      <c r="G97" s="4">
        <f t="shared" si="8"/>
        <v>3.9767431525486123</v>
      </c>
      <c r="I97" s="4">
        <f t="shared" si="9"/>
        <v>1.0289036562661185</v>
      </c>
    </row>
    <row r="98" spans="1:9" x14ac:dyDescent="0.2">
      <c r="A98" s="4">
        <f>IF('True_Odds_Calculator_3-way'!A99="","",'True_Odds_Calculator_3-way'!A99)</f>
        <v>2.04</v>
      </c>
      <c r="B98" s="4">
        <f>IF('True_Odds_Calculator_3-way'!B99="","",'True_Odds_Calculator_3-way'!B99)</f>
        <v>3.22</v>
      </c>
      <c r="C98" s="4">
        <f>IF('True_Odds_Calculator_3-way'!C99="","",'True_Odds_Calculator_3-way'!C99)</f>
        <v>4.3899999999999997</v>
      </c>
      <c r="D98" s="4">
        <f t="shared" si="5"/>
        <v>2.8545517444374946E-2</v>
      </c>
      <c r="E98" s="4">
        <f t="shared" si="6"/>
        <v>2.0803821987141666</v>
      </c>
      <c r="F98" s="4">
        <f t="shared" si="7"/>
        <v>3.3217753959969945</v>
      </c>
      <c r="G98" s="4">
        <f t="shared" si="8"/>
        <v>4.5813712398386031</v>
      </c>
      <c r="I98" s="4">
        <f t="shared" si="9"/>
        <v>1.0285455174443749</v>
      </c>
    </row>
    <row r="99" spans="1:9" x14ac:dyDescent="0.2">
      <c r="A99" s="4">
        <f>IF('True_Odds_Calculator_3-way'!A100="","",'True_Odds_Calculator_3-way'!A100)</f>
        <v>2.0699999999999998</v>
      </c>
      <c r="B99" s="4">
        <f>IF('True_Odds_Calculator_3-way'!B100="","",'True_Odds_Calculator_3-way'!B100)</f>
        <v>3.3</v>
      </c>
      <c r="C99" s="4">
        <f>IF('True_Odds_Calculator_3-way'!C100="","",'True_Odds_Calculator_3-way'!C100)</f>
        <v>4.13</v>
      </c>
      <c r="D99" s="4">
        <f t="shared" si="5"/>
        <v>2.8252841075243618E-2</v>
      </c>
      <c r="E99" s="4">
        <f t="shared" si="6"/>
        <v>2.1111558438740103</v>
      </c>
      <c r="F99" s="4">
        <f t="shared" si="7"/>
        <v>3.4058473503062148</v>
      </c>
      <c r="G99" s="4">
        <f t="shared" si="8"/>
        <v>4.2971360072867864</v>
      </c>
      <c r="I99" s="4">
        <f t="shared" si="9"/>
        <v>1.0282528410752436</v>
      </c>
    </row>
    <row r="100" spans="1:9" x14ac:dyDescent="0.2">
      <c r="A100" s="4">
        <f>IF('True_Odds_Calculator_3-way'!A101="","",'True_Odds_Calculator_3-way'!A101)</f>
        <v>2.0099999999999998</v>
      </c>
      <c r="B100" s="4">
        <f>IF('True_Odds_Calculator_3-way'!B101="","",'True_Odds_Calculator_3-way'!B101)</f>
        <v>3.24</v>
      </c>
      <c r="C100" s="4">
        <f>IF('True_Odds_Calculator_3-way'!C101="","",'True_Odds_Calculator_3-way'!C101)</f>
        <v>4.47</v>
      </c>
      <c r="D100" s="4">
        <f t="shared" si="5"/>
        <v>2.9868059652025769E-2</v>
      </c>
      <c r="E100" s="4">
        <f t="shared" si="6"/>
        <v>2.0510446857656914</v>
      </c>
      <c r="F100" s="4">
        <f t="shared" si="7"/>
        <v>3.3479980623070422</v>
      </c>
      <c r="G100" s="4">
        <f t="shared" si="8"/>
        <v>4.6781956540185297</v>
      </c>
      <c r="I100" s="4">
        <f t="shared" si="9"/>
        <v>1.0298680596520258</v>
      </c>
    </row>
    <row r="101" spans="1:9" x14ac:dyDescent="0.2">
      <c r="A101" s="4">
        <f>IF('True_Odds_Calculator_3-way'!A102="","",'True_Odds_Calculator_3-way'!A102)</f>
        <v>2.62</v>
      </c>
      <c r="B101" s="4">
        <f>IF('True_Odds_Calculator_3-way'!B102="","",'True_Odds_Calculator_3-way'!B102)</f>
        <v>3.01</v>
      </c>
      <c r="C101" s="4">
        <f>IF('True_Odds_Calculator_3-way'!C102="","",'True_Odds_Calculator_3-way'!C102)</f>
        <v>3.19</v>
      </c>
      <c r="D101" s="4">
        <f t="shared" si="5"/>
        <v>2.7384926758690975E-2</v>
      </c>
      <c r="E101" s="4">
        <f t="shared" si="6"/>
        <v>2.6841956784664305</v>
      </c>
      <c r="F101" s="4">
        <f t="shared" si="7"/>
        <v>3.0950399676384297</v>
      </c>
      <c r="G101" s="4">
        <f t="shared" si="8"/>
        <v>3.2856766211524602</v>
      </c>
      <c r="I101" s="4">
        <f t="shared" si="9"/>
        <v>1.027384926758691</v>
      </c>
    </row>
    <row r="102" spans="1:9" x14ac:dyDescent="0.2">
      <c r="A102" s="4">
        <f>IF('True_Odds_Calculator_3-way'!A103="","",'True_Odds_Calculator_3-way'!A103)</f>
        <v>2.82</v>
      </c>
      <c r="B102" s="4">
        <f>IF('True_Odds_Calculator_3-way'!B103="","",'True_Odds_Calculator_3-way'!B103)</f>
        <v>2.97</v>
      </c>
      <c r="C102" s="4">
        <f>IF('True_Odds_Calculator_3-way'!C103="","",'True_Odds_Calculator_3-way'!C103)</f>
        <v>2.98</v>
      </c>
      <c r="D102" s="4">
        <f t="shared" si="5"/>
        <v>2.6880735577008652E-2</v>
      </c>
      <c r="E102" s="4">
        <f t="shared" si="6"/>
        <v>2.8931026024914441</v>
      </c>
      <c r="F102" s="4">
        <f t="shared" si="7"/>
        <v>3.0511982693322373</v>
      </c>
      <c r="G102" s="4">
        <f t="shared" si="8"/>
        <v>3.0617535051309139</v>
      </c>
      <c r="I102" s="4">
        <f t="shared" si="9"/>
        <v>1.0268807355770087</v>
      </c>
    </row>
    <row r="103" spans="1:9" x14ac:dyDescent="0.2">
      <c r="A103" s="4">
        <f>IF('True_Odds_Calculator_3-way'!A104="","",'True_Odds_Calculator_3-way'!A104)</f>
        <v>2.06</v>
      </c>
      <c r="B103" s="4">
        <f>IF('True_Odds_Calculator_3-way'!B104="","",'True_Odds_Calculator_3-way'!B104)</f>
        <v>3.62</v>
      </c>
      <c r="C103" s="4">
        <f>IF('True_Odds_Calculator_3-way'!C104="","",'True_Odds_Calculator_3-way'!C104)</f>
        <v>3.74</v>
      </c>
      <c r="D103" s="4">
        <f t="shared" si="5"/>
        <v>2.9059666270920381E-2</v>
      </c>
      <c r="E103" s="4">
        <f t="shared" si="6"/>
        <v>2.1019428061066683</v>
      </c>
      <c r="F103" s="4">
        <f t="shared" si="7"/>
        <v>3.7515493171956358</v>
      </c>
      <c r="G103" s="4">
        <f t="shared" si="8"/>
        <v>3.8805847263649653</v>
      </c>
      <c r="I103" s="4">
        <f t="shared" si="9"/>
        <v>1.0290596662709204</v>
      </c>
    </row>
    <row r="104" spans="1:9" x14ac:dyDescent="0.2">
      <c r="A104" s="4">
        <f>IF('True_Odds_Calculator_3-way'!A105="","",'True_Odds_Calculator_3-way'!A105)</f>
        <v>28.13</v>
      </c>
      <c r="B104" s="4">
        <f>IF('True_Odds_Calculator_3-way'!B105="","",'True_Odds_Calculator_3-way'!B105)</f>
        <v>10.15</v>
      </c>
      <c r="C104" s="4">
        <f>IF('True_Odds_Calculator_3-way'!C105="","",'True_Odds_Calculator_3-way'!C105)</f>
        <v>1.1100000000000001</v>
      </c>
      <c r="D104" s="4">
        <f t="shared" si="5"/>
        <v>3.4972304080018279E-2</v>
      </c>
      <c r="E104" s="4">
        <f t="shared" si="6"/>
        <v>41.855362853550034</v>
      </c>
      <c r="F104" s="4">
        <f t="shared" si="7"/>
        <v>11.512151915179755</v>
      </c>
      <c r="G104" s="4">
        <f t="shared" si="8"/>
        <v>1.1245514170205737</v>
      </c>
      <c r="I104" s="4">
        <f t="shared" si="9"/>
        <v>1.0349723040800183</v>
      </c>
    </row>
    <row r="105" spans="1:9" x14ac:dyDescent="0.2">
      <c r="A105" s="4">
        <f>IF('True_Odds_Calculator_3-way'!A106="","",'True_Odds_Calculator_3-way'!A106)</f>
        <v>1.39</v>
      </c>
      <c r="B105" s="4">
        <f>IF('True_Odds_Calculator_3-way'!B106="","",'True_Odds_Calculator_3-way'!B106)</f>
        <v>4.9400000000000004</v>
      </c>
      <c r="C105" s="4">
        <f>IF('True_Odds_Calculator_3-way'!C106="","",'True_Odds_Calculator_3-way'!C106)</f>
        <v>9.0500000000000007</v>
      </c>
      <c r="D105" s="4">
        <f t="shared" si="5"/>
        <v>3.2350847798286342E-2</v>
      </c>
      <c r="E105" s="4">
        <f t="shared" si="6"/>
        <v>1.4111520776185837</v>
      </c>
      <c r="F105" s="4">
        <f t="shared" si="7"/>
        <v>5.2179666274165495</v>
      </c>
      <c r="G105" s="4">
        <f t="shared" si="8"/>
        <v>10.028720084478117</v>
      </c>
      <c r="I105" s="4">
        <f t="shared" si="9"/>
        <v>1.0323508477982863</v>
      </c>
    </row>
    <row r="106" spans="1:9" x14ac:dyDescent="0.2">
      <c r="A106" s="4">
        <f>IF('True_Odds_Calculator_3-way'!A107="","",'True_Odds_Calculator_3-way'!A107)</f>
        <v>1.57</v>
      </c>
      <c r="B106" s="4">
        <f>IF('True_Odds_Calculator_3-way'!B107="","",'True_Odds_Calculator_3-way'!B107)</f>
        <v>4.12</v>
      </c>
      <c r="C106" s="4">
        <f>IF('True_Odds_Calculator_3-way'!C107="","",'True_Odds_Calculator_3-way'!C107)</f>
        <v>6.63</v>
      </c>
      <c r="D106" s="4">
        <f t="shared" si="5"/>
        <v>3.0490684355445774E-2</v>
      </c>
      <c r="E106" s="4">
        <f t="shared" si="6"/>
        <v>1.5954583969541758</v>
      </c>
      <c r="F106" s="4">
        <f t="shared" si="7"/>
        <v>4.3000601744162328</v>
      </c>
      <c r="G106" s="4">
        <f t="shared" si="8"/>
        <v>7.1090383737239717</v>
      </c>
      <c r="I106" s="4">
        <f t="shared" si="9"/>
        <v>1.0304906843554458</v>
      </c>
    </row>
    <row r="107" spans="1:9" x14ac:dyDescent="0.2">
      <c r="A107" s="4">
        <f>IF('True_Odds_Calculator_3-way'!A108="","",'True_Odds_Calculator_3-way'!A108)</f>
        <v>2.4900000000000002</v>
      </c>
      <c r="B107" s="4">
        <f>IF('True_Odds_Calculator_3-way'!B108="","",'True_Odds_Calculator_3-way'!B108)</f>
        <v>3.2</v>
      </c>
      <c r="C107" s="4">
        <f>IF('True_Odds_Calculator_3-way'!C108="","",'True_Odds_Calculator_3-way'!C108)</f>
        <v>3.19</v>
      </c>
      <c r="D107" s="4">
        <f t="shared" si="5"/>
        <v>2.7586049527262624E-2</v>
      </c>
      <c r="E107" s="4">
        <f t="shared" si="6"/>
        <v>2.5483480500835149</v>
      </c>
      <c r="F107" s="4">
        <f t="shared" si="7"/>
        <v>3.2970150621840428</v>
      </c>
      <c r="G107" s="4">
        <f t="shared" si="8"/>
        <v>3.2864005323490848</v>
      </c>
      <c r="I107" s="4">
        <f t="shared" si="9"/>
        <v>1.0275860495272626</v>
      </c>
    </row>
    <row r="108" spans="1:9" x14ac:dyDescent="0.2">
      <c r="A108" s="4">
        <f>IF('True_Odds_Calculator_3-way'!A109="","",'True_Odds_Calculator_3-way'!A109)</f>
        <v>1.73</v>
      </c>
      <c r="B108" s="4">
        <f>IF('True_Odds_Calculator_3-way'!B109="","",'True_Odds_Calculator_3-way'!B109)</f>
        <v>3.75</v>
      </c>
      <c r="C108" s="4">
        <f>IF('True_Odds_Calculator_3-way'!C109="","",'True_Odds_Calculator_3-way'!C109)</f>
        <v>5.38</v>
      </c>
      <c r="D108" s="4">
        <f t="shared" si="5"/>
        <v>3.0574954695546941E-2</v>
      </c>
      <c r="E108" s="4">
        <f t="shared" si="6"/>
        <v>1.7610500547867101</v>
      </c>
      <c r="F108" s="4">
        <f t="shared" si="7"/>
        <v>3.8990152690089945</v>
      </c>
      <c r="G108" s="4">
        <f t="shared" si="8"/>
        <v>5.6921042546078224</v>
      </c>
      <c r="I108" s="4">
        <f t="shared" si="9"/>
        <v>1.0305749546955469</v>
      </c>
    </row>
    <row r="109" spans="1:9" x14ac:dyDescent="0.2">
      <c r="A109" s="4">
        <f>IF('True_Odds_Calculator_3-way'!A110="","",'True_Odds_Calculator_3-way'!A110)</f>
        <v>1.85</v>
      </c>
      <c r="B109" s="4">
        <f>IF('True_Odds_Calculator_3-way'!B110="","",'True_Odds_Calculator_3-way'!B110)</f>
        <v>3.72</v>
      </c>
      <c r="C109" s="4">
        <f>IF('True_Odds_Calculator_3-way'!C110="","",'True_Odds_Calculator_3-way'!C110)</f>
        <v>4.5199999999999996</v>
      </c>
      <c r="D109" s="4">
        <f t="shared" si="5"/>
        <v>3.0596682894713068E-2</v>
      </c>
      <c r="E109" s="4">
        <f t="shared" si="6"/>
        <v>1.8855769805849256</v>
      </c>
      <c r="F109" s="4">
        <f t="shared" si="7"/>
        <v>3.8667022454405027</v>
      </c>
      <c r="G109" s="4">
        <f t="shared" si="8"/>
        <v>4.7384372283469673</v>
      </c>
      <c r="I109" s="4">
        <f t="shared" si="9"/>
        <v>1.0305966828947131</v>
      </c>
    </row>
    <row r="110" spans="1:9" x14ac:dyDescent="0.2">
      <c r="A110" s="4">
        <f>IF('True_Odds_Calculator_3-way'!A111="","",'True_Odds_Calculator_3-way'!A111)</f>
        <v>2.33</v>
      </c>
      <c r="B110" s="4">
        <f>IF('True_Odds_Calculator_3-way'!B111="","",'True_Odds_Calculator_3-way'!B111)</f>
        <v>3.32</v>
      </c>
      <c r="C110" s="4">
        <f>IF('True_Odds_Calculator_3-way'!C111="","",'True_Odds_Calculator_3-way'!C111)</f>
        <v>3.37</v>
      </c>
      <c r="D110" s="4">
        <f t="shared" si="5"/>
        <v>2.712527367784201E-2</v>
      </c>
      <c r="E110" s="4">
        <f t="shared" si="6"/>
        <v>2.3801431806467526</v>
      </c>
      <c r="F110" s="4">
        <f t="shared" si="7"/>
        <v>3.4227461721588859</v>
      </c>
      <c r="G110" s="4">
        <f t="shared" si="8"/>
        <v>3.4759136044294334</v>
      </c>
      <c r="I110" s="4">
        <f t="shared" si="9"/>
        <v>1.027125273677842</v>
      </c>
    </row>
    <row r="111" spans="1:9" x14ac:dyDescent="0.2">
      <c r="A111" s="4">
        <f>IF('True_Odds_Calculator_3-way'!A112="","",'True_Odds_Calculator_3-way'!A112)</f>
        <v>3.21</v>
      </c>
      <c r="B111" s="4">
        <f>IF('True_Odds_Calculator_3-way'!B112="","",'True_Odds_Calculator_3-way'!B112)</f>
        <v>3.29</v>
      </c>
      <c r="C111" s="4">
        <f>IF('True_Odds_Calculator_3-way'!C112="","",'True_Odds_Calculator_3-way'!C112)</f>
        <v>2.4300000000000002</v>
      </c>
      <c r="D111" s="4">
        <f t="shared" si="5"/>
        <v>2.7000481276789667E-2</v>
      </c>
      <c r="E111" s="4">
        <f t="shared" si="6"/>
        <v>3.3054975257379531</v>
      </c>
      <c r="F111" s="4">
        <f t="shared" si="7"/>
        <v>3.3903912751050984</v>
      </c>
      <c r="G111" s="4">
        <f t="shared" si="8"/>
        <v>2.4843333385931308</v>
      </c>
      <c r="I111" s="4">
        <f t="shared" si="9"/>
        <v>1.0270004812767897</v>
      </c>
    </row>
    <row r="112" spans="1:9" x14ac:dyDescent="0.2">
      <c r="A112" s="4">
        <f>IF('True_Odds_Calculator_3-way'!A113="","",'True_Odds_Calculator_3-way'!A113)</f>
        <v>4.5199999999999996</v>
      </c>
      <c r="B112" s="4">
        <f>IF('True_Odds_Calculator_3-way'!B113="","",'True_Odds_Calculator_3-way'!B113)</f>
        <v>3.51</v>
      </c>
      <c r="C112" s="4">
        <f>IF('True_Odds_Calculator_3-way'!C113="","",'True_Odds_Calculator_3-way'!C113)</f>
        <v>1.91</v>
      </c>
      <c r="D112" s="4">
        <f t="shared" si="5"/>
        <v>2.9699432377466195E-2</v>
      </c>
      <c r="E112" s="4">
        <f t="shared" si="6"/>
        <v>4.7317314733057927</v>
      </c>
      <c r="F112" s="4">
        <f t="shared" si="7"/>
        <v>3.6363573671804454</v>
      </c>
      <c r="G112" s="4">
        <f t="shared" si="8"/>
        <v>1.9468115561643968</v>
      </c>
      <c r="I112" s="4">
        <f t="shared" si="9"/>
        <v>1.0296994323774662</v>
      </c>
    </row>
    <row r="113" spans="1:9" x14ac:dyDescent="0.2">
      <c r="A113" s="4">
        <f>IF('True_Odds_Calculator_3-way'!A114="","",'True_Odds_Calculator_3-way'!A114)</f>
        <v>2.2200000000000002</v>
      </c>
      <c r="B113" s="4">
        <f>IF('True_Odds_Calculator_3-way'!B114="","",'True_Odds_Calculator_3-way'!B114)</f>
        <v>3.27</v>
      </c>
      <c r="C113" s="4">
        <f>IF('True_Odds_Calculator_3-way'!C114="","",'True_Odds_Calculator_3-way'!C114)</f>
        <v>3.34</v>
      </c>
      <c r="D113" s="4">
        <f t="shared" si="5"/>
        <v>5.5662045608757538E-2</v>
      </c>
      <c r="E113" s="4">
        <f t="shared" si="6"/>
        <v>2.3153698859007106</v>
      </c>
      <c r="F113" s="4">
        <f t="shared" si="7"/>
        <v>3.4812107282598017</v>
      </c>
      <c r="G113" s="4">
        <f t="shared" si="8"/>
        <v>3.5606552697013534</v>
      </c>
      <c r="I113" s="4">
        <f t="shared" si="9"/>
        <v>1.0556620456087575</v>
      </c>
    </row>
    <row r="114" spans="1:9" x14ac:dyDescent="0.2">
      <c r="A114" s="4">
        <f>IF('True_Odds_Calculator_3-way'!A115="","",'True_Odds_Calculator_3-way'!A115)</f>
        <v>1.64</v>
      </c>
      <c r="B114" s="4">
        <f>IF('True_Odds_Calculator_3-way'!B115="","",'True_Odds_Calculator_3-way'!B115)</f>
        <v>3.89</v>
      </c>
      <c r="C114" s="4">
        <f>IF('True_Odds_Calculator_3-way'!C115="","",'True_Odds_Calculator_3-way'!C115)</f>
        <v>5.2</v>
      </c>
      <c r="D114" s="4">
        <f t="shared" si="5"/>
        <v>5.9133198609027771E-2</v>
      </c>
      <c r="E114" s="4">
        <f t="shared" si="6"/>
        <v>1.6947859008295312</v>
      </c>
      <c r="F114" s="4">
        <f t="shared" si="7"/>
        <v>4.21303919344078</v>
      </c>
      <c r="G114" s="4">
        <f t="shared" si="8"/>
        <v>5.7938560131151204</v>
      </c>
      <c r="I114" s="4">
        <f t="shared" si="9"/>
        <v>1.0591331986090278</v>
      </c>
    </row>
    <row r="115" spans="1:9" x14ac:dyDescent="0.2">
      <c r="A115" s="4">
        <f>IF('True_Odds_Calculator_3-way'!A116="","",'True_Odds_Calculator_3-way'!A116)</f>
        <v>1.98</v>
      </c>
      <c r="B115" s="4">
        <f>IF('True_Odds_Calculator_3-way'!B116="","",'True_Odds_Calculator_3-way'!B116)</f>
        <v>3.52</v>
      </c>
      <c r="C115" s="4">
        <f>IF('True_Odds_Calculator_3-way'!C116="","",'True_Odds_Calculator_3-way'!C116)</f>
        <v>3.74</v>
      </c>
      <c r="D115" s="4">
        <f t="shared" si="5"/>
        <v>5.6521093285799129E-2</v>
      </c>
      <c r="E115" s="4">
        <f t="shared" si="6"/>
        <v>2.0567238657772795</v>
      </c>
      <c r="F115" s="4">
        <f t="shared" si="7"/>
        <v>3.7700205338809032</v>
      </c>
      <c r="G115" s="4">
        <f t="shared" si="8"/>
        <v>4.0235083175615101</v>
      </c>
      <c r="I115" s="4">
        <f t="shared" si="9"/>
        <v>1.0565210932857991</v>
      </c>
    </row>
    <row r="116" spans="1:9" x14ac:dyDescent="0.2">
      <c r="A116" s="4">
        <f>IF('True_Odds_Calculator_3-way'!A117="","",'True_Odds_Calculator_3-way'!A117)</f>
        <v>4.32</v>
      </c>
      <c r="B116" s="4">
        <f>IF('True_Odds_Calculator_3-way'!B117="","",'True_Odds_Calculator_3-way'!B117)</f>
        <v>3.22</v>
      </c>
      <c r="C116" s="4">
        <f>IF('True_Odds_Calculator_3-way'!C117="","",'True_Odds_Calculator_3-way'!C117)</f>
        <v>1.93</v>
      </c>
      <c r="D116" s="4">
        <f t="shared" si="5"/>
        <v>6.0175202718568244E-2</v>
      </c>
      <c r="E116" s="4">
        <f t="shared" si="6"/>
        <v>4.7298525651927568</v>
      </c>
      <c r="F116" s="4">
        <f t="shared" si="7"/>
        <v>3.4423336190646499</v>
      </c>
      <c r="G116" s="4">
        <f t="shared" si="8"/>
        <v>2.0077244623996324</v>
      </c>
      <c r="I116" s="4">
        <f t="shared" si="9"/>
        <v>1.0601752027185682</v>
      </c>
    </row>
    <row r="117" spans="1:9" x14ac:dyDescent="0.2">
      <c r="A117" s="4">
        <f>IF('True_Odds_Calculator_3-way'!A118="","",'True_Odds_Calculator_3-way'!A118)</f>
        <v>1.72</v>
      </c>
      <c r="B117" s="4">
        <f>IF('True_Odds_Calculator_3-way'!B118="","",'True_Odds_Calculator_3-way'!B118)</f>
        <v>3.66</v>
      </c>
      <c r="C117" s="4">
        <f>IF('True_Odds_Calculator_3-way'!C118="","",'True_Odds_Calculator_3-way'!C118)</f>
        <v>3.99</v>
      </c>
      <c r="D117" s="4">
        <f t="shared" si="5"/>
        <v>0.10524595896909639</v>
      </c>
      <c r="E117" s="4">
        <f t="shared" si="6"/>
        <v>1.8304512915406668</v>
      </c>
      <c r="F117" s="4">
        <f t="shared" si="7"/>
        <v>4.1991742699631676</v>
      </c>
      <c r="G117" s="4">
        <f t="shared" si="8"/>
        <v>4.6394114830839071</v>
      </c>
      <c r="I117" s="4">
        <f t="shared" si="9"/>
        <v>1.1052459589690964</v>
      </c>
    </row>
    <row r="118" spans="1:9" x14ac:dyDescent="0.2">
      <c r="A118" s="4">
        <f>IF('True_Odds_Calculator_3-way'!A119="","",'True_Odds_Calculator_3-way'!A119)</f>
        <v>2.58</v>
      </c>
      <c r="B118" s="4">
        <f>IF('True_Odds_Calculator_3-way'!B119="","",'True_Odds_Calculator_3-way'!B119)</f>
        <v>3.34</v>
      </c>
      <c r="C118" s="4">
        <f>IF('True_Odds_Calculator_3-way'!C119="","",'True_Odds_Calculator_3-way'!C119)</f>
        <v>2.39</v>
      </c>
      <c r="D118" s="4">
        <f t="shared" si="5"/>
        <v>0.10540813867060073</v>
      </c>
      <c r="E118" s="4">
        <f t="shared" si="6"/>
        <v>2.8371945181565721</v>
      </c>
      <c r="F118" s="4">
        <f t="shared" si="7"/>
        <v>3.7840782062001592</v>
      </c>
      <c r="G118" s="4">
        <f t="shared" si="8"/>
        <v>2.609099525233789</v>
      </c>
      <c r="I118" s="4">
        <f t="shared" si="9"/>
        <v>1.1054081386706007</v>
      </c>
    </row>
    <row r="119" spans="1:9" x14ac:dyDescent="0.2">
      <c r="A119" s="4">
        <f>IF('True_Odds_Calculator_3-way'!A120="","",'True_Odds_Calculator_3-way'!A120)</f>
        <v>3.64</v>
      </c>
      <c r="B119" s="4">
        <f>IF('True_Odds_Calculator_3-way'!B120="","",'True_Odds_Calculator_3-way'!B120)</f>
        <v>3.73</v>
      </c>
      <c r="C119" s="4">
        <f>IF('True_Odds_Calculator_3-way'!C120="","",'True_Odds_Calculator_3-way'!C120)</f>
        <v>1.92</v>
      </c>
      <c r="D119" s="4">
        <f t="shared" si="5"/>
        <v>6.3655122803916386E-2</v>
      </c>
      <c r="E119" s="4">
        <f t="shared" si="6"/>
        <v>3.944665798824782</v>
      </c>
      <c r="F119" s="4">
        <f t="shared" si="7"/>
        <v>4.0505813842671969</v>
      </c>
      <c r="G119" s="4">
        <f t="shared" si="8"/>
        <v>2.001541350704787</v>
      </c>
      <c r="I119" s="4">
        <f t="shared" si="9"/>
        <v>1.0636551228039164</v>
      </c>
    </row>
    <row r="120" spans="1:9" x14ac:dyDescent="0.2">
      <c r="A120" s="4">
        <f>IF('True_Odds_Calculator_3-way'!A121="","",'True_Odds_Calculator_3-way'!A121)</f>
        <v>1.44</v>
      </c>
      <c r="B120" s="4">
        <f>IF('True_Odds_Calculator_3-way'!B121="","",'True_Odds_Calculator_3-way'!B121)</f>
        <v>4.6100000000000003</v>
      </c>
      <c r="C120" s="4">
        <f>IF('True_Odds_Calculator_3-way'!C121="","",'True_Odds_Calculator_3-way'!C121)</f>
        <v>6.52</v>
      </c>
      <c r="D120" s="4">
        <f t="shared" si="5"/>
        <v>6.4738417269591064E-2</v>
      </c>
      <c r="E120" s="4">
        <f t="shared" si="6"/>
        <v>1.4861822825998179</v>
      </c>
      <c r="F120" s="4">
        <f t="shared" si="7"/>
        <v>5.1192722010656837</v>
      </c>
      <c r="G120" s="4">
        <f t="shared" si="8"/>
        <v>7.5875550336442643</v>
      </c>
      <c r="I120" s="4">
        <f t="shared" si="9"/>
        <v>1.0647384172695911</v>
      </c>
    </row>
    <row r="121" spans="1:9" x14ac:dyDescent="0.2">
      <c r="A121" s="4">
        <f>IF('True_Odds_Calculator_3-way'!A122="","",'True_Odds_Calculator_3-way'!A122)</f>
        <v>3.09</v>
      </c>
      <c r="B121" s="4">
        <f>IF('True_Odds_Calculator_3-way'!B122="","",'True_Odds_Calculator_3-way'!B122)</f>
        <v>3.64</v>
      </c>
      <c r="C121" s="4">
        <f>IF('True_Odds_Calculator_3-way'!C122="","",'True_Odds_Calculator_3-way'!C122)</f>
        <v>2.15</v>
      </c>
      <c r="D121" s="4">
        <f t="shared" si="5"/>
        <v>6.3466149264297833E-2</v>
      </c>
      <c r="E121" s="4">
        <f t="shared" si="6"/>
        <v>3.3061216119406249</v>
      </c>
      <c r="F121" s="4">
        <f t="shared" si="7"/>
        <v>3.9436858750993435</v>
      </c>
      <c r="G121" s="4">
        <f t="shared" si="8"/>
        <v>2.2524506303395051</v>
      </c>
      <c r="I121" s="4">
        <f t="shared" si="9"/>
        <v>1.0634661492642978</v>
      </c>
    </row>
    <row r="122" spans="1:9" x14ac:dyDescent="0.2">
      <c r="A122" s="4">
        <f>IF('True_Odds_Calculator_3-way'!A123="","",'True_Odds_Calculator_3-way'!A123)</f>
        <v>1.79</v>
      </c>
      <c r="B122" s="4">
        <f>IF('True_Odds_Calculator_3-way'!B123="","",'True_Odds_Calculator_3-way'!B123)</f>
        <v>3.53</v>
      </c>
      <c r="C122" s="4">
        <f>IF('True_Odds_Calculator_3-way'!C123="","",'True_Odds_Calculator_3-way'!C123)</f>
        <v>3.76</v>
      </c>
      <c r="D122" s="4">
        <f t="shared" si="5"/>
        <v>0.10790278366577555</v>
      </c>
      <c r="E122" s="4">
        <f t="shared" si="6"/>
        <v>1.9131739545484754</v>
      </c>
      <c r="F122" s="4">
        <f t="shared" si="7"/>
        <v>4.0433687784823036</v>
      </c>
      <c r="G122" s="4">
        <f t="shared" si="8"/>
        <v>4.3480179242815256</v>
      </c>
      <c r="I122" s="4">
        <f t="shared" si="9"/>
        <v>1.1079027836657755</v>
      </c>
    </row>
    <row r="123" spans="1:9" x14ac:dyDescent="0.2">
      <c r="A123" s="4">
        <f>IF('True_Odds_Calculator_3-way'!A124="","",'True_Odds_Calculator_3-way'!A124)</f>
        <v>3.14</v>
      </c>
      <c r="B123" s="4">
        <f>IF('True_Odds_Calculator_3-way'!B124="","",'True_Odds_Calculator_3-way'!B124)</f>
        <v>3.36</v>
      </c>
      <c r="C123" s="4">
        <f>IF('True_Odds_Calculator_3-way'!C124="","",'True_Odds_Calculator_3-way'!C124)</f>
        <v>2.23</v>
      </c>
      <c r="D123" s="4">
        <f t="shared" si="5"/>
        <v>6.4520878472207999E-2</v>
      </c>
      <c r="E123" s="4">
        <f t="shared" si="6"/>
        <v>3.367407250780424</v>
      </c>
      <c r="F123" s="4">
        <f t="shared" si="7"/>
        <v>3.6217175668719421</v>
      </c>
      <c r="G123" s="4">
        <f t="shared" si="8"/>
        <v>2.3423398357532115</v>
      </c>
      <c r="I123" s="4">
        <f t="shared" si="9"/>
        <v>1.064520878472208</v>
      </c>
    </row>
    <row r="124" spans="1:9" x14ac:dyDescent="0.2">
      <c r="A124" s="4">
        <f>IF('True_Odds_Calculator_3-way'!A125="","",'True_Odds_Calculator_3-way'!A125)</f>
        <v>3.34</v>
      </c>
      <c r="B124" s="4">
        <f>IF('True_Odds_Calculator_3-way'!B125="","",'True_Odds_Calculator_3-way'!B125)</f>
        <v>3.59</v>
      </c>
      <c r="C124" s="4">
        <f>IF('True_Odds_Calculator_3-way'!C125="","",'True_Odds_Calculator_3-way'!C125)</f>
        <v>2.0499999999999998</v>
      </c>
      <c r="D124" s="4">
        <f t="shared" si="5"/>
        <v>6.5757607686997233E-2</v>
      </c>
      <c r="E124" s="4">
        <f t="shared" si="6"/>
        <v>3.6038374304141363</v>
      </c>
      <c r="F124" s="4">
        <f t="shared" si="7"/>
        <v>3.8966251916153714</v>
      </c>
      <c r="G124" s="4">
        <f t="shared" si="8"/>
        <v>2.1464493385761725</v>
      </c>
      <c r="I124" s="4">
        <f t="shared" si="9"/>
        <v>1.0657576076869972</v>
      </c>
    </row>
    <row r="125" spans="1:9" x14ac:dyDescent="0.2">
      <c r="A125" s="4">
        <f>IF('True_Odds_Calculator_3-way'!A126="","",'True_Odds_Calculator_3-way'!A126)</f>
        <v>2</v>
      </c>
      <c r="B125" s="4">
        <f>IF('True_Odds_Calculator_3-way'!B126="","",'True_Odds_Calculator_3-way'!B126)</f>
        <v>3.36</v>
      </c>
      <c r="C125" s="4">
        <f>IF('True_Odds_Calculator_3-way'!C126="","",'True_Odds_Calculator_3-way'!C126)</f>
        <v>3.76</v>
      </c>
      <c r="D125" s="4">
        <f t="shared" si="5"/>
        <v>6.3576494427558305E-2</v>
      </c>
      <c r="E125" s="4">
        <f t="shared" si="6"/>
        <v>2.0885205431140892</v>
      </c>
      <c r="F125" s="4">
        <f t="shared" si="7"/>
        <v>3.6175931582162493</v>
      </c>
      <c r="G125" s="4">
        <f t="shared" si="8"/>
        <v>4.0855467402552605</v>
      </c>
      <c r="I125" s="4">
        <f t="shared" si="9"/>
        <v>1.0635764944275583</v>
      </c>
    </row>
    <row r="126" spans="1:9" x14ac:dyDescent="0.2">
      <c r="A126" s="4">
        <f>IF('True_Odds_Calculator_3-way'!A127="","",'True_Odds_Calculator_3-way'!A127)</f>
        <v>2.4</v>
      </c>
      <c r="B126" s="4">
        <f>IF('True_Odds_Calculator_3-way'!B127="","",'True_Odds_Calculator_3-way'!B127)</f>
        <v>3.29</v>
      </c>
      <c r="C126" s="4">
        <f>IF('True_Odds_Calculator_3-way'!C127="","",'True_Odds_Calculator_3-way'!C127)</f>
        <v>2.91</v>
      </c>
      <c r="D126" s="4">
        <f t="shared" si="5"/>
        <v>6.4260646131670374E-2</v>
      </c>
      <c r="E126" s="4">
        <f t="shared" si="6"/>
        <v>2.5300669917152256</v>
      </c>
      <c r="F126" s="4">
        <f t="shared" si="7"/>
        <v>3.5394327014612235</v>
      </c>
      <c r="G126" s="4">
        <f t="shared" si="8"/>
        <v>3.1034465991879867</v>
      </c>
      <c r="I126" s="4">
        <f t="shared" si="9"/>
        <v>1.0642606461316704</v>
      </c>
    </row>
    <row r="127" spans="1:9" x14ac:dyDescent="0.2">
      <c r="A127" s="4">
        <f>IF('True_Odds_Calculator_3-way'!A128="","",'True_Odds_Calculator_3-way'!A128)</f>
        <v>4.32</v>
      </c>
      <c r="B127" s="4">
        <f>IF('True_Odds_Calculator_3-way'!B128="","",'True_Odds_Calculator_3-way'!B128)</f>
        <v>3.57</v>
      </c>
      <c r="C127" s="4">
        <f>IF('True_Odds_Calculator_3-way'!C128="","",'True_Odds_Calculator_3-way'!C128)</f>
        <v>1.95</v>
      </c>
      <c r="D127" s="4">
        <f t="shared" si="5"/>
        <v>2.4414039119921682E-2</v>
      </c>
      <c r="E127" s="4">
        <f t="shared" si="6"/>
        <v>4.4774087506476352</v>
      </c>
      <c r="F127" s="4">
        <f t="shared" si="7"/>
        <v>3.6768216195597163</v>
      </c>
      <c r="G127" s="4">
        <f t="shared" si="8"/>
        <v>1.9814437798712057</v>
      </c>
      <c r="I127" s="4">
        <f t="shared" si="9"/>
        <v>1.0244140391199217</v>
      </c>
    </row>
    <row r="128" spans="1:9" x14ac:dyDescent="0.2">
      <c r="A128" s="4">
        <f>IF('True_Odds_Calculator_3-way'!A129="","",'True_Odds_Calculator_3-way'!A129)</f>
        <v>3.97</v>
      </c>
      <c r="B128" s="4">
        <f>IF('True_Odds_Calculator_3-way'!B129="","",'True_Odds_Calculator_3-way'!B129)</f>
        <v>3.36</v>
      </c>
      <c r="C128" s="4">
        <f>IF('True_Odds_Calculator_3-way'!C129="","",'True_Odds_Calculator_3-way'!C129)</f>
        <v>2.11</v>
      </c>
      <c r="D128" s="4">
        <f t="shared" si="5"/>
        <v>2.3441865673890172E-2</v>
      </c>
      <c r="E128" s="4">
        <f t="shared" si="6"/>
        <v>4.0970977162806248</v>
      </c>
      <c r="F128" s="4">
        <f t="shared" si="7"/>
        <v>3.4505949903703721</v>
      </c>
      <c r="G128" s="4">
        <f t="shared" si="8"/>
        <v>2.1453716990161951</v>
      </c>
      <c r="I128" s="4">
        <f t="shared" si="9"/>
        <v>1.0234418656738902</v>
      </c>
    </row>
    <row r="129" spans="1:9" x14ac:dyDescent="0.2">
      <c r="A129" s="4">
        <f>IF('True_Odds_Calculator_3-way'!A130="","",'True_Odds_Calculator_3-way'!A130)</f>
        <v>3.32</v>
      </c>
      <c r="B129" s="4">
        <f>IF('True_Odds_Calculator_3-way'!B130="","",'True_Odds_Calculator_3-way'!B130)</f>
        <v>2.95</v>
      </c>
      <c r="C129" s="4">
        <f>IF('True_Odds_Calculator_3-way'!C130="","",'True_Odds_Calculator_3-way'!C130)</f>
        <v>2.62</v>
      </c>
      <c r="D129" s="4">
        <f t="shared" si="5"/>
        <v>2.1867259437543085E-2</v>
      </c>
      <c r="E129" s="4">
        <f t="shared" si="6"/>
        <v>3.402335732356045</v>
      </c>
      <c r="F129" s="4">
        <f t="shared" si="7"/>
        <v>3.0148272426498233</v>
      </c>
      <c r="G129" s="4">
        <f t="shared" si="8"/>
        <v>2.6710093515534568</v>
      </c>
      <c r="I129" s="4">
        <f t="shared" si="9"/>
        <v>1.0218672594375431</v>
      </c>
    </row>
    <row r="130" spans="1:9" x14ac:dyDescent="0.2">
      <c r="A130" s="4">
        <f>IF('True_Odds_Calculator_3-way'!A131="","",'True_Odds_Calculator_3-way'!A131)</f>
        <v>1.21</v>
      </c>
      <c r="B130" s="4">
        <f>IF('True_Odds_Calculator_3-way'!B131="","",'True_Odds_Calculator_3-way'!B131)</f>
        <v>6.85</v>
      </c>
      <c r="C130" s="4">
        <f>IF('True_Odds_Calculator_3-way'!C131="","",'True_Odds_Calculator_3-way'!C131)</f>
        <v>16.62</v>
      </c>
      <c r="D130" s="4">
        <f t="shared" si="5"/>
        <v>3.2600154172407914E-2</v>
      </c>
      <c r="E130" s="4">
        <f t="shared" si="6"/>
        <v>1.2261219449911567</v>
      </c>
      <c r="F130" s="4">
        <f t="shared" si="7"/>
        <v>7.400901006576496</v>
      </c>
      <c r="G130" s="4">
        <f t="shared" si="8"/>
        <v>20.283254158226868</v>
      </c>
      <c r="I130" s="4">
        <f t="shared" si="9"/>
        <v>1.0326001541724079</v>
      </c>
    </row>
    <row r="131" spans="1:9" x14ac:dyDescent="0.2">
      <c r="A131" s="4">
        <f>IF('True_Odds_Calculator_3-way'!A132="","",'True_Odds_Calculator_3-way'!A132)</f>
        <v>2.5299999999999998</v>
      </c>
      <c r="B131" s="4">
        <f>IF('True_Odds_Calculator_3-way'!B132="","",'True_Odds_Calculator_3-way'!B132)</f>
        <v>2.99</v>
      </c>
      <c r="C131" s="4">
        <f>IF('True_Odds_Calculator_3-way'!C132="","",'True_Odds_Calculator_3-way'!C132)</f>
        <v>3.24</v>
      </c>
      <c r="D131" s="4">
        <f t="shared" ref="D131:D194" si="10">IF(A131="","",((1/A131)+(1/B131)+(1/C131))-1)</f>
        <v>3.8347052839806439E-2</v>
      </c>
      <c r="E131" s="4">
        <f t="shared" ref="E131:E194" si="11">IF(A131="","",(3*A131)/(3-($D131*A131)))</f>
        <v>2.614552937019929</v>
      </c>
      <c r="F131" s="4">
        <f t="shared" ref="F131:F194" si="12">IF(B131="","",(3*B131)/(3-($D131*B131)))</f>
        <v>3.1088165735712843</v>
      </c>
      <c r="G131" s="4">
        <f t="shared" ref="G131:G194" si="13">IF(C131="","",(3*C131)/(3-($D131*C131)))</f>
        <v>3.3799813075416885</v>
      </c>
      <c r="I131" s="4">
        <f t="shared" ref="I131:I194" si="14">IF(A131="","",D131+1)</f>
        <v>1.0383470528398064</v>
      </c>
    </row>
    <row r="132" spans="1:9" x14ac:dyDescent="0.2">
      <c r="A132" s="4">
        <f>IF('True_Odds_Calculator_3-way'!A133="","",'True_Odds_Calculator_3-way'!A133)</f>
        <v>2.27</v>
      </c>
      <c r="B132" s="4">
        <f>IF('True_Odds_Calculator_3-way'!B133="","",'True_Odds_Calculator_3-way'!B133)</f>
        <v>3.02</v>
      </c>
      <c r="C132" s="4">
        <f>IF('True_Odds_Calculator_3-way'!C133="","",'True_Odds_Calculator_3-way'!C133)</f>
        <v>3.73</v>
      </c>
      <c r="D132" s="4">
        <f t="shared" si="10"/>
        <v>3.9750976921111292E-2</v>
      </c>
      <c r="E132" s="4">
        <f t="shared" si="11"/>
        <v>2.3403949594204438</v>
      </c>
      <c r="F132" s="4">
        <f t="shared" si="12"/>
        <v>3.1458857104753846</v>
      </c>
      <c r="G132" s="4">
        <f t="shared" si="13"/>
        <v>3.9239354667698421</v>
      </c>
      <c r="I132" s="4">
        <f t="shared" si="14"/>
        <v>1.0397509769211113</v>
      </c>
    </row>
    <row r="133" spans="1:9" x14ac:dyDescent="0.2">
      <c r="A133" s="4">
        <f>IF('True_Odds_Calculator_3-way'!A134="","",'True_Odds_Calculator_3-way'!A134)</f>
        <v>1.78</v>
      </c>
      <c r="B133" s="4">
        <f>IF('True_Odds_Calculator_3-way'!B134="","",'True_Odds_Calculator_3-way'!B134)</f>
        <v>3.54</v>
      </c>
      <c r="C133" s="4">
        <f>IF('True_Odds_Calculator_3-way'!C134="","",'True_Odds_Calculator_3-way'!C134)</f>
        <v>5.08</v>
      </c>
      <c r="D133" s="4">
        <f t="shared" si="10"/>
        <v>4.1134022215990829E-2</v>
      </c>
      <c r="E133" s="4">
        <f t="shared" si="11"/>
        <v>1.8245298149659104</v>
      </c>
      <c r="F133" s="4">
        <f t="shared" si="12"/>
        <v>3.7205905690460193</v>
      </c>
      <c r="G133" s="4">
        <f t="shared" si="13"/>
        <v>5.4603318288798652</v>
      </c>
      <c r="I133" s="4">
        <f t="shared" si="14"/>
        <v>1.0411340222159908</v>
      </c>
    </row>
    <row r="134" spans="1:9" x14ac:dyDescent="0.2">
      <c r="A134" s="4">
        <f>IF('True_Odds_Calculator_3-way'!A135="","",'True_Odds_Calculator_3-way'!A135)</f>
        <v>2.2400000000000002</v>
      </c>
      <c r="B134" s="4">
        <f>IF('True_Odds_Calculator_3-way'!B135="","",'True_Odds_Calculator_3-way'!B135)</f>
        <v>3.27</v>
      </c>
      <c r="C134" s="4">
        <f>IF('True_Odds_Calculator_3-way'!C135="","",'True_Odds_Calculator_3-way'!C135)</f>
        <v>3.47</v>
      </c>
      <c r="D134" s="4">
        <f t="shared" si="10"/>
        <v>4.0423407022434077E-2</v>
      </c>
      <c r="E134" s="4">
        <f t="shared" si="11"/>
        <v>2.3097136495715542</v>
      </c>
      <c r="F134" s="4">
        <f t="shared" si="12"/>
        <v>3.4207221978276752</v>
      </c>
      <c r="G134" s="4">
        <f t="shared" si="13"/>
        <v>3.6402028056009668</v>
      </c>
      <c r="I134" s="4">
        <f t="shared" si="14"/>
        <v>1.0404234070224341</v>
      </c>
    </row>
    <row r="135" spans="1:9" x14ac:dyDescent="0.2">
      <c r="A135" s="4">
        <f>IF('True_Odds_Calculator_3-way'!A136="","",'True_Odds_Calculator_3-way'!A136)</f>
        <v>3.16</v>
      </c>
      <c r="B135" s="4">
        <f>IF('True_Odds_Calculator_3-way'!B136="","",'True_Odds_Calculator_3-way'!B136)</f>
        <v>3.38</v>
      </c>
      <c r="C135" s="4">
        <f>IF('True_Odds_Calculator_3-way'!C136="","",'True_Odds_Calculator_3-way'!C136)</f>
        <v>2.41</v>
      </c>
      <c r="D135" s="4">
        <f t="shared" si="10"/>
        <v>2.7251443704311651E-2</v>
      </c>
      <c r="E135" s="4">
        <f t="shared" si="11"/>
        <v>3.2533880284773362</v>
      </c>
      <c r="F135" s="4">
        <f t="shared" si="12"/>
        <v>3.4870643595795916</v>
      </c>
      <c r="G135" s="4">
        <f t="shared" si="13"/>
        <v>2.4639405699792936</v>
      </c>
      <c r="I135" s="4">
        <f t="shared" si="14"/>
        <v>1.0272514437043117</v>
      </c>
    </row>
    <row r="136" spans="1:9" x14ac:dyDescent="0.2">
      <c r="A136" s="4">
        <f>IF('True_Odds_Calculator_3-way'!A137="","",'True_Odds_Calculator_3-way'!A137)</f>
        <v>2.39</v>
      </c>
      <c r="B136" s="4">
        <f>IF('True_Odds_Calculator_3-way'!B137="","",'True_Odds_Calculator_3-way'!B137)</f>
        <v>3.3</v>
      </c>
      <c r="C136" s="4">
        <f>IF('True_Odds_Calculator_3-way'!C137="","",'True_Odds_Calculator_3-way'!C137)</f>
        <v>3.27</v>
      </c>
      <c r="D136" s="4">
        <f t="shared" si="10"/>
        <v>2.7250742424823837E-2</v>
      </c>
      <c r="E136" s="4">
        <f t="shared" si="11"/>
        <v>2.443037758851462</v>
      </c>
      <c r="F136" s="4">
        <f t="shared" si="12"/>
        <v>3.4019770400591991</v>
      </c>
      <c r="G136" s="4">
        <f t="shared" si="13"/>
        <v>3.3701032180672774</v>
      </c>
      <c r="I136" s="4">
        <f t="shared" si="14"/>
        <v>1.0272507424248238</v>
      </c>
    </row>
    <row r="137" spans="1:9" x14ac:dyDescent="0.2">
      <c r="A137" s="4">
        <f>IF('True_Odds_Calculator_3-way'!A138="","",'True_Odds_Calculator_3-way'!A138)</f>
        <v>1.47</v>
      </c>
      <c r="B137" s="4">
        <f>IF('True_Odds_Calculator_3-way'!B138="","",'True_Odds_Calculator_3-way'!B138)</f>
        <v>4.82</v>
      </c>
      <c r="C137" s="4">
        <f>IF('True_Odds_Calculator_3-way'!C138="","",'True_Odds_Calculator_3-way'!C138)</f>
        <v>7.07</v>
      </c>
      <c r="D137" s="4">
        <f t="shared" si="10"/>
        <v>2.9183704211728667E-2</v>
      </c>
      <c r="E137" s="4">
        <f t="shared" si="11"/>
        <v>1.4913259840366822</v>
      </c>
      <c r="F137" s="4">
        <f t="shared" si="12"/>
        <v>5.0571207282296893</v>
      </c>
      <c r="G137" s="4">
        <f t="shared" si="13"/>
        <v>7.5921604213096332</v>
      </c>
      <c r="I137" s="4">
        <f t="shared" si="14"/>
        <v>1.0291837042117287</v>
      </c>
    </row>
    <row r="138" spans="1:9" x14ac:dyDescent="0.2">
      <c r="A138" s="4">
        <f>IF('True_Odds_Calculator_3-way'!A139="","",'True_Odds_Calculator_3-way'!A139)</f>
        <v>1.85</v>
      </c>
      <c r="B138" s="4">
        <f>IF('True_Odds_Calculator_3-way'!B139="","",'True_Odds_Calculator_3-way'!B139)</f>
        <v>4.0199999999999996</v>
      </c>
      <c r="C138" s="4">
        <f>IF('True_Odds_Calculator_3-way'!C139="","",'True_Odds_Calculator_3-way'!C139)</f>
        <v>3.9</v>
      </c>
      <c r="D138" s="4">
        <f t="shared" si="10"/>
        <v>4.5707015856269573E-2</v>
      </c>
      <c r="E138" s="4">
        <f t="shared" si="11"/>
        <v>1.9036564475160971</v>
      </c>
      <c r="F138" s="4">
        <f t="shared" si="12"/>
        <v>4.2822784249457406</v>
      </c>
      <c r="G138" s="4">
        <f t="shared" si="13"/>
        <v>4.1463738902946341</v>
      </c>
      <c r="I138" s="4">
        <f t="shared" si="14"/>
        <v>1.0457070158562696</v>
      </c>
    </row>
    <row r="139" spans="1:9" x14ac:dyDescent="0.2">
      <c r="A139" s="4">
        <f>IF('True_Odds_Calculator_3-way'!A140="","",'True_Odds_Calculator_3-way'!A140)</f>
        <v>6.52</v>
      </c>
      <c r="B139" s="4">
        <f>IF('True_Odds_Calculator_3-way'!B140="","",'True_Odds_Calculator_3-way'!B140)</f>
        <v>4.66</v>
      </c>
      <c r="C139" s="4">
        <f>IF('True_Odds_Calculator_3-way'!C140="","",'True_Odds_Calculator_3-way'!C140)</f>
        <v>1.47</v>
      </c>
      <c r="D139" s="4">
        <f t="shared" si="10"/>
        <v>4.8238616650483346E-2</v>
      </c>
      <c r="E139" s="4">
        <f t="shared" si="11"/>
        <v>7.2836026584759459</v>
      </c>
      <c r="F139" s="4">
        <f t="shared" si="12"/>
        <v>5.0374601709917899</v>
      </c>
      <c r="G139" s="4">
        <f t="shared" si="13"/>
        <v>1.5055874534401354</v>
      </c>
      <c r="I139" s="4">
        <f t="shared" si="14"/>
        <v>1.0482386166504833</v>
      </c>
    </row>
    <row r="140" spans="1:9" x14ac:dyDescent="0.2">
      <c r="A140" s="4">
        <f>IF('True_Odds_Calculator_3-way'!A141="","",'True_Odds_Calculator_3-way'!A141)</f>
        <v>1.87</v>
      </c>
      <c r="B140" s="4">
        <f>IF('True_Odds_Calculator_3-way'!B141="","",'True_Odds_Calculator_3-way'!B141)</f>
        <v>3.93</v>
      </c>
      <c r="C140" s="4">
        <f>IF('True_Odds_Calculator_3-way'!C141="","",'True_Odds_Calculator_3-way'!C141)</f>
        <v>3.89</v>
      </c>
      <c r="D140" s="4">
        <f t="shared" si="10"/>
        <v>4.6281693237781418E-2</v>
      </c>
      <c r="E140" s="4">
        <f t="shared" si="11"/>
        <v>1.9255500432319275</v>
      </c>
      <c r="F140" s="4">
        <f t="shared" si="12"/>
        <v>4.183650629940324</v>
      </c>
      <c r="G140" s="4">
        <f t="shared" si="13"/>
        <v>4.1383503893202347</v>
      </c>
      <c r="I140" s="4">
        <f t="shared" si="14"/>
        <v>1.0462816932377814</v>
      </c>
    </row>
    <row r="141" spans="1:9" x14ac:dyDescent="0.2">
      <c r="A141" s="4">
        <f>IF('True_Odds_Calculator_3-way'!A142="","",'True_Odds_Calculator_3-way'!A142)</f>
        <v>2.29</v>
      </c>
      <c r="B141" s="4">
        <f>IF('True_Odds_Calculator_3-way'!B142="","",'True_Odds_Calculator_3-way'!B142)</f>
        <v>3.55</v>
      </c>
      <c r="C141" s="4">
        <f>IF('True_Odds_Calculator_3-way'!C142="","",'True_Odds_Calculator_3-way'!C142)</f>
        <v>3.07</v>
      </c>
      <c r="D141" s="4">
        <f t="shared" si="10"/>
        <v>4.4104262575295206E-2</v>
      </c>
      <c r="E141" s="4">
        <f t="shared" si="11"/>
        <v>2.3697816711091222</v>
      </c>
      <c r="F141" s="4">
        <f t="shared" si="12"/>
        <v>3.745476588112203</v>
      </c>
      <c r="G141" s="4">
        <f t="shared" si="13"/>
        <v>3.2151086632830581</v>
      </c>
      <c r="I141" s="4">
        <f t="shared" si="14"/>
        <v>1.0441042625752952</v>
      </c>
    </row>
    <row r="142" spans="1:9" x14ac:dyDescent="0.2">
      <c r="A142" s="4">
        <f>IF('True_Odds_Calculator_3-way'!A143="","",'True_Odds_Calculator_3-way'!A143)</f>
        <v>1.08</v>
      </c>
      <c r="B142" s="4">
        <f>IF('True_Odds_Calculator_3-way'!B143="","",'True_Odds_Calculator_3-way'!B143)</f>
        <v>13.41</v>
      </c>
      <c r="C142" s="4">
        <f>IF('True_Odds_Calculator_3-way'!C143="","",'True_Odds_Calculator_3-way'!C143)</f>
        <v>30.68</v>
      </c>
      <c r="D142" s="4">
        <f t="shared" si="10"/>
        <v>3.3091665556686634E-2</v>
      </c>
      <c r="E142" s="4">
        <f t="shared" si="11"/>
        <v>1.0930211606500608</v>
      </c>
      <c r="F142" s="4">
        <f t="shared" si="12"/>
        <v>15.737954167948851</v>
      </c>
      <c r="G142" s="4">
        <f t="shared" si="13"/>
        <v>46.373652412632275</v>
      </c>
      <c r="I142" s="4">
        <f t="shared" si="14"/>
        <v>1.0330916655566866</v>
      </c>
    </row>
    <row r="143" spans="1:9" x14ac:dyDescent="0.2">
      <c r="A143" s="4">
        <f>IF('True_Odds_Calculator_3-way'!A144="","",'True_Odds_Calculator_3-way'!A144)</f>
        <v>1.67</v>
      </c>
      <c r="B143" s="4">
        <f>IF('True_Odds_Calculator_3-way'!B144="","",'True_Odds_Calculator_3-way'!B144)</f>
        <v>4.34</v>
      </c>
      <c r="C143" s="4">
        <f>IF('True_Odds_Calculator_3-way'!C144="","",'True_Odds_Calculator_3-way'!C144)</f>
        <v>5.16</v>
      </c>
      <c r="D143" s="4">
        <f t="shared" si="10"/>
        <v>2.3015591365762811E-2</v>
      </c>
      <c r="E143" s="4">
        <f t="shared" si="11"/>
        <v>1.6916737452151946</v>
      </c>
      <c r="F143" s="4">
        <f t="shared" si="12"/>
        <v>4.4894812693030666</v>
      </c>
      <c r="G143" s="4">
        <f t="shared" si="13"/>
        <v>5.3726876016872964</v>
      </c>
      <c r="I143" s="4">
        <f t="shared" si="14"/>
        <v>1.0230155913657628</v>
      </c>
    </row>
    <row r="144" spans="1:9" x14ac:dyDescent="0.2">
      <c r="A144" s="4">
        <f>IF('True_Odds_Calculator_3-way'!A145="","",'True_Odds_Calculator_3-way'!A145)</f>
        <v>6.47</v>
      </c>
      <c r="B144" s="4">
        <f>IF('True_Odds_Calculator_3-way'!B145="","",'True_Odds_Calculator_3-way'!B145)</f>
        <v>4.37</v>
      </c>
      <c r="C144" s="4">
        <f>IF('True_Odds_Calculator_3-way'!C145="","",'True_Odds_Calculator_3-way'!C145)</f>
        <v>1.56</v>
      </c>
      <c r="D144" s="4">
        <f t="shared" si="10"/>
        <v>2.4418098380303732E-2</v>
      </c>
      <c r="E144" s="4">
        <f t="shared" si="11"/>
        <v>6.8296615813789847</v>
      </c>
      <c r="F144" s="4">
        <f t="shared" si="12"/>
        <v>4.5311692965252659</v>
      </c>
      <c r="G144" s="4">
        <f t="shared" si="13"/>
        <v>1.5800627058309753</v>
      </c>
      <c r="I144" s="4">
        <f t="shared" si="14"/>
        <v>1.0244180983803037</v>
      </c>
    </row>
    <row r="145" spans="1:9" x14ac:dyDescent="0.2">
      <c r="A145" s="4">
        <f>IF('True_Odds_Calculator_3-way'!A146="","",'True_Odds_Calculator_3-way'!A146)</f>
        <v>1.72</v>
      </c>
      <c r="B145" s="4">
        <f>IF('True_Odds_Calculator_3-way'!B146="","",'True_Odds_Calculator_3-way'!B146)</f>
        <v>3.84</v>
      </c>
      <c r="C145" s="4">
        <f>IF('True_Odds_Calculator_3-way'!C146="","",'True_Odds_Calculator_3-way'!C146)</f>
        <v>5.28</v>
      </c>
      <c r="D145" s="4">
        <f t="shared" si="10"/>
        <v>3.1205954897815413E-2</v>
      </c>
      <c r="E145" s="4">
        <f t="shared" si="11"/>
        <v>1.7513338390136663</v>
      </c>
      <c r="F145" s="4">
        <f t="shared" si="12"/>
        <v>3.9997651065828883</v>
      </c>
      <c r="G145" s="4">
        <f t="shared" si="13"/>
        <v>5.5868432924578606</v>
      </c>
      <c r="I145" s="4">
        <f t="shared" si="14"/>
        <v>1.0312059548978154</v>
      </c>
    </row>
    <row r="146" spans="1:9" x14ac:dyDescent="0.2">
      <c r="A146" s="4">
        <f>IF('True_Odds_Calculator_3-way'!A147="","",'True_Odds_Calculator_3-way'!A147)</f>
        <v>1.61</v>
      </c>
      <c r="B146" s="4">
        <f>IF('True_Odds_Calculator_3-way'!B147="","",'True_Odds_Calculator_3-way'!B147)</f>
        <v>4.16</v>
      </c>
      <c r="C146" s="4">
        <f>IF('True_Odds_Calculator_3-way'!C147="","",'True_Odds_Calculator_3-way'!C147)</f>
        <v>5.88</v>
      </c>
      <c r="D146" s="4">
        <f t="shared" si="10"/>
        <v>3.1570655017859828E-2</v>
      </c>
      <c r="E146" s="4">
        <f t="shared" si="11"/>
        <v>1.6377482343552776</v>
      </c>
      <c r="F146" s="4">
        <f t="shared" si="12"/>
        <v>4.3504540693022751</v>
      </c>
      <c r="G146" s="4">
        <f t="shared" si="13"/>
        <v>6.2678447287268471</v>
      </c>
      <c r="I146" s="4">
        <f t="shared" si="14"/>
        <v>1.0315706550178598</v>
      </c>
    </row>
    <row r="147" spans="1:9" x14ac:dyDescent="0.2">
      <c r="A147" s="4">
        <f>IF('True_Odds_Calculator_3-way'!A148="","",'True_Odds_Calculator_3-way'!A148)</f>
        <v>1.78</v>
      </c>
      <c r="B147" s="4">
        <f>IF('True_Odds_Calculator_3-way'!B148="","",'True_Odds_Calculator_3-way'!B148)</f>
        <v>4.0599999999999996</v>
      </c>
      <c r="C147" s="4">
        <f>IF('True_Odds_Calculator_3-way'!C148="","",'True_Odds_Calculator_3-way'!C148)</f>
        <v>4.54</v>
      </c>
      <c r="D147" s="4">
        <f t="shared" si="10"/>
        <v>2.8367488708817445E-2</v>
      </c>
      <c r="E147" s="4">
        <f t="shared" si="11"/>
        <v>1.8104727487191004</v>
      </c>
      <c r="F147" s="4">
        <f t="shared" si="12"/>
        <v>4.2220888099930383</v>
      </c>
      <c r="G147" s="4">
        <f t="shared" si="13"/>
        <v>4.743642019979883</v>
      </c>
      <c r="I147" s="4">
        <f t="shared" si="14"/>
        <v>1.0283674887088174</v>
      </c>
    </row>
    <row r="148" spans="1:9" x14ac:dyDescent="0.2">
      <c r="A148" s="4">
        <f>IF('True_Odds_Calculator_3-way'!A149="","",'True_Odds_Calculator_3-way'!A149)</f>
        <v>4.12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1.93</v>
      </c>
      <c r="D148" s="4">
        <f t="shared" si="10"/>
        <v>2.1269828294515181E-2</v>
      </c>
      <c r="E148" s="4">
        <f t="shared" si="11"/>
        <v>4.2439687207424122</v>
      </c>
      <c r="F148" s="4">
        <f t="shared" si="12"/>
        <v>3.9474714100338266</v>
      </c>
      <c r="G148" s="4">
        <f t="shared" si="13"/>
        <v>1.9567757157080317</v>
      </c>
      <c r="I148" s="4">
        <f t="shared" si="14"/>
        <v>1.0212698282945152</v>
      </c>
    </row>
    <row r="149" spans="1:9" x14ac:dyDescent="0.2">
      <c r="A149" s="4">
        <f>IF('True_Odds_Calculator_3-way'!A150="","",'True_Odds_Calculator_3-way'!A150)</f>
        <v>2.34</v>
      </c>
      <c r="B149" s="4">
        <f>IF('True_Odds_Calculator_3-way'!B150="","",'True_Odds_Calculator_3-way'!B150)</f>
        <v>3.24</v>
      </c>
      <c r="C149" s="4">
        <f>IF('True_Odds_Calculator_3-way'!C150="","",'True_Odds_Calculator_3-way'!C150)</f>
        <v>3.5</v>
      </c>
      <c r="D149" s="4">
        <f t="shared" si="10"/>
        <v>2.170668837335521E-2</v>
      </c>
      <c r="E149" s="4">
        <f t="shared" si="11"/>
        <v>2.3803013993541442</v>
      </c>
      <c r="F149" s="4">
        <f t="shared" si="12"/>
        <v>3.3177794448612161</v>
      </c>
      <c r="G149" s="4">
        <f t="shared" si="13"/>
        <v>3.5909386164339083</v>
      </c>
      <c r="I149" s="4">
        <f t="shared" si="14"/>
        <v>1.0217066883733552</v>
      </c>
    </row>
    <row r="150" spans="1:9" x14ac:dyDescent="0.2">
      <c r="A150" s="4">
        <f>IF('True_Odds_Calculator_3-way'!A151="","",'True_Odds_Calculator_3-way'!A151)</f>
        <v>1.74</v>
      </c>
      <c r="B150" s="4">
        <f>IF('True_Odds_Calculator_3-way'!B151="","",'True_Odds_Calculator_3-way'!B151)</f>
        <v>3.64</v>
      </c>
      <c r="C150" s="4">
        <f>IF('True_Odds_Calculator_3-way'!C151="","",'True_Odds_Calculator_3-way'!C151)</f>
        <v>5.75</v>
      </c>
      <c r="D150" s="4">
        <f t="shared" si="10"/>
        <v>2.3350961881696275E-2</v>
      </c>
      <c r="E150" s="4">
        <f t="shared" si="11"/>
        <v>1.7638893373544544</v>
      </c>
      <c r="F150" s="4">
        <f t="shared" si="12"/>
        <v>3.7461374405957897</v>
      </c>
      <c r="G150" s="4">
        <f t="shared" si="13"/>
        <v>6.0194045310296165</v>
      </c>
      <c r="I150" s="4">
        <f t="shared" si="14"/>
        <v>1.0233509618816963</v>
      </c>
    </row>
    <row r="151" spans="1:9" x14ac:dyDescent="0.2">
      <c r="A151" s="4">
        <f>IF('True_Odds_Calculator_3-way'!A152="","",'True_Odds_Calculator_3-way'!A152)</f>
        <v>2.4500000000000002</v>
      </c>
      <c r="B151" s="4">
        <f>IF('True_Odds_Calculator_3-way'!B152="","",'True_Odds_Calculator_3-way'!B152)</f>
        <v>3.29</v>
      </c>
      <c r="C151" s="4">
        <f>IF('True_Odds_Calculator_3-way'!C152="","",'True_Odds_Calculator_3-way'!C152)</f>
        <v>3.23</v>
      </c>
      <c r="D151" s="4">
        <f t="shared" si="10"/>
        <v>2.1712156307091668E-2</v>
      </c>
      <c r="E151" s="4">
        <f t="shared" si="11"/>
        <v>2.4942266144634737</v>
      </c>
      <c r="F151" s="4">
        <f t="shared" si="12"/>
        <v>3.3702489922962959</v>
      </c>
      <c r="G151" s="4">
        <f t="shared" si="13"/>
        <v>3.3073142753824012</v>
      </c>
      <c r="I151" s="4">
        <f t="shared" si="14"/>
        <v>1.0217121563070917</v>
      </c>
    </row>
    <row r="152" spans="1:9" x14ac:dyDescent="0.2">
      <c r="A152" s="4">
        <f>IF('True_Odds_Calculator_3-way'!A153="","",'True_Odds_Calculator_3-way'!A153)</f>
        <v>2.42</v>
      </c>
      <c r="B152" s="4">
        <f>IF('True_Odds_Calculator_3-way'!B153="","",'True_Odds_Calculator_3-way'!B153)</f>
        <v>3.25</v>
      </c>
      <c r="C152" s="4">
        <f>IF('True_Odds_Calculator_3-way'!C153="","",'True_Odds_Calculator_3-way'!C153)</f>
        <v>3.32</v>
      </c>
      <c r="D152" s="4">
        <f t="shared" si="10"/>
        <v>2.2120267465283838E-2</v>
      </c>
      <c r="E152" s="4">
        <f t="shared" si="11"/>
        <v>2.4639662309231132</v>
      </c>
      <c r="F152" s="4">
        <f t="shared" si="12"/>
        <v>3.3297939266161114</v>
      </c>
      <c r="G152" s="4">
        <f t="shared" si="13"/>
        <v>3.4033122767992903</v>
      </c>
      <c r="I152" s="4">
        <f t="shared" si="14"/>
        <v>1.0221202674652838</v>
      </c>
    </row>
    <row r="153" spans="1:9" x14ac:dyDescent="0.2">
      <c r="A153" s="4">
        <f>IF('True_Odds_Calculator_3-way'!A154="","",'True_Odds_Calculator_3-way'!A154)</f>
        <v>1.37</v>
      </c>
      <c r="B153" s="4">
        <f>IF('True_Odds_Calculator_3-way'!B154="","",'True_Odds_Calculator_3-way'!B154)</f>
        <v>5.01</v>
      </c>
      <c r="C153" s="4">
        <f>IF('True_Odds_Calculator_3-way'!C154="","",'True_Odds_Calculator_3-way'!C154)</f>
        <v>10.64</v>
      </c>
      <c r="D153" s="4">
        <f t="shared" si="10"/>
        <v>2.3512768108478577E-2</v>
      </c>
      <c r="E153" s="4">
        <f t="shared" si="11"/>
        <v>1.3848700384877395</v>
      </c>
      <c r="F153" s="4">
        <f t="shared" si="12"/>
        <v>5.214764631020846</v>
      </c>
      <c r="G153" s="4">
        <f t="shared" si="13"/>
        <v>11.608015018357554</v>
      </c>
      <c r="I153" s="4">
        <f t="shared" si="14"/>
        <v>1.0235127681084786</v>
      </c>
    </row>
    <row r="154" spans="1:9" x14ac:dyDescent="0.2">
      <c r="A154" s="4">
        <f>IF('True_Odds_Calculator_3-way'!A155="","",'True_Odds_Calculator_3-way'!A155)</f>
        <v>3.06</v>
      </c>
      <c r="B154" s="4">
        <f>IF('True_Odds_Calculator_3-way'!B155="","",'True_Odds_Calculator_3-way'!B155)</f>
        <v>3.49</v>
      </c>
      <c r="C154" s="4">
        <f>IF('True_Odds_Calculator_3-way'!C155="","",'True_Odds_Calculator_3-way'!C155)</f>
        <v>2.4500000000000002</v>
      </c>
      <c r="D154" s="4">
        <f t="shared" si="10"/>
        <v>2.1493602216435814E-2</v>
      </c>
      <c r="E154" s="4">
        <f t="shared" si="11"/>
        <v>3.12858955252733</v>
      </c>
      <c r="F154" s="4">
        <f t="shared" si="12"/>
        <v>3.5795026866703492</v>
      </c>
      <c r="G154" s="4">
        <f t="shared" si="13"/>
        <v>2.4937734763467718</v>
      </c>
      <c r="I154" s="4">
        <f t="shared" si="14"/>
        <v>1.0214936022164358</v>
      </c>
    </row>
    <row r="155" spans="1:9" x14ac:dyDescent="0.2">
      <c r="A155" s="4">
        <f>IF('True_Odds_Calculator_3-way'!A156="","",'True_Odds_Calculator_3-way'!A156)</f>
        <v>5.71</v>
      </c>
      <c r="B155" s="4">
        <f>IF('True_Odds_Calculator_3-way'!B156="","",'True_Odds_Calculator_3-way'!B156)</f>
        <v>3.97</v>
      </c>
      <c r="C155" s="4">
        <f>IF('True_Odds_Calculator_3-way'!C156="","",'True_Odds_Calculator_3-way'!C156)</f>
        <v>1.68</v>
      </c>
      <c r="D155" s="4">
        <f t="shared" si="10"/>
        <v>2.2258612515221987E-2</v>
      </c>
      <c r="E155" s="4">
        <f t="shared" si="11"/>
        <v>5.9626092759941551</v>
      </c>
      <c r="F155" s="4">
        <f t="shared" si="12"/>
        <v>4.09048761943661</v>
      </c>
      <c r="G155" s="4">
        <f t="shared" si="13"/>
        <v>1.701205221993324</v>
      </c>
      <c r="I155" s="4">
        <f t="shared" si="14"/>
        <v>1.022258612515222</v>
      </c>
    </row>
    <row r="156" spans="1:9" x14ac:dyDescent="0.2">
      <c r="A156" s="4">
        <f>IF('True_Odds_Calculator_3-way'!A157="","",'True_Odds_Calculator_3-way'!A157)</f>
        <v>1.47</v>
      </c>
      <c r="B156" s="4">
        <f>IF('True_Odds_Calculator_3-way'!B157="","",'True_Odds_Calculator_3-way'!B157)</f>
        <v>4.7</v>
      </c>
      <c r="C156" s="4">
        <f>IF('True_Odds_Calculator_3-way'!C157="","",'True_Odds_Calculator_3-way'!C157)</f>
        <v>7.66</v>
      </c>
      <c r="D156" s="4">
        <f t="shared" si="10"/>
        <v>2.3586369162408527E-2</v>
      </c>
      <c r="E156" s="4">
        <f t="shared" si="11"/>
        <v>1.4871879078744081</v>
      </c>
      <c r="F156" s="4">
        <f t="shared" si="12"/>
        <v>4.8803381496689138</v>
      </c>
      <c r="G156" s="4">
        <f t="shared" si="13"/>
        <v>8.150877315473176</v>
      </c>
      <c r="I156" s="4">
        <f t="shared" si="14"/>
        <v>1.0235863691624085</v>
      </c>
    </row>
    <row r="157" spans="1:9" x14ac:dyDescent="0.2">
      <c r="A157" s="4">
        <f>IF('True_Odds_Calculator_3-way'!A158="","",'True_Odds_Calculator_3-way'!A158)</f>
        <v>2</v>
      </c>
      <c r="B157" s="4">
        <f>IF('True_Odds_Calculator_3-way'!B158="","",'True_Odds_Calculator_3-way'!B158)</f>
        <v>3.2</v>
      </c>
      <c r="C157" s="4">
        <f>IF('True_Odds_Calculator_3-way'!C158="","",'True_Odds_Calculator_3-way'!C158)</f>
        <v>4.09</v>
      </c>
      <c r="D157" s="4">
        <f t="shared" si="10"/>
        <v>5.6998777506112486E-2</v>
      </c>
      <c r="E157" s="4">
        <f t="shared" si="11"/>
        <v>2.0790003176956477</v>
      </c>
      <c r="F157" s="4">
        <f t="shared" si="12"/>
        <v>3.4071502950364461</v>
      </c>
      <c r="G157" s="4">
        <f t="shared" si="13"/>
        <v>4.4346058278744076</v>
      </c>
      <c r="I157" s="4">
        <f t="shared" si="14"/>
        <v>1.0569987775061125</v>
      </c>
    </row>
    <row r="158" spans="1:9" x14ac:dyDescent="0.2">
      <c r="A158" s="4">
        <f>IF('True_Odds_Calculator_3-way'!A159="","",'True_Odds_Calculator_3-way'!A159)</f>
        <v>5.86</v>
      </c>
      <c r="B158" s="4">
        <f>IF('True_Odds_Calculator_3-way'!B159="","",'True_Odds_Calculator_3-way'!B159)</f>
        <v>4.17</v>
      </c>
      <c r="C158" s="4">
        <f>IF('True_Odds_Calculator_3-way'!C159="","",'True_Odds_Calculator_3-way'!C159)</f>
        <v>1.53</v>
      </c>
      <c r="D158" s="4">
        <f t="shared" si="10"/>
        <v>6.4051388882870874E-2</v>
      </c>
      <c r="E158" s="4">
        <f t="shared" si="11"/>
        <v>6.6980133152700674</v>
      </c>
      <c r="F158" s="4">
        <f t="shared" si="12"/>
        <v>4.5775454168575642</v>
      </c>
      <c r="G158" s="4">
        <f t="shared" si="13"/>
        <v>1.5816670658832601</v>
      </c>
      <c r="I158" s="4">
        <f t="shared" si="14"/>
        <v>1.0640513888828709</v>
      </c>
    </row>
    <row r="159" spans="1:9" x14ac:dyDescent="0.2">
      <c r="A159" s="4">
        <f>IF('True_Odds_Calculator_3-way'!A160="","",'True_Odds_Calculator_3-way'!A160)</f>
        <v>1.53</v>
      </c>
      <c r="B159" s="4">
        <f>IF('True_Odds_Calculator_3-way'!B160="","",'True_Odds_Calculator_3-way'!B160)</f>
        <v>4.28</v>
      </c>
      <c r="C159" s="4">
        <f>IF('True_Odds_Calculator_3-way'!C160="","",'True_Odds_Calculator_3-way'!C160)</f>
        <v>5.72</v>
      </c>
      <c r="D159" s="4">
        <f t="shared" si="10"/>
        <v>6.2064805880089002E-2</v>
      </c>
      <c r="E159" s="4">
        <f t="shared" si="11"/>
        <v>1.5800122069658895</v>
      </c>
      <c r="F159" s="4">
        <f t="shared" si="12"/>
        <v>4.6957926703699053</v>
      </c>
      <c r="G159" s="4">
        <f t="shared" si="13"/>
        <v>6.4877388852759461</v>
      </c>
      <c r="I159" s="4">
        <f t="shared" si="14"/>
        <v>1.062064805880089</v>
      </c>
    </row>
    <row r="160" spans="1:9" x14ac:dyDescent="0.2">
      <c r="A160" s="4">
        <f>IF('True_Odds_Calculator_3-way'!A161="","",'True_Odds_Calculator_3-way'!A161)</f>
        <v>3.13</v>
      </c>
      <c r="B160" s="4">
        <f>IF('True_Odds_Calculator_3-way'!B161="","",'True_Odds_Calculator_3-way'!B161)</f>
        <v>2.88</v>
      </c>
      <c r="C160" s="4">
        <f>IF('True_Odds_Calculator_3-way'!C161="","",'True_Odds_Calculator_3-way'!C161)</f>
        <v>2.58</v>
      </c>
      <c r="D160" s="4">
        <f t="shared" si="10"/>
        <v>5.4307939338402278E-2</v>
      </c>
      <c r="E160" s="4">
        <f t="shared" si="11"/>
        <v>3.3180022666756455</v>
      </c>
      <c r="F160" s="4">
        <f t="shared" si="12"/>
        <v>3.0384093612235819</v>
      </c>
      <c r="G160" s="4">
        <f t="shared" si="13"/>
        <v>2.7064020413843957</v>
      </c>
      <c r="I160" s="4">
        <f t="shared" si="14"/>
        <v>1.0543079393384023</v>
      </c>
    </row>
    <row r="161" spans="1:9" x14ac:dyDescent="0.2">
      <c r="A161" s="4">
        <f>IF('True_Odds_Calculator_3-way'!A162="","",'True_Odds_Calculator_3-way'!A162)</f>
        <v>2.59</v>
      </c>
      <c r="B161" s="4">
        <f>IF('True_Odds_Calculator_3-way'!B162="","",'True_Odds_Calculator_3-way'!B162)</f>
        <v>3.56</v>
      </c>
      <c r="C161" s="4">
        <f>IF('True_Odds_Calculator_3-way'!C162="","",'True_Odds_Calculator_3-way'!C162)</f>
        <v>2.82</v>
      </c>
      <c r="D161" s="4">
        <f t="shared" si="10"/>
        <v>2.1609191582894649E-2</v>
      </c>
      <c r="E161" s="4">
        <f t="shared" si="11"/>
        <v>2.6392374432461954</v>
      </c>
      <c r="F161" s="4">
        <f t="shared" si="12"/>
        <v>3.6536912666172294</v>
      </c>
      <c r="G161" s="4">
        <f t="shared" si="13"/>
        <v>2.878469311120925</v>
      </c>
      <c r="I161" s="4">
        <f t="shared" si="14"/>
        <v>1.0216091915828946</v>
      </c>
    </row>
    <row r="162" spans="1:9" x14ac:dyDescent="0.2">
      <c r="A162" s="4">
        <f>IF('True_Odds_Calculator_3-way'!A163="","",'True_Odds_Calculator_3-way'!A163)</f>
        <v>2.61</v>
      </c>
      <c r="B162" s="4">
        <f>IF('True_Odds_Calculator_3-way'!B163="","",'True_Odds_Calculator_3-way'!B163)</f>
        <v>3.26</v>
      </c>
      <c r="C162" s="4">
        <f>IF('True_Odds_Calculator_3-way'!C163="","",'True_Odds_Calculator_3-way'!C163)</f>
        <v>3.02</v>
      </c>
      <c r="D162" s="4">
        <f t="shared" si="10"/>
        <v>2.1016056524345572E-2</v>
      </c>
      <c r="E162" s="4">
        <f t="shared" si="11"/>
        <v>2.658609942235318</v>
      </c>
      <c r="F162" s="4">
        <f t="shared" si="12"/>
        <v>3.3361900674838307</v>
      </c>
      <c r="G162" s="4">
        <f t="shared" si="13"/>
        <v>3.0852725303024457</v>
      </c>
      <c r="I162" s="4">
        <f t="shared" si="14"/>
        <v>1.0210160565243456</v>
      </c>
    </row>
    <row r="163" spans="1:9" x14ac:dyDescent="0.2">
      <c r="A163" s="4">
        <f>IF('True_Odds_Calculator_3-way'!A164="","",'True_Odds_Calculator_3-way'!A164)</f>
        <v>1.32</v>
      </c>
      <c r="B163" s="4">
        <f>IF('True_Odds_Calculator_3-way'!B164="","",'True_Odds_Calculator_3-way'!B164)</f>
        <v>5.79</v>
      </c>
      <c r="C163" s="4">
        <f>IF('True_Odds_Calculator_3-way'!C164="","",'True_Odds_Calculator_3-way'!C164)</f>
        <v>9.9499999999999993</v>
      </c>
      <c r="D163" s="4">
        <f t="shared" si="10"/>
        <v>3.0789841813873897E-2</v>
      </c>
      <c r="E163" s="4">
        <f t="shared" si="11"/>
        <v>1.338128334285295</v>
      </c>
      <c r="F163" s="4">
        <f t="shared" si="12"/>
        <v>6.1558049851378396</v>
      </c>
      <c r="G163" s="4">
        <f t="shared" si="13"/>
        <v>11.081654600776414</v>
      </c>
      <c r="I163" s="4">
        <f t="shared" si="14"/>
        <v>1.0307898418138739</v>
      </c>
    </row>
    <row r="164" spans="1:9" x14ac:dyDescent="0.2">
      <c r="A164" s="4">
        <f>IF('True_Odds_Calculator_3-way'!A165="","",'True_Odds_Calculator_3-way'!A165)</f>
        <v>3.03</v>
      </c>
      <c r="B164" s="4">
        <f>IF('True_Odds_Calculator_3-way'!B165="","",'True_Odds_Calculator_3-way'!B165)</f>
        <v>3.32</v>
      </c>
      <c r="C164" s="4">
        <f>IF('True_Odds_Calculator_3-way'!C165="","",'True_Odds_Calculator_3-way'!C165)</f>
        <v>2.56</v>
      </c>
      <c r="D164" s="4">
        <f t="shared" si="10"/>
        <v>2.1862822577438434E-2</v>
      </c>
      <c r="E164" s="4">
        <f t="shared" si="11"/>
        <v>3.0984175548042203</v>
      </c>
      <c r="F164" s="4">
        <f t="shared" si="12"/>
        <v>3.4023186122429996</v>
      </c>
      <c r="G164" s="4">
        <f t="shared" si="13"/>
        <v>2.6086680288235566</v>
      </c>
      <c r="I164" s="4">
        <f t="shared" si="14"/>
        <v>1.0218628225774384</v>
      </c>
    </row>
    <row r="165" spans="1:9" x14ac:dyDescent="0.2">
      <c r="A165" s="4">
        <f>IF('True_Odds_Calculator_3-way'!A166="","",'True_Odds_Calculator_3-way'!A166)</f>
        <v>2.58</v>
      </c>
      <c r="B165" s="4">
        <f>IF('True_Odds_Calculator_3-way'!B166="","",'True_Odds_Calculator_3-way'!B166)</f>
        <v>3.17</v>
      </c>
      <c r="C165" s="4">
        <f>IF('True_Odds_Calculator_3-way'!C166="","",'True_Odds_Calculator_3-way'!C166)</f>
        <v>3.09</v>
      </c>
      <c r="D165" s="4">
        <f t="shared" si="10"/>
        <v>2.6678907943273211E-2</v>
      </c>
      <c r="E165" s="4">
        <f t="shared" si="11"/>
        <v>2.6405852197959616</v>
      </c>
      <c r="F165" s="4">
        <f t="shared" si="12"/>
        <v>3.2619568896017248</v>
      </c>
      <c r="G165" s="4">
        <f t="shared" si="13"/>
        <v>3.1773101807952817</v>
      </c>
      <c r="I165" s="4">
        <f t="shared" si="14"/>
        <v>1.0266789079432732</v>
      </c>
    </row>
    <row r="166" spans="1:9" x14ac:dyDescent="0.2">
      <c r="A166" s="4">
        <f>IF('True_Odds_Calculator_3-way'!A167="","",'True_Odds_Calculator_3-way'!A167)</f>
        <v>3.15</v>
      </c>
      <c r="B166" s="4">
        <f>IF('True_Odds_Calculator_3-way'!B167="","",'True_Odds_Calculator_3-way'!B167)</f>
        <v>3.13</v>
      </c>
      <c r="C166" s="4">
        <f>IF('True_Odds_Calculator_3-way'!C167="","",'True_Odds_Calculator_3-way'!C167)</f>
        <v>2.56</v>
      </c>
      <c r="D166" s="4">
        <f t="shared" si="10"/>
        <v>2.7574135351691176E-2</v>
      </c>
      <c r="E166" s="4">
        <f t="shared" si="11"/>
        <v>3.2439207245863959</v>
      </c>
      <c r="F166" s="4">
        <f t="shared" si="12"/>
        <v>3.2227143150201609</v>
      </c>
      <c r="G166" s="4">
        <f t="shared" si="13"/>
        <v>2.6216881352458161</v>
      </c>
      <c r="I166" s="4">
        <f t="shared" si="14"/>
        <v>1.0275741353516912</v>
      </c>
    </row>
    <row r="167" spans="1:9" x14ac:dyDescent="0.2">
      <c r="A167" s="4">
        <f>IF('True_Odds_Calculator_3-way'!A168="","",'True_Odds_Calculator_3-way'!A168)</f>
        <v>1.93</v>
      </c>
      <c r="B167" s="4">
        <f>IF('True_Odds_Calculator_3-way'!B168="","",'True_Odds_Calculator_3-way'!B168)</f>
        <v>3.27</v>
      </c>
      <c r="C167" s="4">
        <f>IF('True_Odds_Calculator_3-way'!C168="","",'True_Odds_Calculator_3-way'!C168)</f>
        <v>4.74</v>
      </c>
      <c r="D167" s="4">
        <f t="shared" si="10"/>
        <v>3.4915576714444674E-2</v>
      </c>
      <c r="E167" s="4">
        <f t="shared" si="11"/>
        <v>1.9743485159822325</v>
      </c>
      <c r="F167" s="4">
        <f t="shared" si="12"/>
        <v>3.3993732754335833</v>
      </c>
      <c r="G167" s="4">
        <f t="shared" si="13"/>
        <v>5.016757511146352</v>
      </c>
      <c r="I167" s="4">
        <f t="shared" si="14"/>
        <v>1.0349155767144447</v>
      </c>
    </row>
    <row r="168" spans="1:9" x14ac:dyDescent="0.2">
      <c r="A168" s="4">
        <f>IF('True_Odds_Calculator_3-way'!A169="","",'True_Odds_Calculator_3-way'!A169)</f>
        <v>1.6</v>
      </c>
      <c r="B168" s="4">
        <f>IF('True_Odds_Calculator_3-way'!B169="","",'True_Odds_Calculator_3-way'!B169)</f>
        <v>4.0599999999999996</v>
      </c>
      <c r="C168" s="4">
        <f>IF('True_Odds_Calculator_3-way'!C169="","",'True_Odds_Calculator_3-way'!C169)</f>
        <v>6.34</v>
      </c>
      <c r="D168" s="4">
        <f t="shared" si="10"/>
        <v>2.9034125343817552E-2</v>
      </c>
      <c r="E168" s="4">
        <f t="shared" si="11"/>
        <v>1.6251654709265744</v>
      </c>
      <c r="F168" s="4">
        <f t="shared" si="12"/>
        <v>4.2260536922668575</v>
      </c>
      <c r="G168" s="4">
        <f t="shared" si="13"/>
        <v>6.7544445076163457</v>
      </c>
      <c r="I168" s="4">
        <f t="shared" si="14"/>
        <v>1.0290341253438176</v>
      </c>
    </row>
    <row r="169" spans="1:9" x14ac:dyDescent="0.2">
      <c r="A169" s="4">
        <f>IF('True_Odds_Calculator_3-way'!A170="","",'True_Odds_Calculator_3-way'!A170)</f>
        <v>2.2400000000000002</v>
      </c>
      <c r="B169" s="4">
        <f>IF('True_Odds_Calculator_3-way'!B170="","",'True_Odds_Calculator_3-way'!B170)</f>
        <v>3.49</v>
      </c>
      <c r="C169" s="4">
        <f>IF('True_Odds_Calculator_3-way'!C170="","",'True_Odds_Calculator_3-way'!C170)</f>
        <v>3.39</v>
      </c>
      <c r="D169" s="4">
        <f t="shared" si="10"/>
        <v>2.7946773455432838E-2</v>
      </c>
      <c r="E169" s="4">
        <f t="shared" si="11"/>
        <v>2.2877380565702818</v>
      </c>
      <c r="F169" s="4">
        <f t="shared" si="12"/>
        <v>3.6072776953928294</v>
      </c>
      <c r="G169" s="4">
        <f t="shared" si="13"/>
        <v>3.5005467554742911</v>
      </c>
      <c r="I169" s="4">
        <f t="shared" si="14"/>
        <v>1.0279467734554328</v>
      </c>
    </row>
    <row r="170" spans="1:9" x14ac:dyDescent="0.2">
      <c r="A170" s="4">
        <f>IF('True_Odds_Calculator_3-way'!A171="","",'True_Odds_Calculator_3-way'!A171)</f>
        <v>1.1599999999999999</v>
      </c>
      <c r="B170" s="4">
        <f>IF('True_Odds_Calculator_3-way'!B171="","",'True_Odds_Calculator_3-way'!B171)</f>
        <v>8.48</v>
      </c>
      <c r="C170" s="4">
        <f>IF('True_Odds_Calculator_3-way'!C171="","",'True_Odds_Calculator_3-way'!C171)</f>
        <v>19.149999999999999</v>
      </c>
      <c r="D170" s="4">
        <f t="shared" si="10"/>
        <v>3.2212814967953252E-2</v>
      </c>
      <c r="E170" s="4">
        <f t="shared" si="11"/>
        <v>1.1746307564423382</v>
      </c>
      <c r="F170" s="4">
        <f t="shared" si="12"/>
        <v>9.3294962584557855</v>
      </c>
      <c r="G170" s="4">
        <f t="shared" si="13"/>
        <v>24.107006473761981</v>
      </c>
      <c r="I170" s="4">
        <f t="shared" si="14"/>
        <v>1.0322128149679533</v>
      </c>
    </row>
    <row r="171" spans="1:9" x14ac:dyDescent="0.2">
      <c r="A171" s="4">
        <f>IF('True_Odds_Calculator_3-way'!A172="","",'True_Odds_Calculator_3-way'!A172)</f>
        <v>1.75</v>
      </c>
      <c r="B171" s="4">
        <f>IF('True_Odds_Calculator_3-way'!B172="","",'True_Odds_Calculator_3-way'!B172)</f>
        <v>3.76</v>
      </c>
      <c r="C171" s="4">
        <f>IF('True_Odds_Calculator_3-way'!C172="","",'True_Odds_Calculator_3-way'!C172)</f>
        <v>5.17</v>
      </c>
      <c r="D171" s="4">
        <f t="shared" si="10"/>
        <v>3.0809615915998956E-2</v>
      </c>
      <c r="E171" s="4">
        <f t="shared" si="11"/>
        <v>1.7820270824784572</v>
      </c>
      <c r="F171" s="4">
        <f t="shared" si="12"/>
        <v>3.9110230547550429</v>
      </c>
      <c r="G171" s="4">
        <f t="shared" si="13"/>
        <v>5.4598943927583612</v>
      </c>
      <c r="I171" s="4">
        <f t="shared" si="14"/>
        <v>1.030809615915999</v>
      </c>
    </row>
    <row r="172" spans="1:9" x14ac:dyDescent="0.2">
      <c r="A172" s="4">
        <f>IF('True_Odds_Calculator_3-way'!A173="","",'True_Odds_Calculator_3-way'!A173)</f>
        <v>1.18</v>
      </c>
      <c r="B172" s="4">
        <f>IF('True_Odds_Calculator_3-way'!B173="","",'True_Odds_Calculator_3-way'!B173)</f>
        <v>7.35</v>
      </c>
      <c r="C172" s="4">
        <f>IF('True_Odds_Calculator_3-way'!C173="","",'True_Odds_Calculator_3-way'!C173)</f>
        <v>18.690000000000001</v>
      </c>
      <c r="D172" s="4">
        <f t="shared" si="10"/>
        <v>3.7016596773921995E-2</v>
      </c>
      <c r="E172" s="4">
        <f t="shared" si="11"/>
        <v>1.1974344800625893</v>
      </c>
      <c r="F172" s="4">
        <f t="shared" si="12"/>
        <v>8.0830578699906113</v>
      </c>
      <c r="G172" s="4">
        <f t="shared" si="13"/>
        <v>24.292078844398773</v>
      </c>
      <c r="I172" s="4">
        <f t="shared" si="14"/>
        <v>1.037016596773922</v>
      </c>
    </row>
    <row r="173" spans="1:9" x14ac:dyDescent="0.2">
      <c r="A173" s="4">
        <f>IF('True_Odds_Calculator_3-way'!A174="","",'True_Odds_Calculator_3-way'!A174)</f>
        <v>1.81</v>
      </c>
      <c r="B173" s="4">
        <f>IF('True_Odds_Calculator_3-way'!B174="","",'True_Odds_Calculator_3-way'!B174)</f>
        <v>3.94</v>
      </c>
      <c r="C173" s="4">
        <f>IF('True_Odds_Calculator_3-way'!C174="","",'True_Odds_Calculator_3-way'!C174)</f>
        <v>4.49</v>
      </c>
      <c r="D173" s="4">
        <f t="shared" si="10"/>
        <v>2.9010443664778673E-2</v>
      </c>
      <c r="E173" s="4">
        <f t="shared" si="11"/>
        <v>1.8422447503193438</v>
      </c>
      <c r="F173" s="4">
        <f t="shared" si="12"/>
        <v>4.0960615110508005</v>
      </c>
      <c r="G173" s="4">
        <f t="shared" si="13"/>
        <v>4.6937999302819424</v>
      </c>
      <c r="I173" s="4">
        <f t="shared" si="14"/>
        <v>1.0290104436647787</v>
      </c>
    </row>
    <row r="174" spans="1:9" x14ac:dyDescent="0.2">
      <c r="A174" s="4">
        <f>IF('True_Odds_Calculator_3-way'!A175="","",'True_Odds_Calculator_3-way'!A175)</f>
        <v>2.6</v>
      </c>
      <c r="B174" s="4">
        <f>IF('True_Odds_Calculator_3-way'!B175="","",'True_Odds_Calculator_3-way'!B175)</f>
        <v>3.36</v>
      </c>
      <c r="C174" s="4">
        <f>IF('True_Odds_Calculator_3-way'!C175="","",'True_Odds_Calculator_3-way'!C175)</f>
        <v>2.91</v>
      </c>
      <c r="D174" s="4">
        <f t="shared" si="10"/>
        <v>2.587704391828094E-2</v>
      </c>
      <c r="E174" s="4">
        <f t="shared" si="11"/>
        <v>2.6596473020363409</v>
      </c>
      <c r="F174" s="4">
        <f t="shared" si="12"/>
        <v>3.4602870396585144</v>
      </c>
      <c r="G174" s="4">
        <f t="shared" si="13"/>
        <v>2.9849237734714773</v>
      </c>
      <c r="I174" s="4">
        <f t="shared" si="14"/>
        <v>1.0258770439182809</v>
      </c>
    </row>
    <row r="175" spans="1:9" x14ac:dyDescent="0.2">
      <c r="A175" s="4">
        <f>IF('True_Odds_Calculator_3-way'!A176="","",'True_Odds_Calculator_3-way'!A176)</f>
        <v>1.27</v>
      </c>
      <c r="B175" s="4">
        <f>IF('True_Odds_Calculator_3-way'!B176="","",'True_Odds_Calculator_3-way'!B176)</f>
        <v>6.03</v>
      </c>
      <c r="C175" s="4">
        <f>IF('True_Odds_Calculator_3-way'!C176="","",'True_Odds_Calculator_3-way'!C176)</f>
        <v>13.39</v>
      </c>
      <c r="D175" s="4">
        <f t="shared" si="10"/>
        <v>2.7921653027908278E-2</v>
      </c>
      <c r="E175" s="4">
        <f t="shared" si="11"/>
        <v>1.2851911735899522</v>
      </c>
      <c r="F175" s="4">
        <f t="shared" si="12"/>
        <v>6.3885410387388184</v>
      </c>
      <c r="G175" s="4">
        <f t="shared" si="13"/>
        <v>15.29627790223328</v>
      </c>
      <c r="I175" s="4">
        <f t="shared" si="14"/>
        <v>1.0279216530279083</v>
      </c>
    </row>
    <row r="176" spans="1:9" x14ac:dyDescent="0.2">
      <c r="A176" s="4">
        <f>IF('True_Odds_Calculator_3-way'!A177="","",'True_Odds_Calculator_3-way'!A177)</f>
        <v>10.77</v>
      </c>
      <c r="B176" s="4">
        <f>IF('True_Odds_Calculator_3-way'!B177="","",'True_Odds_Calculator_3-way'!B177)</f>
        <v>5.38</v>
      </c>
      <c r="C176" s="4">
        <f>IF('True_Odds_Calculator_3-way'!C177="","",'True_Odds_Calculator_3-way'!C177)</f>
        <v>1.33</v>
      </c>
      <c r="D176" s="4">
        <f t="shared" si="10"/>
        <v>3.0603815873884388E-2</v>
      </c>
      <c r="E176" s="4">
        <f t="shared" si="11"/>
        <v>12.099324996684592</v>
      </c>
      <c r="F176" s="4">
        <f t="shared" si="12"/>
        <v>5.6924159728927988</v>
      </c>
      <c r="G176" s="4">
        <f t="shared" si="13"/>
        <v>1.3482932268283176</v>
      </c>
      <c r="I176" s="4">
        <f t="shared" si="14"/>
        <v>1.0306038158738844</v>
      </c>
    </row>
    <row r="177" spans="1:9" x14ac:dyDescent="0.2">
      <c r="A177" s="4">
        <f>IF('True_Odds_Calculator_3-way'!A178="","",'True_Odds_Calculator_3-way'!A178)</f>
        <v>5.57</v>
      </c>
      <c r="B177" s="4">
        <f>IF('True_Odds_Calculator_3-way'!B178="","",'True_Odds_Calculator_3-way'!B178)</f>
        <v>4.0999999999999996</v>
      </c>
      <c r="C177" s="4">
        <f>IF('True_Odds_Calculator_3-way'!C178="","",'True_Odds_Calculator_3-way'!C178)</f>
        <v>1.65</v>
      </c>
      <c r="D177" s="4">
        <f t="shared" si="10"/>
        <v>2.9496258729520441E-2</v>
      </c>
      <c r="E177" s="4">
        <f t="shared" si="11"/>
        <v>5.8927127669279136</v>
      </c>
      <c r="F177" s="4">
        <f t="shared" si="12"/>
        <v>4.2722198181787254</v>
      </c>
      <c r="G177" s="4">
        <f t="shared" si="13"/>
        <v>1.6772092692013518</v>
      </c>
      <c r="I177" s="4">
        <f t="shared" si="14"/>
        <v>1.0294962587295204</v>
      </c>
    </row>
    <row r="178" spans="1:9" x14ac:dyDescent="0.2">
      <c r="A178" s="4">
        <f>IF('True_Odds_Calculator_3-way'!A179="","",'True_Odds_Calculator_3-way'!A179)</f>
        <v>10.54</v>
      </c>
      <c r="B178" s="4">
        <f>IF('True_Odds_Calculator_3-way'!B179="","",'True_Odds_Calculator_3-way'!B179)</f>
        <v>5.45</v>
      </c>
      <c r="C178" s="4">
        <f>IF('True_Odds_Calculator_3-way'!C179="","",'True_Odds_Calculator_3-way'!C179)</f>
        <v>1.33</v>
      </c>
      <c r="D178" s="4">
        <f t="shared" si="10"/>
        <v>3.0242598121786202E-2</v>
      </c>
      <c r="E178" s="4">
        <f t="shared" si="11"/>
        <v>11.793037711879442</v>
      </c>
      <c r="F178" s="4">
        <f t="shared" si="12"/>
        <v>5.7668340123022048</v>
      </c>
      <c r="G178" s="4">
        <f t="shared" si="13"/>
        <v>1.3480743770868686</v>
      </c>
      <c r="I178" s="4">
        <f t="shared" si="14"/>
        <v>1.0302425981217862</v>
      </c>
    </row>
    <row r="179" spans="1:9" x14ac:dyDescent="0.2">
      <c r="A179" s="4">
        <f>IF('True_Odds_Calculator_3-way'!A180="","",'True_Odds_Calculator_3-way'!A180)</f>
        <v>1.1399999999999999</v>
      </c>
      <c r="B179" s="4">
        <f>IF('True_Odds_Calculator_3-way'!B180="","",'True_Odds_Calculator_3-way'!B180)</f>
        <v>9.14</v>
      </c>
      <c r="C179" s="4">
        <f>IF('True_Odds_Calculator_3-way'!C180="","",'True_Odds_Calculator_3-way'!C180)</f>
        <v>22.85</v>
      </c>
      <c r="D179" s="4">
        <f t="shared" si="10"/>
        <v>3.0365848976928067E-2</v>
      </c>
      <c r="E179" s="4">
        <f t="shared" si="11"/>
        <v>1.153308047639428</v>
      </c>
      <c r="F179" s="4">
        <f t="shared" si="12"/>
        <v>10.071787601495037</v>
      </c>
      <c r="G179" s="4">
        <f t="shared" si="13"/>
        <v>29.724990490680863</v>
      </c>
      <c r="I179" s="4">
        <f t="shared" si="14"/>
        <v>1.0303658489769281</v>
      </c>
    </row>
    <row r="180" spans="1:9" x14ac:dyDescent="0.2">
      <c r="A180" s="4">
        <f>IF('True_Odds_Calculator_3-way'!A181="","",'True_Odds_Calculator_3-way'!A181)</f>
        <v>3.67</v>
      </c>
      <c r="B180" s="4">
        <f>IF('True_Odds_Calculator_3-way'!B181="","",'True_Odds_Calculator_3-way'!B181)</f>
        <v>3.27</v>
      </c>
      <c r="C180" s="4">
        <f>IF('True_Odds_Calculator_3-way'!C181="","",'True_Odds_Calculator_3-way'!C181)</f>
        <v>2.25</v>
      </c>
      <c r="D180" s="4">
        <f t="shared" si="10"/>
        <v>2.2734406030658683E-2</v>
      </c>
      <c r="E180" s="4">
        <f t="shared" si="11"/>
        <v>3.774989077818359</v>
      </c>
      <c r="F180" s="4">
        <f t="shared" si="12"/>
        <v>3.3530912872731786</v>
      </c>
      <c r="G180" s="4">
        <f t="shared" si="13"/>
        <v>2.2890297996613334</v>
      </c>
      <c r="I180" s="4">
        <f t="shared" si="14"/>
        <v>1.0227344060306587</v>
      </c>
    </row>
    <row r="181" spans="1:9" x14ac:dyDescent="0.2">
      <c r="A181" s="4">
        <f>IF('True_Odds_Calculator_3-way'!A182="","",'True_Odds_Calculator_3-way'!A182)</f>
        <v>3.76</v>
      </c>
      <c r="B181" s="4">
        <f>IF('True_Odds_Calculator_3-way'!B182="","",'True_Odds_Calculator_3-way'!B182)</f>
        <v>3.86</v>
      </c>
      <c r="C181" s="4">
        <f>IF('True_Odds_Calculator_3-way'!C182="","",'True_Odds_Calculator_3-way'!C182)</f>
        <v>2.0099999999999998</v>
      </c>
      <c r="D181" s="4">
        <f t="shared" si="10"/>
        <v>2.2537242132409485E-2</v>
      </c>
      <c r="E181" s="4">
        <f t="shared" si="11"/>
        <v>3.8692947173479086</v>
      </c>
      <c r="F181" s="4">
        <f t="shared" si="12"/>
        <v>3.9752746903340483</v>
      </c>
      <c r="G181" s="4">
        <f t="shared" si="13"/>
        <v>2.0408162275434916</v>
      </c>
      <c r="I181" s="4">
        <f t="shared" si="14"/>
        <v>1.0225372421324095</v>
      </c>
    </row>
    <row r="182" spans="1:9" x14ac:dyDescent="0.2">
      <c r="A182" s="4">
        <f>IF('True_Odds_Calculator_3-way'!A183="","",'True_Odds_Calculator_3-way'!A183)</f>
        <v>1.56</v>
      </c>
      <c r="B182" s="4">
        <f>IF('True_Odds_Calculator_3-way'!B183="","",'True_Odds_Calculator_3-way'!B183)</f>
        <v>4.17</v>
      </c>
      <c r="C182" s="4">
        <f>IF('True_Odds_Calculator_3-way'!C183="","",'True_Odds_Calculator_3-way'!C183)</f>
        <v>6.81</v>
      </c>
      <c r="D182" s="4">
        <f t="shared" si="10"/>
        <v>2.7676672623270449E-2</v>
      </c>
      <c r="E182" s="4">
        <f t="shared" si="11"/>
        <v>1.5827791514124616</v>
      </c>
      <c r="F182" s="4">
        <f t="shared" si="12"/>
        <v>4.3368407573874412</v>
      </c>
      <c r="G182" s="4">
        <f t="shared" si="13"/>
        <v>7.2665271768869504</v>
      </c>
      <c r="I182" s="4">
        <f t="shared" si="14"/>
        <v>1.0276766726232704</v>
      </c>
    </row>
    <row r="183" spans="1:9" x14ac:dyDescent="0.2">
      <c r="A183" s="4">
        <f>IF('True_Odds_Calculator_3-way'!A184="","",'True_Odds_Calculator_3-way'!A184)</f>
        <v>2.52</v>
      </c>
      <c r="B183" s="4">
        <f>IF('True_Odds_Calculator_3-way'!B184="","",'True_Odds_Calculator_3-way'!B184)</f>
        <v>2.89</v>
      </c>
      <c r="C183" s="4">
        <f>IF('True_Odds_Calculator_3-way'!C184="","",'True_Odds_Calculator_3-way'!C184)</f>
        <v>3.59</v>
      </c>
      <c r="D183" s="4">
        <f t="shared" si="10"/>
        <v>2.1397690104497658E-2</v>
      </c>
      <c r="E183" s="4">
        <f t="shared" si="11"/>
        <v>2.5661236598279675</v>
      </c>
      <c r="F183" s="4">
        <f t="shared" si="12"/>
        <v>2.9508256890121913</v>
      </c>
      <c r="G183" s="4">
        <f t="shared" si="13"/>
        <v>3.6843408731439662</v>
      </c>
      <c r="I183" s="4">
        <f t="shared" si="14"/>
        <v>1.0213976901044977</v>
      </c>
    </row>
    <row r="184" spans="1:9" x14ac:dyDescent="0.2">
      <c r="A184" s="4">
        <f>IF('True_Odds_Calculator_3-way'!A185="","",'True_Odds_Calculator_3-way'!A185)</f>
        <v>2.09</v>
      </c>
      <c r="B184" s="4">
        <f>IF('True_Odds_Calculator_3-way'!B185="","",'True_Odds_Calculator_3-way'!B185)</f>
        <v>2.88</v>
      </c>
      <c r="C184" s="4">
        <f>IF('True_Odds_Calculator_3-way'!C185="","",'True_Odds_Calculator_3-way'!C185)</f>
        <v>4.66</v>
      </c>
      <c r="D184" s="4">
        <f t="shared" si="10"/>
        <v>4.0283396421864959E-2</v>
      </c>
      <c r="E184" s="4">
        <f t="shared" si="11"/>
        <v>2.150347568127053</v>
      </c>
      <c r="F184" s="4">
        <f t="shared" si="12"/>
        <v>2.9958559216458744</v>
      </c>
      <c r="G184" s="4">
        <f t="shared" si="13"/>
        <v>4.9710566225527062</v>
      </c>
      <c r="I184" s="4">
        <f t="shared" si="14"/>
        <v>1.040283396421865</v>
      </c>
    </row>
    <row r="185" spans="1:9" x14ac:dyDescent="0.2">
      <c r="A185" s="4">
        <f>IF('True_Odds_Calculator_3-way'!A186="","",'True_Odds_Calculator_3-way'!A186)</f>
        <v>2.79</v>
      </c>
      <c r="B185" s="4">
        <f>IF('True_Odds_Calculator_3-way'!B186="","",'True_Odds_Calculator_3-way'!B186)</f>
        <v>3.07</v>
      </c>
      <c r="C185" s="4">
        <f>IF('True_Odds_Calculator_3-way'!C186="","",'True_Odds_Calculator_3-way'!C186)</f>
        <v>2.82</v>
      </c>
      <c r="D185" s="4">
        <f t="shared" si="10"/>
        <v>3.8765767168915888E-2</v>
      </c>
      <c r="E185" s="4">
        <f t="shared" si="11"/>
        <v>2.8943474887966643</v>
      </c>
      <c r="F185" s="4">
        <f t="shared" si="12"/>
        <v>3.1968187650036093</v>
      </c>
      <c r="G185" s="4">
        <f t="shared" si="13"/>
        <v>2.9266464740508566</v>
      </c>
      <c r="I185" s="4">
        <f t="shared" si="14"/>
        <v>1.0387657671689159</v>
      </c>
    </row>
    <row r="186" spans="1:9" x14ac:dyDescent="0.2">
      <c r="A186" s="4">
        <f>IF('True_Odds_Calculator_3-way'!A187="","",'True_Odds_Calculator_3-way'!A187)</f>
        <v>1.85</v>
      </c>
      <c r="B186" s="4">
        <f>IF('True_Odds_Calculator_3-way'!B187="","",'True_Odds_Calculator_3-way'!B187)</f>
        <v>3.46</v>
      </c>
      <c r="C186" s="4">
        <f>IF('True_Odds_Calculator_3-way'!C187="","",'True_Odds_Calculator_3-way'!C187)</f>
        <v>4.75</v>
      </c>
      <c r="D186" s="4">
        <f t="shared" si="10"/>
        <v>4.0084197370476637E-2</v>
      </c>
      <c r="E186" s="4">
        <f t="shared" si="11"/>
        <v>1.8968884036496922</v>
      </c>
      <c r="F186" s="4">
        <f t="shared" si="12"/>
        <v>3.6277106636838172</v>
      </c>
      <c r="G186" s="4">
        <f t="shared" si="13"/>
        <v>5.0718962425455612</v>
      </c>
      <c r="I186" s="4">
        <f t="shared" si="14"/>
        <v>1.0400841973704766</v>
      </c>
    </row>
    <row r="187" spans="1:9" x14ac:dyDescent="0.2">
      <c r="A187" s="4">
        <f>IF('True_Odds_Calculator_3-way'!A188="","",'True_Odds_Calculator_3-way'!A188)</f>
        <v>2.06</v>
      </c>
      <c r="B187" s="4">
        <f>IF('True_Odds_Calculator_3-way'!B188="","",'True_Odds_Calculator_3-way'!B188)</f>
        <v>3.43</v>
      </c>
      <c r="C187" s="4">
        <f>IF('True_Odds_Calculator_3-way'!C188="","",'True_Odds_Calculator_3-way'!C188)</f>
        <v>3.8</v>
      </c>
      <c r="D187" s="4">
        <f t="shared" si="10"/>
        <v>4.0139977445098785E-2</v>
      </c>
      <c r="E187" s="4">
        <f t="shared" si="11"/>
        <v>2.1183886910034229</v>
      </c>
      <c r="F187" s="4">
        <f t="shared" si="12"/>
        <v>3.5949860396032536</v>
      </c>
      <c r="G187" s="4">
        <f t="shared" si="13"/>
        <v>4.003556723678952</v>
      </c>
      <c r="I187" s="4">
        <f t="shared" si="14"/>
        <v>1.0401399774450988</v>
      </c>
    </row>
    <row r="188" spans="1:9" x14ac:dyDescent="0.2">
      <c r="A188" s="4">
        <f>IF('True_Odds_Calculator_3-way'!A189="","",'True_Odds_Calculator_3-way'!A189)</f>
        <v>1.57</v>
      </c>
      <c r="B188" s="4">
        <f>IF('True_Odds_Calculator_3-way'!B189="","",'True_Odds_Calculator_3-way'!B189)</f>
        <v>3.84</v>
      </c>
      <c r="C188" s="4">
        <f>IF('True_Odds_Calculator_3-way'!C189="","",'True_Odds_Calculator_3-way'!C189)</f>
        <v>6.82</v>
      </c>
      <c r="D188" s="4">
        <f t="shared" si="10"/>
        <v>4.3986907808307052E-2</v>
      </c>
      <c r="E188" s="4">
        <f t="shared" si="11"/>
        <v>1.6069926742053215</v>
      </c>
      <c r="F188" s="4">
        <f t="shared" si="12"/>
        <v>4.0691037321314614</v>
      </c>
      <c r="G188" s="4">
        <f t="shared" si="13"/>
        <v>7.5777517082144206</v>
      </c>
      <c r="I188" s="4">
        <f t="shared" si="14"/>
        <v>1.0439869078083071</v>
      </c>
    </row>
    <row r="189" spans="1:9" x14ac:dyDescent="0.2">
      <c r="A189" s="4">
        <f>IF('True_Odds_Calculator_3-way'!A190="","",'True_Odds_Calculator_3-way'!A190)</f>
        <v>2.68</v>
      </c>
      <c r="B189" s="4">
        <f>IF('True_Odds_Calculator_3-way'!B190="","",'True_Odds_Calculator_3-way'!B190)</f>
        <v>3.41</v>
      </c>
      <c r="C189" s="4">
        <f>IF('True_Odds_Calculator_3-way'!C190="","",'True_Odds_Calculator_3-way'!C190)</f>
        <v>2.77</v>
      </c>
      <c r="D189" s="4">
        <f t="shared" si="10"/>
        <v>2.7400290647928038E-2</v>
      </c>
      <c r="E189" s="4">
        <f t="shared" si="11"/>
        <v>2.7472459686328885</v>
      </c>
      <c r="F189" s="4">
        <f t="shared" si="12"/>
        <v>3.5196185080012325</v>
      </c>
      <c r="G189" s="4">
        <f t="shared" si="13"/>
        <v>2.8418989105024117</v>
      </c>
      <c r="I189" s="4">
        <f t="shared" si="14"/>
        <v>1.027400290647928</v>
      </c>
    </row>
    <row r="190" spans="1:9" x14ac:dyDescent="0.2">
      <c r="A190" s="4">
        <f>IF('True_Odds_Calculator_3-way'!A191="","",'True_Odds_Calculator_3-way'!A191)</f>
        <v>3.14</v>
      </c>
      <c r="B190" s="4">
        <f>IF('True_Odds_Calculator_3-way'!B191="","",'True_Odds_Calculator_3-way'!B191)</f>
        <v>3.25</v>
      </c>
      <c r="C190" s="4">
        <f>IF('True_Odds_Calculator_3-way'!C191="","",'True_Odds_Calculator_3-way'!C191)</f>
        <v>2.5</v>
      </c>
      <c r="D190" s="4">
        <f t="shared" si="10"/>
        <v>2.6163645271925606E-2</v>
      </c>
      <c r="E190" s="4">
        <f t="shared" si="11"/>
        <v>3.2284087314141097</v>
      </c>
      <c r="F190" s="4">
        <f t="shared" si="12"/>
        <v>3.3448049819731236</v>
      </c>
      <c r="G190" s="4">
        <f t="shared" si="13"/>
        <v>2.5557225144002005</v>
      </c>
      <c r="I190" s="4">
        <f t="shared" si="14"/>
        <v>1.0261636452719256</v>
      </c>
    </row>
    <row r="191" spans="1:9" x14ac:dyDescent="0.2">
      <c r="A191" s="4">
        <f>IF('True_Odds_Calculator_3-way'!A192="","",'True_Odds_Calculator_3-way'!A192)</f>
        <v>2.63</v>
      </c>
      <c r="B191" s="4">
        <f>IF('True_Odds_Calculator_3-way'!B192="","",'True_Odds_Calculator_3-way'!B192)</f>
        <v>3.47</v>
      </c>
      <c r="C191" s="4">
        <f>IF('True_Odds_Calculator_3-way'!C192="","",'True_Odds_Calculator_3-way'!C192)</f>
        <v>2.78</v>
      </c>
      <c r="D191" s="4">
        <f t="shared" si="10"/>
        <v>2.8124805138302511E-2</v>
      </c>
      <c r="E191" s="4">
        <f t="shared" si="11"/>
        <v>2.6964847412646762</v>
      </c>
      <c r="F191" s="4">
        <f t="shared" si="12"/>
        <v>3.5866783207193671</v>
      </c>
      <c r="G191" s="4">
        <f t="shared" si="13"/>
        <v>2.8543920781129914</v>
      </c>
      <c r="I191" s="4">
        <f t="shared" si="14"/>
        <v>1.0281248051383025</v>
      </c>
    </row>
    <row r="192" spans="1:9" x14ac:dyDescent="0.2">
      <c r="A192" s="4">
        <f>IF('True_Odds_Calculator_3-way'!A193="","",'True_Odds_Calculator_3-way'!A193)</f>
        <v>1.7</v>
      </c>
      <c r="B192" s="4">
        <f>IF('True_Odds_Calculator_3-way'!B193="","",'True_Odds_Calculator_3-way'!B193)</f>
        <v>4.07</v>
      </c>
      <c r="C192" s="4">
        <f>IF('True_Odds_Calculator_3-way'!C193="","",'True_Odds_Calculator_3-way'!C193)</f>
        <v>5.09</v>
      </c>
      <c r="D192" s="4">
        <f t="shared" si="10"/>
        <v>3.039919404186131E-2</v>
      </c>
      <c r="E192" s="4">
        <f t="shared" si="11"/>
        <v>1.7297978611392486</v>
      </c>
      <c r="F192" s="4">
        <f t="shared" si="12"/>
        <v>4.245073510119771</v>
      </c>
      <c r="G192" s="4">
        <f t="shared" si="13"/>
        <v>5.3668053240788947</v>
      </c>
      <c r="I192" s="4">
        <f t="shared" si="14"/>
        <v>1.0303991940418613</v>
      </c>
    </row>
    <row r="193" spans="1:9" x14ac:dyDescent="0.2">
      <c r="A193" s="4">
        <f>IF('True_Odds_Calculator_3-way'!A194="","",'True_Odds_Calculator_3-way'!A194)</f>
        <v>1.57</v>
      </c>
      <c r="B193" s="4">
        <f>IF('True_Odds_Calculator_3-way'!B194="","",'True_Odds_Calculator_3-way'!B194)</f>
        <v>3.88</v>
      </c>
      <c r="C193" s="4">
        <f>IF('True_Odds_Calculator_3-way'!C194="","",'True_Odds_Calculator_3-way'!C194)</f>
        <v>6.37</v>
      </c>
      <c r="D193" s="4">
        <f t="shared" si="10"/>
        <v>5.1660505193707795E-2</v>
      </c>
      <c r="E193" s="4">
        <f t="shared" si="11"/>
        <v>1.6136254357228292</v>
      </c>
      <c r="F193" s="4">
        <f t="shared" si="12"/>
        <v>4.1578003243935342</v>
      </c>
      <c r="G193" s="4">
        <f t="shared" si="13"/>
        <v>7.1548311169284284</v>
      </c>
      <c r="I193" s="4">
        <f t="shared" si="14"/>
        <v>1.0516605051937078</v>
      </c>
    </row>
    <row r="194" spans="1:9" x14ac:dyDescent="0.2">
      <c r="A194" s="4">
        <f>IF('True_Odds_Calculator_3-way'!A195="","",'True_Odds_Calculator_3-way'!A195)</f>
        <v>6.12</v>
      </c>
      <c r="B194" s="4">
        <f>IF('True_Odds_Calculator_3-way'!B195="","",'True_Odds_Calculator_3-way'!B195)</f>
        <v>4.43</v>
      </c>
      <c r="C194" s="4">
        <f>IF('True_Odds_Calculator_3-way'!C195="","",'True_Odds_Calculator_3-way'!C195)</f>
        <v>1.57</v>
      </c>
      <c r="D194" s="4">
        <f t="shared" si="10"/>
        <v>2.6075002281205517E-2</v>
      </c>
      <c r="E194" s="4">
        <f t="shared" si="11"/>
        <v>6.4638305695674667</v>
      </c>
      <c r="F194" s="4">
        <f t="shared" si="12"/>
        <v>4.6074038784048312</v>
      </c>
      <c r="G194" s="4">
        <f t="shared" si="13"/>
        <v>1.5917204870227841</v>
      </c>
      <c r="I194" s="4">
        <f t="shared" si="14"/>
        <v>1.0260750022812055</v>
      </c>
    </row>
    <row r="195" spans="1:9" x14ac:dyDescent="0.2">
      <c r="A195" s="4">
        <f>IF('True_Odds_Calculator_3-way'!A196="","",'True_Odds_Calculator_3-way'!A196)</f>
        <v>1.85</v>
      </c>
      <c r="B195" s="4">
        <f>IF('True_Odds_Calculator_3-way'!B196="","",'True_Odds_Calculator_3-way'!B196)</f>
        <v>3.78</v>
      </c>
      <c r="C195" s="4">
        <f>IF('True_Odds_Calculator_3-way'!C196="","",'True_Odds_Calculator_3-way'!C196)</f>
        <v>4.5599999999999996</v>
      </c>
      <c r="D195" s="4">
        <f t="shared" ref="D195:D258" si="15">IF(A195="","",((1/A195)+(1/B195)+(1/C195))-1)</f>
        <v>2.4389050704840098E-2</v>
      </c>
      <c r="E195" s="4">
        <f t="shared" ref="E195:E258" si="16">IF(A195="","",(3*A195)/(3-($D195*A195)))</f>
        <v>1.8782487000487704</v>
      </c>
      <c r="F195" s="4">
        <f t="shared" ref="F195:F258" si="17">IF(B195="","",(3*B195)/(3-($D195*B195)))</f>
        <v>3.8998429695869756</v>
      </c>
      <c r="G195" s="4">
        <f t="shared" ref="G195:G258" si="18">IF(C195="","",(3*C195)/(3-($D195*C195)))</f>
        <v>4.7355533906762339</v>
      </c>
      <c r="I195" s="4">
        <f t="shared" ref="I195:I258" si="19">IF(A195="","",D195+1)</f>
        <v>1.0243890507048401</v>
      </c>
    </row>
    <row r="196" spans="1:9" x14ac:dyDescent="0.2">
      <c r="A196" s="4">
        <f>IF('True_Odds_Calculator_3-way'!A197="","",'True_Odds_Calculator_3-way'!A197)</f>
        <v>2.12</v>
      </c>
      <c r="B196" s="4">
        <f>IF('True_Odds_Calculator_3-way'!B197="","",'True_Odds_Calculator_3-way'!B197)</f>
        <v>3.26</v>
      </c>
      <c r="C196" s="4">
        <f>IF('True_Odds_Calculator_3-way'!C197="","",'True_Odds_Calculator_3-way'!C197)</f>
        <v>3.91</v>
      </c>
      <c r="D196" s="4">
        <f t="shared" si="15"/>
        <v>3.4201055168540551E-2</v>
      </c>
      <c r="E196" s="4">
        <f t="shared" si="16"/>
        <v>2.172506763392632</v>
      </c>
      <c r="F196" s="4">
        <f t="shared" si="17"/>
        <v>3.3858350562860928</v>
      </c>
      <c r="G196" s="4">
        <f t="shared" si="18"/>
        <v>4.0924212111103655</v>
      </c>
      <c r="I196" s="4">
        <f t="shared" si="19"/>
        <v>1.0342010551685406</v>
      </c>
    </row>
    <row r="197" spans="1:9" x14ac:dyDescent="0.2">
      <c r="A197" s="4">
        <f>IF('True_Odds_Calculator_3-way'!A198="","",'True_Odds_Calculator_3-way'!A198)</f>
        <v>1.63</v>
      </c>
      <c r="B197" s="4">
        <f>IF('True_Odds_Calculator_3-way'!B198="","",'True_Odds_Calculator_3-way'!B198)</f>
        <v>4.3499999999999996</v>
      </c>
      <c r="C197" s="4">
        <f>IF('True_Odds_Calculator_3-way'!C198="","",'True_Odds_Calculator_3-way'!C198)</f>
        <v>5.47</v>
      </c>
      <c r="D197" s="4">
        <f t="shared" si="15"/>
        <v>2.6197346476547034E-2</v>
      </c>
      <c r="E197" s="4">
        <f t="shared" si="16"/>
        <v>1.6535362557978699</v>
      </c>
      <c r="F197" s="4">
        <f t="shared" si="17"/>
        <v>4.5217644328213238</v>
      </c>
      <c r="G197" s="4">
        <f t="shared" si="18"/>
        <v>5.7443893453781678</v>
      </c>
      <c r="I197" s="4">
        <f t="shared" si="19"/>
        <v>1.026197346476547</v>
      </c>
    </row>
    <row r="198" spans="1:9" x14ac:dyDescent="0.2">
      <c r="A198" s="4">
        <f>IF('True_Odds_Calculator_3-way'!A199="","",'True_Odds_Calculator_3-way'!A199)</f>
        <v>3.15</v>
      </c>
      <c r="B198" s="4">
        <f>IF('True_Odds_Calculator_3-way'!B199="","",'True_Odds_Calculator_3-way'!B199)</f>
        <v>2.97</v>
      </c>
      <c r="C198" s="4">
        <f>IF('True_Odds_Calculator_3-way'!C199="","",'True_Odds_Calculator_3-way'!C199)</f>
        <v>2.6</v>
      </c>
      <c r="D198" s="4">
        <f t="shared" si="15"/>
        <v>3.8776038776038746E-2</v>
      </c>
      <c r="E198" s="4">
        <f t="shared" si="16"/>
        <v>3.2836951239267775</v>
      </c>
      <c r="F198" s="4">
        <f t="shared" si="17"/>
        <v>3.0885646807862259</v>
      </c>
      <c r="G198" s="4">
        <f t="shared" si="18"/>
        <v>2.6904137770846472</v>
      </c>
      <c r="I198" s="4">
        <f t="shared" si="19"/>
        <v>1.0387760387760387</v>
      </c>
    </row>
    <row r="199" spans="1:9" x14ac:dyDescent="0.2">
      <c r="A199" s="4">
        <f>IF('True_Odds_Calculator_3-way'!A200="","",'True_Odds_Calculator_3-way'!A200)</f>
        <v>3.1</v>
      </c>
      <c r="B199" s="4">
        <f>IF('True_Odds_Calculator_3-way'!B200="","",'True_Odds_Calculator_3-way'!B200)</f>
        <v>3.26</v>
      </c>
      <c r="C199" s="4">
        <f>IF('True_Odds_Calculator_3-way'!C200="","",'True_Odds_Calculator_3-way'!C200)</f>
        <v>2.48</v>
      </c>
      <c r="D199" s="4">
        <f t="shared" si="15"/>
        <v>3.2554917870571964E-2</v>
      </c>
      <c r="E199" s="4">
        <f t="shared" si="16"/>
        <v>3.2079145064014396</v>
      </c>
      <c r="F199" s="4">
        <f t="shared" si="17"/>
        <v>3.3795563482331961</v>
      </c>
      <c r="G199" s="4">
        <f t="shared" si="18"/>
        <v>2.5485877605917953</v>
      </c>
      <c r="I199" s="4">
        <f t="shared" si="19"/>
        <v>1.032554917870572</v>
      </c>
    </row>
    <row r="200" spans="1:9" x14ac:dyDescent="0.2">
      <c r="A200" s="4">
        <f>IF('True_Odds_Calculator_3-way'!A201="","",'True_Odds_Calculator_3-way'!A201)</f>
        <v>3.28</v>
      </c>
      <c r="B200" s="4">
        <f>IF('True_Odds_Calculator_3-way'!B201="","",'True_Odds_Calculator_3-way'!B201)</f>
        <v>3.48</v>
      </c>
      <c r="C200" s="4">
        <f>IF('True_Odds_Calculator_3-way'!C201="","",'True_Odds_Calculator_3-way'!C201)</f>
        <v>2.29</v>
      </c>
      <c r="D200" s="4">
        <f t="shared" si="15"/>
        <v>2.8915593326992006E-2</v>
      </c>
      <c r="E200" s="4">
        <f t="shared" si="16"/>
        <v>3.387080455512355</v>
      </c>
      <c r="F200" s="4">
        <f t="shared" si="17"/>
        <v>3.6007776000634779</v>
      </c>
      <c r="G200" s="4">
        <f t="shared" si="18"/>
        <v>2.341686252156634</v>
      </c>
      <c r="I200" s="4">
        <f t="shared" si="19"/>
        <v>1.028915593326992</v>
      </c>
    </row>
    <row r="201" spans="1:9" x14ac:dyDescent="0.2">
      <c r="A201" s="4">
        <f>IF('True_Odds_Calculator_3-way'!A202="","",'True_Odds_Calculator_3-way'!A202)</f>
        <v>2.14</v>
      </c>
      <c r="B201" s="4">
        <f>IF('True_Odds_Calculator_3-way'!B202="","",'True_Odds_Calculator_3-way'!B202)</f>
        <v>3.23</v>
      </c>
      <c r="C201" s="4">
        <f>IF('True_Odds_Calculator_3-way'!C202="","",'True_Odds_Calculator_3-way'!C202)</f>
        <v>3.98</v>
      </c>
      <c r="D201" s="4">
        <f t="shared" si="15"/>
        <v>2.8143524253017693E-2</v>
      </c>
      <c r="E201" s="4">
        <f t="shared" si="16"/>
        <v>2.1838421911795201</v>
      </c>
      <c r="F201" s="4">
        <f t="shared" si="17"/>
        <v>3.330931193788393</v>
      </c>
      <c r="G201" s="4">
        <f t="shared" si="18"/>
        <v>4.134365101994975</v>
      </c>
      <c r="I201" s="4">
        <f t="shared" si="19"/>
        <v>1.0281435242530177</v>
      </c>
    </row>
    <row r="202" spans="1:9" x14ac:dyDescent="0.2">
      <c r="A202" s="4">
        <f>IF('True_Odds_Calculator_3-way'!A203="","",'True_Odds_Calculator_3-way'!A203)</f>
        <v>2.3199999999999998</v>
      </c>
      <c r="B202" s="4">
        <f>IF('True_Odds_Calculator_3-way'!B203="","",'True_Odds_Calculator_3-way'!B203)</f>
        <v>3.28</v>
      </c>
      <c r="C202" s="4">
        <f>IF('True_Odds_Calculator_3-way'!C203="","",'True_Odds_Calculator_3-way'!C203)</f>
        <v>3.43</v>
      </c>
      <c r="D202" s="4">
        <f t="shared" si="15"/>
        <v>2.7457721043481653E-2</v>
      </c>
      <c r="E202" s="4">
        <f t="shared" si="16"/>
        <v>2.3703315512787104</v>
      </c>
      <c r="F202" s="4">
        <f t="shared" si="17"/>
        <v>3.381514560638117</v>
      </c>
      <c r="G202" s="4">
        <f t="shared" si="18"/>
        <v>3.5411690815103825</v>
      </c>
      <c r="I202" s="4">
        <f t="shared" si="19"/>
        <v>1.0274577210434817</v>
      </c>
    </row>
    <row r="203" spans="1:9" x14ac:dyDescent="0.2">
      <c r="A203" s="4">
        <f>IF('True_Odds_Calculator_3-way'!A204="","",'True_Odds_Calculator_3-way'!A204)</f>
        <v>2.8</v>
      </c>
      <c r="B203" s="4">
        <f>IF('True_Odds_Calculator_3-way'!B204="","",'True_Odds_Calculator_3-way'!B204)</f>
        <v>3.19</v>
      </c>
      <c r="C203" s="4">
        <f>IF('True_Odds_Calculator_3-way'!C204="","",'True_Odds_Calculator_3-way'!C204)</f>
        <v>2.8</v>
      </c>
      <c r="D203" s="4">
        <f t="shared" si="15"/>
        <v>2.7765338110165683E-2</v>
      </c>
      <c r="E203" s="4">
        <f t="shared" si="16"/>
        <v>2.8744904526925548</v>
      </c>
      <c r="F203" s="4">
        <f t="shared" si="17"/>
        <v>3.2870461236506379</v>
      </c>
      <c r="G203" s="4">
        <f t="shared" si="18"/>
        <v>2.8744904526925548</v>
      </c>
      <c r="I203" s="4">
        <f t="shared" si="19"/>
        <v>1.0277653381101657</v>
      </c>
    </row>
    <row r="204" spans="1:9" x14ac:dyDescent="0.2">
      <c r="A204" s="4">
        <f>IF('True_Odds_Calculator_3-way'!A205="","",'True_Odds_Calculator_3-way'!A205)</f>
        <v>2.6</v>
      </c>
      <c r="B204" s="4">
        <f>IF('True_Odds_Calculator_3-way'!B205="","",'True_Odds_Calculator_3-way'!B205)</f>
        <v>3.42</v>
      </c>
      <c r="C204" s="4">
        <f>IF('True_Odds_Calculator_3-way'!C205="","",'True_Odds_Calculator_3-way'!C205)</f>
        <v>2.85</v>
      </c>
      <c r="D204" s="4">
        <f t="shared" si="15"/>
        <v>2.7890238416554247E-2</v>
      </c>
      <c r="E204" s="4">
        <f t="shared" si="16"/>
        <v>2.6644027167399122</v>
      </c>
      <c r="F204" s="4">
        <f t="shared" si="17"/>
        <v>3.5323093220338984</v>
      </c>
      <c r="G204" s="4">
        <f t="shared" si="18"/>
        <v>2.9275680421422305</v>
      </c>
      <c r="I204" s="4">
        <f t="shared" si="19"/>
        <v>1.0278902384165542</v>
      </c>
    </row>
    <row r="205" spans="1:9" x14ac:dyDescent="0.2">
      <c r="A205" s="4">
        <f>IF('True_Odds_Calculator_3-way'!A206="","",'True_Odds_Calculator_3-way'!A206)</f>
        <v>3.39</v>
      </c>
      <c r="B205" s="4">
        <f>IF('True_Odds_Calculator_3-way'!B206="","",'True_Odds_Calculator_3-way'!B206)</f>
        <v>3.37</v>
      </c>
      <c r="C205" s="4">
        <f>IF('True_Odds_Calculator_3-way'!C206="","",'True_Odds_Calculator_3-way'!C206)</f>
        <v>2.2599999999999998</v>
      </c>
      <c r="D205" s="4">
        <f t="shared" si="15"/>
        <v>3.4199031888168197E-2</v>
      </c>
      <c r="E205" s="4">
        <f t="shared" si="16"/>
        <v>3.5262724681818649</v>
      </c>
      <c r="F205" s="4">
        <f t="shared" si="17"/>
        <v>3.5046373462313247</v>
      </c>
      <c r="G205" s="4">
        <f t="shared" si="18"/>
        <v>2.3197647265860311</v>
      </c>
      <c r="I205" s="4">
        <f t="shared" si="19"/>
        <v>1.0341990318881682</v>
      </c>
    </row>
    <row r="206" spans="1:9" x14ac:dyDescent="0.2">
      <c r="A206" s="4">
        <f>IF('True_Odds_Calculator_3-way'!A207="","",'True_Odds_Calculator_3-way'!A207)</f>
        <v>2.92</v>
      </c>
      <c r="B206" s="4">
        <f>IF('True_Odds_Calculator_3-way'!B207="","",'True_Odds_Calculator_3-way'!B207)</f>
        <v>3.34</v>
      </c>
      <c r="C206" s="4">
        <f>IF('True_Odds_Calculator_3-way'!C207="","",'True_Odds_Calculator_3-way'!C207)</f>
        <v>2.56</v>
      </c>
      <c r="D206" s="4">
        <f t="shared" si="15"/>
        <v>3.2491951029447907E-2</v>
      </c>
      <c r="E206" s="4">
        <f t="shared" si="16"/>
        <v>3.0153623386310318</v>
      </c>
      <c r="F206" s="4">
        <f t="shared" si="17"/>
        <v>3.4653571180059486</v>
      </c>
      <c r="G206" s="4">
        <f t="shared" si="18"/>
        <v>2.6330038898775441</v>
      </c>
      <c r="I206" s="4">
        <f t="shared" si="19"/>
        <v>1.0324919510294479</v>
      </c>
    </row>
    <row r="207" spans="1:9" x14ac:dyDescent="0.2">
      <c r="A207" s="4">
        <f>IF('True_Odds_Calculator_3-way'!A208="","",'True_Odds_Calculator_3-way'!A208)</f>
        <v>5.28</v>
      </c>
      <c r="B207" s="4">
        <f>IF('True_Odds_Calculator_3-way'!B208="","",'True_Odds_Calculator_3-way'!B208)</f>
        <v>3.96</v>
      </c>
      <c r="C207" s="4">
        <f>IF('True_Odds_Calculator_3-way'!C208="","",'True_Odds_Calculator_3-way'!C208)</f>
        <v>1.68</v>
      </c>
      <c r="D207" s="4">
        <f t="shared" si="15"/>
        <v>3.7157287157287167E-2</v>
      </c>
      <c r="E207" s="4">
        <f t="shared" si="16"/>
        <v>5.6494565217391299</v>
      </c>
      <c r="F207" s="4">
        <f t="shared" si="17"/>
        <v>4.1642463695543315</v>
      </c>
      <c r="G207" s="4">
        <f t="shared" si="18"/>
        <v>1.7157004332576853</v>
      </c>
      <c r="I207" s="4">
        <f t="shared" si="19"/>
        <v>1.0371572871572872</v>
      </c>
    </row>
    <row r="208" spans="1:9" x14ac:dyDescent="0.2">
      <c r="A208" s="4">
        <f>IF('True_Odds_Calculator_3-way'!A209="","",'True_Odds_Calculator_3-way'!A209)</f>
        <v>4.67</v>
      </c>
      <c r="B208" s="4">
        <f>IF('True_Odds_Calculator_3-way'!B209="","",'True_Odds_Calculator_3-way'!B209)</f>
        <v>3.83</v>
      </c>
      <c r="C208" s="4">
        <f>IF('True_Odds_Calculator_3-way'!C209="","",'True_Odds_Calculator_3-way'!C209)</f>
        <v>1.78</v>
      </c>
      <c r="D208" s="4">
        <f t="shared" si="15"/>
        <v>3.7027120865747998E-2</v>
      </c>
      <c r="E208" s="4">
        <f t="shared" si="16"/>
        <v>4.9556374140925525</v>
      </c>
      <c r="F208" s="4">
        <f t="shared" si="17"/>
        <v>4.020032107468686</v>
      </c>
      <c r="G208" s="4">
        <f t="shared" si="18"/>
        <v>1.8199840021213636</v>
      </c>
      <c r="I208" s="4">
        <f t="shared" si="19"/>
        <v>1.037027120865748</v>
      </c>
    </row>
    <row r="209" spans="1:9" x14ac:dyDescent="0.2">
      <c r="A209" s="4">
        <f>IF('True_Odds_Calculator_3-way'!A210="","",'True_Odds_Calculator_3-way'!A210)</f>
        <v>2.85</v>
      </c>
      <c r="B209" s="4">
        <f>IF('True_Odds_Calculator_3-way'!B210="","",'True_Odds_Calculator_3-way'!B210)</f>
        <v>3.29</v>
      </c>
      <c r="C209" s="4">
        <f>IF('True_Odds_Calculator_3-way'!C210="","",'True_Odds_Calculator_3-way'!C210)</f>
        <v>2.65</v>
      </c>
      <c r="D209" s="4">
        <f t="shared" si="15"/>
        <v>3.2187051329648941E-2</v>
      </c>
      <c r="E209" s="4">
        <f t="shared" si="16"/>
        <v>2.9398952307614952</v>
      </c>
      <c r="F209" s="4">
        <f t="shared" si="17"/>
        <v>3.4103812267745166</v>
      </c>
      <c r="G209" s="4">
        <f t="shared" si="18"/>
        <v>2.7275493990517652</v>
      </c>
      <c r="I209" s="4">
        <f t="shared" si="19"/>
        <v>1.0321870513296489</v>
      </c>
    </row>
    <row r="210" spans="1:9" x14ac:dyDescent="0.2">
      <c r="A210" s="4">
        <f>IF('True_Odds_Calculator_3-way'!A211="","",'True_Odds_Calculator_3-way'!A211)</f>
        <v>1.75</v>
      </c>
      <c r="B210" s="4">
        <f>IF('True_Odds_Calculator_3-way'!B211="","",'True_Odds_Calculator_3-way'!B211)</f>
        <v>3.7</v>
      </c>
      <c r="C210" s="4">
        <f>IF('True_Odds_Calculator_3-way'!C211="","",'True_Odds_Calculator_3-way'!C211)</f>
        <v>5.17</v>
      </c>
      <c r="D210" s="4">
        <f t="shared" si="15"/>
        <v>3.5122439377758496E-2</v>
      </c>
      <c r="E210" s="4">
        <f t="shared" si="16"/>
        <v>1.7866041050501456</v>
      </c>
      <c r="F210" s="4">
        <f t="shared" si="17"/>
        <v>3.8675325175464783</v>
      </c>
      <c r="G210" s="4">
        <f t="shared" si="18"/>
        <v>5.5030891680480014</v>
      </c>
      <c r="I210" s="4">
        <f t="shared" si="19"/>
        <v>1.0351224393777585</v>
      </c>
    </row>
    <row r="211" spans="1:9" x14ac:dyDescent="0.2">
      <c r="A211" s="4">
        <f>IF('True_Odds_Calculator_3-way'!A212="","",'True_Odds_Calculator_3-way'!A212)</f>
        <v>1.32</v>
      </c>
      <c r="B211" s="4">
        <f>IF('True_Odds_Calculator_3-way'!B212="","",'True_Odds_Calculator_3-way'!B212)</f>
        <v>5.42</v>
      </c>
      <c r="C211" s="4">
        <f>IF('True_Odds_Calculator_3-way'!C212="","",'True_Odds_Calculator_3-way'!C212)</f>
        <v>10.55</v>
      </c>
      <c r="D211" s="4">
        <f t="shared" si="15"/>
        <v>3.6864332452027693E-2</v>
      </c>
      <c r="E211" s="4">
        <f t="shared" si="16"/>
        <v>1.3417638201162214</v>
      </c>
      <c r="F211" s="4">
        <f t="shared" si="17"/>
        <v>5.8067377996241616</v>
      </c>
      <c r="G211" s="4">
        <f t="shared" si="18"/>
        <v>12.121415020406069</v>
      </c>
      <c r="I211" s="4">
        <f t="shared" si="19"/>
        <v>1.0368643324520277</v>
      </c>
    </row>
    <row r="212" spans="1:9" x14ac:dyDescent="0.2">
      <c r="A212" s="4">
        <f>IF('True_Odds_Calculator_3-way'!A213="","",'True_Odds_Calculator_3-way'!A213)</f>
        <v>3.19</v>
      </c>
      <c r="B212" s="4">
        <f>IF('True_Odds_Calculator_3-way'!B213="","",'True_Odds_Calculator_3-way'!B213)</f>
        <v>3.16</v>
      </c>
      <c r="C212" s="4">
        <f>IF('True_Odds_Calculator_3-way'!C213="","",'True_Odds_Calculator_3-way'!C213)</f>
        <v>2.48</v>
      </c>
      <c r="D212" s="4">
        <f t="shared" si="15"/>
        <v>3.3161126478596037E-2</v>
      </c>
      <c r="E212" s="4">
        <f t="shared" si="16"/>
        <v>3.3065949391465925</v>
      </c>
      <c r="F212" s="4">
        <f t="shared" si="17"/>
        <v>3.2743729292361992</v>
      </c>
      <c r="G212" s="4">
        <f t="shared" si="18"/>
        <v>2.5499009390391576</v>
      </c>
      <c r="I212" s="4">
        <f t="shared" si="19"/>
        <v>1.033161126478596</v>
      </c>
    </row>
    <row r="213" spans="1:9" x14ac:dyDescent="0.2">
      <c r="A213" s="4">
        <f>IF('True_Odds_Calculator_3-way'!A214="","",'True_Odds_Calculator_3-way'!A214)</f>
        <v>1.8</v>
      </c>
      <c r="B213" s="4">
        <f>IF('True_Odds_Calculator_3-way'!B214="","",'True_Odds_Calculator_3-way'!B214)</f>
        <v>3.72</v>
      </c>
      <c r="C213" s="4">
        <f>IF('True_Odds_Calculator_3-way'!C214="","",'True_Odds_Calculator_3-way'!C214)</f>
        <v>4.7300000000000004</v>
      </c>
      <c r="D213" s="4">
        <f t="shared" si="15"/>
        <v>3.5789250342888712E-2</v>
      </c>
      <c r="E213" s="4">
        <f t="shared" si="16"/>
        <v>1.8395006086738346</v>
      </c>
      <c r="F213" s="4">
        <f t="shared" si="17"/>
        <v>3.8927553047137717</v>
      </c>
      <c r="G213" s="4">
        <f t="shared" si="18"/>
        <v>5.0128645048558447</v>
      </c>
      <c r="I213" s="4">
        <f t="shared" si="19"/>
        <v>1.0357892503428887</v>
      </c>
    </row>
    <row r="214" spans="1:9" x14ac:dyDescent="0.2">
      <c r="A214" s="4">
        <f>IF('True_Odds_Calculator_3-way'!A215="","",'True_Odds_Calculator_3-way'!A215)</f>
        <v>2.62</v>
      </c>
      <c r="B214" s="4">
        <f>IF('True_Odds_Calculator_3-way'!B215="","",'True_Odds_Calculator_3-way'!B215)</f>
        <v>3.25</v>
      </c>
      <c r="C214" s="4">
        <f>IF('True_Odds_Calculator_3-way'!C215="","",'True_Odds_Calculator_3-way'!C215)</f>
        <v>2.91</v>
      </c>
      <c r="D214" s="4">
        <f t="shared" si="15"/>
        <v>3.3014308689133465E-2</v>
      </c>
      <c r="E214" s="4">
        <f t="shared" si="16"/>
        <v>2.6977838425372309</v>
      </c>
      <c r="F214" s="4">
        <f t="shared" si="17"/>
        <v>3.3705493877680563</v>
      </c>
      <c r="G214" s="4">
        <f t="shared" si="18"/>
        <v>3.0062725083360462</v>
      </c>
      <c r="I214" s="4">
        <f t="shared" si="19"/>
        <v>1.0330143086891335</v>
      </c>
    </row>
    <row r="215" spans="1:9" x14ac:dyDescent="0.2">
      <c r="A215" s="4">
        <f>IF('True_Odds_Calculator_3-way'!A216="","",'True_Odds_Calculator_3-way'!A216)</f>
        <v>2.02</v>
      </c>
      <c r="B215" s="4">
        <f>IF('True_Odds_Calculator_3-way'!B216="","",'True_Odds_Calculator_3-way'!B216)</f>
        <v>3.59</v>
      </c>
      <c r="C215" s="4">
        <f>IF('True_Odds_Calculator_3-way'!C216="","",'True_Odds_Calculator_3-way'!C216)</f>
        <v>3.83</v>
      </c>
      <c r="D215" s="4">
        <f t="shared" si="15"/>
        <v>3.469764272804654E-2</v>
      </c>
      <c r="E215" s="4">
        <f t="shared" si="16"/>
        <v>2.068322380066582</v>
      </c>
      <c r="F215" s="4">
        <f t="shared" si="17"/>
        <v>3.7455196404366538</v>
      </c>
      <c r="G215" s="4">
        <f t="shared" si="18"/>
        <v>4.0075225231768039</v>
      </c>
      <c r="I215" s="4">
        <f t="shared" si="19"/>
        <v>1.0346976427280465</v>
      </c>
    </row>
    <row r="216" spans="1:9" x14ac:dyDescent="0.2">
      <c r="A216" s="4">
        <f>IF('True_Odds_Calculator_3-way'!A217="","",'True_Odds_Calculator_3-way'!A217)</f>
        <v>2.31</v>
      </c>
      <c r="B216" s="4">
        <f>IF('True_Odds_Calculator_3-way'!B217="","",'True_Odds_Calculator_3-way'!B217)</f>
        <v>3.23</v>
      </c>
      <c r="C216" s="4">
        <f>IF('True_Odds_Calculator_3-way'!C217="","",'True_Odds_Calculator_3-way'!C217)</f>
        <v>3.44</v>
      </c>
      <c r="D216" s="4">
        <f t="shared" si="15"/>
        <v>3.3195630538851884E-2</v>
      </c>
      <c r="E216" s="4">
        <f t="shared" si="16"/>
        <v>2.37059388628112</v>
      </c>
      <c r="F216" s="4">
        <f t="shared" si="17"/>
        <v>3.3497211401211078</v>
      </c>
      <c r="G216" s="4">
        <f t="shared" si="18"/>
        <v>3.5761226891930256</v>
      </c>
      <c r="I216" s="4">
        <f t="shared" si="19"/>
        <v>1.0331956305388519</v>
      </c>
    </row>
    <row r="217" spans="1:9" x14ac:dyDescent="0.2">
      <c r="A217" s="4">
        <f>IF('True_Odds_Calculator_3-way'!A218="","",'True_Odds_Calculator_3-way'!A218)</f>
        <v>2.48</v>
      </c>
      <c r="B217" s="4">
        <f>IF('True_Odds_Calculator_3-way'!B218="","",'True_Odds_Calculator_3-way'!B218)</f>
        <v>3.23</v>
      </c>
      <c r="C217" s="4">
        <f>IF('True_Odds_Calculator_3-way'!C218="","",'True_Odds_Calculator_3-way'!C218)</f>
        <v>3.12</v>
      </c>
      <c r="D217" s="4">
        <f t="shared" si="15"/>
        <v>3.3336150184247737E-2</v>
      </c>
      <c r="E217" s="4">
        <f t="shared" si="16"/>
        <v>2.550280329886943</v>
      </c>
      <c r="F217" s="4">
        <f t="shared" si="17"/>
        <v>3.3502467956600568</v>
      </c>
      <c r="G217" s="4">
        <f t="shared" si="18"/>
        <v>3.2320540073026836</v>
      </c>
      <c r="I217" s="4">
        <f t="shared" si="19"/>
        <v>1.0333361501842477</v>
      </c>
    </row>
    <row r="218" spans="1:9" x14ac:dyDescent="0.2">
      <c r="A218" s="4">
        <f>IF('True_Odds_Calculator_3-way'!A219="","",'True_Odds_Calculator_3-way'!A219)</f>
        <v>2.41</v>
      </c>
      <c r="B218" s="4">
        <f>IF('True_Odds_Calculator_3-way'!B219="","",'True_Odds_Calculator_3-way'!B219)</f>
        <v>3.18</v>
      </c>
      <c r="C218" s="4">
        <f>IF('True_Odds_Calculator_3-way'!C219="","",'True_Odds_Calculator_3-way'!C219)</f>
        <v>3.29</v>
      </c>
      <c r="D218" s="4">
        <f t="shared" si="15"/>
        <v>3.3354535922285988E-2</v>
      </c>
      <c r="E218" s="4">
        <f t="shared" si="16"/>
        <v>2.4763534206986657</v>
      </c>
      <c r="F218" s="4">
        <f t="shared" si="17"/>
        <v>3.2965522693531017</v>
      </c>
      <c r="G218" s="4">
        <f t="shared" si="18"/>
        <v>3.4149134629701074</v>
      </c>
      <c r="I218" s="4">
        <f t="shared" si="19"/>
        <v>1.033354535922286</v>
      </c>
    </row>
    <row r="219" spans="1:9" x14ac:dyDescent="0.2">
      <c r="A219" s="4">
        <f>IF('True_Odds_Calculator_3-way'!A220="","",'True_Odds_Calculator_3-way'!A220)</f>
        <v>2.5099999999999998</v>
      </c>
      <c r="B219" s="4">
        <f>IF('True_Odds_Calculator_3-way'!B220="","",'True_Odds_Calculator_3-way'!B220)</f>
        <v>3.18</v>
      </c>
      <c r="C219" s="4">
        <f>IF('True_Odds_Calculator_3-way'!C220="","",'True_Odds_Calculator_3-way'!C220)</f>
        <v>3.12</v>
      </c>
      <c r="D219" s="4">
        <f t="shared" si="15"/>
        <v>3.3384603819843983E-2</v>
      </c>
      <c r="E219" s="4">
        <f t="shared" si="16"/>
        <v>2.5821233137490571</v>
      </c>
      <c r="F219" s="4">
        <f t="shared" si="17"/>
        <v>3.2966611914739499</v>
      </c>
      <c r="G219" s="4">
        <f t="shared" si="18"/>
        <v>3.232222734465529</v>
      </c>
      <c r="I219" s="4">
        <f t="shared" si="19"/>
        <v>1.033384603819844</v>
      </c>
    </row>
    <row r="220" spans="1:9" x14ac:dyDescent="0.2">
      <c r="A220" s="4">
        <f>IF('True_Odds_Calculator_3-way'!A221="","",'True_Odds_Calculator_3-way'!A221)</f>
        <v>4.6399999999999997</v>
      </c>
      <c r="B220" s="4">
        <f>IF('True_Odds_Calculator_3-way'!B221="","",'True_Odds_Calculator_3-way'!B221)</f>
        <v>3.35</v>
      </c>
      <c r="C220" s="4">
        <f>IF('True_Odds_Calculator_3-way'!C221="","",'True_Odds_Calculator_3-way'!C221)</f>
        <v>1.92</v>
      </c>
      <c r="D220" s="4">
        <f t="shared" si="15"/>
        <v>3.4858037399210895E-2</v>
      </c>
      <c r="E220" s="4">
        <f t="shared" si="16"/>
        <v>4.9044155024627951</v>
      </c>
      <c r="F220" s="4">
        <f t="shared" si="17"/>
        <v>3.4856794030073881</v>
      </c>
      <c r="G220" s="4">
        <f t="shared" si="18"/>
        <v>1.9638109409436109</v>
      </c>
      <c r="I220" s="4">
        <f t="shared" si="19"/>
        <v>1.0348580373992109</v>
      </c>
    </row>
    <row r="221" spans="1:9" x14ac:dyDescent="0.2">
      <c r="A221" s="4">
        <f>IF('True_Odds_Calculator_3-way'!A222="","",'True_Odds_Calculator_3-way'!A222)</f>
        <v>2.0699999999999998</v>
      </c>
      <c r="B221" s="4">
        <f>IF('True_Odds_Calculator_3-way'!B222="","",'True_Odds_Calculator_3-way'!B222)</f>
        <v>3.32</v>
      </c>
      <c r="C221" s="4">
        <f>IF('True_Odds_Calculator_3-way'!C222="","",'True_Odds_Calculator_3-way'!C222)</f>
        <v>4.0199999999999996</v>
      </c>
      <c r="D221" s="4">
        <f t="shared" si="15"/>
        <v>3.3052825622194693E-2</v>
      </c>
      <c r="E221" s="4">
        <f t="shared" si="16"/>
        <v>2.1183111568027519</v>
      </c>
      <c r="F221" s="4">
        <f t="shared" si="17"/>
        <v>3.446051248993391</v>
      </c>
      <c r="G221" s="4">
        <f t="shared" si="18"/>
        <v>4.2063003500600491</v>
      </c>
      <c r="I221" s="4">
        <f t="shared" si="19"/>
        <v>1.0330528256221947</v>
      </c>
    </row>
    <row r="222" spans="1:9" x14ac:dyDescent="0.2">
      <c r="A222" s="4">
        <f>IF('True_Odds_Calculator_3-way'!A223="","",'True_Odds_Calculator_3-way'!A223)</f>
        <v>1.52</v>
      </c>
      <c r="B222" s="4">
        <f>IF('True_Odds_Calculator_3-way'!B223="","",'True_Odds_Calculator_3-way'!B223)</f>
        <v>4.43</v>
      </c>
      <c r="C222" s="4">
        <f>IF('True_Odds_Calculator_3-way'!C223="","",'True_Odds_Calculator_3-way'!C223)</f>
        <v>5.98</v>
      </c>
      <c r="D222" s="4">
        <f t="shared" si="15"/>
        <v>5.0852451421176337E-2</v>
      </c>
      <c r="E222" s="4">
        <f t="shared" si="16"/>
        <v>1.5601989023710325</v>
      </c>
      <c r="F222" s="4">
        <f t="shared" si="17"/>
        <v>4.789666187808888</v>
      </c>
      <c r="G222" s="4">
        <f t="shared" si="18"/>
        <v>6.6545437238144327</v>
      </c>
      <c r="I222" s="4">
        <f t="shared" si="19"/>
        <v>1.0508524514211763</v>
      </c>
    </row>
    <row r="223" spans="1:9" x14ac:dyDescent="0.2">
      <c r="A223" s="4">
        <f>IF('True_Odds_Calculator_3-way'!A224="","",'True_Odds_Calculator_3-way'!A224)</f>
        <v>1.91</v>
      </c>
      <c r="B223" s="4">
        <f>IF('True_Odds_Calculator_3-way'!B224="","",'True_Odds_Calculator_3-way'!B224)</f>
        <v>3.7</v>
      </c>
      <c r="C223" s="4">
        <f>IF('True_Odds_Calculator_3-way'!C224="","",'True_Odds_Calculator_3-way'!C224)</f>
        <v>3.97</v>
      </c>
      <c r="D223" s="4">
        <f t="shared" si="15"/>
        <v>4.571964846009724E-2</v>
      </c>
      <c r="E223" s="4">
        <f t="shared" si="16"/>
        <v>1.967263451140594</v>
      </c>
      <c r="F223" s="4">
        <f t="shared" si="17"/>
        <v>3.9211013636369998</v>
      </c>
      <c r="G223" s="4">
        <f t="shared" si="18"/>
        <v>4.2256624439146142</v>
      </c>
      <c r="I223" s="4">
        <f t="shared" si="19"/>
        <v>1.0457196484600972</v>
      </c>
    </row>
    <row r="224" spans="1:9" x14ac:dyDescent="0.2">
      <c r="A224" s="4">
        <f>IF('True_Odds_Calculator_3-way'!A225="","",'True_Odds_Calculator_3-way'!A225)</f>
        <v>2.69</v>
      </c>
      <c r="B224" s="4">
        <f>IF('True_Odds_Calculator_3-way'!B225="","",'True_Odds_Calculator_3-way'!B225)</f>
        <v>3.49</v>
      </c>
      <c r="C224" s="4">
        <f>IF('True_Odds_Calculator_3-way'!C225="","",'True_Odds_Calculator_3-way'!C225)</f>
        <v>2.59</v>
      </c>
      <c r="D224" s="4">
        <f t="shared" si="15"/>
        <v>4.4380549285695015E-2</v>
      </c>
      <c r="E224" s="4">
        <f t="shared" si="16"/>
        <v>2.8014838134417923</v>
      </c>
      <c r="F224" s="4">
        <f t="shared" si="17"/>
        <v>3.6799958773452706</v>
      </c>
      <c r="G224" s="4">
        <f t="shared" si="18"/>
        <v>2.693190139153224</v>
      </c>
      <c r="I224" s="4">
        <f t="shared" si="19"/>
        <v>1.044380549285695</v>
      </c>
    </row>
    <row r="225" spans="1:9" x14ac:dyDescent="0.2">
      <c r="A225" s="4">
        <f>IF('True_Odds_Calculator_3-way'!A226="","",'True_Odds_Calculator_3-way'!A226)</f>
        <v>1.86</v>
      </c>
      <c r="B225" s="4">
        <f>IF('True_Odds_Calculator_3-way'!B226="","",'True_Odds_Calculator_3-way'!B226)</f>
        <v>3.79</v>
      </c>
      <c r="C225" s="4">
        <f>IF('True_Odds_Calculator_3-way'!C226="","",'True_Odds_Calculator_3-way'!C226)</f>
        <v>4.07</v>
      </c>
      <c r="D225" s="4">
        <f t="shared" si="15"/>
        <v>4.7186897046459508E-2</v>
      </c>
      <c r="E225" s="4">
        <f t="shared" si="16"/>
        <v>1.9160558939663896</v>
      </c>
      <c r="F225" s="4">
        <f t="shared" si="17"/>
        <v>4.0302546856596875</v>
      </c>
      <c r="G225" s="4">
        <f t="shared" si="18"/>
        <v>4.3483690655690879</v>
      </c>
      <c r="I225" s="4">
        <f t="shared" si="19"/>
        <v>1.0471868970464595</v>
      </c>
    </row>
    <row r="226" spans="1:9" x14ac:dyDescent="0.2">
      <c r="A226" s="4">
        <f>IF('True_Odds_Calculator_3-way'!A227="","",'True_Odds_Calculator_3-way'!A227)</f>
        <v>2.93</v>
      </c>
      <c r="B226" s="4">
        <f>IF('True_Odds_Calculator_3-way'!B227="","",'True_Odds_Calculator_3-way'!B227)</f>
        <v>3.07</v>
      </c>
      <c r="C226" s="4">
        <f>IF('True_Odds_Calculator_3-way'!C227="","",'True_Odds_Calculator_3-way'!C227)</f>
        <v>2.65</v>
      </c>
      <c r="D226" s="4">
        <f t="shared" si="15"/>
        <v>4.4388317916484121E-2</v>
      </c>
      <c r="E226" s="4">
        <f t="shared" si="16"/>
        <v>3.0627794220721198</v>
      </c>
      <c r="F226" s="4">
        <f t="shared" si="17"/>
        <v>3.2160877141263158</v>
      </c>
      <c r="G226" s="4">
        <f t="shared" si="18"/>
        <v>2.7581460253251264</v>
      </c>
      <c r="I226" s="4">
        <f t="shared" si="19"/>
        <v>1.0443883179164841</v>
      </c>
    </row>
    <row r="227" spans="1:9" x14ac:dyDescent="0.2">
      <c r="A227" s="4">
        <f>IF('True_Odds_Calculator_3-way'!A228="","",'True_Odds_Calculator_3-way'!A228)</f>
        <v>2.65</v>
      </c>
      <c r="B227" s="4">
        <f>IF('True_Odds_Calculator_3-way'!B228="","",'True_Odds_Calculator_3-way'!B228)</f>
        <v>3.26</v>
      </c>
      <c r="C227" s="4">
        <f>IF('True_Odds_Calculator_3-way'!C228="","",'True_Odds_Calculator_3-way'!C228)</f>
        <v>2.78</v>
      </c>
      <c r="D227" s="4">
        <f t="shared" si="15"/>
        <v>4.3819187039533913E-2</v>
      </c>
      <c r="E227" s="4">
        <f t="shared" si="16"/>
        <v>2.756703583789728</v>
      </c>
      <c r="F227" s="4">
        <f t="shared" si="17"/>
        <v>3.4229921011448732</v>
      </c>
      <c r="G227" s="4">
        <f t="shared" si="18"/>
        <v>2.8976618182783414</v>
      </c>
      <c r="I227" s="4">
        <f t="shared" si="19"/>
        <v>1.0438191870395339</v>
      </c>
    </row>
    <row r="228" spans="1:9" x14ac:dyDescent="0.2">
      <c r="A228" s="4">
        <f>IF('True_Odds_Calculator_3-way'!A229="","",'True_Odds_Calculator_3-way'!A229)</f>
        <v>1.88</v>
      </c>
      <c r="B228" s="4">
        <f>IF('True_Odds_Calculator_3-way'!B229="","",'True_Odds_Calculator_3-way'!B229)</f>
        <v>3.55</v>
      </c>
      <c r="C228" s="4">
        <f>IF('True_Odds_Calculator_3-way'!C229="","",'True_Odds_Calculator_3-way'!C229)</f>
        <v>4.32</v>
      </c>
      <c r="D228" s="4">
        <f t="shared" si="15"/>
        <v>4.5086515943573158E-2</v>
      </c>
      <c r="E228" s="4">
        <f t="shared" si="16"/>
        <v>1.9346623697550864</v>
      </c>
      <c r="F228" s="4">
        <f t="shared" si="17"/>
        <v>3.7500754393692914</v>
      </c>
      <c r="G228" s="4">
        <f t="shared" si="18"/>
        <v>4.6199482108825523</v>
      </c>
      <c r="I228" s="4">
        <f t="shared" si="19"/>
        <v>1.0450865159435732</v>
      </c>
    </row>
    <row r="229" spans="1:9" x14ac:dyDescent="0.2">
      <c r="A229" s="4">
        <f>IF('True_Odds_Calculator_3-way'!A230="","",'True_Odds_Calculator_3-way'!A230)</f>
        <v>1.38</v>
      </c>
      <c r="B229" s="4">
        <f>IF('True_Odds_Calculator_3-way'!B230="","",'True_Odds_Calculator_3-way'!B230)</f>
        <v>4.84</v>
      </c>
      <c r="C229" s="4">
        <f>IF('True_Odds_Calculator_3-way'!C230="","",'True_Odds_Calculator_3-way'!C230)</f>
        <v>8.2899999999999991</v>
      </c>
      <c r="D229" s="4">
        <f t="shared" si="15"/>
        <v>5.1876513168512384E-2</v>
      </c>
      <c r="E229" s="4">
        <f t="shared" si="16"/>
        <v>1.4137362656815795</v>
      </c>
      <c r="F229" s="4">
        <f t="shared" si="17"/>
        <v>5.282078879761773</v>
      </c>
      <c r="G229" s="4">
        <f t="shared" si="18"/>
        <v>9.6772547754848706</v>
      </c>
      <c r="I229" s="4">
        <f t="shared" si="19"/>
        <v>1.0518765131685124</v>
      </c>
    </row>
    <row r="230" spans="1:9" x14ac:dyDescent="0.2">
      <c r="A230" s="4">
        <f>IF('True_Odds_Calculator_3-way'!A231="","",'True_Odds_Calculator_3-way'!A231)</f>
        <v>2.74</v>
      </c>
      <c r="B230" s="4">
        <f>IF('True_Odds_Calculator_3-way'!B231="","",'True_Odds_Calculator_3-way'!B231)</f>
        <v>3.37</v>
      </c>
      <c r="C230" s="4">
        <f>IF('True_Odds_Calculator_3-way'!C231="","",'True_Odds_Calculator_3-way'!C231)</f>
        <v>2.61</v>
      </c>
      <c r="D230" s="4">
        <f t="shared" si="15"/>
        <v>4.4841171146252634E-2</v>
      </c>
      <c r="E230" s="4">
        <f t="shared" si="16"/>
        <v>2.8570086054849799</v>
      </c>
      <c r="F230" s="4">
        <f t="shared" si="17"/>
        <v>3.5487564788761561</v>
      </c>
      <c r="G230" s="4">
        <f t="shared" si="18"/>
        <v>2.7159543179864647</v>
      </c>
      <c r="I230" s="4">
        <f t="shared" si="19"/>
        <v>1.0448411711462526</v>
      </c>
    </row>
    <row r="231" spans="1:9" x14ac:dyDescent="0.2">
      <c r="A231" s="4">
        <f>IF('True_Odds_Calculator_3-way'!A232="","",'True_Odds_Calculator_3-way'!A232)</f>
        <v>3.73</v>
      </c>
      <c r="B231" s="4">
        <f>IF('True_Odds_Calculator_3-way'!B232="","",'True_Odds_Calculator_3-way'!B232)</f>
        <v>3.9</v>
      </c>
      <c r="C231" s="4">
        <f>IF('True_Odds_Calculator_3-way'!C232="","",'True_Odds_Calculator_3-way'!C232)</f>
        <v>1.92</v>
      </c>
      <c r="D231" s="4">
        <f t="shared" si="15"/>
        <v>4.5340104488898136E-2</v>
      </c>
      <c r="E231" s="4">
        <f t="shared" si="16"/>
        <v>3.9528324851257031</v>
      </c>
      <c r="F231" s="4">
        <f t="shared" si="17"/>
        <v>4.1442722583938227</v>
      </c>
      <c r="G231" s="4">
        <f t="shared" si="18"/>
        <v>1.9773789228651852</v>
      </c>
      <c r="I231" s="4">
        <f t="shared" si="19"/>
        <v>1.0453401044888981</v>
      </c>
    </row>
    <row r="232" spans="1:9" x14ac:dyDescent="0.2">
      <c r="A232" s="4">
        <f>IF('True_Odds_Calculator_3-way'!A233="","",'True_Odds_Calculator_3-way'!A233)</f>
        <v>3.29</v>
      </c>
      <c r="B232" s="4">
        <f>IF('True_Odds_Calculator_3-way'!B233="","",'True_Odds_Calculator_3-way'!B233)</f>
        <v>2.97</v>
      </c>
      <c r="C232" s="4">
        <f>IF('True_Odds_Calculator_3-way'!C233="","",'True_Odds_Calculator_3-way'!C233)</f>
        <v>2.58</v>
      </c>
      <c r="D232" s="4">
        <f t="shared" si="15"/>
        <v>2.8248603706297892E-2</v>
      </c>
      <c r="E232" s="4">
        <f t="shared" si="16"/>
        <v>3.3951803165913783</v>
      </c>
      <c r="F232" s="4">
        <f t="shared" si="17"/>
        <v>3.0554490475974627</v>
      </c>
      <c r="G232" s="4">
        <f t="shared" si="18"/>
        <v>2.6442386015906578</v>
      </c>
      <c r="I232" s="4">
        <f t="shared" si="19"/>
        <v>1.0282486037062979</v>
      </c>
    </row>
    <row r="233" spans="1:9" x14ac:dyDescent="0.2">
      <c r="A233" s="4">
        <f>IF('True_Odds_Calculator_3-way'!A234="","",'True_Odds_Calculator_3-way'!A234)</f>
        <v>1.64</v>
      </c>
      <c r="B233" s="4">
        <f>IF('True_Odds_Calculator_3-way'!B234="","",'True_Odds_Calculator_3-way'!B234)</f>
        <v>3.71</v>
      </c>
      <c r="C233" s="4">
        <f>IF('True_Odds_Calculator_3-way'!C234="","",'True_Odds_Calculator_3-way'!C234)</f>
        <v>6.55</v>
      </c>
      <c r="D233" s="4">
        <f t="shared" si="15"/>
        <v>3.1969632261907632E-2</v>
      </c>
      <c r="E233" s="4">
        <f t="shared" si="16"/>
        <v>1.669171666381394</v>
      </c>
      <c r="F233" s="4">
        <f t="shared" si="17"/>
        <v>3.8627154632087439</v>
      </c>
      <c r="G233" s="4">
        <f t="shared" si="18"/>
        <v>7.0414992060837056</v>
      </c>
      <c r="I233" s="4">
        <f t="shared" si="19"/>
        <v>1.0319696322619076</v>
      </c>
    </row>
    <row r="234" spans="1:9" x14ac:dyDescent="0.2">
      <c r="A234" s="4">
        <f>IF('True_Odds_Calculator_3-way'!A235="","",'True_Odds_Calculator_3-way'!A235)</f>
        <v>2.2000000000000002</v>
      </c>
      <c r="B234" s="4">
        <f>IF('True_Odds_Calculator_3-way'!B235="","",'True_Odds_Calculator_3-way'!B235)</f>
        <v>3.29</v>
      </c>
      <c r="C234" s="4">
        <f>IF('True_Odds_Calculator_3-way'!C235="","",'True_Odds_Calculator_3-way'!C235)</f>
        <v>3.71</v>
      </c>
      <c r="D234" s="4">
        <f t="shared" si="15"/>
        <v>2.8038601302350807E-2</v>
      </c>
      <c r="E234" s="4">
        <f t="shared" si="16"/>
        <v>2.2461852547262247</v>
      </c>
      <c r="F234" s="4">
        <f t="shared" si="17"/>
        <v>3.3943735916282258</v>
      </c>
      <c r="G234" s="4">
        <f t="shared" si="18"/>
        <v>3.8432628471433721</v>
      </c>
      <c r="I234" s="4">
        <f t="shared" si="19"/>
        <v>1.0280386013023508</v>
      </c>
    </row>
    <row r="235" spans="1:9" x14ac:dyDescent="0.2">
      <c r="A235" s="4">
        <f>IF('True_Odds_Calculator_3-way'!A236="","",'True_Odds_Calculator_3-way'!A236)</f>
        <v>4.46</v>
      </c>
      <c r="B235" s="4">
        <f>IF('True_Odds_Calculator_3-way'!B236="","",'True_Odds_Calculator_3-way'!B236)</f>
        <v>3.44</v>
      </c>
      <c r="C235" s="4">
        <f>IF('True_Odds_Calculator_3-way'!C236="","",'True_Odds_Calculator_3-way'!C236)</f>
        <v>1.94</v>
      </c>
      <c r="D235" s="4">
        <f t="shared" si="15"/>
        <v>3.0376838581149368E-2</v>
      </c>
      <c r="E235" s="4">
        <f t="shared" si="16"/>
        <v>4.6709407754159527</v>
      </c>
      <c r="F235" s="4">
        <f t="shared" si="17"/>
        <v>3.5641467452114437</v>
      </c>
      <c r="G235" s="4">
        <f t="shared" si="18"/>
        <v>1.9788723529718379</v>
      </c>
      <c r="I235" s="4">
        <f t="shared" si="19"/>
        <v>1.0303768385811494</v>
      </c>
    </row>
    <row r="236" spans="1:9" x14ac:dyDescent="0.2">
      <c r="A236" s="4">
        <f>IF('True_Odds_Calculator_3-way'!A237="","",'True_Odds_Calculator_3-way'!A237)</f>
        <v>2.71</v>
      </c>
      <c r="B236" s="4">
        <f>IF('True_Odds_Calculator_3-way'!B237="","",'True_Odds_Calculator_3-way'!B237)</f>
        <v>3.35</v>
      </c>
      <c r="C236" s="4">
        <f>IF('True_Odds_Calculator_3-way'!C237="","",'True_Odds_Calculator_3-way'!C237)</f>
        <v>2.78</v>
      </c>
      <c r="D236" s="4">
        <f t="shared" si="15"/>
        <v>2.7223382939294938E-2</v>
      </c>
      <c r="E236" s="4">
        <f t="shared" si="16"/>
        <v>2.7783239572389915</v>
      </c>
      <c r="F236" s="4">
        <f t="shared" si="17"/>
        <v>3.4550310230794192</v>
      </c>
      <c r="G236" s="4">
        <f t="shared" si="18"/>
        <v>2.8519460472803853</v>
      </c>
      <c r="I236" s="4">
        <f t="shared" si="19"/>
        <v>1.0272233829392949</v>
      </c>
    </row>
    <row r="237" spans="1:9" x14ac:dyDescent="0.2">
      <c r="A237" s="4">
        <f>IF('True_Odds_Calculator_3-way'!A238="","",'True_Odds_Calculator_3-way'!A238)</f>
        <v>1.75</v>
      </c>
      <c r="B237" s="4">
        <f>IF('True_Odds_Calculator_3-way'!B238="","",'True_Odds_Calculator_3-way'!B238)</f>
        <v>3.41</v>
      </c>
      <c r="C237" s="4">
        <f>IF('True_Odds_Calculator_3-way'!C238="","",'True_Odds_Calculator_3-way'!C238)</f>
        <v>5.45</v>
      </c>
      <c r="D237" s="4">
        <f t="shared" si="15"/>
        <v>4.8169941925490845E-2</v>
      </c>
      <c r="E237" s="4">
        <f t="shared" si="16"/>
        <v>1.8005951625739629</v>
      </c>
      <c r="F237" s="4">
        <f t="shared" si="17"/>
        <v>3.6075233284188437</v>
      </c>
      <c r="G237" s="4">
        <f t="shared" si="18"/>
        <v>5.972659866704416</v>
      </c>
      <c r="I237" s="4">
        <f t="shared" si="19"/>
        <v>1.0481699419254908</v>
      </c>
    </row>
    <row r="238" spans="1:9" x14ac:dyDescent="0.2">
      <c r="A238" s="4">
        <f>IF('True_Odds_Calculator_3-way'!A239="","",'True_Odds_Calculator_3-way'!A239)</f>
        <v>1.9</v>
      </c>
      <c r="B238" s="4">
        <f>IF('True_Odds_Calculator_3-way'!B239="","",'True_Odds_Calculator_3-way'!B239)</f>
        <v>3.72</v>
      </c>
      <c r="C238" s="4">
        <f>IF('True_Odds_Calculator_3-way'!C239="","",'True_Odds_Calculator_3-way'!C239)</f>
        <v>3.7</v>
      </c>
      <c r="D238" s="4">
        <f t="shared" si="15"/>
        <v>6.5403264045029719E-2</v>
      </c>
      <c r="E238" s="4">
        <f t="shared" si="16"/>
        <v>1.9821027952381913</v>
      </c>
      <c r="F238" s="4">
        <f t="shared" si="17"/>
        <v>4.0483188507502739</v>
      </c>
      <c r="G238" s="4">
        <f t="shared" si="18"/>
        <v>4.0246439857183898</v>
      </c>
      <c r="I238" s="4">
        <f t="shared" si="19"/>
        <v>1.0654032640450297</v>
      </c>
    </row>
    <row r="239" spans="1:9" x14ac:dyDescent="0.2">
      <c r="A239" s="4">
        <f>IF('True_Odds_Calculator_3-way'!A240="","",'True_Odds_Calculator_3-way'!A240)</f>
        <v>1.24</v>
      </c>
      <c r="B239" s="4">
        <f>IF('True_Odds_Calculator_3-way'!B240="","",'True_Odds_Calculator_3-way'!B240)</f>
        <v>5.93</v>
      </c>
      <c r="C239" s="4">
        <f>IF('True_Odds_Calculator_3-way'!C240="","",'True_Odds_Calculator_3-way'!C240)</f>
        <v>11.49</v>
      </c>
      <c r="D239" s="4">
        <f t="shared" si="15"/>
        <v>6.2117878898878764E-2</v>
      </c>
      <c r="E239" s="4">
        <f t="shared" si="16"/>
        <v>1.2726764644996877</v>
      </c>
      <c r="F239" s="4">
        <f t="shared" si="17"/>
        <v>6.760040654422264</v>
      </c>
      <c r="G239" s="4">
        <f t="shared" si="18"/>
        <v>15.076988618653772</v>
      </c>
      <c r="I239" s="4">
        <f t="shared" si="19"/>
        <v>1.0621178788988788</v>
      </c>
    </row>
    <row r="240" spans="1:9" x14ac:dyDescent="0.2">
      <c r="A240" s="4">
        <f>IF('True_Odds_Calculator_3-way'!A241="","",'True_Odds_Calculator_3-way'!A241)</f>
        <v>2.08</v>
      </c>
      <c r="B240" s="4">
        <f>IF('True_Odds_Calculator_3-way'!B241="","",'True_Odds_Calculator_3-way'!B241)</f>
        <v>3.33</v>
      </c>
      <c r="C240" s="4">
        <f>IF('True_Odds_Calculator_3-way'!C241="","",'True_Odds_Calculator_3-way'!C241)</f>
        <v>4.0199999999999996</v>
      </c>
      <c r="D240" s="4">
        <f t="shared" si="15"/>
        <v>2.9825749975003646E-2</v>
      </c>
      <c r="E240" s="4">
        <f t="shared" si="16"/>
        <v>2.123920957917206</v>
      </c>
      <c r="F240" s="4">
        <f t="shared" si="17"/>
        <v>3.4440197229954173</v>
      </c>
      <c r="G240" s="4">
        <f t="shared" si="18"/>
        <v>4.1873539004592164</v>
      </c>
      <c r="I240" s="4">
        <f t="shared" si="19"/>
        <v>1.0298257499750036</v>
      </c>
    </row>
    <row r="241" spans="1:9" x14ac:dyDescent="0.2">
      <c r="A241" s="4">
        <f>IF('True_Odds_Calculator_3-way'!A242="","",'True_Odds_Calculator_3-way'!A242)</f>
        <v>1.28</v>
      </c>
      <c r="B241" s="4">
        <f>IF('True_Odds_Calculator_3-way'!B242="","",'True_Odds_Calculator_3-way'!B242)</f>
        <v>5.77</v>
      </c>
      <c r="C241" s="4">
        <f>IF('True_Odds_Calculator_3-way'!C242="","",'True_Odds_Calculator_3-way'!C242)</f>
        <v>10.58</v>
      </c>
      <c r="D241" s="4">
        <f t="shared" si="15"/>
        <v>4.9078183715391077E-2</v>
      </c>
      <c r="E241" s="4">
        <f t="shared" si="16"/>
        <v>1.3073764965908785</v>
      </c>
      <c r="F241" s="4">
        <f t="shared" si="17"/>
        <v>6.3714221539276403</v>
      </c>
      <c r="G241" s="4">
        <f t="shared" si="18"/>
        <v>12.794503261898029</v>
      </c>
      <c r="I241" s="4">
        <f t="shared" si="19"/>
        <v>1.0490781837153911</v>
      </c>
    </row>
    <row r="242" spans="1:9" x14ac:dyDescent="0.2">
      <c r="A242" s="4">
        <f>IF('True_Odds_Calculator_3-way'!A243="","",'True_Odds_Calculator_3-way'!A243)</f>
        <v>4.9400000000000004</v>
      </c>
      <c r="B242" s="4">
        <f>IF('True_Odds_Calculator_3-way'!B243="","",'True_Odds_Calculator_3-way'!B243)</f>
        <v>3.78</v>
      </c>
      <c r="C242" s="4">
        <f>IF('True_Odds_Calculator_3-way'!C243="","",'True_Odds_Calculator_3-way'!C243)</f>
        <v>1.79</v>
      </c>
      <c r="D242" s="4">
        <f t="shared" si="15"/>
        <v>2.5638632224930458E-2</v>
      </c>
      <c r="E242" s="4">
        <f t="shared" si="16"/>
        <v>5.1577513981853791</v>
      </c>
      <c r="F242" s="4">
        <f t="shared" si="17"/>
        <v>3.9061881447688411</v>
      </c>
      <c r="G242" s="4">
        <f t="shared" si="18"/>
        <v>1.817808317616775</v>
      </c>
      <c r="I242" s="4">
        <f t="shared" si="19"/>
        <v>1.0256386322249305</v>
      </c>
    </row>
    <row r="243" spans="1:9" x14ac:dyDescent="0.2">
      <c r="A243" s="4">
        <f>IF('True_Odds_Calculator_3-way'!A244="","",'True_Odds_Calculator_3-way'!A244)</f>
        <v>3.24</v>
      </c>
      <c r="B243" s="4">
        <f>IF('True_Odds_Calculator_3-way'!B244="","",'True_Odds_Calculator_3-way'!B244)</f>
        <v>3.24</v>
      </c>
      <c r="C243" s="4">
        <f>IF('True_Odds_Calculator_3-way'!C244="","",'True_Odds_Calculator_3-way'!C244)</f>
        <v>2.4700000000000002</v>
      </c>
      <c r="D243" s="4">
        <f t="shared" si="15"/>
        <v>2.2142250212425552E-2</v>
      </c>
      <c r="E243" s="4">
        <f t="shared" si="16"/>
        <v>3.3193783873465326</v>
      </c>
      <c r="F243" s="4">
        <f t="shared" si="17"/>
        <v>3.3193783873465326</v>
      </c>
      <c r="G243" s="4">
        <f t="shared" si="18"/>
        <v>2.5158653644632603</v>
      </c>
      <c r="I243" s="4">
        <f t="shared" si="19"/>
        <v>1.0221422502124256</v>
      </c>
    </row>
    <row r="244" spans="1:9" x14ac:dyDescent="0.2">
      <c r="A244" s="4">
        <f>IF('True_Odds_Calculator_3-way'!A245="","",'True_Odds_Calculator_3-way'!A245)</f>
        <v>1.1599999999999999</v>
      </c>
      <c r="B244" s="4">
        <f>IF('True_Odds_Calculator_3-way'!B245="","",'True_Odds_Calculator_3-way'!B245)</f>
        <v>8.8699999999999992</v>
      </c>
      <c r="C244" s="4">
        <f>IF('True_Odds_Calculator_3-way'!C245="","",'True_Odds_Calculator_3-way'!C245)</f>
        <v>17.91</v>
      </c>
      <c r="D244" s="4">
        <f t="shared" si="15"/>
        <v>3.0643266308432837E-2</v>
      </c>
      <c r="E244" s="4">
        <f t="shared" si="16"/>
        <v>1.1739093343234024</v>
      </c>
      <c r="F244" s="4">
        <f t="shared" si="17"/>
        <v>9.7537043838066584</v>
      </c>
      <c r="G244" s="4">
        <f t="shared" si="18"/>
        <v>21.920062875406355</v>
      </c>
      <c r="I244" s="4">
        <f t="shared" si="19"/>
        <v>1.0306432663084328</v>
      </c>
    </row>
    <row r="245" spans="1:9" x14ac:dyDescent="0.2">
      <c r="A245" s="4">
        <f>IF('True_Odds_Calculator_3-way'!A246="","",'True_Odds_Calculator_3-way'!A246)</f>
        <v>2.73</v>
      </c>
      <c r="B245" s="4">
        <f>IF('True_Odds_Calculator_3-way'!B246="","",'True_Odds_Calculator_3-way'!B246)</f>
        <v>3.07</v>
      </c>
      <c r="C245" s="4">
        <f>IF('True_Odds_Calculator_3-way'!C246="","",'True_Odds_Calculator_3-way'!C246)</f>
        <v>2.99</v>
      </c>
      <c r="D245" s="4">
        <f t="shared" si="15"/>
        <v>2.6481425858284613E-2</v>
      </c>
      <c r="E245" s="4">
        <f t="shared" si="16"/>
        <v>2.7974123147964955</v>
      </c>
      <c r="F245" s="4">
        <f t="shared" si="17"/>
        <v>3.1555122546384933</v>
      </c>
      <c r="G245" s="4">
        <f t="shared" si="18"/>
        <v>3.0710548242667626</v>
      </c>
      <c r="I245" s="4">
        <f t="shared" si="19"/>
        <v>1.0264814258582846</v>
      </c>
    </row>
    <row r="246" spans="1:9" x14ac:dyDescent="0.2">
      <c r="A246" s="4">
        <f>IF('True_Odds_Calculator_3-way'!A247="","",'True_Odds_Calculator_3-way'!A247)</f>
        <v>1.2</v>
      </c>
      <c r="B246" s="4">
        <f>IF('True_Odds_Calculator_3-way'!B247="","",'True_Odds_Calculator_3-way'!B247)</f>
        <v>7.08</v>
      </c>
      <c r="C246" s="4">
        <f>IF('True_Odds_Calculator_3-way'!C247="","",'True_Odds_Calculator_3-way'!C247)</f>
        <v>17.059999999999999</v>
      </c>
      <c r="D246" s="4">
        <f t="shared" si="15"/>
        <v>3.3192918314224995E-2</v>
      </c>
      <c r="E246" s="4">
        <f t="shared" si="16"/>
        <v>1.2161469870395578</v>
      </c>
      <c r="F246" s="4">
        <f t="shared" si="17"/>
        <v>7.6817522704724119</v>
      </c>
      <c r="G246" s="4">
        <f t="shared" si="18"/>
        <v>21.029458875966295</v>
      </c>
      <c r="I246" s="4">
        <f t="shared" si="19"/>
        <v>1.033192918314225</v>
      </c>
    </row>
    <row r="247" spans="1:9" x14ac:dyDescent="0.2">
      <c r="A247" s="4">
        <f>IF('True_Odds_Calculator_3-way'!A248="","",'True_Odds_Calculator_3-way'!A248)</f>
        <v>2.34</v>
      </c>
      <c r="B247" s="4">
        <f>IF('True_Odds_Calculator_3-way'!B248="","",'True_Odds_Calculator_3-way'!B248)</f>
        <v>3.3</v>
      </c>
      <c r="C247" s="4">
        <f>IF('True_Odds_Calculator_3-way'!C248="","",'True_Odds_Calculator_3-way'!C248)</f>
        <v>3.36</v>
      </c>
      <c r="D247" s="4">
        <f t="shared" si="15"/>
        <v>2.7999777999778042E-2</v>
      </c>
      <c r="E247" s="4">
        <f t="shared" si="16"/>
        <v>2.392246243721095</v>
      </c>
      <c r="F247" s="4">
        <f t="shared" si="17"/>
        <v>3.4048691379799059</v>
      </c>
      <c r="G247" s="4">
        <f t="shared" si="18"/>
        <v>3.468780080857345</v>
      </c>
      <c r="I247" s="4">
        <f t="shared" si="19"/>
        <v>1.027999777999778</v>
      </c>
    </row>
    <row r="248" spans="1:9" x14ac:dyDescent="0.2">
      <c r="A248" s="4">
        <f>IF('True_Odds_Calculator_3-way'!A249="","",'True_Odds_Calculator_3-way'!A249)</f>
        <v>1.97</v>
      </c>
      <c r="B248" s="4">
        <f>IF('True_Odds_Calculator_3-way'!B249="","",'True_Odds_Calculator_3-way'!B249)</f>
        <v>3.44</v>
      </c>
      <c r="C248" s="4">
        <f>IF('True_Odds_Calculator_3-way'!C249="","",'True_Odds_Calculator_3-way'!C249)</f>
        <v>4.34</v>
      </c>
      <c r="D248" s="4">
        <f t="shared" si="15"/>
        <v>2.8726634160352926E-2</v>
      </c>
      <c r="E248" s="4">
        <f t="shared" si="16"/>
        <v>2.0078762218529835</v>
      </c>
      <c r="F248" s="4">
        <f t="shared" si="17"/>
        <v>3.5571728240410452</v>
      </c>
      <c r="G248" s="4">
        <f t="shared" si="18"/>
        <v>4.528181553556303</v>
      </c>
      <c r="I248" s="4">
        <f t="shared" si="19"/>
        <v>1.0287266341603529</v>
      </c>
    </row>
    <row r="249" spans="1:9" x14ac:dyDescent="0.2">
      <c r="A249" s="4">
        <f>IF('True_Odds_Calculator_3-way'!A250="","",'True_Odds_Calculator_3-way'!A250)</f>
        <v>1.83</v>
      </c>
      <c r="B249" s="4">
        <f>IF('True_Odds_Calculator_3-way'!B250="","",'True_Odds_Calculator_3-way'!B250)</f>
        <v>3.79</v>
      </c>
      <c r="C249" s="4">
        <f>IF('True_Odds_Calculator_3-way'!C250="","",'True_Odds_Calculator_3-way'!C250)</f>
        <v>4.58</v>
      </c>
      <c r="D249" s="4">
        <f t="shared" si="15"/>
        <v>2.8640941529469055E-2</v>
      </c>
      <c r="E249" s="4">
        <f t="shared" si="16"/>
        <v>1.8625403954429143</v>
      </c>
      <c r="F249" s="4">
        <f t="shared" si="17"/>
        <v>3.9322819795954564</v>
      </c>
      <c r="G249" s="4">
        <f t="shared" si="18"/>
        <v>4.7894181252477095</v>
      </c>
      <c r="I249" s="4">
        <f t="shared" si="19"/>
        <v>1.0286409415294691</v>
      </c>
    </row>
    <row r="250" spans="1:9" x14ac:dyDescent="0.2">
      <c r="A250" s="4">
        <f>IF('True_Odds_Calculator_3-way'!A251="","",'True_Odds_Calculator_3-way'!A251)</f>
        <v>2.19</v>
      </c>
      <c r="B250" s="4">
        <f>IF('True_Odds_Calculator_3-way'!B251="","",'True_Odds_Calculator_3-way'!B251)</f>
        <v>3.15</v>
      </c>
      <c r="C250" s="4">
        <f>IF('True_Odds_Calculator_3-way'!C251="","",'True_Odds_Calculator_3-way'!C251)</f>
        <v>3.95</v>
      </c>
      <c r="D250" s="4">
        <f t="shared" si="15"/>
        <v>2.7245878988552796E-2</v>
      </c>
      <c r="E250" s="4">
        <f t="shared" si="16"/>
        <v>2.2344419138132148</v>
      </c>
      <c r="F250" s="4">
        <f t="shared" si="17"/>
        <v>3.242769716857917</v>
      </c>
      <c r="G250" s="4">
        <f t="shared" si="18"/>
        <v>4.0969737747189345</v>
      </c>
      <c r="I250" s="4">
        <f t="shared" si="19"/>
        <v>1.0272458789885528</v>
      </c>
    </row>
    <row r="251" spans="1:9" x14ac:dyDescent="0.2">
      <c r="A251" s="4">
        <f>IF('True_Odds_Calculator_3-way'!A252="","",'True_Odds_Calculator_3-way'!A252)</f>
        <v>3.04</v>
      </c>
      <c r="B251" s="4">
        <f>IF('True_Odds_Calculator_3-way'!B252="","",'True_Odds_Calculator_3-way'!B252)</f>
        <v>2.85</v>
      </c>
      <c r="C251" s="4">
        <f>IF('True_Odds_Calculator_3-way'!C252="","",'True_Odds_Calculator_3-way'!C252)</f>
        <v>2.66</v>
      </c>
      <c r="D251" s="4">
        <f t="shared" si="15"/>
        <v>5.5764411027568794E-2</v>
      </c>
      <c r="E251" s="4">
        <f t="shared" si="16"/>
        <v>3.2220726783310902</v>
      </c>
      <c r="F251" s="4">
        <f t="shared" si="17"/>
        <v>3.0094280326838465</v>
      </c>
      <c r="G251" s="4">
        <f t="shared" si="18"/>
        <v>2.798363530099357</v>
      </c>
      <c r="I251" s="4">
        <f t="shared" si="19"/>
        <v>1.0557644110275688</v>
      </c>
    </row>
    <row r="252" spans="1:9" x14ac:dyDescent="0.2">
      <c r="A252" s="4">
        <f>IF('True_Odds_Calculator_3-way'!A253="","",'True_Odds_Calculator_3-way'!A253)</f>
        <v>1.49</v>
      </c>
      <c r="B252" s="4">
        <f>IF('True_Odds_Calculator_3-way'!B253="","",'True_Odds_Calculator_3-way'!B253)</f>
        <v>4.25</v>
      </c>
      <c r="C252" s="4">
        <f>IF('True_Odds_Calculator_3-way'!C253="","",'True_Odds_Calculator_3-way'!C253)</f>
        <v>6.38</v>
      </c>
      <c r="D252" s="4">
        <f t="shared" si="15"/>
        <v>6.3174869156599867E-2</v>
      </c>
      <c r="E252" s="4">
        <f t="shared" si="16"/>
        <v>1.5382659423182237</v>
      </c>
      <c r="F252" s="4">
        <f t="shared" si="17"/>
        <v>4.6677533336542618</v>
      </c>
      <c r="G252" s="4">
        <f t="shared" si="18"/>
        <v>7.370200332620862</v>
      </c>
      <c r="I252" s="4">
        <f t="shared" si="19"/>
        <v>1.0631748691565999</v>
      </c>
    </row>
    <row r="253" spans="1:9" x14ac:dyDescent="0.2">
      <c r="A253" s="4">
        <f>IF('True_Odds_Calculator_3-way'!A254="","",'True_Odds_Calculator_3-way'!A254)</f>
        <v>1.98</v>
      </c>
      <c r="B253" s="4">
        <f>IF('True_Odds_Calculator_3-way'!B254="","",'True_Odds_Calculator_3-way'!B254)</f>
        <v>3.2</v>
      </c>
      <c r="C253" s="4">
        <f>IF('True_Odds_Calculator_3-way'!C254="","",'True_Odds_Calculator_3-way'!C254)</f>
        <v>4.17</v>
      </c>
      <c r="D253" s="4">
        <f t="shared" si="15"/>
        <v>5.7358658527723261E-2</v>
      </c>
      <c r="E253" s="4">
        <f t="shared" si="16"/>
        <v>2.0579055428683586</v>
      </c>
      <c r="F253" s="4">
        <f t="shared" si="17"/>
        <v>3.4085434448308964</v>
      </c>
      <c r="G253" s="4">
        <f t="shared" si="18"/>
        <v>4.5312716521118741</v>
      </c>
      <c r="I253" s="4">
        <f t="shared" si="19"/>
        <v>1.0573586585277233</v>
      </c>
    </row>
    <row r="254" spans="1:9" x14ac:dyDescent="0.2">
      <c r="A254" s="4">
        <f>IF('True_Odds_Calculator_3-way'!A255="","",'True_Odds_Calculator_3-way'!A255)</f>
        <v>1.79</v>
      </c>
      <c r="B254" s="4">
        <f>IF('True_Odds_Calculator_3-way'!B255="","",'True_Odds_Calculator_3-way'!B255)</f>
        <v>3.62</v>
      </c>
      <c r="C254" s="4">
        <f>IF('True_Odds_Calculator_3-way'!C255="","",'True_Odds_Calculator_3-way'!C255)</f>
        <v>5.07</v>
      </c>
      <c r="D254" s="4">
        <f t="shared" si="15"/>
        <v>3.2140970576867156E-2</v>
      </c>
      <c r="E254" s="4">
        <f t="shared" si="16"/>
        <v>1.8249988158347283</v>
      </c>
      <c r="F254" s="4">
        <f t="shared" si="17"/>
        <v>3.7660607842892992</v>
      </c>
      <c r="G254" s="4">
        <f t="shared" si="18"/>
        <v>5.3612115786962269</v>
      </c>
      <c r="I254" s="4">
        <f t="shared" si="19"/>
        <v>1.0321409705768672</v>
      </c>
    </row>
    <row r="255" spans="1:9" x14ac:dyDescent="0.2">
      <c r="A255" s="4">
        <f>IF('True_Odds_Calculator_3-way'!A256="","",'True_Odds_Calculator_3-way'!A256)</f>
        <v>1.93</v>
      </c>
      <c r="B255" s="4">
        <f>IF('True_Odds_Calculator_3-way'!B256="","",'True_Odds_Calculator_3-way'!B256)</f>
        <v>3.44</v>
      </c>
      <c r="C255" s="4">
        <f>IF('True_Odds_Calculator_3-way'!C256="","",'True_Odds_Calculator_3-way'!C256)</f>
        <v>4.54</v>
      </c>
      <c r="D255" s="4">
        <f t="shared" si="15"/>
        <v>2.9096706625128199E-2</v>
      </c>
      <c r="E255" s="4">
        <f t="shared" si="16"/>
        <v>1.9668166065219401</v>
      </c>
      <c r="F255" s="4">
        <f t="shared" si="17"/>
        <v>3.5587344105968275</v>
      </c>
      <c r="G255" s="4">
        <f t="shared" si="18"/>
        <v>4.749117988496983</v>
      </c>
      <c r="I255" s="4">
        <f t="shared" si="19"/>
        <v>1.0290967066251282</v>
      </c>
    </row>
    <row r="256" spans="1:9" x14ac:dyDescent="0.2">
      <c r="A256" s="4">
        <f>IF('True_Odds_Calculator_3-way'!A257="","",'True_Odds_Calculator_3-way'!A257)</f>
        <v>2.0099999999999998</v>
      </c>
      <c r="B256" s="4">
        <f>IF('True_Odds_Calculator_3-way'!B257="","",'True_Odds_Calculator_3-way'!B257)</f>
        <v>3.38</v>
      </c>
      <c r="C256" s="4">
        <f>IF('True_Odds_Calculator_3-way'!C257="","",'True_Odds_Calculator_3-way'!C257)</f>
        <v>4.2300000000000004</v>
      </c>
      <c r="D256" s="4">
        <f t="shared" si="15"/>
        <v>2.9777045361968568E-2</v>
      </c>
      <c r="E256" s="4">
        <f t="shared" si="16"/>
        <v>2.0509170678777671</v>
      </c>
      <c r="F256" s="4">
        <f t="shared" si="17"/>
        <v>3.4973312832889829</v>
      </c>
      <c r="G256" s="4">
        <f t="shared" si="18"/>
        <v>4.4153826392881506</v>
      </c>
      <c r="I256" s="4">
        <f t="shared" si="19"/>
        <v>1.0297770453619686</v>
      </c>
    </row>
    <row r="257" spans="1:9" x14ac:dyDescent="0.2">
      <c r="A257" s="4">
        <f>IF('True_Odds_Calculator_3-way'!A258="","",'True_Odds_Calculator_3-way'!A258)</f>
        <v>1.65</v>
      </c>
      <c r="B257" s="4">
        <f>IF('True_Odds_Calculator_3-way'!B258="","",'True_Odds_Calculator_3-way'!B258)</f>
        <v>3.83</v>
      </c>
      <c r="C257" s="4">
        <f>IF('True_Odds_Calculator_3-way'!C258="","",'True_Odds_Calculator_3-way'!C258)</f>
        <v>6.05</v>
      </c>
      <c r="D257" s="4">
        <f t="shared" si="15"/>
        <v>3.2446468003078488E-2</v>
      </c>
      <c r="E257" s="4">
        <f t="shared" si="16"/>
        <v>1.6799801827856073</v>
      </c>
      <c r="F257" s="4">
        <f t="shared" si="17"/>
        <v>3.9955071894548277</v>
      </c>
      <c r="G257" s="4">
        <f t="shared" si="18"/>
        <v>6.4735910847599678</v>
      </c>
      <c r="I257" s="4">
        <f t="shared" si="19"/>
        <v>1.0324464680030785</v>
      </c>
    </row>
    <row r="258" spans="1:9" x14ac:dyDescent="0.2">
      <c r="A258" s="4">
        <f>IF('True_Odds_Calculator_3-way'!A259="","",'True_Odds_Calculator_3-way'!A259)</f>
        <v>1.81</v>
      </c>
      <c r="B258" s="4">
        <f>IF('True_Odds_Calculator_3-way'!B259="","",'True_Odds_Calculator_3-way'!B259)</f>
        <v>3.44</v>
      </c>
      <c r="C258" s="4">
        <f>IF('True_Odds_Calculator_3-way'!C259="","",'True_Odds_Calculator_3-way'!C259)</f>
        <v>5.41</v>
      </c>
      <c r="D258" s="4">
        <f t="shared" si="15"/>
        <v>2.8026745812891996E-2</v>
      </c>
      <c r="E258" s="4">
        <f t="shared" si="16"/>
        <v>1.8411325760118167</v>
      </c>
      <c r="F258" s="4">
        <f t="shared" si="17"/>
        <v>3.5542232644199774</v>
      </c>
      <c r="G258" s="4">
        <f t="shared" si="18"/>
        <v>5.6979850831604004</v>
      </c>
      <c r="I258" s="4">
        <f t="shared" si="19"/>
        <v>1.028026745812892</v>
      </c>
    </row>
    <row r="259" spans="1:9" x14ac:dyDescent="0.2">
      <c r="A259" s="4">
        <f>IF('True_Odds_Calculator_3-way'!A260="","",'True_Odds_Calculator_3-way'!A260)</f>
        <v>2.76</v>
      </c>
      <c r="B259" s="4">
        <f>IF('True_Odds_Calculator_3-way'!B260="","",'True_Odds_Calculator_3-way'!B260)</f>
        <v>3.28</v>
      </c>
      <c r="C259" s="4">
        <f>IF('True_Odds_Calculator_3-way'!C260="","",'True_Odds_Calculator_3-way'!C260)</f>
        <v>2.78</v>
      </c>
      <c r="D259" s="4">
        <f t="shared" ref="D259:D322" si="20">IF(A259="","",((1/A259)+(1/B259)+(1/C259))-1)</f>
        <v>2.6909119576025375E-2</v>
      </c>
      <c r="E259" s="4">
        <f t="shared" ref="E259:E322" si="21">IF(A259="","",(3*A259)/(3-($D259*A259)))</f>
        <v>2.8300621216355779</v>
      </c>
      <c r="F259" s="4">
        <f t="shared" ref="F259:F322" si="22">IF(B259="","",(3*B259)/(3-($D259*B259)))</f>
        <v>3.3794248326319685</v>
      </c>
      <c r="G259" s="4">
        <f t="shared" ref="G259:G322" si="23">IF(C259="","",(3*C259)/(3-($D259*C259)))</f>
        <v>2.8510942713135488</v>
      </c>
      <c r="I259" s="4">
        <f t="shared" ref="I259:I322" si="24">IF(A259="","",D259+1)</f>
        <v>1.0269091195760254</v>
      </c>
    </row>
    <row r="260" spans="1:9" x14ac:dyDescent="0.2">
      <c r="A260" s="4">
        <f>IF('True_Odds_Calculator_3-way'!A261="","",'True_Odds_Calculator_3-way'!A261)</f>
        <v>1.65</v>
      </c>
      <c r="B260" s="4">
        <f>IF('True_Odds_Calculator_3-way'!B261="","",'True_Odds_Calculator_3-way'!B261)</f>
        <v>3.9</v>
      </c>
      <c r="C260" s="4">
        <f>IF('True_Odds_Calculator_3-way'!C261="","",'True_Odds_Calculator_3-way'!C261)</f>
        <v>6.08</v>
      </c>
      <c r="D260" s="4">
        <f t="shared" si="20"/>
        <v>2.6944546681388903E-2</v>
      </c>
      <c r="E260" s="4">
        <f t="shared" si="21"/>
        <v>1.6748199960617447</v>
      </c>
      <c r="F260" s="4">
        <f t="shared" si="22"/>
        <v>4.0415676714253257</v>
      </c>
      <c r="G260" s="4">
        <f t="shared" si="23"/>
        <v>6.4311920573344752</v>
      </c>
      <c r="I260" s="4">
        <f t="shared" si="24"/>
        <v>1.0269445466813889</v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1.69</v>
      </c>
      <c r="B2" s="4">
        <f>IF('True_Odds_Calculator_2-way'!B3="","",'True_Odds_Calculator_2-way'!B3)</f>
        <v>2.2400000000000002</v>
      </c>
      <c r="C2" s="4">
        <f>1/A2</f>
        <v>0.59171597633136097</v>
      </c>
      <c r="D2">
        <f>1/B2</f>
        <v>0.4464285714285714</v>
      </c>
      <c r="E2">
        <f>C2+D2-1</f>
        <v>3.8144547759932479E-2</v>
      </c>
      <c r="F2">
        <f>C2+D2-(C2*D2)-1</f>
        <v>-0.22601437024513937</v>
      </c>
      <c r="G2">
        <v>0</v>
      </c>
      <c r="H2">
        <f>C2*D2</f>
        <v>0.26415891800507185</v>
      </c>
      <c r="I2">
        <f>((-4*F2*H2)^0.5)/(2*F2)</f>
        <v>-1.0810968751610266</v>
      </c>
      <c r="J2">
        <f>(-((-4*F2*H2)^0.5))/(2*F2)</f>
        <v>1.0810968751610266</v>
      </c>
      <c r="K2">
        <f>IF(A2="","",(C2/($J2+C2-($J2*C2))))</f>
        <v>0.57275184293131953</v>
      </c>
      <c r="L2">
        <f>IF(B2="","",(D2/($J2+D2-($J2*D2))))</f>
        <v>0.42724815706868025</v>
      </c>
      <c r="M2">
        <f>IF(A2="","",1/K2)</f>
        <v>1.7459568438611086</v>
      </c>
      <c r="N2">
        <f>IF(B2="","",1/L2)</f>
        <v>2.3405601251996737</v>
      </c>
    </row>
    <row r="3" spans="1:14" x14ac:dyDescent="0.25">
      <c r="A3" s="4">
        <f>IF('True_Odds_Calculator_2-way'!A4="","",'True_Odds_Calculator_2-way'!A4)</f>
        <v>1.74</v>
      </c>
      <c r="B3" s="4">
        <f>IF('True_Odds_Calculator_2-way'!B4="","",'True_Odds_Calculator_2-way'!B4)</f>
        <v>2.21</v>
      </c>
      <c r="C3" s="4">
        <f t="shared" ref="C3:C66" si="0">1/A3</f>
        <v>0.57471264367816088</v>
      </c>
      <c r="D3">
        <f t="shared" ref="D3:D66" si="1">1/B3</f>
        <v>0.45248868778280543</v>
      </c>
      <c r="E3">
        <f t="shared" ref="E3:E66" si="2">C3+D3-1</f>
        <v>2.720133146096626E-2</v>
      </c>
      <c r="F3">
        <f t="shared" ref="F3:F66" si="3">C3+D3-(C3*D3)-1</f>
        <v>-0.23284963852915186</v>
      </c>
      <c r="G3">
        <v>0</v>
      </c>
      <c r="H3">
        <f t="shared" ref="H3:H66" si="4">C3*D3</f>
        <v>0.26005096999011806</v>
      </c>
      <c r="I3">
        <f t="shared" ref="I3:I66" si="5">((-4*F3*H3)^0.5)/(2*F3)</f>
        <v>-1.0567967158529021</v>
      </c>
      <c r="J3">
        <f t="shared" ref="J3:J66" si="6">(-((-4*F3*H3)^0.5))/(2*F3)</f>
        <v>1.0567967158529021</v>
      </c>
      <c r="K3">
        <f t="shared" ref="K3:K66" si="7">IF(A3="","",(C3/($J3+C3-($J3*C3))))</f>
        <v>0.56115791622406608</v>
      </c>
      <c r="L3">
        <f t="shared" ref="L3:L66" si="8">IF(B3="","",(D3/($J3+D3-($J3*D3))))</f>
        <v>0.43884208377593403</v>
      </c>
      <c r="M3">
        <f t="shared" ref="M3:M66" si="9">IF(A3="","",1/K3)</f>
        <v>1.7820295697311479</v>
      </c>
      <c r="N3">
        <f t="shared" ref="N3:N66" si="10">IF(B3="","",1/L3)</f>
        <v>2.2787240261820116</v>
      </c>
    </row>
    <row r="4" spans="1:14" x14ac:dyDescent="0.25">
      <c r="A4" s="4">
        <f>IF('True_Odds_Calculator_2-way'!A5="","",'True_Odds_Calculator_2-way'!A5)</f>
        <v>2.15</v>
      </c>
      <c r="B4" s="4">
        <f>IF('True_Odds_Calculator_2-way'!B5="","",'True_Odds_Calculator_2-way'!B5)</f>
        <v>1.76</v>
      </c>
      <c r="C4" s="4">
        <f t="shared" si="0"/>
        <v>0.46511627906976744</v>
      </c>
      <c r="D4">
        <f t="shared" si="1"/>
        <v>0.56818181818181823</v>
      </c>
      <c r="E4">
        <f t="shared" si="2"/>
        <v>3.3298097251585723E-2</v>
      </c>
      <c r="F4">
        <f t="shared" si="3"/>
        <v>-0.23097251585623668</v>
      </c>
      <c r="G4">
        <v>0</v>
      </c>
      <c r="H4">
        <f t="shared" si="4"/>
        <v>0.26427061310782241</v>
      </c>
      <c r="I4">
        <f t="shared" si="5"/>
        <v>-1.0696563746013956</v>
      </c>
      <c r="J4">
        <f t="shared" si="6"/>
        <v>1.0696563746013956</v>
      </c>
      <c r="K4">
        <f t="shared" si="7"/>
        <v>0.44840941385030625</v>
      </c>
      <c r="L4">
        <f t="shared" si="8"/>
        <v>0.5515905861496937</v>
      </c>
      <c r="M4">
        <f t="shared" si="9"/>
        <v>2.2301048307916052</v>
      </c>
      <c r="N4">
        <f t="shared" si="10"/>
        <v>1.8129388446970602</v>
      </c>
    </row>
    <row r="5" spans="1:14" x14ac:dyDescent="0.25">
      <c r="A5" s="4">
        <f>IF('True_Odds_Calculator_2-way'!A6="","",'True_Odds_Calculator_2-way'!A6)</f>
        <v>1.57</v>
      </c>
      <c r="B5" s="4">
        <f>IF('True_Odds_Calculator_2-way'!B6="","",'True_Odds_Calculator_2-way'!B6)</f>
        <v>2.52</v>
      </c>
      <c r="C5" s="4">
        <f t="shared" si="0"/>
        <v>0.63694267515923564</v>
      </c>
      <c r="D5">
        <f t="shared" si="1"/>
        <v>0.3968253968253968</v>
      </c>
      <c r="E5">
        <f t="shared" si="2"/>
        <v>3.3768071984632497E-2</v>
      </c>
      <c r="F5">
        <f t="shared" si="3"/>
        <v>-0.21898695784046107</v>
      </c>
      <c r="G5">
        <v>0</v>
      </c>
      <c r="H5">
        <f t="shared" si="4"/>
        <v>0.25275502982509351</v>
      </c>
      <c r="I5">
        <f t="shared" si="5"/>
        <v>-1.0743376064838499</v>
      </c>
      <c r="J5">
        <f t="shared" si="6"/>
        <v>1.0743376064838499</v>
      </c>
      <c r="K5">
        <f t="shared" si="7"/>
        <v>0.62020410288672867</v>
      </c>
      <c r="L5">
        <f t="shared" si="8"/>
        <v>0.37979589711327127</v>
      </c>
      <c r="M5">
        <f t="shared" si="9"/>
        <v>1.6123724356957947</v>
      </c>
      <c r="N5">
        <f t="shared" si="10"/>
        <v>2.6329931618554516</v>
      </c>
    </row>
    <row r="6" spans="1:14" x14ac:dyDescent="0.25">
      <c r="A6" s="4">
        <f>IF('True_Odds_Calculator_2-way'!A7="","",'True_Odds_Calculator_2-way'!A7)</f>
        <v>2.13</v>
      </c>
      <c r="B6" s="4">
        <f>IF('True_Odds_Calculator_2-way'!B7="","",'True_Odds_Calculator_2-way'!B7)</f>
        <v>1.78</v>
      </c>
      <c r="C6" s="4">
        <f t="shared" si="0"/>
        <v>0.46948356807511737</v>
      </c>
      <c r="D6">
        <f t="shared" si="1"/>
        <v>0.5617977528089888</v>
      </c>
      <c r="E6">
        <f t="shared" si="2"/>
        <v>3.128132088410629E-2</v>
      </c>
      <c r="F6">
        <f t="shared" si="3"/>
        <v>-0.23247349264124062</v>
      </c>
      <c r="G6">
        <v>0</v>
      </c>
      <c r="H6">
        <f t="shared" si="4"/>
        <v>0.26375481352534685</v>
      </c>
      <c r="I6">
        <f t="shared" si="5"/>
        <v>-1.0651566348113084</v>
      </c>
      <c r="J6">
        <f t="shared" si="6"/>
        <v>1.0651566348113084</v>
      </c>
      <c r="K6">
        <f t="shared" si="7"/>
        <v>0.45379730835053417</v>
      </c>
      <c r="L6">
        <f t="shared" si="8"/>
        <v>0.54620269164946567</v>
      </c>
      <c r="M6">
        <f t="shared" si="9"/>
        <v>2.2036269973367788</v>
      </c>
      <c r="N6">
        <f t="shared" si="10"/>
        <v>1.8308221751528204</v>
      </c>
    </row>
    <row r="7" spans="1:14" x14ac:dyDescent="0.25">
      <c r="A7" s="4">
        <f>IF('True_Odds_Calculator_2-way'!A8="","",'True_Odds_Calculator_2-way'!A8)</f>
        <v>2.35</v>
      </c>
      <c r="B7" s="4">
        <f>IF('True_Odds_Calculator_2-way'!B8="","",'True_Odds_Calculator_2-way'!B8)</f>
        <v>1.63</v>
      </c>
      <c r="C7" s="4">
        <f t="shared" si="0"/>
        <v>0.42553191489361702</v>
      </c>
      <c r="D7">
        <f t="shared" si="1"/>
        <v>0.61349693251533743</v>
      </c>
      <c r="E7">
        <f t="shared" si="2"/>
        <v>3.9028847408954404E-2</v>
      </c>
      <c r="F7">
        <f t="shared" si="3"/>
        <v>-0.22203367706565724</v>
      </c>
      <c r="G7">
        <v>0</v>
      </c>
      <c r="H7">
        <f t="shared" si="4"/>
        <v>0.2610625244746117</v>
      </c>
      <c r="I7">
        <f t="shared" si="5"/>
        <v>-1.0843334143872592</v>
      </c>
      <c r="J7">
        <f t="shared" si="6"/>
        <v>1.0843334143872592</v>
      </c>
      <c r="K7">
        <f t="shared" si="7"/>
        <v>0.4058688457449498</v>
      </c>
      <c r="L7">
        <f t="shared" si="8"/>
        <v>0.59413115425505014</v>
      </c>
      <c r="M7">
        <f t="shared" si="9"/>
        <v>2.4638501094227996</v>
      </c>
      <c r="N7">
        <f t="shared" si="10"/>
        <v>1.6831300510639733</v>
      </c>
    </row>
    <row r="8" spans="1:14" x14ac:dyDescent="0.25">
      <c r="A8" s="4">
        <f>IF('True_Odds_Calculator_2-way'!A9="","",'True_Odds_Calculator_2-way'!A9)</f>
        <v>2.2400000000000002</v>
      </c>
      <c r="B8" s="4">
        <f>IF('True_Odds_Calculator_2-way'!B9="","",'True_Odds_Calculator_2-way'!B9)</f>
        <v>1.66</v>
      </c>
      <c r="C8" s="4">
        <f t="shared" si="0"/>
        <v>0.4464285714285714</v>
      </c>
      <c r="D8">
        <f t="shared" si="1"/>
        <v>0.60240963855421692</v>
      </c>
      <c r="E8">
        <f t="shared" si="2"/>
        <v>4.8838209982788428E-2</v>
      </c>
      <c r="F8">
        <f t="shared" si="3"/>
        <v>-0.22009466437177272</v>
      </c>
      <c r="G8">
        <v>0</v>
      </c>
      <c r="H8">
        <f t="shared" si="4"/>
        <v>0.26893287435456109</v>
      </c>
      <c r="I8">
        <f t="shared" si="5"/>
        <v>-1.1053942207134548</v>
      </c>
      <c r="J8">
        <f t="shared" si="6"/>
        <v>1.1053942207134548</v>
      </c>
      <c r="K8">
        <f t="shared" si="7"/>
        <v>0.42181832798601948</v>
      </c>
      <c r="L8">
        <f t="shared" si="8"/>
        <v>0.57818167201398041</v>
      </c>
      <c r="M8">
        <f t="shared" si="9"/>
        <v>2.3706888336846839</v>
      </c>
      <c r="N8">
        <f t="shared" si="10"/>
        <v>1.7295601856708804</v>
      </c>
    </row>
    <row r="9" spans="1:14" x14ac:dyDescent="0.25">
      <c r="A9" s="4">
        <f>IF('True_Odds_Calculator_2-way'!A10="","",'True_Odds_Calculator_2-way'!A10)</f>
        <v>2.04</v>
      </c>
      <c r="B9" s="4">
        <f>IF('True_Odds_Calculator_2-way'!B10="","",'True_Odds_Calculator_2-way'!B10)</f>
        <v>1.87</v>
      </c>
      <c r="C9" s="4">
        <f t="shared" si="0"/>
        <v>0.49019607843137253</v>
      </c>
      <c r="D9">
        <f t="shared" si="1"/>
        <v>0.53475935828876997</v>
      </c>
      <c r="E9">
        <f t="shared" si="2"/>
        <v>2.4955436720142554E-2</v>
      </c>
      <c r="F9">
        <f t="shared" si="3"/>
        <v>-0.2371815036174898</v>
      </c>
      <c r="G9">
        <v>0</v>
      </c>
      <c r="H9">
        <f t="shared" si="4"/>
        <v>0.26213694033763235</v>
      </c>
      <c r="I9">
        <f t="shared" si="5"/>
        <v>-1.0512928338279499</v>
      </c>
      <c r="J9">
        <f t="shared" si="6"/>
        <v>1.0512928338279499</v>
      </c>
      <c r="K9">
        <f t="shared" si="7"/>
        <v>0.47770444733840695</v>
      </c>
      <c r="L9">
        <f t="shared" si="8"/>
        <v>0.52229555266159289</v>
      </c>
      <c r="M9">
        <f t="shared" si="9"/>
        <v>2.0933445471810685</v>
      </c>
      <c r="N9">
        <f t="shared" si="10"/>
        <v>1.9146247654303168</v>
      </c>
    </row>
    <row r="10" spans="1:14" x14ac:dyDescent="0.25">
      <c r="A10" s="4">
        <f>IF('True_Odds_Calculator_2-way'!A11="","",'True_Odds_Calculator_2-way'!A11)</f>
        <v>2.1800000000000002</v>
      </c>
      <c r="B10" s="4">
        <f>IF('True_Odds_Calculator_2-way'!B11="","",'True_Odds_Calculator_2-way'!B11)</f>
        <v>1.75</v>
      </c>
      <c r="C10" s="4">
        <f t="shared" si="0"/>
        <v>0.4587155963302752</v>
      </c>
      <c r="D10">
        <f t="shared" si="1"/>
        <v>0.5714285714285714</v>
      </c>
      <c r="E10">
        <f t="shared" si="2"/>
        <v>3.0144167758846541E-2</v>
      </c>
      <c r="F10">
        <f t="shared" si="3"/>
        <v>-0.23197903014416776</v>
      </c>
      <c r="G10">
        <v>0</v>
      </c>
      <c r="H10">
        <f t="shared" si="4"/>
        <v>0.26212319790301436</v>
      </c>
      <c r="I10">
        <f t="shared" si="5"/>
        <v>-1.0629880069054676</v>
      </c>
      <c r="J10">
        <f t="shared" si="6"/>
        <v>1.0629880069054676</v>
      </c>
      <c r="K10">
        <f t="shared" si="7"/>
        <v>0.44359159560776512</v>
      </c>
      <c r="L10">
        <f t="shared" si="8"/>
        <v>0.55640840439223493</v>
      </c>
      <c r="M10">
        <f t="shared" si="9"/>
        <v>2.2543258481484516</v>
      </c>
      <c r="N10">
        <f t="shared" si="10"/>
        <v>1.797241005179101</v>
      </c>
    </row>
    <row r="11" spans="1:14" x14ac:dyDescent="0.25">
      <c r="A11" s="4">
        <f>IF('True_Odds_Calculator_2-way'!A12="","",'True_Odds_Calculator_2-way'!A12)</f>
        <v>1.71</v>
      </c>
      <c r="B11" s="4">
        <f>IF('True_Odds_Calculator_2-way'!B12="","",'True_Odds_Calculator_2-way'!B12)</f>
        <v>2.23</v>
      </c>
      <c r="C11" s="4">
        <f t="shared" si="0"/>
        <v>0.58479532163742687</v>
      </c>
      <c r="D11">
        <f t="shared" si="1"/>
        <v>0.44843049327354262</v>
      </c>
      <c r="E11">
        <f t="shared" si="2"/>
        <v>3.3225814910969431E-2</v>
      </c>
      <c r="F11">
        <f t="shared" si="3"/>
        <v>-0.22901423963496192</v>
      </c>
      <c r="G11">
        <v>0</v>
      </c>
      <c r="H11">
        <f t="shared" si="4"/>
        <v>0.26224005454593136</v>
      </c>
      <c r="I11">
        <f t="shared" si="5"/>
        <v>-1.070084984173661</v>
      </c>
      <c r="J11">
        <f t="shared" si="6"/>
        <v>1.070084984173661</v>
      </c>
      <c r="K11">
        <f t="shared" si="7"/>
        <v>0.56825919869450314</v>
      </c>
      <c r="L11">
        <f t="shared" si="8"/>
        <v>0.43174080130549697</v>
      </c>
      <c r="M11">
        <f t="shared" si="9"/>
        <v>1.7597603387632996</v>
      </c>
      <c r="N11">
        <f t="shared" si="10"/>
        <v>2.3162045305336028</v>
      </c>
    </row>
    <row r="12" spans="1:14" x14ac:dyDescent="0.25">
      <c r="A12" s="4">
        <f>IF('True_Odds_Calculator_2-way'!A13="","",'True_Odds_Calculator_2-way'!A13)</f>
        <v>2.76</v>
      </c>
      <c r="B12" s="4">
        <f>IF('True_Odds_Calculator_2-way'!B13="","",'True_Odds_Calculator_2-way'!B13)</f>
        <v>1.5</v>
      </c>
      <c r="C12" s="4">
        <f t="shared" si="0"/>
        <v>0.3623188405797102</v>
      </c>
      <c r="D12">
        <f t="shared" si="1"/>
        <v>0.66666666666666663</v>
      </c>
      <c r="E12">
        <f t="shared" si="2"/>
        <v>2.898550724637694E-2</v>
      </c>
      <c r="F12">
        <f t="shared" si="3"/>
        <v>-0.21256038647342979</v>
      </c>
      <c r="G12">
        <v>0</v>
      </c>
      <c r="H12">
        <f t="shared" si="4"/>
        <v>0.24154589371980678</v>
      </c>
      <c r="I12">
        <f t="shared" si="5"/>
        <v>-1.0660035817780527</v>
      </c>
      <c r="J12">
        <f t="shared" si="6"/>
        <v>1.0660035817780527</v>
      </c>
      <c r="K12">
        <f t="shared" si="7"/>
        <v>0.34768504124181421</v>
      </c>
      <c r="L12">
        <f t="shared" si="8"/>
        <v>0.65231495875818579</v>
      </c>
      <c r="M12">
        <f t="shared" si="9"/>
        <v>2.8761663039293719</v>
      </c>
      <c r="N12">
        <f t="shared" si="10"/>
        <v>1.5330017908890261</v>
      </c>
    </row>
    <row r="13" spans="1:14" x14ac:dyDescent="0.25">
      <c r="A13" s="4">
        <f>IF('True_Odds_Calculator_2-way'!A14="","",'True_Odds_Calculator_2-way'!A14)</f>
        <v>1.94</v>
      </c>
      <c r="B13" s="4">
        <f>IF('True_Odds_Calculator_2-way'!B14="","",'True_Odds_Calculator_2-way'!B14)</f>
        <v>1.94</v>
      </c>
      <c r="C13" s="4">
        <f t="shared" si="0"/>
        <v>0.51546391752577325</v>
      </c>
      <c r="D13">
        <f t="shared" si="1"/>
        <v>0.51546391752577325</v>
      </c>
      <c r="E13">
        <f t="shared" si="2"/>
        <v>3.0927835051546504E-2</v>
      </c>
      <c r="F13">
        <f t="shared" si="3"/>
        <v>-0.23477521521947065</v>
      </c>
      <c r="G13">
        <v>0</v>
      </c>
      <c r="H13">
        <f t="shared" si="4"/>
        <v>0.26570305027101715</v>
      </c>
      <c r="I13">
        <f t="shared" si="5"/>
        <v>-1.0638297872340428</v>
      </c>
      <c r="J13">
        <f t="shared" si="6"/>
        <v>1.0638297872340428</v>
      </c>
      <c r="K13">
        <f t="shared" si="7"/>
        <v>0.49999999999999989</v>
      </c>
      <c r="L13">
        <f t="shared" si="8"/>
        <v>0.49999999999999989</v>
      </c>
      <c r="M13">
        <f t="shared" si="9"/>
        <v>2.0000000000000004</v>
      </c>
      <c r="N13">
        <f t="shared" si="10"/>
        <v>2.0000000000000004</v>
      </c>
    </row>
    <row r="14" spans="1:14" x14ac:dyDescent="0.25">
      <c r="A14" s="4">
        <f>IF('True_Odds_Calculator_2-way'!A15="","",'True_Odds_Calculator_2-way'!A15)</f>
        <v>1.93</v>
      </c>
      <c r="B14" s="4">
        <f>IF('True_Odds_Calculator_2-way'!B15="","",'True_Odds_Calculator_2-way'!B15)</f>
        <v>1.96</v>
      </c>
      <c r="C14" s="4">
        <f t="shared" si="0"/>
        <v>0.5181347150259068</v>
      </c>
      <c r="D14">
        <f t="shared" si="1"/>
        <v>0.51020408163265307</v>
      </c>
      <c r="E14">
        <f t="shared" si="2"/>
        <v>2.8338796658559762E-2</v>
      </c>
      <c r="F14">
        <f t="shared" si="3"/>
        <v>-0.23601564978322942</v>
      </c>
      <c r="G14">
        <v>0</v>
      </c>
      <c r="H14">
        <f t="shared" si="4"/>
        <v>0.26435444644178918</v>
      </c>
      <c r="I14">
        <f t="shared" si="5"/>
        <v>-1.0583343916682539</v>
      </c>
      <c r="J14">
        <f t="shared" si="6"/>
        <v>1.0583343916682539</v>
      </c>
      <c r="K14">
        <f t="shared" si="7"/>
        <v>0.50396850395275605</v>
      </c>
      <c r="L14">
        <f t="shared" si="8"/>
        <v>0.49603149604724417</v>
      </c>
      <c r="M14">
        <f t="shared" si="9"/>
        <v>1.9842509842514759</v>
      </c>
      <c r="N14">
        <f t="shared" si="10"/>
        <v>2.0160010160015238</v>
      </c>
    </row>
    <row r="15" spans="1:14" x14ac:dyDescent="0.25">
      <c r="A15" s="4">
        <f>IF('True_Odds_Calculator_2-way'!A16="","",'True_Odds_Calculator_2-way'!A16)</f>
        <v>2.14</v>
      </c>
      <c r="B15" s="4">
        <f>IF('True_Odds_Calculator_2-way'!B16="","",'True_Odds_Calculator_2-way'!B16)</f>
        <v>1.77</v>
      </c>
      <c r="C15" s="4">
        <f t="shared" si="0"/>
        <v>0.46728971962616822</v>
      </c>
      <c r="D15">
        <f t="shared" si="1"/>
        <v>0.56497175141242939</v>
      </c>
      <c r="E15">
        <f t="shared" si="2"/>
        <v>3.2261471038597556E-2</v>
      </c>
      <c r="F15">
        <f t="shared" si="3"/>
        <v>-0.2317440202756218</v>
      </c>
      <c r="G15">
        <v>0</v>
      </c>
      <c r="H15">
        <f t="shared" si="4"/>
        <v>0.26400549131421935</v>
      </c>
      <c r="I15">
        <f t="shared" si="5"/>
        <v>-1.0673385899176768</v>
      </c>
      <c r="J15">
        <f t="shared" si="6"/>
        <v>1.0673385899176768</v>
      </c>
      <c r="K15">
        <f t="shared" si="7"/>
        <v>0.45110760602631583</v>
      </c>
      <c r="L15">
        <f t="shared" si="8"/>
        <v>0.54889239397368417</v>
      </c>
      <c r="M15">
        <f t="shared" si="9"/>
        <v>2.2167659925061516</v>
      </c>
      <c r="N15">
        <f t="shared" si="10"/>
        <v>1.8218507142366114</v>
      </c>
    </row>
    <row r="16" spans="1:14" x14ac:dyDescent="0.25">
      <c r="A16" s="4">
        <f>IF('True_Odds_Calculator_2-way'!A17="","",'True_Odds_Calculator_2-way'!A17)</f>
        <v>1.76</v>
      </c>
      <c r="B16" s="4">
        <f>IF('True_Odds_Calculator_2-way'!B17="","",'True_Odds_Calculator_2-way'!B17)</f>
        <v>2.09</v>
      </c>
      <c r="C16" s="4">
        <f t="shared" si="0"/>
        <v>0.56818181818181823</v>
      </c>
      <c r="D16">
        <f t="shared" si="1"/>
        <v>0.47846889952153115</v>
      </c>
      <c r="E16">
        <f t="shared" si="2"/>
        <v>4.6650717703349276E-2</v>
      </c>
      <c r="F16">
        <f t="shared" si="3"/>
        <v>-0.22520661157024802</v>
      </c>
      <c r="G16">
        <v>0</v>
      </c>
      <c r="H16">
        <f t="shared" si="4"/>
        <v>0.27185732927359729</v>
      </c>
      <c r="I16">
        <f t="shared" si="5"/>
        <v>-1.0987021007226223</v>
      </c>
      <c r="J16">
        <f t="shared" si="6"/>
        <v>1.0987021007226223</v>
      </c>
      <c r="K16">
        <f t="shared" si="7"/>
        <v>0.54495509018599919</v>
      </c>
      <c r="L16">
        <f t="shared" si="8"/>
        <v>0.45504490981400092</v>
      </c>
      <c r="M16">
        <f t="shared" si="9"/>
        <v>1.8350135965491927</v>
      </c>
      <c r="N16">
        <f t="shared" si="10"/>
        <v>2.197585289787658</v>
      </c>
    </row>
    <row r="17" spans="1:14" x14ac:dyDescent="0.25">
      <c r="A17" s="4">
        <f>IF('True_Odds_Calculator_2-way'!A18="","",'True_Odds_Calculator_2-way'!A18)</f>
        <v>1.76</v>
      </c>
      <c r="B17" s="4">
        <f>IF('True_Odds_Calculator_2-way'!B18="","",'True_Odds_Calculator_2-way'!B18)</f>
        <v>2.09</v>
      </c>
      <c r="C17" s="4">
        <f t="shared" si="0"/>
        <v>0.56818181818181823</v>
      </c>
      <c r="D17">
        <f t="shared" si="1"/>
        <v>0.47846889952153115</v>
      </c>
      <c r="E17">
        <f t="shared" si="2"/>
        <v>4.6650717703349276E-2</v>
      </c>
      <c r="F17">
        <f t="shared" si="3"/>
        <v>-0.22520661157024802</v>
      </c>
      <c r="G17">
        <v>0</v>
      </c>
      <c r="H17">
        <f t="shared" si="4"/>
        <v>0.27185732927359729</v>
      </c>
      <c r="I17">
        <f t="shared" si="5"/>
        <v>-1.0987021007226223</v>
      </c>
      <c r="J17">
        <f t="shared" si="6"/>
        <v>1.0987021007226223</v>
      </c>
      <c r="K17">
        <f t="shared" si="7"/>
        <v>0.54495509018599919</v>
      </c>
      <c r="L17">
        <f t="shared" si="8"/>
        <v>0.45504490981400092</v>
      </c>
      <c r="M17">
        <f t="shared" si="9"/>
        <v>1.8350135965491927</v>
      </c>
      <c r="N17">
        <f t="shared" si="10"/>
        <v>2.197585289787658</v>
      </c>
    </row>
    <row r="18" spans="1:14" x14ac:dyDescent="0.25">
      <c r="A18" s="4">
        <f>IF('True_Odds_Calculator_2-way'!A19="","",'True_Odds_Calculator_2-way'!A19)</f>
        <v>1.88</v>
      </c>
      <c r="B18" s="4">
        <f>IF('True_Odds_Calculator_2-way'!B19="","",'True_Odds_Calculator_2-way'!B19)</f>
        <v>1.96</v>
      </c>
      <c r="C18" s="4">
        <f t="shared" si="0"/>
        <v>0.53191489361702127</v>
      </c>
      <c r="D18">
        <f t="shared" si="1"/>
        <v>0.51020408163265307</v>
      </c>
      <c r="E18">
        <f t="shared" si="2"/>
        <v>4.2118975249674229E-2</v>
      </c>
      <c r="F18">
        <f t="shared" si="3"/>
        <v>-0.22926617455492848</v>
      </c>
      <c r="G18">
        <v>0</v>
      </c>
      <c r="H18">
        <f t="shared" si="4"/>
        <v>0.27138514980460271</v>
      </c>
      <c r="I18">
        <f t="shared" si="5"/>
        <v>-1.0879853497231111</v>
      </c>
      <c r="J18">
        <f t="shared" si="6"/>
        <v>1.0879853497231111</v>
      </c>
      <c r="K18">
        <f t="shared" si="7"/>
        <v>0.51087470692394266</v>
      </c>
      <c r="L18">
        <f t="shared" si="8"/>
        <v>0.48912529307605751</v>
      </c>
      <c r="M18">
        <f t="shared" si="9"/>
        <v>1.9574271077563381</v>
      </c>
      <c r="N18">
        <f t="shared" si="10"/>
        <v>2.0444659357341863</v>
      </c>
    </row>
    <row r="19" spans="1:14" x14ac:dyDescent="0.25">
      <c r="A19" s="4">
        <f>IF('True_Odds_Calculator_2-way'!A20="","",'True_Odds_Calculator_2-way'!A20)</f>
        <v>1.78</v>
      </c>
      <c r="B19" s="4">
        <f>IF('True_Odds_Calculator_2-way'!B20="","",'True_Odds_Calculator_2-way'!B20)</f>
        <v>2.0699999999999998</v>
      </c>
      <c r="C19" s="4">
        <f t="shared" si="0"/>
        <v>0.5617977528089888</v>
      </c>
      <c r="D19">
        <f t="shared" si="1"/>
        <v>0.48309178743961356</v>
      </c>
      <c r="E19">
        <f t="shared" si="2"/>
        <v>4.4889540248602255E-2</v>
      </c>
      <c r="F19">
        <f t="shared" si="3"/>
        <v>-0.22651034033545026</v>
      </c>
      <c r="G19">
        <v>0</v>
      </c>
      <c r="H19">
        <f t="shared" si="4"/>
        <v>0.27139988058405257</v>
      </c>
      <c r="I19">
        <f t="shared" si="5"/>
        <v>-1.0946135246159836</v>
      </c>
      <c r="J19">
        <f t="shared" si="6"/>
        <v>1.0946135246159836</v>
      </c>
      <c r="K19">
        <f t="shared" si="7"/>
        <v>0.53943293915689727</v>
      </c>
      <c r="L19">
        <f t="shared" si="8"/>
        <v>0.46056706084310273</v>
      </c>
      <c r="M19">
        <f t="shared" si="9"/>
        <v>1.8537985492004672</v>
      </c>
      <c r="N19">
        <f t="shared" si="10"/>
        <v>2.1712364713391024</v>
      </c>
    </row>
    <row r="20" spans="1:14" x14ac:dyDescent="0.25">
      <c r="A20" s="4">
        <f>IF('True_Odds_Calculator_2-way'!A21="","",'True_Odds_Calculator_2-way'!A21)</f>
        <v>2.02</v>
      </c>
      <c r="B20" s="4">
        <f>IF('True_Odds_Calculator_2-way'!B21="","",'True_Odds_Calculator_2-way'!B21)</f>
        <v>1.89</v>
      </c>
      <c r="C20" s="4">
        <f t="shared" si="0"/>
        <v>0.49504950495049505</v>
      </c>
      <c r="D20">
        <f t="shared" si="1"/>
        <v>0.52910052910052918</v>
      </c>
      <c r="E20">
        <f t="shared" si="2"/>
        <v>2.4150034051024338E-2</v>
      </c>
      <c r="F20">
        <f t="shared" si="3"/>
        <v>-0.23778092094923764</v>
      </c>
      <c r="G20">
        <v>0</v>
      </c>
      <c r="H20">
        <f t="shared" si="4"/>
        <v>0.26193095500026198</v>
      </c>
      <c r="I20">
        <f t="shared" si="5"/>
        <v>-1.0495542964487814</v>
      </c>
      <c r="J20">
        <f t="shared" si="6"/>
        <v>1.0495542964487814</v>
      </c>
      <c r="K20">
        <f t="shared" si="7"/>
        <v>0.48296454089387197</v>
      </c>
      <c r="L20">
        <f t="shared" si="8"/>
        <v>0.51703545910612803</v>
      </c>
      <c r="M20">
        <f t="shared" si="9"/>
        <v>2.0705453823777571</v>
      </c>
      <c r="N20">
        <f t="shared" si="10"/>
        <v>1.9341033238394147</v>
      </c>
    </row>
    <row r="21" spans="1:14" x14ac:dyDescent="0.25">
      <c r="A21" s="4">
        <f>IF('True_Odds_Calculator_2-way'!A22="","",'True_Odds_Calculator_2-way'!A22)</f>
        <v>2.31</v>
      </c>
      <c r="B21" s="4">
        <f>IF('True_Odds_Calculator_2-way'!B22="","",'True_Odds_Calculator_2-way'!B22)</f>
        <v>1.68</v>
      </c>
      <c r="C21" s="4">
        <f t="shared" si="0"/>
        <v>0.4329004329004329</v>
      </c>
      <c r="D21">
        <f t="shared" si="1"/>
        <v>0.59523809523809523</v>
      </c>
      <c r="E21">
        <f t="shared" si="2"/>
        <v>2.813852813852824E-2</v>
      </c>
      <c r="F21">
        <f t="shared" si="3"/>
        <v>-0.22954030096887235</v>
      </c>
      <c r="G21">
        <v>0</v>
      </c>
      <c r="H21">
        <f t="shared" si="4"/>
        <v>0.25767882910740053</v>
      </c>
      <c r="I21">
        <f t="shared" si="5"/>
        <v>-1.0595217973953226</v>
      </c>
      <c r="J21">
        <f t="shared" si="6"/>
        <v>1.0595217973953226</v>
      </c>
      <c r="K21">
        <f t="shared" si="7"/>
        <v>0.41876510653929105</v>
      </c>
      <c r="L21">
        <f t="shared" si="8"/>
        <v>0.581234893460709</v>
      </c>
      <c r="M21">
        <f t="shared" si="9"/>
        <v>2.3879735545878726</v>
      </c>
      <c r="N21">
        <f t="shared" si="10"/>
        <v>1.7204748222288193</v>
      </c>
    </row>
    <row r="22" spans="1:14" x14ac:dyDescent="0.25">
      <c r="A22" s="4">
        <f>IF('True_Odds_Calculator_2-way'!A23="","",'True_Odds_Calculator_2-way'!A23)</f>
        <v>1.96</v>
      </c>
      <c r="B22" s="4">
        <f>IF('True_Odds_Calculator_2-way'!B23="","",'True_Odds_Calculator_2-way'!B23)</f>
        <v>1.94</v>
      </c>
      <c r="C22" s="4">
        <f t="shared" si="0"/>
        <v>0.51020408163265307</v>
      </c>
      <c r="D22">
        <f t="shared" si="1"/>
        <v>0.51546391752577325</v>
      </c>
      <c r="E22">
        <f t="shared" si="2"/>
        <v>2.5667999158426325E-2</v>
      </c>
      <c r="F22">
        <f t="shared" si="3"/>
        <v>-0.23732379549758043</v>
      </c>
      <c r="G22">
        <v>0</v>
      </c>
      <c r="H22">
        <f t="shared" si="4"/>
        <v>0.26299179465600675</v>
      </c>
      <c r="I22">
        <f t="shared" si="5"/>
        <v>-1.052689901333149</v>
      </c>
      <c r="J22">
        <f t="shared" si="6"/>
        <v>1.052689901333149</v>
      </c>
      <c r="K22">
        <f t="shared" si="7"/>
        <v>0.49736834815166897</v>
      </c>
      <c r="L22">
        <f t="shared" si="8"/>
        <v>0.50263165184833114</v>
      </c>
      <c r="M22">
        <f t="shared" si="9"/>
        <v>2.0105823052798226</v>
      </c>
      <c r="N22">
        <f t="shared" si="10"/>
        <v>1.9895285072531594</v>
      </c>
    </row>
    <row r="23" spans="1:14" x14ac:dyDescent="0.25">
      <c r="A23" s="4">
        <f>IF('True_Odds_Calculator_2-way'!A24="","",'True_Odds_Calculator_2-way'!A24)</f>
        <v>1.79</v>
      </c>
      <c r="B23" s="4">
        <f>IF('True_Odds_Calculator_2-way'!B24="","",'True_Odds_Calculator_2-way'!B24)</f>
        <v>2.12</v>
      </c>
      <c r="C23" s="4">
        <f t="shared" si="0"/>
        <v>0.55865921787709494</v>
      </c>
      <c r="D23">
        <f t="shared" si="1"/>
        <v>0.47169811320754712</v>
      </c>
      <c r="E23">
        <f t="shared" si="2"/>
        <v>3.0357331084642114E-2</v>
      </c>
      <c r="F23">
        <f t="shared" si="3"/>
        <v>-0.23316116791398755</v>
      </c>
      <c r="G23">
        <v>0</v>
      </c>
      <c r="H23">
        <f t="shared" si="4"/>
        <v>0.26351849899862967</v>
      </c>
      <c r="I23">
        <f t="shared" si="5"/>
        <v>-1.0631081389064057</v>
      </c>
      <c r="J23">
        <f t="shared" si="6"/>
        <v>1.0631081389064057</v>
      </c>
      <c r="K23">
        <f t="shared" si="7"/>
        <v>0.54352096574427933</v>
      </c>
      <c r="L23">
        <f t="shared" si="8"/>
        <v>0.4564790342557204</v>
      </c>
      <c r="M23">
        <f t="shared" si="9"/>
        <v>1.8398554297360612</v>
      </c>
      <c r="N23">
        <f t="shared" si="10"/>
        <v>2.1906811155751749</v>
      </c>
    </row>
    <row r="24" spans="1:14" x14ac:dyDescent="0.25">
      <c r="A24" s="4">
        <f>IF('True_Odds_Calculator_2-way'!A25="","",'True_Odds_Calculator_2-way'!A25)</f>
        <v>1.61</v>
      </c>
      <c r="B24" s="4">
        <f>IF('True_Odds_Calculator_2-way'!B25="","",'True_Odds_Calculator_2-way'!B25)</f>
        <v>2.4500000000000002</v>
      </c>
      <c r="C24" s="4">
        <f t="shared" si="0"/>
        <v>0.6211180124223602</v>
      </c>
      <c r="D24">
        <f t="shared" si="1"/>
        <v>0.4081632653061224</v>
      </c>
      <c r="E24">
        <f t="shared" si="2"/>
        <v>2.9281277728482547E-2</v>
      </c>
      <c r="F24">
        <f t="shared" si="3"/>
        <v>-0.22423627836227666</v>
      </c>
      <c r="G24">
        <v>0</v>
      </c>
      <c r="H24">
        <f t="shared" si="4"/>
        <v>0.25351755609075921</v>
      </c>
      <c r="I24">
        <f t="shared" si="5"/>
        <v>-1.0632884133003033</v>
      </c>
      <c r="J24">
        <f t="shared" si="6"/>
        <v>1.0632884133003033</v>
      </c>
      <c r="K24">
        <f t="shared" si="7"/>
        <v>0.60657309337604948</v>
      </c>
      <c r="L24">
        <f t="shared" si="8"/>
        <v>0.39342690662395058</v>
      </c>
      <c r="M24">
        <f t="shared" si="9"/>
        <v>1.648605932113185</v>
      </c>
      <c r="N24">
        <f t="shared" si="10"/>
        <v>2.5417681992854404</v>
      </c>
    </row>
    <row r="25" spans="1:14" x14ac:dyDescent="0.25">
      <c r="A25" s="4">
        <f>IF('True_Odds_Calculator_2-way'!A26="","",'True_Odds_Calculator_2-way'!A26)</f>
        <v>1.68</v>
      </c>
      <c r="B25" s="4">
        <f>IF('True_Odds_Calculator_2-way'!B26="","",'True_Odds_Calculator_2-way'!B26)</f>
        <v>2.29</v>
      </c>
      <c r="C25" s="4">
        <f t="shared" si="0"/>
        <v>0.59523809523809523</v>
      </c>
      <c r="D25">
        <f t="shared" si="1"/>
        <v>0.4366812227074236</v>
      </c>
      <c r="E25">
        <f t="shared" si="2"/>
        <v>3.1919317945518833E-2</v>
      </c>
      <c r="F25">
        <f t="shared" si="3"/>
        <v>-0.22800998128509042</v>
      </c>
      <c r="G25">
        <v>0</v>
      </c>
      <c r="H25">
        <f t="shared" si="4"/>
        <v>0.25992929923060926</v>
      </c>
      <c r="I25">
        <f t="shared" si="5"/>
        <v>-1.0677035543974551</v>
      </c>
      <c r="J25">
        <f t="shared" si="6"/>
        <v>1.0677035543974551</v>
      </c>
      <c r="K25">
        <f t="shared" si="7"/>
        <v>0.57936138046320074</v>
      </c>
      <c r="L25">
        <f t="shared" si="8"/>
        <v>0.42063861953679943</v>
      </c>
      <c r="M25">
        <f t="shared" si="9"/>
        <v>1.7260384169902692</v>
      </c>
      <c r="N25">
        <f t="shared" si="10"/>
        <v>2.3773375851727168</v>
      </c>
    </row>
    <row r="26" spans="1:14" x14ac:dyDescent="0.25">
      <c r="A26" s="4">
        <f>IF('True_Odds_Calculator_2-way'!A27="","",'True_Odds_Calculator_2-way'!A27)</f>
        <v>1.77</v>
      </c>
      <c r="B26" s="4">
        <f>IF('True_Odds_Calculator_2-way'!B27="","",'True_Odds_Calculator_2-way'!B27)</f>
        <v>2.13</v>
      </c>
      <c r="C26" s="4">
        <f t="shared" si="0"/>
        <v>0.56497175141242939</v>
      </c>
      <c r="D26">
        <f t="shared" si="1"/>
        <v>0.46948356807511737</v>
      </c>
      <c r="E26">
        <f t="shared" si="2"/>
        <v>3.4455319487546765E-2</v>
      </c>
      <c r="F26">
        <f t="shared" si="3"/>
        <v>-0.23078963422720888</v>
      </c>
      <c r="G26">
        <v>0</v>
      </c>
      <c r="H26">
        <f t="shared" si="4"/>
        <v>0.26524495371475559</v>
      </c>
      <c r="I26">
        <f t="shared" si="5"/>
        <v>-1.0720509244860594</v>
      </c>
      <c r="J26">
        <f t="shared" si="6"/>
        <v>1.0720509244860594</v>
      </c>
      <c r="K26">
        <f t="shared" si="7"/>
        <v>0.54780136279077696</v>
      </c>
      <c r="L26">
        <f t="shared" si="8"/>
        <v>0.45219863720922326</v>
      </c>
      <c r="M26">
        <f t="shared" si="9"/>
        <v>1.8254792118542653</v>
      </c>
      <c r="N26">
        <f t="shared" si="10"/>
        <v>2.2114175446692466</v>
      </c>
    </row>
    <row r="27" spans="1:14" x14ac:dyDescent="0.25">
      <c r="A27" s="4">
        <f>IF('True_Odds_Calculator_2-way'!A28="","",'True_Odds_Calculator_2-way'!A28)</f>
        <v>1.58</v>
      </c>
      <c r="B27" s="4">
        <f>IF('True_Odds_Calculator_2-way'!B28="","",'True_Odds_Calculator_2-way'!B28)</f>
        <v>2.4900000000000002</v>
      </c>
      <c r="C27" s="4">
        <f t="shared" si="0"/>
        <v>0.63291139240506322</v>
      </c>
      <c r="D27">
        <f t="shared" si="1"/>
        <v>0.40160642570281119</v>
      </c>
      <c r="E27">
        <f t="shared" si="2"/>
        <v>3.4517818107874465E-2</v>
      </c>
      <c r="F27">
        <f t="shared" si="3"/>
        <v>-0.21966346398251235</v>
      </c>
      <c r="G27">
        <v>0</v>
      </c>
      <c r="H27">
        <f t="shared" si="4"/>
        <v>0.25418128209038682</v>
      </c>
      <c r="I27">
        <f t="shared" si="5"/>
        <v>-1.0757042116817492</v>
      </c>
      <c r="J27">
        <f t="shared" si="6"/>
        <v>1.0757042116817492</v>
      </c>
      <c r="K27">
        <f t="shared" si="7"/>
        <v>0.61579826402706817</v>
      </c>
      <c r="L27">
        <f t="shared" si="8"/>
        <v>0.38420173597293183</v>
      </c>
      <c r="M27">
        <f t="shared" si="9"/>
        <v>1.6239084427754149</v>
      </c>
      <c r="N27">
        <f t="shared" si="10"/>
        <v>2.6027992754058067</v>
      </c>
    </row>
    <row r="28" spans="1:14" x14ac:dyDescent="0.25">
      <c r="A28" s="4">
        <f>IF('True_Odds_Calculator_2-way'!A29="","",'True_Odds_Calculator_2-way'!A29)</f>
        <v>1.81</v>
      </c>
      <c r="B28" s="4">
        <f>IF('True_Odds_Calculator_2-way'!B29="","",'True_Odds_Calculator_2-way'!B29)</f>
        <v>2.08</v>
      </c>
      <c r="C28" s="4">
        <f t="shared" si="0"/>
        <v>0.5524861878453039</v>
      </c>
      <c r="D28">
        <f t="shared" si="1"/>
        <v>0.48076923076923073</v>
      </c>
      <c r="E28">
        <f t="shared" si="2"/>
        <v>3.3255418614534626E-2</v>
      </c>
      <c r="F28">
        <f t="shared" si="3"/>
        <v>-0.23236294092647691</v>
      </c>
      <c r="G28">
        <v>0</v>
      </c>
      <c r="H28">
        <f t="shared" si="4"/>
        <v>0.26561835954101148</v>
      </c>
      <c r="I28">
        <f t="shared" si="5"/>
        <v>-1.0691671651659735</v>
      </c>
      <c r="J28">
        <f t="shared" si="6"/>
        <v>1.0691671651659735</v>
      </c>
      <c r="K28">
        <f t="shared" si="7"/>
        <v>0.5358983848622455</v>
      </c>
      <c r="L28">
        <f t="shared" si="8"/>
        <v>0.4641016151377545</v>
      </c>
      <c r="M28">
        <f t="shared" si="9"/>
        <v>1.8660254037844384</v>
      </c>
      <c r="N28">
        <f t="shared" si="10"/>
        <v>2.1547005383792519</v>
      </c>
    </row>
    <row r="29" spans="1:14" x14ac:dyDescent="0.25">
      <c r="A29" s="4">
        <f>IF('True_Odds_Calculator_2-way'!A30="","",'True_Odds_Calculator_2-way'!A30)</f>
        <v>1.85</v>
      </c>
      <c r="B29" s="4">
        <f>IF('True_Odds_Calculator_2-way'!B30="","",'True_Odds_Calculator_2-way'!B30)</f>
        <v>2.0699999999999998</v>
      </c>
      <c r="C29" s="4">
        <f t="shared" si="0"/>
        <v>0.54054054054054046</v>
      </c>
      <c r="D29">
        <f t="shared" si="1"/>
        <v>0.48309178743961356</v>
      </c>
      <c r="E29">
        <f t="shared" si="2"/>
        <v>2.3632327980154022E-2</v>
      </c>
      <c r="F29">
        <f t="shared" si="3"/>
        <v>-0.2374983679331506</v>
      </c>
      <c r="G29">
        <v>0</v>
      </c>
      <c r="H29">
        <f t="shared" si="4"/>
        <v>0.26113069591330457</v>
      </c>
      <c r="I29">
        <f t="shared" si="5"/>
        <v>-1.0485729457933801</v>
      </c>
      <c r="J29">
        <f t="shared" si="6"/>
        <v>1.0485729457933801</v>
      </c>
      <c r="K29">
        <f t="shared" si="7"/>
        <v>0.52874048091327497</v>
      </c>
      <c r="L29">
        <f t="shared" si="8"/>
        <v>0.47125951908672531</v>
      </c>
      <c r="M29">
        <f t="shared" si="9"/>
        <v>1.8912870039243732</v>
      </c>
      <c r="N29">
        <f t="shared" si="10"/>
        <v>2.1219730519989164</v>
      </c>
    </row>
    <row r="30" spans="1:14" x14ac:dyDescent="0.25">
      <c r="A30" s="4">
        <f>IF('True_Odds_Calculator_2-way'!A31="","",'True_Odds_Calculator_2-way'!A31)</f>
        <v>2.0099999999999998</v>
      </c>
      <c r="B30" s="4">
        <f>IF('True_Odds_Calculator_2-way'!B31="","",'True_Odds_Calculator_2-way'!B31)</f>
        <v>1.9</v>
      </c>
      <c r="C30" s="4">
        <f t="shared" si="0"/>
        <v>0.49751243781094534</v>
      </c>
      <c r="D30">
        <f t="shared" si="1"/>
        <v>0.52631578947368418</v>
      </c>
      <c r="E30">
        <f t="shared" si="2"/>
        <v>2.3828227284629522E-2</v>
      </c>
      <c r="F30">
        <f t="shared" si="3"/>
        <v>-0.23802042419481539</v>
      </c>
      <c r="G30">
        <v>0</v>
      </c>
      <c r="H30">
        <f t="shared" si="4"/>
        <v>0.26184865147944492</v>
      </c>
      <c r="I30">
        <f t="shared" si="5"/>
        <v>-1.0488612925459211</v>
      </c>
      <c r="J30">
        <f t="shared" si="6"/>
        <v>1.0488612925459211</v>
      </c>
      <c r="K30">
        <f t="shared" si="7"/>
        <v>0.48559013567492909</v>
      </c>
      <c r="L30">
        <f t="shared" si="8"/>
        <v>0.51440986432507074</v>
      </c>
      <c r="M30">
        <f t="shared" si="9"/>
        <v>2.0593499054713802</v>
      </c>
      <c r="N30">
        <f t="shared" si="10"/>
        <v>1.9439751632913294</v>
      </c>
    </row>
    <row r="31" spans="1:14" x14ac:dyDescent="0.25">
      <c r="A31" s="4">
        <f>IF('True_Odds_Calculator_2-way'!A32="","",'True_Odds_Calculator_2-way'!A32)</f>
        <v>2.02</v>
      </c>
      <c r="B31" s="4">
        <f>IF('True_Odds_Calculator_2-way'!B32="","",'True_Odds_Calculator_2-way'!B32)</f>
        <v>1.89</v>
      </c>
      <c r="C31" s="4">
        <f t="shared" si="0"/>
        <v>0.49504950495049505</v>
      </c>
      <c r="D31">
        <f t="shared" si="1"/>
        <v>0.52910052910052918</v>
      </c>
      <c r="E31">
        <f t="shared" si="2"/>
        <v>2.4150034051024338E-2</v>
      </c>
      <c r="F31">
        <f t="shared" si="3"/>
        <v>-0.23778092094923764</v>
      </c>
      <c r="G31">
        <v>0</v>
      </c>
      <c r="H31">
        <f t="shared" si="4"/>
        <v>0.26193095500026198</v>
      </c>
      <c r="I31">
        <f t="shared" si="5"/>
        <v>-1.0495542964487814</v>
      </c>
      <c r="J31">
        <f t="shared" si="6"/>
        <v>1.0495542964487814</v>
      </c>
      <c r="K31">
        <f t="shared" si="7"/>
        <v>0.48296454089387197</v>
      </c>
      <c r="L31">
        <f t="shared" si="8"/>
        <v>0.51703545910612803</v>
      </c>
      <c r="M31">
        <f t="shared" si="9"/>
        <v>2.0705453823777571</v>
      </c>
      <c r="N31">
        <f t="shared" si="10"/>
        <v>1.9341033238394147</v>
      </c>
    </row>
    <row r="32" spans="1:14" x14ac:dyDescent="0.25">
      <c r="A32" s="4">
        <f>IF('True_Odds_Calculator_2-way'!A33="","",'True_Odds_Calculator_2-way'!A33)</f>
        <v>2.29</v>
      </c>
      <c r="B32" s="4">
        <f>IF('True_Odds_Calculator_2-way'!B33="","",'True_Odds_Calculator_2-way'!B33)</f>
        <v>1.69</v>
      </c>
      <c r="C32" s="4">
        <f t="shared" si="0"/>
        <v>0.4366812227074236</v>
      </c>
      <c r="D32">
        <f t="shared" si="1"/>
        <v>0.59171597633136097</v>
      </c>
      <c r="E32">
        <f t="shared" si="2"/>
        <v>2.8397199038784571E-2</v>
      </c>
      <c r="F32">
        <f t="shared" si="3"/>
        <v>-0.22999405700111109</v>
      </c>
      <c r="G32">
        <v>0</v>
      </c>
      <c r="H32">
        <f t="shared" si="4"/>
        <v>0.25839125603989566</v>
      </c>
      <c r="I32">
        <f t="shared" si="5"/>
        <v>-1.059938334581489</v>
      </c>
      <c r="J32">
        <f t="shared" si="6"/>
        <v>1.059938334581489</v>
      </c>
      <c r="K32">
        <f t="shared" si="7"/>
        <v>0.42241851935163877</v>
      </c>
      <c r="L32">
        <f t="shared" si="8"/>
        <v>0.57758148064836135</v>
      </c>
      <c r="M32">
        <f t="shared" si="9"/>
        <v>2.3673204516101207</v>
      </c>
      <c r="N32">
        <f t="shared" si="10"/>
        <v>1.7313574508612271</v>
      </c>
    </row>
    <row r="33" spans="1:14" x14ac:dyDescent="0.25">
      <c r="A33" s="4">
        <f>IF('True_Odds_Calculator_2-way'!A34="","",'True_Odds_Calculator_2-way'!A34)</f>
        <v>2.0499999999999998</v>
      </c>
      <c r="B33" s="4">
        <f>IF('True_Odds_Calculator_2-way'!B34="","",'True_Odds_Calculator_2-way'!B34)</f>
        <v>1.86</v>
      </c>
      <c r="C33" s="4">
        <f t="shared" si="0"/>
        <v>0.48780487804878053</v>
      </c>
      <c r="D33">
        <f t="shared" si="1"/>
        <v>0.5376344086021505</v>
      </c>
      <c r="E33">
        <f t="shared" si="2"/>
        <v>2.5439286650930981E-2</v>
      </c>
      <c r="F33">
        <f t="shared" si="3"/>
        <v>-0.23682140047206923</v>
      </c>
      <c r="G33">
        <v>0</v>
      </c>
      <c r="H33">
        <f t="shared" si="4"/>
        <v>0.26226068712300027</v>
      </c>
      <c r="I33">
        <f t="shared" si="5"/>
        <v>-1.0523401123547818</v>
      </c>
      <c r="J33">
        <f t="shared" si="6"/>
        <v>1.0523401123547818</v>
      </c>
      <c r="K33">
        <f t="shared" si="7"/>
        <v>0.47506906029667378</v>
      </c>
      <c r="L33">
        <f t="shared" si="8"/>
        <v>0.52493093970332627</v>
      </c>
      <c r="M33">
        <f t="shared" si="9"/>
        <v>2.1049571179725204</v>
      </c>
      <c r="N33">
        <f t="shared" si="10"/>
        <v>1.9050124966251125</v>
      </c>
    </row>
    <row r="34" spans="1:14" x14ac:dyDescent="0.25">
      <c r="A34" s="4">
        <f>IF('True_Odds_Calculator_2-way'!A35="","",'True_Odds_Calculator_2-way'!A35)</f>
        <v>1.34</v>
      </c>
      <c r="B34" s="4">
        <f>IF('True_Odds_Calculator_2-way'!B35="","",'True_Odds_Calculator_2-way'!B35)</f>
        <v>3.4</v>
      </c>
      <c r="C34" s="4">
        <f t="shared" si="0"/>
        <v>0.74626865671641784</v>
      </c>
      <c r="D34">
        <f t="shared" si="1"/>
        <v>0.29411764705882354</v>
      </c>
      <c r="E34">
        <f t="shared" si="2"/>
        <v>4.0386303775241439E-2</v>
      </c>
      <c r="F34">
        <f t="shared" si="3"/>
        <v>-0.17910447761194026</v>
      </c>
      <c r="G34">
        <v>0</v>
      </c>
      <c r="H34">
        <f t="shared" si="4"/>
        <v>0.21949078138718173</v>
      </c>
      <c r="I34">
        <f t="shared" si="5"/>
        <v>-1.1070186069251191</v>
      </c>
      <c r="J34">
        <f t="shared" si="6"/>
        <v>1.1070186069251191</v>
      </c>
      <c r="K34">
        <f t="shared" si="7"/>
        <v>0.72654020230538963</v>
      </c>
      <c r="L34">
        <f t="shared" si="8"/>
        <v>0.27345979769461026</v>
      </c>
      <c r="M34">
        <f t="shared" si="9"/>
        <v>1.3763863263545406</v>
      </c>
      <c r="N34">
        <f t="shared" si="10"/>
        <v>3.6568446566202861</v>
      </c>
    </row>
    <row r="35" spans="1:14" x14ac:dyDescent="0.25">
      <c r="A35" s="4">
        <f>IF('True_Odds_Calculator_2-way'!A36="","",'True_Odds_Calculator_2-way'!A36)</f>
        <v>1.81</v>
      </c>
      <c r="B35" s="4">
        <f>IF('True_Odds_Calculator_2-way'!B36="","",'True_Odds_Calculator_2-way'!B36)</f>
        <v>2.09</v>
      </c>
      <c r="C35" s="4">
        <f t="shared" si="0"/>
        <v>0.5524861878453039</v>
      </c>
      <c r="D35">
        <f t="shared" si="1"/>
        <v>0.47846889952153115</v>
      </c>
      <c r="E35">
        <f t="shared" si="2"/>
        <v>3.0955087366835166E-2</v>
      </c>
      <c r="F35">
        <f t="shared" si="3"/>
        <v>-0.23339237093235332</v>
      </c>
      <c r="G35">
        <v>0</v>
      </c>
      <c r="H35">
        <f t="shared" si="4"/>
        <v>0.26434745829918849</v>
      </c>
      <c r="I35">
        <f t="shared" si="5"/>
        <v>-1.064251428023502</v>
      </c>
      <c r="J35">
        <f t="shared" si="6"/>
        <v>1.064251428023502</v>
      </c>
      <c r="K35">
        <f t="shared" si="7"/>
        <v>0.53704433642160887</v>
      </c>
      <c r="L35">
        <f t="shared" si="8"/>
        <v>0.46295566357839102</v>
      </c>
      <c r="M35">
        <f t="shared" si="9"/>
        <v>1.8620436566990362</v>
      </c>
      <c r="N35">
        <f t="shared" si="10"/>
        <v>2.1600340565456171</v>
      </c>
    </row>
    <row r="36" spans="1:14" x14ac:dyDescent="0.25">
      <c r="A36" s="4">
        <f>IF('True_Odds_Calculator_2-way'!A37="","",'True_Odds_Calculator_2-way'!A37)</f>
        <v>1.63</v>
      </c>
      <c r="B36" s="4">
        <f>IF('True_Odds_Calculator_2-way'!B37="","",'True_Odds_Calculator_2-way'!B37)</f>
        <v>2.41</v>
      </c>
      <c r="C36" s="4">
        <f t="shared" si="0"/>
        <v>0.61349693251533743</v>
      </c>
      <c r="D36">
        <f t="shared" si="1"/>
        <v>0.41493775933609955</v>
      </c>
      <c r="E36">
        <f t="shared" si="2"/>
        <v>2.8434691851436877E-2</v>
      </c>
      <c r="F36">
        <f t="shared" si="3"/>
        <v>-0.22612835068604753</v>
      </c>
      <c r="G36">
        <v>0</v>
      </c>
      <c r="H36">
        <f t="shared" si="4"/>
        <v>0.25456304253748441</v>
      </c>
      <c r="I36">
        <f t="shared" si="5"/>
        <v>-1.0610116901320503</v>
      </c>
      <c r="J36">
        <f t="shared" si="6"/>
        <v>1.0610116901320503</v>
      </c>
      <c r="K36">
        <f t="shared" si="7"/>
        <v>0.59936322519961482</v>
      </c>
      <c r="L36">
        <f t="shared" si="8"/>
        <v>0.40063677480038529</v>
      </c>
      <c r="M36">
        <f t="shared" si="9"/>
        <v>1.6684373647831916</v>
      </c>
      <c r="N36">
        <f t="shared" si="10"/>
        <v>2.4960264830861911</v>
      </c>
    </row>
    <row r="37" spans="1:14" x14ac:dyDescent="0.25">
      <c r="A37" s="4">
        <f>IF('True_Odds_Calculator_2-way'!A38="","",'True_Odds_Calculator_2-way'!A38)</f>
        <v>1.7</v>
      </c>
      <c r="B37" s="4">
        <f>IF('True_Odds_Calculator_2-way'!B38="","",'True_Odds_Calculator_2-way'!B38)</f>
        <v>2.25</v>
      </c>
      <c r="C37" s="4">
        <f t="shared" si="0"/>
        <v>0.58823529411764708</v>
      </c>
      <c r="D37">
        <f t="shared" si="1"/>
        <v>0.44444444444444442</v>
      </c>
      <c r="E37">
        <f t="shared" si="2"/>
        <v>3.2679738562091387E-2</v>
      </c>
      <c r="F37">
        <f t="shared" si="3"/>
        <v>-0.2287581699346406</v>
      </c>
      <c r="G37">
        <v>0</v>
      </c>
      <c r="H37">
        <f t="shared" si="4"/>
        <v>0.26143790849673204</v>
      </c>
      <c r="I37">
        <f t="shared" si="5"/>
        <v>-1.0690449676496974</v>
      </c>
      <c r="J37">
        <f t="shared" si="6"/>
        <v>1.0690449676496974</v>
      </c>
      <c r="K37">
        <f t="shared" si="7"/>
        <v>0.57197391510275408</v>
      </c>
      <c r="L37">
        <f t="shared" si="8"/>
        <v>0.42802608489724608</v>
      </c>
      <c r="M37">
        <f t="shared" si="9"/>
        <v>1.7483314773547878</v>
      </c>
      <c r="N37">
        <f t="shared" si="10"/>
        <v>2.3363062095621219</v>
      </c>
    </row>
    <row r="38" spans="1:14" x14ac:dyDescent="0.25">
      <c r="A38" s="4">
        <f>IF('True_Odds_Calculator_2-way'!A39="","",'True_Odds_Calculator_2-way'!A39)</f>
        <v>2.5099999999999998</v>
      </c>
      <c r="B38" s="4">
        <f>IF('True_Odds_Calculator_2-way'!B39="","",'True_Odds_Calculator_2-way'!B39)</f>
        <v>1.57</v>
      </c>
      <c r="C38" s="4">
        <f t="shared" si="0"/>
        <v>0.39840637450199207</v>
      </c>
      <c r="D38">
        <f t="shared" si="1"/>
        <v>0.63694267515923564</v>
      </c>
      <c r="E38">
        <f t="shared" si="2"/>
        <v>3.5349049661227649E-2</v>
      </c>
      <c r="F38">
        <f t="shared" si="3"/>
        <v>-0.21841297231456347</v>
      </c>
      <c r="G38">
        <v>0</v>
      </c>
      <c r="H38">
        <f t="shared" si="4"/>
        <v>0.25376202197579112</v>
      </c>
      <c r="I38">
        <f t="shared" si="5"/>
        <v>-1.0778891454484929</v>
      </c>
      <c r="J38">
        <f t="shared" si="6"/>
        <v>1.0778891454484929</v>
      </c>
      <c r="K38">
        <f t="shared" si="7"/>
        <v>0.3805736037101255</v>
      </c>
      <c r="L38">
        <f t="shared" si="8"/>
        <v>0.61942639628987439</v>
      </c>
      <c r="M38">
        <f t="shared" si="9"/>
        <v>2.6276126096272243</v>
      </c>
      <c r="N38">
        <f t="shared" si="10"/>
        <v>1.6143968129056414</v>
      </c>
    </row>
    <row r="39" spans="1:14" x14ac:dyDescent="0.25">
      <c r="A39" s="4">
        <f>IF('True_Odds_Calculator_2-way'!A40="","",'True_Odds_Calculator_2-way'!A40)</f>
        <v>2.11</v>
      </c>
      <c r="B39" s="4">
        <f>IF('True_Odds_Calculator_2-way'!B40="","",'True_Odds_Calculator_2-way'!B40)</f>
        <v>1.79</v>
      </c>
      <c r="C39" s="4">
        <f t="shared" si="0"/>
        <v>0.47393364928909953</v>
      </c>
      <c r="D39">
        <f t="shared" si="1"/>
        <v>0.55865921787709494</v>
      </c>
      <c r="E39">
        <f t="shared" si="2"/>
        <v>3.2592867166194583E-2</v>
      </c>
      <c r="F39">
        <f t="shared" si="3"/>
        <v>-0.23217453467129112</v>
      </c>
      <c r="G39">
        <v>0</v>
      </c>
      <c r="H39">
        <f t="shared" si="4"/>
        <v>0.26476740183748576</v>
      </c>
      <c r="I39">
        <f t="shared" si="5"/>
        <v>-1.0678861770883312</v>
      </c>
      <c r="J39">
        <f t="shared" si="6"/>
        <v>1.0678861770883312</v>
      </c>
      <c r="K39">
        <f t="shared" si="7"/>
        <v>0.45759183965236705</v>
      </c>
      <c r="L39">
        <f t="shared" si="8"/>
        <v>0.54240816034763273</v>
      </c>
      <c r="M39">
        <f t="shared" si="9"/>
        <v>2.1853536565680476</v>
      </c>
      <c r="N39">
        <f t="shared" si="10"/>
        <v>1.8436300798997822</v>
      </c>
    </row>
    <row r="40" spans="1:14" x14ac:dyDescent="0.25">
      <c r="A40" s="4">
        <f>IF('True_Odds_Calculator_2-way'!A41="","",'True_Odds_Calculator_2-way'!A41)</f>
        <v>2.17</v>
      </c>
      <c r="B40" s="4">
        <f>IF('True_Odds_Calculator_2-way'!B41="","",'True_Odds_Calculator_2-way'!B41)</f>
        <v>1.75</v>
      </c>
      <c r="C40" s="4">
        <f t="shared" si="0"/>
        <v>0.46082949308755761</v>
      </c>
      <c r="D40">
        <f t="shared" si="1"/>
        <v>0.5714285714285714</v>
      </c>
      <c r="E40">
        <f t="shared" si="2"/>
        <v>3.2258064516129004E-2</v>
      </c>
      <c r="F40">
        <f t="shared" si="3"/>
        <v>-0.23107307439104674</v>
      </c>
      <c r="G40">
        <v>0</v>
      </c>
      <c r="H40">
        <f t="shared" si="4"/>
        <v>0.26333113890717574</v>
      </c>
      <c r="I40">
        <f t="shared" si="5"/>
        <v>-1.0675210253672476</v>
      </c>
      <c r="J40">
        <f t="shared" si="6"/>
        <v>1.0675210253672476</v>
      </c>
      <c r="K40">
        <f t="shared" si="7"/>
        <v>0.44464214228514221</v>
      </c>
      <c r="L40">
        <f t="shared" si="8"/>
        <v>0.55535785771485779</v>
      </c>
      <c r="M40">
        <f t="shared" si="9"/>
        <v>2.2489995996796797</v>
      </c>
      <c r="N40">
        <f t="shared" si="10"/>
        <v>1.8006407690254356</v>
      </c>
    </row>
    <row r="41" spans="1:14" x14ac:dyDescent="0.25">
      <c r="A41" s="4">
        <f>IF('True_Odds_Calculator_2-way'!A42="","",'True_Odds_Calculator_2-way'!A42)</f>
        <v>2.08</v>
      </c>
      <c r="B41" s="4">
        <f>IF('True_Odds_Calculator_2-way'!B42="","",'True_Odds_Calculator_2-way'!B42)</f>
        <v>1.81</v>
      </c>
      <c r="C41" s="4">
        <f t="shared" si="0"/>
        <v>0.48076923076923073</v>
      </c>
      <c r="D41">
        <f t="shared" si="1"/>
        <v>0.5524861878453039</v>
      </c>
      <c r="E41">
        <f t="shared" si="2"/>
        <v>3.3255418614534626E-2</v>
      </c>
      <c r="F41">
        <f t="shared" si="3"/>
        <v>-0.23236294092647691</v>
      </c>
      <c r="G41">
        <v>0</v>
      </c>
      <c r="H41">
        <f t="shared" si="4"/>
        <v>0.26561835954101148</v>
      </c>
      <c r="I41">
        <f t="shared" si="5"/>
        <v>-1.0691671651659735</v>
      </c>
      <c r="J41">
        <f t="shared" si="6"/>
        <v>1.0691671651659735</v>
      </c>
      <c r="K41">
        <f t="shared" si="7"/>
        <v>0.4641016151377545</v>
      </c>
      <c r="L41">
        <f t="shared" si="8"/>
        <v>0.5358983848622455</v>
      </c>
      <c r="M41">
        <f t="shared" si="9"/>
        <v>2.1547005383792519</v>
      </c>
      <c r="N41">
        <f t="shared" si="10"/>
        <v>1.8660254037844384</v>
      </c>
    </row>
    <row r="42" spans="1:14" x14ac:dyDescent="0.25">
      <c r="A42" s="4">
        <f>IF('True_Odds_Calculator_2-way'!A43="","",'True_Odds_Calculator_2-way'!A43)</f>
        <v>2.2200000000000002</v>
      </c>
      <c r="B42" s="4">
        <f>IF('True_Odds_Calculator_2-way'!B43="","",'True_Odds_Calculator_2-way'!B43)</f>
        <v>1.71</v>
      </c>
      <c r="C42" s="4">
        <f t="shared" si="0"/>
        <v>0.4504504504504504</v>
      </c>
      <c r="D42">
        <f t="shared" si="1"/>
        <v>0.58479532163742687</v>
      </c>
      <c r="E42">
        <f t="shared" si="2"/>
        <v>3.5245772087877381E-2</v>
      </c>
      <c r="F42">
        <f t="shared" si="3"/>
        <v>-0.2281755439650176</v>
      </c>
      <c r="G42">
        <v>0</v>
      </c>
      <c r="H42">
        <f t="shared" si="4"/>
        <v>0.26342131605289498</v>
      </c>
      <c r="I42">
        <f t="shared" si="5"/>
        <v>-1.0744616281415775</v>
      </c>
      <c r="J42">
        <f t="shared" si="6"/>
        <v>1.0744616281415775</v>
      </c>
      <c r="K42">
        <f t="shared" si="7"/>
        <v>0.43274247509065539</v>
      </c>
      <c r="L42">
        <f t="shared" si="8"/>
        <v>0.56725752490934445</v>
      </c>
      <c r="M42">
        <f t="shared" si="9"/>
        <v>2.310843186332725</v>
      </c>
      <c r="N42">
        <f t="shared" si="10"/>
        <v>1.7628677559805201</v>
      </c>
    </row>
    <row r="43" spans="1:14" x14ac:dyDescent="0.25">
      <c r="A43" s="4">
        <f>IF('True_Odds_Calculator_2-way'!A44="","",'True_Odds_Calculator_2-way'!A44)</f>
        <v>2.2999999999999998</v>
      </c>
      <c r="B43" s="4">
        <f>IF('True_Odds_Calculator_2-way'!B44="","",'True_Odds_Calculator_2-way'!B44)</f>
        <v>1.67</v>
      </c>
      <c r="C43" s="4">
        <f t="shared" si="0"/>
        <v>0.43478260869565222</v>
      </c>
      <c r="D43">
        <f t="shared" si="1"/>
        <v>0.5988023952095809</v>
      </c>
      <c r="E43">
        <f t="shared" si="2"/>
        <v>3.3585003905233002E-2</v>
      </c>
      <c r="F43">
        <f t="shared" si="3"/>
        <v>-0.22676386357719358</v>
      </c>
      <c r="G43">
        <v>0</v>
      </c>
      <c r="H43">
        <f t="shared" si="4"/>
        <v>0.26034886748242653</v>
      </c>
      <c r="I43">
        <f t="shared" si="5"/>
        <v>-1.0714969088698136</v>
      </c>
      <c r="J43">
        <f t="shared" si="6"/>
        <v>1.0714969088698136</v>
      </c>
      <c r="K43">
        <f t="shared" si="7"/>
        <v>0.41789493273906014</v>
      </c>
      <c r="L43">
        <f t="shared" si="8"/>
        <v>0.58210506726094002</v>
      </c>
      <c r="M43">
        <f t="shared" si="9"/>
        <v>2.3929459815307572</v>
      </c>
      <c r="N43">
        <f t="shared" si="10"/>
        <v>1.7179029289427752</v>
      </c>
    </row>
    <row r="44" spans="1:14" x14ac:dyDescent="0.25">
      <c r="A44" s="4">
        <f>IF('True_Odds_Calculator_2-way'!A45="","",'True_Odds_Calculator_2-way'!A45)</f>
        <v>2.0099999999999998</v>
      </c>
      <c r="B44" s="4">
        <f>IF('True_Odds_Calculator_2-way'!B45="","",'True_Odds_Calculator_2-way'!B45)</f>
        <v>1.88</v>
      </c>
      <c r="C44" s="4">
        <f t="shared" si="0"/>
        <v>0.49751243781094534</v>
      </c>
      <c r="D44">
        <f t="shared" si="1"/>
        <v>0.53191489361702127</v>
      </c>
      <c r="E44">
        <f t="shared" si="2"/>
        <v>2.9427331427966497E-2</v>
      </c>
      <c r="F44">
        <f t="shared" si="3"/>
        <v>-0.23520694400338749</v>
      </c>
      <c r="G44">
        <v>0</v>
      </c>
      <c r="H44">
        <f t="shared" si="4"/>
        <v>0.26463427543135393</v>
      </c>
      <c r="I44">
        <f t="shared" si="5"/>
        <v>-1.060713208766217</v>
      </c>
      <c r="J44">
        <f t="shared" si="6"/>
        <v>1.060713208766217</v>
      </c>
      <c r="K44">
        <f t="shared" si="7"/>
        <v>0.48278384578010813</v>
      </c>
      <c r="L44">
        <f t="shared" si="8"/>
        <v>0.5172161542198922</v>
      </c>
      <c r="M44">
        <f t="shared" si="9"/>
        <v>2.0713203408538785</v>
      </c>
      <c r="N44">
        <f t="shared" si="10"/>
        <v>1.9334276237142709</v>
      </c>
    </row>
    <row r="45" spans="1:14" x14ac:dyDescent="0.25">
      <c r="A45" s="4">
        <f>IF('True_Odds_Calculator_2-way'!A46="","",'True_Odds_Calculator_2-way'!A46)</f>
        <v>2.0099999999999998</v>
      </c>
      <c r="B45" s="4">
        <f>IF('True_Odds_Calculator_2-way'!B46="","",'True_Odds_Calculator_2-way'!B46)</f>
        <v>1.88</v>
      </c>
      <c r="C45" s="4">
        <f t="shared" si="0"/>
        <v>0.49751243781094534</v>
      </c>
      <c r="D45">
        <f t="shared" si="1"/>
        <v>0.53191489361702127</v>
      </c>
      <c r="E45">
        <f t="shared" si="2"/>
        <v>2.9427331427966497E-2</v>
      </c>
      <c r="F45">
        <f t="shared" si="3"/>
        <v>-0.23520694400338749</v>
      </c>
      <c r="G45">
        <v>0</v>
      </c>
      <c r="H45">
        <f t="shared" si="4"/>
        <v>0.26463427543135393</v>
      </c>
      <c r="I45">
        <f t="shared" si="5"/>
        <v>-1.060713208766217</v>
      </c>
      <c r="J45">
        <f t="shared" si="6"/>
        <v>1.060713208766217</v>
      </c>
      <c r="K45">
        <f t="shared" si="7"/>
        <v>0.48278384578010813</v>
      </c>
      <c r="L45">
        <f t="shared" si="8"/>
        <v>0.5172161542198922</v>
      </c>
      <c r="M45">
        <f t="shared" si="9"/>
        <v>2.0713203408538785</v>
      </c>
      <c r="N45">
        <f t="shared" si="10"/>
        <v>1.9334276237142709</v>
      </c>
    </row>
    <row r="46" spans="1:14" x14ac:dyDescent="0.25">
      <c r="A46" s="4">
        <f>IF('True_Odds_Calculator_2-way'!A47="","",'True_Odds_Calculator_2-way'!A47)</f>
        <v>2.08</v>
      </c>
      <c r="B46" s="4">
        <f>IF('True_Odds_Calculator_2-way'!B47="","",'True_Odds_Calculator_2-way'!B47)</f>
        <v>1.81</v>
      </c>
      <c r="C46" s="4">
        <f t="shared" si="0"/>
        <v>0.48076923076923073</v>
      </c>
      <c r="D46">
        <f t="shared" si="1"/>
        <v>0.5524861878453039</v>
      </c>
      <c r="E46">
        <f t="shared" si="2"/>
        <v>3.3255418614534626E-2</v>
      </c>
      <c r="F46">
        <f t="shared" si="3"/>
        <v>-0.23236294092647691</v>
      </c>
      <c r="G46">
        <v>0</v>
      </c>
      <c r="H46">
        <f t="shared" si="4"/>
        <v>0.26561835954101148</v>
      </c>
      <c r="I46">
        <f t="shared" si="5"/>
        <v>-1.0691671651659735</v>
      </c>
      <c r="J46">
        <f t="shared" si="6"/>
        <v>1.0691671651659735</v>
      </c>
      <c r="K46">
        <f t="shared" si="7"/>
        <v>0.4641016151377545</v>
      </c>
      <c r="L46">
        <f t="shared" si="8"/>
        <v>0.5358983848622455</v>
      </c>
      <c r="M46">
        <f t="shared" si="9"/>
        <v>2.1547005383792519</v>
      </c>
      <c r="N46">
        <f t="shared" si="10"/>
        <v>1.8660254037844384</v>
      </c>
    </row>
    <row r="47" spans="1:14" x14ac:dyDescent="0.25">
      <c r="A47" s="4">
        <f>IF('True_Odds_Calculator_2-way'!A48="","",'True_Odds_Calculator_2-way'!A48)</f>
        <v>2.12</v>
      </c>
      <c r="B47" s="4">
        <f>IF('True_Odds_Calculator_2-way'!B48="","",'True_Odds_Calculator_2-way'!B48)</f>
        <v>1.78</v>
      </c>
      <c r="C47" s="4">
        <f t="shared" si="0"/>
        <v>0.47169811320754712</v>
      </c>
      <c r="D47">
        <f t="shared" si="1"/>
        <v>0.5617977528089888</v>
      </c>
      <c r="E47">
        <f t="shared" si="2"/>
        <v>3.3495866016535869E-2</v>
      </c>
      <c r="F47">
        <f t="shared" si="3"/>
        <v>-0.23150307398770409</v>
      </c>
      <c r="G47">
        <v>0</v>
      </c>
      <c r="H47">
        <f t="shared" si="4"/>
        <v>0.26499894000423996</v>
      </c>
      <c r="I47">
        <f t="shared" si="5"/>
        <v>-1.0699012312772822</v>
      </c>
      <c r="J47">
        <f t="shared" si="6"/>
        <v>1.0699012312772822</v>
      </c>
      <c r="K47">
        <f t="shared" si="7"/>
        <v>0.45489916365833472</v>
      </c>
      <c r="L47">
        <f t="shared" si="8"/>
        <v>0.54510083634166528</v>
      </c>
      <c r="M47">
        <f t="shared" si="9"/>
        <v>2.1982893790305562</v>
      </c>
      <c r="N47">
        <f t="shared" si="10"/>
        <v>1.83452296039628</v>
      </c>
    </row>
    <row r="48" spans="1:14" x14ac:dyDescent="0.25">
      <c r="A48" s="4">
        <f>IF('True_Odds_Calculator_2-way'!A49="","",'True_Odds_Calculator_2-way'!A49)</f>
        <v>1.98</v>
      </c>
      <c r="B48" s="4">
        <f>IF('True_Odds_Calculator_2-way'!B49="","",'True_Odds_Calculator_2-way'!B49)</f>
        <v>1.86</v>
      </c>
      <c r="C48" s="4">
        <f t="shared" si="0"/>
        <v>0.50505050505050508</v>
      </c>
      <c r="D48">
        <f t="shared" si="1"/>
        <v>0.5376344086021505</v>
      </c>
      <c r="E48">
        <f t="shared" si="2"/>
        <v>4.2684913652655698E-2</v>
      </c>
      <c r="F48">
        <f t="shared" si="3"/>
        <v>-0.22884761594438996</v>
      </c>
      <c r="G48">
        <v>0</v>
      </c>
      <c r="H48">
        <f t="shared" si="4"/>
        <v>0.27153252959704571</v>
      </c>
      <c r="I48">
        <f t="shared" si="5"/>
        <v>-1.0892755023757481</v>
      </c>
      <c r="J48">
        <f t="shared" si="6"/>
        <v>1.0892755023757481</v>
      </c>
      <c r="K48">
        <f t="shared" si="7"/>
        <v>0.48367827835233401</v>
      </c>
      <c r="L48">
        <f t="shared" si="8"/>
        <v>0.51632172164766577</v>
      </c>
      <c r="M48">
        <f t="shared" si="9"/>
        <v>2.0674899923282331</v>
      </c>
      <c r="N48">
        <f t="shared" si="10"/>
        <v>1.9367769320431434</v>
      </c>
    </row>
    <row r="49" spans="1:14" x14ac:dyDescent="0.25">
      <c r="A49" s="4">
        <f>IF('True_Odds_Calculator_2-way'!A50="","",'True_Odds_Calculator_2-way'!A50)</f>
        <v>1.92</v>
      </c>
      <c r="B49" s="4">
        <f>IF('True_Odds_Calculator_2-way'!B50="","",'True_Odds_Calculator_2-way'!B50)</f>
        <v>1.92</v>
      </c>
      <c r="C49" s="4">
        <f t="shared" si="0"/>
        <v>0.52083333333333337</v>
      </c>
      <c r="D49">
        <f t="shared" si="1"/>
        <v>0.52083333333333337</v>
      </c>
      <c r="E49">
        <f t="shared" si="2"/>
        <v>4.1666666666666741E-2</v>
      </c>
      <c r="F49">
        <f t="shared" si="3"/>
        <v>-0.22960069444444442</v>
      </c>
      <c r="G49">
        <v>0</v>
      </c>
      <c r="H49">
        <f t="shared" si="4"/>
        <v>0.27126736111111116</v>
      </c>
      <c r="I49">
        <f t="shared" si="5"/>
        <v>-1.0869565217391306</v>
      </c>
      <c r="J49">
        <f t="shared" si="6"/>
        <v>1.0869565217391306</v>
      </c>
      <c r="K49">
        <f t="shared" si="7"/>
        <v>0.50000000000000011</v>
      </c>
      <c r="L49">
        <f t="shared" si="8"/>
        <v>0.50000000000000011</v>
      </c>
      <c r="M49">
        <f t="shared" si="9"/>
        <v>1.9999999999999996</v>
      </c>
      <c r="N49">
        <f t="shared" si="10"/>
        <v>1.9999999999999996</v>
      </c>
    </row>
    <row r="50" spans="1:14" x14ac:dyDescent="0.25">
      <c r="A50" s="4">
        <f>IF('True_Odds_Calculator_2-way'!A51="","",'True_Odds_Calculator_2-way'!A51)</f>
        <v>1.84</v>
      </c>
      <c r="B50" s="4">
        <f>IF('True_Odds_Calculator_2-way'!B51="","",'True_Odds_Calculator_2-way'!B51)</f>
        <v>2</v>
      </c>
      <c r="C50" s="4">
        <f t="shared" si="0"/>
        <v>0.54347826086956519</v>
      </c>
      <c r="D50">
        <f t="shared" si="1"/>
        <v>0.5</v>
      </c>
      <c r="E50">
        <f t="shared" si="2"/>
        <v>4.3478260869565188E-2</v>
      </c>
      <c r="F50">
        <f t="shared" si="3"/>
        <v>-0.22826086956521741</v>
      </c>
      <c r="G50">
        <v>0</v>
      </c>
      <c r="H50">
        <f t="shared" si="4"/>
        <v>0.27173913043478259</v>
      </c>
      <c r="I50">
        <f t="shared" si="5"/>
        <v>-1.0910894511799618</v>
      </c>
      <c r="J50">
        <f t="shared" si="6"/>
        <v>1.0910894511799618</v>
      </c>
      <c r="K50">
        <f t="shared" si="7"/>
        <v>0.52178038130519999</v>
      </c>
      <c r="L50">
        <f t="shared" si="8"/>
        <v>0.47821961869479995</v>
      </c>
      <c r="M50">
        <f t="shared" si="9"/>
        <v>1.9165151389911681</v>
      </c>
      <c r="N50">
        <f t="shared" si="10"/>
        <v>2.091089451179962</v>
      </c>
    </row>
    <row r="51" spans="1:14" x14ac:dyDescent="0.25">
      <c r="A51" s="4">
        <f>IF('True_Odds_Calculator_2-way'!A52="","",'True_Odds_Calculator_2-way'!A52)</f>
        <v>1.92</v>
      </c>
      <c r="B51" s="4">
        <f>IF('True_Odds_Calculator_2-way'!B52="","",'True_Odds_Calculator_2-way'!B52)</f>
        <v>1.92</v>
      </c>
      <c r="C51" s="4">
        <f t="shared" si="0"/>
        <v>0.52083333333333337</v>
      </c>
      <c r="D51">
        <f t="shared" si="1"/>
        <v>0.52083333333333337</v>
      </c>
      <c r="E51">
        <f t="shared" si="2"/>
        <v>4.1666666666666741E-2</v>
      </c>
      <c r="F51">
        <f t="shared" si="3"/>
        <v>-0.22960069444444442</v>
      </c>
      <c r="G51">
        <v>0</v>
      </c>
      <c r="H51">
        <f t="shared" si="4"/>
        <v>0.27126736111111116</v>
      </c>
      <c r="I51">
        <f t="shared" si="5"/>
        <v>-1.0869565217391306</v>
      </c>
      <c r="J51">
        <f t="shared" si="6"/>
        <v>1.0869565217391306</v>
      </c>
      <c r="K51">
        <f t="shared" si="7"/>
        <v>0.50000000000000011</v>
      </c>
      <c r="L51">
        <f t="shared" si="8"/>
        <v>0.50000000000000011</v>
      </c>
      <c r="M51">
        <f t="shared" si="9"/>
        <v>1.9999999999999996</v>
      </c>
      <c r="N51">
        <f t="shared" si="10"/>
        <v>1.9999999999999996</v>
      </c>
    </row>
    <row r="52" spans="1:14" x14ac:dyDescent="0.25">
      <c r="A52" s="4">
        <f>IF('True_Odds_Calculator_2-way'!A53="","",'True_Odds_Calculator_2-way'!A53)</f>
        <v>1.94</v>
      </c>
      <c r="B52" s="4">
        <f>IF('True_Odds_Calculator_2-way'!B53="","",'True_Odds_Calculator_2-way'!B53)</f>
        <v>1.88</v>
      </c>
      <c r="C52" s="4">
        <f t="shared" si="0"/>
        <v>0.51546391752577325</v>
      </c>
      <c r="D52">
        <f t="shared" si="1"/>
        <v>0.53191489361702127</v>
      </c>
      <c r="E52">
        <f t="shared" si="2"/>
        <v>4.7378811142794408E-2</v>
      </c>
      <c r="F52">
        <f t="shared" si="3"/>
        <v>-0.22680412371134029</v>
      </c>
      <c r="G52">
        <v>0</v>
      </c>
      <c r="H52">
        <f t="shared" si="4"/>
        <v>0.2741829348541347</v>
      </c>
      <c r="I52">
        <f t="shared" si="5"/>
        <v>-1.0994987428338558</v>
      </c>
      <c r="J52">
        <f t="shared" si="6"/>
        <v>1.0994987428338558</v>
      </c>
      <c r="K52">
        <f t="shared" si="7"/>
        <v>0.49175600120276386</v>
      </c>
      <c r="L52">
        <f t="shared" si="8"/>
        <v>0.50824399879723636</v>
      </c>
      <c r="M52">
        <f t="shared" si="9"/>
        <v>2.0335288182638238</v>
      </c>
      <c r="N52">
        <f t="shared" si="10"/>
        <v>1.9675588936937933</v>
      </c>
    </row>
    <row r="53" spans="1:14" x14ac:dyDescent="0.25">
      <c r="A53" s="4">
        <f>IF('True_Odds_Calculator_2-way'!A54="","",'True_Odds_Calculator_2-way'!A54)</f>
        <v>2.09</v>
      </c>
      <c r="B53" s="4">
        <f>IF('True_Odds_Calculator_2-way'!B54="","",'True_Odds_Calculator_2-way'!B54)</f>
        <v>1.76</v>
      </c>
      <c r="C53" s="4">
        <f t="shared" si="0"/>
        <v>0.47846889952153115</v>
      </c>
      <c r="D53">
        <f t="shared" si="1"/>
        <v>0.56818181818181823</v>
      </c>
      <c r="E53">
        <f t="shared" si="2"/>
        <v>4.6650717703349276E-2</v>
      </c>
      <c r="F53">
        <f t="shared" si="3"/>
        <v>-0.22520661157024802</v>
      </c>
      <c r="G53">
        <v>0</v>
      </c>
      <c r="H53">
        <f t="shared" si="4"/>
        <v>0.27185732927359729</v>
      </c>
      <c r="I53">
        <f t="shared" si="5"/>
        <v>-1.0987021007226223</v>
      </c>
      <c r="J53">
        <f t="shared" si="6"/>
        <v>1.0987021007226223</v>
      </c>
      <c r="K53">
        <f t="shared" si="7"/>
        <v>0.45504490981400092</v>
      </c>
      <c r="L53">
        <f t="shared" si="8"/>
        <v>0.54495509018599919</v>
      </c>
      <c r="M53">
        <f t="shared" si="9"/>
        <v>2.197585289787658</v>
      </c>
      <c r="N53">
        <f t="shared" si="10"/>
        <v>1.8350135965491927</v>
      </c>
    </row>
    <row r="54" spans="1:14" x14ac:dyDescent="0.25">
      <c r="A54" s="4">
        <f>IF('True_Odds_Calculator_2-way'!A55="","",'True_Odds_Calculator_2-way'!A55)</f>
        <v>1.93</v>
      </c>
      <c r="B54" s="4">
        <f>IF('True_Odds_Calculator_2-way'!B55="","",'True_Odds_Calculator_2-way'!B55)</f>
        <v>1.91</v>
      </c>
      <c r="C54" s="4">
        <f t="shared" si="0"/>
        <v>0.5181347150259068</v>
      </c>
      <c r="D54">
        <f t="shared" si="1"/>
        <v>0.52356020942408377</v>
      </c>
      <c r="E54">
        <f t="shared" si="2"/>
        <v>4.1694924449990456E-2</v>
      </c>
      <c r="F54">
        <f t="shared" si="3"/>
        <v>-0.2295797954588612</v>
      </c>
      <c r="G54">
        <v>0</v>
      </c>
      <c r="H54">
        <f t="shared" si="4"/>
        <v>0.27127471990885171</v>
      </c>
      <c r="I54">
        <f t="shared" si="5"/>
        <v>-1.0870207379990005</v>
      </c>
      <c r="J54">
        <f t="shared" si="6"/>
        <v>1.0870207379990005</v>
      </c>
      <c r="K54">
        <f t="shared" si="7"/>
        <v>0.49728252842769838</v>
      </c>
      <c r="L54">
        <f t="shared" si="8"/>
        <v>0.50271747157230162</v>
      </c>
      <c r="M54">
        <f t="shared" si="9"/>
        <v>2.0109292863390706</v>
      </c>
      <c r="N54">
        <f t="shared" si="10"/>
        <v>1.9891888715790902</v>
      </c>
    </row>
    <row r="55" spans="1:14" x14ac:dyDescent="0.25">
      <c r="A55" s="4">
        <f>IF('True_Odds_Calculator_2-way'!A56="","",'True_Odds_Calculator_2-way'!A56)</f>
        <v>2.1</v>
      </c>
      <c r="B55" s="4">
        <f>IF('True_Odds_Calculator_2-way'!B56="","",'True_Odds_Calculator_2-way'!B56)</f>
        <v>1.75</v>
      </c>
      <c r="C55" s="4">
        <f t="shared" si="0"/>
        <v>0.47619047619047616</v>
      </c>
      <c r="D55">
        <f t="shared" si="1"/>
        <v>0.5714285714285714</v>
      </c>
      <c r="E55">
        <f t="shared" si="2"/>
        <v>4.761904761904745E-2</v>
      </c>
      <c r="F55">
        <f t="shared" si="3"/>
        <v>-0.22448979591836749</v>
      </c>
      <c r="G55">
        <v>0</v>
      </c>
      <c r="H55">
        <f t="shared" si="4"/>
        <v>0.27210884353741494</v>
      </c>
      <c r="I55">
        <f t="shared" si="5"/>
        <v>-1.1009637651263602</v>
      </c>
      <c r="J55">
        <f t="shared" si="6"/>
        <v>1.1009637651263602</v>
      </c>
      <c r="K55">
        <f t="shared" si="7"/>
        <v>0.4522717320835643</v>
      </c>
      <c r="L55">
        <f t="shared" si="8"/>
        <v>0.54772826791643581</v>
      </c>
      <c r="M55">
        <f t="shared" si="9"/>
        <v>2.2110601416389968</v>
      </c>
      <c r="N55">
        <f t="shared" si="10"/>
        <v>1.8257228238447702</v>
      </c>
    </row>
    <row r="56" spans="1:14" x14ac:dyDescent="0.25">
      <c r="A56" s="4">
        <f>IF('True_Odds_Calculator_2-way'!A57="","",'True_Odds_Calculator_2-way'!A57)</f>
        <v>2.2000000000000002</v>
      </c>
      <c r="B56" s="4">
        <f>IF('True_Odds_Calculator_2-way'!B57="","",'True_Odds_Calculator_2-way'!B57)</f>
        <v>1.68</v>
      </c>
      <c r="C56" s="4">
        <f t="shared" si="0"/>
        <v>0.45454545454545453</v>
      </c>
      <c r="D56">
        <f t="shared" si="1"/>
        <v>0.59523809523809523</v>
      </c>
      <c r="E56">
        <f t="shared" si="2"/>
        <v>4.9783549783549708E-2</v>
      </c>
      <c r="F56">
        <f t="shared" si="3"/>
        <v>-0.22077922077922085</v>
      </c>
      <c r="G56">
        <v>0</v>
      </c>
      <c r="H56">
        <f t="shared" si="4"/>
        <v>0.27056277056277056</v>
      </c>
      <c r="I56">
        <f t="shared" si="5"/>
        <v>-1.1070186069251189</v>
      </c>
      <c r="J56">
        <f t="shared" si="6"/>
        <v>1.1070186069251189</v>
      </c>
      <c r="K56">
        <f t="shared" si="7"/>
        <v>0.42947535240557161</v>
      </c>
      <c r="L56">
        <f t="shared" si="8"/>
        <v>0.57052464759442856</v>
      </c>
      <c r="M56">
        <f t="shared" si="9"/>
        <v>2.3284223283101424</v>
      </c>
      <c r="N56">
        <f t="shared" si="10"/>
        <v>1.7527726527090808</v>
      </c>
    </row>
    <row r="57" spans="1:14" x14ac:dyDescent="0.25">
      <c r="A57" s="4">
        <f>IF('True_Odds_Calculator_2-way'!A58="","",'True_Odds_Calculator_2-way'!A58)</f>
        <v>1.84</v>
      </c>
      <c r="B57" s="4">
        <f>IF('True_Odds_Calculator_2-way'!B58="","",'True_Odds_Calculator_2-way'!B58)</f>
        <v>2.0099999999999998</v>
      </c>
      <c r="C57" s="4">
        <f t="shared" si="0"/>
        <v>0.54347826086956519</v>
      </c>
      <c r="D57">
        <f t="shared" si="1"/>
        <v>0.49751243781094534</v>
      </c>
      <c r="E57">
        <f t="shared" si="2"/>
        <v>4.099069868051064E-2</v>
      </c>
      <c r="F57">
        <f t="shared" si="3"/>
        <v>-0.22939649578195964</v>
      </c>
      <c r="G57">
        <v>0</v>
      </c>
      <c r="H57">
        <f t="shared" si="4"/>
        <v>0.27038719446247028</v>
      </c>
      <c r="I57">
        <f t="shared" si="5"/>
        <v>-1.0856745817698688</v>
      </c>
      <c r="J57">
        <f t="shared" si="6"/>
        <v>1.0856745817698688</v>
      </c>
      <c r="K57">
        <f t="shared" si="7"/>
        <v>0.52302167544966849</v>
      </c>
      <c r="L57">
        <f t="shared" si="8"/>
        <v>0.47697832455033157</v>
      </c>
      <c r="M57">
        <f t="shared" si="9"/>
        <v>1.9119666486866893</v>
      </c>
      <c r="N57">
        <f t="shared" si="10"/>
        <v>2.096531327587567</v>
      </c>
    </row>
    <row r="58" spans="1:14" x14ac:dyDescent="0.25">
      <c r="A58" s="4">
        <f>IF('True_Odds_Calculator_2-way'!A59="","",'True_Odds_Calculator_2-way'!A59)</f>
        <v>1.94</v>
      </c>
      <c r="B58" s="4">
        <f>IF('True_Odds_Calculator_2-way'!B59="","",'True_Odds_Calculator_2-way'!B59)</f>
        <v>1.89</v>
      </c>
      <c r="C58" s="4">
        <f t="shared" si="0"/>
        <v>0.51546391752577325</v>
      </c>
      <c r="D58">
        <f t="shared" si="1"/>
        <v>0.52910052910052918</v>
      </c>
      <c r="E58">
        <f t="shared" si="2"/>
        <v>4.4564446626302434E-2</v>
      </c>
      <c r="F58">
        <f t="shared" si="3"/>
        <v>-0.22816778486881573</v>
      </c>
      <c r="G58">
        <v>0</v>
      </c>
      <c r="H58">
        <f t="shared" si="4"/>
        <v>0.27273223149511816</v>
      </c>
      <c r="I58">
        <f t="shared" si="5"/>
        <v>-1.093304334427839</v>
      </c>
      <c r="J58">
        <f t="shared" si="6"/>
        <v>1.093304334427839</v>
      </c>
      <c r="K58">
        <f t="shared" si="7"/>
        <v>0.49316812364659818</v>
      </c>
      <c r="L58">
        <f t="shared" si="8"/>
        <v>0.50683187635340188</v>
      </c>
      <c r="M58">
        <f t="shared" si="9"/>
        <v>2.0277060743621682</v>
      </c>
      <c r="N58">
        <f t="shared" si="10"/>
        <v>1.9730408576407765</v>
      </c>
    </row>
    <row r="59" spans="1:14" x14ac:dyDescent="0.25">
      <c r="A59" s="4">
        <f>IF('True_Odds_Calculator_2-way'!A60="","",'True_Odds_Calculator_2-way'!A60)</f>
        <v>2.2999999999999998</v>
      </c>
      <c r="B59" s="4">
        <f>IF('True_Odds_Calculator_2-way'!B60="","",'True_Odds_Calculator_2-way'!B60)</f>
        <v>1.63</v>
      </c>
      <c r="C59" s="4">
        <f t="shared" si="0"/>
        <v>0.43478260869565222</v>
      </c>
      <c r="D59">
        <f t="shared" si="1"/>
        <v>0.61349693251533743</v>
      </c>
      <c r="E59">
        <f t="shared" si="2"/>
        <v>4.8279541210989763E-2</v>
      </c>
      <c r="F59">
        <f t="shared" si="3"/>
        <v>-0.21845825553480913</v>
      </c>
      <c r="G59">
        <v>0</v>
      </c>
      <c r="H59">
        <f t="shared" si="4"/>
        <v>0.26673779674579889</v>
      </c>
      <c r="I59">
        <f t="shared" si="5"/>
        <v>-1.1049892402196602</v>
      </c>
      <c r="J59">
        <f t="shared" si="6"/>
        <v>1.1049892402196602</v>
      </c>
      <c r="K59">
        <f t="shared" si="7"/>
        <v>0.41042714588044982</v>
      </c>
      <c r="L59">
        <f t="shared" si="8"/>
        <v>0.58957285411955018</v>
      </c>
      <c r="M59">
        <f t="shared" si="9"/>
        <v>2.4364860122855578</v>
      </c>
      <c r="N59">
        <f t="shared" si="10"/>
        <v>1.6961432213383858</v>
      </c>
    </row>
    <row r="60" spans="1:14" x14ac:dyDescent="0.25">
      <c r="A60" s="4">
        <f>IF('True_Odds_Calculator_2-way'!A61="","",'True_Odds_Calculator_2-way'!A61)</f>
        <v>2.1</v>
      </c>
      <c r="B60" s="4">
        <f>IF('True_Odds_Calculator_2-way'!B61="","",'True_Odds_Calculator_2-way'!B61)</f>
        <v>1.75</v>
      </c>
      <c r="C60" s="4">
        <f t="shared" si="0"/>
        <v>0.47619047619047616</v>
      </c>
      <c r="D60">
        <f t="shared" si="1"/>
        <v>0.5714285714285714</v>
      </c>
      <c r="E60">
        <f t="shared" si="2"/>
        <v>4.761904761904745E-2</v>
      </c>
      <c r="F60">
        <f t="shared" si="3"/>
        <v>-0.22448979591836749</v>
      </c>
      <c r="G60">
        <v>0</v>
      </c>
      <c r="H60">
        <f t="shared" si="4"/>
        <v>0.27210884353741494</v>
      </c>
      <c r="I60">
        <f t="shared" si="5"/>
        <v>-1.1009637651263602</v>
      </c>
      <c r="J60">
        <f t="shared" si="6"/>
        <v>1.1009637651263602</v>
      </c>
      <c r="K60">
        <f t="shared" si="7"/>
        <v>0.4522717320835643</v>
      </c>
      <c r="L60">
        <f t="shared" si="8"/>
        <v>0.54772826791643581</v>
      </c>
      <c r="M60">
        <f t="shared" si="9"/>
        <v>2.2110601416389968</v>
      </c>
      <c r="N60">
        <f t="shared" si="10"/>
        <v>1.8257228238447702</v>
      </c>
    </row>
    <row r="61" spans="1:14" x14ac:dyDescent="0.25">
      <c r="A61" s="4">
        <f>IF('True_Odds_Calculator_2-way'!A62="","",'True_Odds_Calculator_2-way'!A62)</f>
        <v>2.14</v>
      </c>
      <c r="B61" s="4">
        <f>IF('True_Odds_Calculator_2-way'!B62="","",'True_Odds_Calculator_2-way'!B62)</f>
        <v>1.72</v>
      </c>
      <c r="C61" s="4">
        <f t="shared" si="0"/>
        <v>0.46728971962616822</v>
      </c>
      <c r="D61">
        <f t="shared" si="1"/>
        <v>0.58139534883720934</v>
      </c>
      <c r="E61">
        <f t="shared" si="2"/>
        <v>4.8685068463377501E-2</v>
      </c>
      <c r="F61">
        <f t="shared" si="3"/>
        <v>-0.22299500108672032</v>
      </c>
      <c r="G61">
        <v>0</v>
      </c>
      <c r="H61">
        <f t="shared" si="4"/>
        <v>0.27168006955009782</v>
      </c>
      <c r="I61">
        <f t="shared" si="5"/>
        <v>-1.1037769642208697</v>
      </c>
      <c r="J61">
        <f t="shared" si="6"/>
        <v>1.1037769642208697</v>
      </c>
      <c r="K61">
        <f t="shared" si="7"/>
        <v>0.4428098386487857</v>
      </c>
      <c r="L61">
        <f t="shared" si="8"/>
        <v>0.55719016135121435</v>
      </c>
      <c r="M61">
        <f t="shared" si="9"/>
        <v>2.2583057392117913</v>
      </c>
      <c r="N61">
        <f t="shared" si="10"/>
        <v>1.7947194142390264</v>
      </c>
    </row>
    <row r="62" spans="1:14" x14ac:dyDescent="0.25">
      <c r="A62" s="4">
        <f>IF('True_Odds_Calculator_2-way'!A63="","",'True_Odds_Calculator_2-way'!A63)</f>
        <v>2.0099999999999998</v>
      </c>
      <c r="B62" s="4">
        <f>IF('True_Odds_Calculator_2-way'!B63="","",'True_Odds_Calculator_2-way'!B63)</f>
        <v>1.83</v>
      </c>
      <c r="C62" s="4">
        <f t="shared" si="0"/>
        <v>0.49751243781094534</v>
      </c>
      <c r="D62">
        <f t="shared" si="1"/>
        <v>0.54644808743169393</v>
      </c>
      <c r="E62">
        <f t="shared" si="2"/>
        <v>4.3960525242639381E-2</v>
      </c>
      <c r="F62">
        <f t="shared" si="3"/>
        <v>-0.22790419487263125</v>
      </c>
      <c r="G62">
        <v>0</v>
      </c>
      <c r="H62">
        <f t="shared" si="4"/>
        <v>0.27186472011527063</v>
      </c>
      <c r="I62">
        <f t="shared" si="5"/>
        <v>-1.0921952084562025</v>
      </c>
      <c r="J62">
        <f t="shared" si="6"/>
        <v>1.0921952084562025</v>
      </c>
      <c r="K62">
        <f t="shared" si="7"/>
        <v>0.47548468471574579</v>
      </c>
      <c r="L62">
        <f t="shared" si="8"/>
        <v>0.52451531528425399</v>
      </c>
      <c r="M62">
        <f t="shared" si="9"/>
        <v>2.1031171605407648</v>
      </c>
      <c r="N62">
        <f t="shared" si="10"/>
        <v>1.9065220230186481</v>
      </c>
    </row>
    <row r="63" spans="1:14" x14ac:dyDescent="0.25">
      <c r="A63" s="4">
        <f>IF('True_Odds_Calculator_2-way'!A64="","",'True_Odds_Calculator_2-way'!A64)</f>
        <v>2.2200000000000002</v>
      </c>
      <c r="B63" s="4">
        <f>IF('True_Odds_Calculator_2-way'!B64="","",'True_Odds_Calculator_2-way'!B64)</f>
        <v>1.68</v>
      </c>
      <c r="C63" s="4">
        <f t="shared" si="0"/>
        <v>0.4504504504504504</v>
      </c>
      <c r="D63">
        <f t="shared" si="1"/>
        <v>0.59523809523809523</v>
      </c>
      <c r="E63">
        <f t="shared" si="2"/>
        <v>4.5688545688545634E-2</v>
      </c>
      <c r="F63">
        <f t="shared" si="3"/>
        <v>-0.22243672243672252</v>
      </c>
      <c r="G63">
        <v>0</v>
      </c>
      <c r="H63">
        <f t="shared" si="4"/>
        <v>0.2681252681252681</v>
      </c>
      <c r="I63">
        <f t="shared" si="5"/>
        <v>-1.0979071877276467</v>
      </c>
      <c r="J63">
        <f t="shared" si="6"/>
        <v>1.0979071877276467</v>
      </c>
      <c r="K63">
        <f t="shared" si="7"/>
        <v>0.42745148692380741</v>
      </c>
      <c r="L63">
        <f t="shared" si="8"/>
        <v>0.57254851307619281</v>
      </c>
      <c r="M63">
        <f t="shared" si="9"/>
        <v>2.3394467690277296</v>
      </c>
      <c r="N63">
        <f t="shared" si="10"/>
        <v>1.7465768876547993</v>
      </c>
    </row>
    <row r="64" spans="1:14" x14ac:dyDescent="0.25">
      <c r="A64" s="4">
        <f>IF('True_Odds_Calculator_2-way'!A65="","",'True_Odds_Calculator_2-way'!A65)</f>
        <v>2.3199999999999998</v>
      </c>
      <c r="B64" s="4">
        <f>IF('True_Odds_Calculator_2-way'!B65="","",'True_Odds_Calculator_2-way'!B65)</f>
        <v>1.63</v>
      </c>
      <c r="C64" s="4">
        <f t="shared" si="0"/>
        <v>0.43103448275862072</v>
      </c>
      <c r="D64">
        <f t="shared" si="1"/>
        <v>0.61349693251533743</v>
      </c>
      <c r="E64">
        <f t="shared" si="2"/>
        <v>4.4531415273958208E-2</v>
      </c>
      <c r="F64">
        <f t="shared" si="3"/>
        <v>-0.21990691770679072</v>
      </c>
      <c r="G64">
        <v>0</v>
      </c>
      <c r="H64">
        <f t="shared" si="4"/>
        <v>0.26443833298074892</v>
      </c>
      <c r="I64">
        <f t="shared" si="5"/>
        <v>-1.0965861582662817</v>
      </c>
      <c r="J64">
        <f t="shared" si="6"/>
        <v>1.0965861582662817</v>
      </c>
      <c r="K64">
        <f t="shared" si="7"/>
        <v>0.40858123074527514</v>
      </c>
      <c r="L64">
        <f t="shared" si="8"/>
        <v>0.59141876925472492</v>
      </c>
      <c r="M64">
        <f t="shared" si="9"/>
        <v>2.4474937289114918</v>
      </c>
      <c r="N64">
        <f t="shared" si="10"/>
        <v>1.6908492797077574</v>
      </c>
    </row>
    <row r="65" spans="1:14" x14ac:dyDescent="0.25">
      <c r="A65" s="4">
        <f>IF('True_Odds_Calculator_2-way'!A66="","",'True_Odds_Calculator_2-way'!A66)</f>
        <v>2</v>
      </c>
      <c r="B65" s="4">
        <f>IF('True_Odds_Calculator_2-way'!B66="","",'True_Odds_Calculator_2-way'!B66)</f>
        <v>1.84</v>
      </c>
      <c r="C65" s="4">
        <f t="shared" si="0"/>
        <v>0.5</v>
      </c>
      <c r="D65">
        <f t="shared" si="1"/>
        <v>0.54347826086956519</v>
      </c>
      <c r="E65">
        <f t="shared" si="2"/>
        <v>4.3478260869565188E-2</v>
      </c>
      <c r="F65">
        <f t="shared" si="3"/>
        <v>-0.22826086956521741</v>
      </c>
      <c r="G65">
        <v>0</v>
      </c>
      <c r="H65">
        <f t="shared" si="4"/>
        <v>0.27173913043478259</v>
      </c>
      <c r="I65">
        <f t="shared" si="5"/>
        <v>-1.0910894511799618</v>
      </c>
      <c r="J65">
        <f t="shared" si="6"/>
        <v>1.0910894511799618</v>
      </c>
      <c r="K65">
        <f t="shared" si="7"/>
        <v>0.47821961869479995</v>
      </c>
      <c r="L65">
        <f t="shared" si="8"/>
        <v>0.52178038130519999</v>
      </c>
      <c r="M65">
        <f t="shared" si="9"/>
        <v>2.091089451179962</v>
      </c>
      <c r="N65">
        <f t="shared" si="10"/>
        <v>1.9165151389911681</v>
      </c>
    </row>
    <row r="66" spans="1:14" x14ac:dyDescent="0.25">
      <c r="A66" s="4">
        <f>IF('True_Odds_Calculator_2-way'!A67="","",'True_Odds_Calculator_2-way'!A67)</f>
        <v>2.13</v>
      </c>
      <c r="B66" s="4">
        <f>IF('True_Odds_Calculator_2-way'!B67="","",'True_Odds_Calculator_2-way'!B67)</f>
        <v>1.73</v>
      </c>
      <c r="C66" s="4">
        <f t="shared" si="0"/>
        <v>0.46948356807511737</v>
      </c>
      <c r="D66">
        <f t="shared" si="1"/>
        <v>0.5780346820809249</v>
      </c>
      <c r="E66">
        <f t="shared" si="2"/>
        <v>4.7518250156042274E-2</v>
      </c>
      <c r="F66">
        <f t="shared" si="3"/>
        <v>-0.22385953485847643</v>
      </c>
      <c r="G66">
        <v>0</v>
      </c>
      <c r="H66">
        <f t="shared" si="4"/>
        <v>0.27137778501451876</v>
      </c>
      <c r="I66">
        <f t="shared" si="5"/>
        <v>-1.1010304962695641</v>
      </c>
      <c r="J66">
        <f t="shared" si="6"/>
        <v>1.1010304962695641</v>
      </c>
      <c r="K66">
        <f t="shared" si="7"/>
        <v>0.44560014093190792</v>
      </c>
      <c r="L66">
        <f t="shared" si="8"/>
        <v>0.55439985906809197</v>
      </c>
      <c r="M66">
        <f t="shared" si="9"/>
        <v>2.244164460784607</v>
      </c>
      <c r="N66">
        <f t="shared" si="10"/>
        <v>1.8037522622767821</v>
      </c>
    </row>
    <row r="67" spans="1:14" x14ac:dyDescent="0.25">
      <c r="A67" s="4">
        <f>IF('True_Odds_Calculator_2-way'!A68="","",'True_Odds_Calculator_2-way'!A68)</f>
        <v>2.13</v>
      </c>
      <c r="B67" s="4">
        <f>IF('True_Odds_Calculator_2-way'!B68="","",'True_Odds_Calculator_2-way'!B68)</f>
        <v>1.73</v>
      </c>
      <c r="C67" s="4">
        <f t="shared" ref="C67:C130" si="11">1/A67</f>
        <v>0.46948356807511737</v>
      </c>
      <c r="D67">
        <f t="shared" ref="D67:D130" si="12">1/B67</f>
        <v>0.5780346820809249</v>
      </c>
      <c r="E67">
        <f t="shared" ref="E67:E130" si="13">C67+D67-1</f>
        <v>4.7518250156042274E-2</v>
      </c>
      <c r="F67">
        <f t="shared" ref="F67:F130" si="14">C67+D67-(C67*D67)-1</f>
        <v>-0.22385953485847643</v>
      </c>
      <c r="G67">
        <v>0</v>
      </c>
      <c r="H67">
        <f t="shared" ref="H67:H130" si="15">C67*D67</f>
        <v>0.27137778501451876</v>
      </c>
      <c r="I67">
        <f t="shared" ref="I67:I130" si="16">((-4*F67*H67)^0.5)/(2*F67)</f>
        <v>-1.1010304962695641</v>
      </c>
      <c r="J67">
        <f t="shared" ref="J67:J130" si="17">(-((-4*F67*H67)^0.5))/(2*F67)</f>
        <v>1.1010304962695641</v>
      </c>
      <c r="K67">
        <f t="shared" ref="K67:K130" si="18">IF(A67="","",(C67/($J67+C67-($J67*C67))))</f>
        <v>0.44560014093190792</v>
      </c>
      <c r="L67">
        <f t="shared" ref="L67:L130" si="19">IF(B67="","",(D67/($J67+D67-($J67*D67))))</f>
        <v>0.55439985906809197</v>
      </c>
      <c r="M67">
        <f t="shared" ref="M67:M130" si="20">IF(A67="","",1/K67)</f>
        <v>2.244164460784607</v>
      </c>
      <c r="N67">
        <f t="shared" ref="N67:N130" si="21">IF(B67="","",1/L67)</f>
        <v>1.8037522622767821</v>
      </c>
    </row>
    <row r="68" spans="1:14" x14ac:dyDescent="0.25">
      <c r="A68" s="4">
        <f>IF('True_Odds_Calculator_2-way'!A69="","",'True_Odds_Calculator_2-way'!A69)</f>
        <v>2.11</v>
      </c>
      <c r="B68" s="4">
        <f>IF('True_Odds_Calculator_2-way'!B69="","",'True_Odds_Calculator_2-way'!B69)</f>
        <v>1.75</v>
      </c>
      <c r="C68" s="4">
        <f t="shared" si="11"/>
        <v>0.47393364928909953</v>
      </c>
      <c r="D68">
        <f t="shared" si="12"/>
        <v>0.5714285714285714</v>
      </c>
      <c r="E68">
        <f t="shared" si="13"/>
        <v>4.5362220717670931E-2</v>
      </c>
      <c r="F68">
        <f t="shared" si="14"/>
        <v>-0.22545700744752883</v>
      </c>
      <c r="G68">
        <v>0</v>
      </c>
      <c r="H68">
        <f t="shared" si="15"/>
        <v>0.27081922816519971</v>
      </c>
      <c r="I68">
        <f t="shared" si="16"/>
        <v>-1.0959932487023818</v>
      </c>
      <c r="J68">
        <f t="shared" si="17"/>
        <v>1.0959932487023818</v>
      </c>
      <c r="K68">
        <f t="shared" si="18"/>
        <v>0.45115105429092489</v>
      </c>
      <c r="L68">
        <f t="shared" si="19"/>
        <v>0.54884894570907516</v>
      </c>
      <c r="M68">
        <f t="shared" si="20"/>
        <v>2.216552506059644</v>
      </c>
      <c r="N68">
        <f t="shared" si="21"/>
        <v>1.8219949365267862</v>
      </c>
    </row>
    <row r="69" spans="1:14" x14ac:dyDescent="0.25">
      <c r="A69" s="4">
        <f>IF('True_Odds_Calculator_2-way'!A70="","",'True_Odds_Calculator_2-way'!A70)</f>
        <v>2.2000000000000002</v>
      </c>
      <c r="B69" s="4">
        <f>IF('True_Odds_Calculator_2-way'!B70="","",'True_Odds_Calculator_2-way'!B70)</f>
        <v>1.69</v>
      </c>
      <c r="C69" s="4">
        <f t="shared" si="11"/>
        <v>0.45454545454545453</v>
      </c>
      <c r="D69">
        <f t="shared" si="12"/>
        <v>0.59171597633136097</v>
      </c>
      <c r="E69">
        <f t="shared" si="13"/>
        <v>4.6261430876815446E-2</v>
      </c>
      <c r="F69">
        <f t="shared" si="14"/>
        <v>-0.22270037654653052</v>
      </c>
      <c r="G69">
        <v>0</v>
      </c>
      <c r="H69">
        <f t="shared" si="15"/>
        <v>0.26896180742334591</v>
      </c>
      <c r="I69">
        <f t="shared" si="16"/>
        <v>-1.0989674556596447</v>
      </c>
      <c r="J69">
        <f t="shared" si="17"/>
        <v>1.0989674556596447</v>
      </c>
      <c r="K69">
        <f t="shared" si="18"/>
        <v>0.43126481036507081</v>
      </c>
      <c r="L69">
        <f t="shared" si="19"/>
        <v>0.56873518963492942</v>
      </c>
      <c r="M69">
        <f t="shared" si="20"/>
        <v>2.3187609467915737</v>
      </c>
      <c r="N69">
        <f t="shared" si="21"/>
        <v>1.7582875444051547</v>
      </c>
    </row>
    <row r="70" spans="1:14" x14ac:dyDescent="0.25">
      <c r="A70" s="4">
        <f>IF('True_Odds_Calculator_2-way'!A71="","",'True_Odds_Calculator_2-way'!A71)</f>
        <v>2.41</v>
      </c>
      <c r="B70" s="4">
        <f>IF('True_Odds_Calculator_2-way'!B71="","",'True_Odds_Calculator_2-way'!B71)</f>
        <v>1.58</v>
      </c>
      <c r="C70" s="4">
        <f t="shared" si="11"/>
        <v>0.41493775933609955</v>
      </c>
      <c r="D70">
        <f t="shared" si="12"/>
        <v>0.63291139240506322</v>
      </c>
      <c r="E70">
        <f t="shared" si="13"/>
        <v>4.7849151741162776E-2</v>
      </c>
      <c r="F70">
        <f t="shared" si="14"/>
        <v>-0.214769683281685</v>
      </c>
      <c r="G70">
        <v>0</v>
      </c>
      <c r="H70">
        <f t="shared" si="15"/>
        <v>0.26261883502284777</v>
      </c>
      <c r="I70">
        <f t="shared" si="16"/>
        <v>-1.1057996468120721</v>
      </c>
      <c r="J70">
        <f t="shared" si="17"/>
        <v>1.1057996468120721</v>
      </c>
      <c r="K70">
        <f t="shared" si="18"/>
        <v>0.39075054356977457</v>
      </c>
      <c r="L70">
        <f t="shared" si="19"/>
        <v>0.60924945643022566</v>
      </c>
      <c r="M70">
        <f t="shared" si="20"/>
        <v>2.5591775020050216</v>
      </c>
      <c r="N70">
        <f t="shared" si="21"/>
        <v>1.6413637951510016</v>
      </c>
    </row>
    <row r="71" spans="1:14" x14ac:dyDescent="0.25">
      <c r="A71" s="4">
        <f>IF('True_Odds_Calculator_2-way'!A72="","",'True_Odds_Calculator_2-way'!A72)</f>
        <v>1.88</v>
      </c>
      <c r="B71" s="4">
        <f>IF('True_Odds_Calculator_2-way'!B72="","",'True_Odds_Calculator_2-way'!B72)</f>
        <v>1.92</v>
      </c>
      <c r="C71" s="4">
        <f t="shared" si="11"/>
        <v>0.53191489361702127</v>
      </c>
      <c r="D71">
        <f t="shared" si="12"/>
        <v>0.52083333333333337</v>
      </c>
      <c r="E71">
        <f t="shared" si="13"/>
        <v>5.2748226950354749E-2</v>
      </c>
      <c r="F71">
        <f t="shared" si="14"/>
        <v>-0.22429078014184389</v>
      </c>
      <c r="G71">
        <v>0</v>
      </c>
      <c r="H71">
        <f t="shared" si="15"/>
        <v>0.27703900709219859</v>
      </c>
      <c r="I71">
        <f t="shared" si="16"/>
        <v>-1.1113855611859678</v>
      </c>
      <c r="J71">
        <f t="shared" si="17"/>
        <v>1.1113855611859678</v>
      </c>
      <c r="K71">
        <f t="shared" si="18"/>
        <v>0.50555624159601487</v>
      </c>
      <c r="L71">
        <f t="shared" si="19"/>
        <v>0.49444375840398497</v>
      </c>
      <c r="M71">
        <f t="shared" si="20"/>
        <v>1.9780192938436518</v>
      </c>
      <c r="N71">
        <f t="shared" si="21"/>
        <v>2.0224747162910903</v>
      </c>
    </row>
    <row r="72" spans="1:14" x14ac:dyDescent="0.25">
      <c r="A72" s="4">
        <f>IF('True_Odds_Calculator_2-way'!A73="","",'True_Odds_Calculator_2-way'!A73)</f>
        <v>2.0699999999999998</v>
      </c>
      <c r="B72" s="4">
        <f>IF('True_Odds_Calculator_2-way'!B73="","",'True_Odds_Calculator_2-way'!B73)</f>
        <v>1.74</v>
      </c>
      <c r="C72" s="4">
        <f t="shared" si="11"/>
        <v>0.48309178743961356</v>
      </c>
      <c r="D72">
        <f t="shared" si="12"/>
        <v>0.57471264367816088</v>
      </c>
      <c r="E72">
        <f t="shared" si="13"/>
        <v>5.7804431117774335E-2</v>
      </c>
      <c r="F72">
        <f t="shared" si="14"/>
        <v>-0.21983452718085417</v>
      </c>
      <c r="G72">
        <v>0</v>
      </c>
      <c r="H72">
        <f t="shared" si="15"/>
        <v>0.27763895829862845</v>
      </c>
      <c r="I72">
        <f t="shared" si="16"/>
        <v>-1.1238083413904847</v>
      </c>
      <c r="J72">
        <f t="shared" si="17"/>
        <v>1.1238083413904847</v>
      </c>
      <c r="K72">
        <f t="shared" si="18"/>
        <v>0.45403468094844279</v>
      </c>
      <c r="L72">
        <f t="shared" si="19"/>
        <v>0.54596531905155732</v>
      </c>
      <c r="M72">
        <f t="shared" si="20"/>
        <v>2.2024749252878184</v>
      </c>
      <c r="N72">
        <f t="shared" si="21"/>
        <v>1.8316181726289591</v>
      </c>
    </row>
    <row r="73" spans="1:14" x14ac:dyDescent="0.25">
      <c r="A73" s="4">
        <f>IF('True_Odds_Calculator_2-way'!A74="","",'True_Odds_Calculator_2-way'!A74)</f>
        <v>1.98</v>
      </c>
      <c r="B73" s="4">
        <f>IF('True_Odds_Calculator_2-way'!B74="","",'True_Odds_Calculator_2-way'!B74)</f>
        <v>1.83</v>
      </c>
      <c r="C73" s="4">
        <f t="shared" si="11"/>
        <v>0.50505050505050508</v>
      </c>
      <c r="D73">
        <f t="shared" si="12"/>
        <v>0.54644808743169393</v>
      </c>
      <c r="E73">
        <f t="shared" si="13"/>
        <v>5.1498592482198902E-2</v>
      </c>
      <c r="F73">
        <f t="shared" si="14"/>
        <v>-0.22448529005906059</v>
      </c>
      <c r="G73">
        <v>0</v>
      </c>
      <c r="H73">
        <f t="shared" si="15"/>
        <v>0.27598388254125955</v>
      </c>
      <c r="I73">
        <f t="shared" si="16"/>
        <v>-1.108786465294761</v>
      </c>
      <c r="J73">
        <f t="shared" si="17"/>
        <v>1.108786465294761</v>
      </c>
      <c r="K73">
        <f t="shared" si="18"/>
        <v>0.47924607247172535</v>
      </c>
      <c r="L73">
        <f t="shared" si="19"/>
        <v>0.52075392752827476</v>
      </c>
      <c r="M73">
        <f t="shared" si="20"/>
        <v>2.0866107359888657</v>
      </c>
      <c r="N73">
        <f t="shared" si="21"/>
        <v>1.9202927661946518</v>
      </c>
    </row>
    <row r="74" spans="1:14" x14ac:dyDescent="0.25">
      <c r="A74" s="4">
        <f>IF('True_Odds_Calculator_2-way'!A75="","",'True_Odds_Calculator_2-way'!A75)</f>
        <v>1.79</v>
      </c>
      <c r="B74" s="4">
        <f>IF('True_Odds_Calculator_2-way'!B75="","",'True_Odds_Calculator_2-way'!B75)</f>
        <v>2.0099999999999998</v>
      </c>
      <c r="C74" s="4">
        <f t="shared" si="11"/>
        <v>0.55865921787709494</v>
      </c>
      <c r="D74">
        <f t="shared" si="12"/>
        <v>0.49751243781094534</v>
      </c>
      <c r="E74">
        <f t="shared" si="13"/>
        <v>5.6171655688040278E-2</v>
      </c>
      <c r="F74">
        <f t="shared" si="14"/>
        <v>-0.22176825370354925</v>
      </c>
      <c r="G74">
        <v>0</v>
      </c>
      <c r="H74">
        <f t="shared" si="15"/>
        <v>0.27793990939158958</v>
      </c>
      <c r="I74">
        <f t="shared" si="16"/>
        <v>-1.1195043036766856</v>
      </c>
      <c r="J74">
        <f t="shared" si="17"/>
        <v>1.1195043036766856</v>
      </c>
      <c r="K74">
        <f t="shared" si="18"/>
        <v>0.53067052771078471</v>
      </c>
      <c r="L74">
        <f t="shared" si="19"/>
        <v>0.46932947228921518</v>
      </c>
      <c r="M74">
        <f t="shared" si="20"/>
        <v>1.884408399904582</v>
      </c>
      <c r="N74">
        <f t="shared" si="21"/>
        <v>2.1306993467134521</v>
      </c>
    </row>
    <row r="75" spans="1:14" x14ac:dyDescent="0.25">
      <c r="A75" s="4">
        <f>IF('True_Odds_Calculator_2-way'!A76="","",'True_Odds_Calculator_2-way'!A76)</f>
        <v>1.68</v>
      </c>
      <c r="B75" s="4">
        <f>IF('True_Odds_Calculator_2-way'!B76="","",'True_Odds_Calculator_2-way'!B76)</f>
        <v>2.16</v>
      </c>
      <c r="C75" s="4">
        <f t="shared" si="11"/>
        <v>0.59523809523809523</v>
      </c>
      <c r="D75">
        <f t="shared" si="12"/>
        <v>0.46296296296296291</v>
      </c>
      <c r="E75">
        <f t="shared" si="13"/>
        <v>5.8201058201058142E-2</v>
      </c>
      <c r="F75">
        <f t="shared" si="14"/>
        <v>-0.21737213403880074</v>
      </c>
      <c r="G75">
        <v>0</v>
      </c>
      <c r="H75">
        <f t="shared" si="15"/>
        <v>0.27557319223985888</v>
      </c>
      <c r="I75">
        <f t="shared" si="16"/>
        <v>-1.1259433727776123</v>
      </c>
      <c r="J75">
        <f t="shared" si="17"/>
        <v>1.1259433727776123</v>
      </c>
      <c r="K75">
        <f t="shared" si="18"/>
        <v>0.56636639073545691</v>
      </c>
      <c r="L75">
        <f t="shared" si="19"/>
        <v>0.4336336092645432</v>
      </c>
      <c r="M75">
        <f t="shared" si="20"/>
        <v>1.7656414934887763</v>
      </c>
      <c r="N75">
        <f t="shared" si="21"/>
        <v>2.3060943124220299</v>
      </c>
    </row>
    <row r="76" spans="1:14" x14ac:dyDescent="0.25">
      <c r="A76" s="4">
        <f>IF('True_Odds_Calculator_2-way'!A77="","",'True_Odds_Calculator_2-way'!A77)</f>
        <v>1.84</v>
      </c>
      <c r="B76" s="4">
        <f>IF('True_Odds_Calculator_2-way'!B77="","",'True_Odds_Calculator_2-way'!B77)</f>
        <v>2.04</v>
      </c>
      <c r="C76" s="4">
        <f t="shared" si="11"/>
        <v>0.54347826086956519</v>
      </c>
      <c r="D76">
        <f t="shared" si="12"/>
        <v>0.49019607843137253</v>
      </c>
      <c r="E76">
        <f t="shared" si="13"/>
        <v>3.3674339300937772E-2</v>
      </c>
      <c r="F76">
        <f t="shared" si="14"/>
        <v>-0.23273657289002547</v>
      </c>
      <c r="G76">
        <v>0</v>
      </c>
      <c r="H76">
        <f t="shared" si="15"/>
        <v>0.2664109121909633</v>
      </c>
      <c r="I76">
        <f t="shared" si="16"/>
        <v>-1.0699012312772824</v>
      </c>
      <c r="J76">
        <f t="shared" si="17"/>
        <v>1.0699012312772824</v>
      </c>
      <c r="K76">
        <f t="shared" si="18"/>
        <v>0.52667142178083093</v>
      </c>
      <c r="L76">
        <f t="shared" si="19"/>
        <v>0.47332857821916891</v>
      </c>
      <c r="M76">
        <f t="shared" si="20"/>
        <v>1.8987170342729172</v>
      </c>
      <c r="N76">
        <f t="shared" si="21"/>
        <v>2.1126972805283741</v>
      </c>
    </row>
    <row r="77" spans="1:14" x14ac:dyDescent="0.25">
      <c r="A77" s="4">
        <f>IF('True_Odds_Calculator_2-way'!A78="","",'True_Odds_Calculator_2-way'!A78)</f>
        <v>1.97</v>
      </c>
      <c r="B77" s="4">
        <f>IF('True_Odds_Calculator_2-way'!B78="","",'True_Odds_Calculator_2-way'!B78)</f>
        <v>1.84</v>
      </c>
      <c r="C77" s="4">
        <f t="shared" si="11"/>
        <v>0.50761421319796951</v>
      </c>
      <c r="D77">
        <f t="shared" si="12"/>
        <v>0.54347826086956519</v>
      </c>
      <c r="E77">
        <f t="shared" si="13"/>
        <v>5.1092474067534699E-2</v>
      </c>
      <c r="F77">
        <f t="shared" si="14"/>
        <v>-0.22478481571397047</v>
      </c>
      <c r="G77">
        <v>0</v>
      </c>
      <c r="H77">
        <f t="shared" si="15"/>
        <v>0.27587728978150516</v>
      </c>
      <c r="I77">
        <f t="shared" si="16"/>
        <v>-1.1078334900733191</v>
      </c>
      <c r="J77">
        <f t="shared" si="17"/>
        <v>1.1078334900733191</v>
      </c>
      <c r="K77">
        <f t="shared" si="18"/>
        <v>0.48202098239800484</v>
      </c>
      <c r="L77">
        <f t="shared" si="19"/>
        <v>0.51797901760199527</v>
      </c>
      <c r="M77">
        <f t="shared" si="20"/>
        <v>2.0745984853711197</v>
      </c>
      <c r="N77">
        <f t="shared" si="21"/>
        <v>1.9305801316615878</v>
      </c>
    </row>
    <row r="78" spans="1:14" x14ac:dyDescent="0.25">
      <c r="A78" s="4">
        <f>IF('True_Odds_Calculator_2-way'!A79="","",'True_Odds_Calculator_2-way'!A79)</f>
        <v>1.9</v>
      </c>
      <c r="B78" s="4">
        <f>IF('True_Odds_Calculator_2-way'!B79="","",'True_Odds_Calculator_2-way'!B79)</f>
        <v>1.9</v>
      </c>
      <c r="C78" s="4">
        <f t="shared" si="11"/>
        <v>0.52631578947368418</v>
      </c>
      <c r="D78">
        <f t="shared" si="12"/>
        <v>0.52631578947368418</v>
      </c>
      <c r="E78">
        <f t="shared" si="13"/>
        <v>5.2631578947368363E-2</v>
      </c>
      <c r="F78">
        <f t="shared" si="14"/>
        <v>-0.22437673130193914</v>
      </c>
      <c r="G78">
        <v>0</v>
      </c>
      <c r="H78">
        <f t="shared" si="15"/>
        <v>0.27700831024930744</v>
      </c>
      <c r="I78">
        <f t="shared" si="16"/>
        <v>-1.1111111111111109</v>
      </c>
      <c r="J78">
        <f t="shared" si="17"/>
        <v>1.1111111111111109</v>
      </c>
      <c r="K78">
        <f t="shared" si="18"/>
        <v>0.49999999999999989</v>
      </c>
      <c r="L78">
        <f t="shared" si="19"/>
        <v>0.49999999999999989</v>
      </c>
      <c r="M78">
        <f t="shared" si="20"/>
        <v>2.0000000000000004</v>
      </c>
      <c r="N78">
        <f t="shared" si="21"/>
        <v>2.0000000000000004</v>
      </c>
    </row>
    <row r="79" spans="1:14" x14ac:dyDescent="0.25">
      <c r="A79" s="4">
        <f>IF('True_Odds_Calculator_2-way'!A80="","",'True_Odds_Calculator_2-way'!A80)</f>
        <v>2</v>
      </c>
      <c r="B79" s="4">
        <f>IF('True_Odds_Calculator_2-way'!B80="","",'True_Odds_Calculator_2-way'!B80)</f>
        <v>1.81</v>
      </c>
      <c r="C79" s="4">
        <f t="shared" si="11"/>
        <v>0.5</v>
      </c>
      <c r="D79">
        <f t="shared" si="12"/>
        <v>0.5524861878453039</v>
      </c>
      <c r="E79">
        <f t="shared" si="13"/>
        <v>5.2486187845303789E-2</v>
      </c>
      <c r="F79">
        <f t="shared" si="14"/>
        <v>-0.22375690607734811</v>
      </c>
      <c r="G79">
        <v>0</v>
      </c>
      <c r="H79">
        <f t="shared" si="15"/>
        <v>0.27624309392265195</v>
      </c>
      <c r="I79">
        <f t="shared" si="16"/>
        <v>-1.1111111111111112</v>
      </c>
      <c r="J79">
        <f t="shared" si="17"/>
        <v>1.1111111111111112</v>
      </c>
      <c r="K79">
        <f t="shared" si="18"/>
        <v>0.47368421052631576</v>
      </c>
      <c r="L79">
        <f t="shared" si="19"/>
        <v>0.5263157894736844</v>
      </c>
      <c r="M79">
        <f t="shared" si="20"/>
        <v>2.1111111111111112</v>
      </c>
      <c r="N79">
        <f t="shared" si="21"/>
        <v>1.8999999999999992</v>
      </c>
    </row>
    <row r="80" spans="1:14" x14ac:dyDescent="0.25">
      <c r="A80" s="4">
        <f>IF('True_Odds_Calculator_2-way'!A81="","",'True_Odds_Calculator_2-way'!A81)</f>
        <v>1.84</v>
      </c>
      <c r="B80" s="4">
        <f>IF('True_Odds_Calculator_2-way'!B81="","",'True_Odds_Calculator_2-way'!B81)</f>
        <v>2.06</v>
      </c>
      <c r="C80" s="4">
        <f t="shared" si="11"/>
        <v>0.54347826086956519</v>
      </c>
      <c r="D80">
        <f t="shared" si="12"/>
        <v>0.4854368932038835</v>
      </c>
      <c r="E80">
        <f t="shared" si="13"/>
        <v>2.891515407344869E-2</v>
      </c>
      <c r="F80">
        <f t="shared" si="14"/>
        <v>-0.23490924440692273</v>
      </c>
      <c r="G80">
        <v>0</v>
      </c>
      <c r="H80">
        <f t="shared" si="15"/>
        <v>0.26382439848037148</v>
      </c>
      <c r="I80">
        <f t="shared" si="16"/>
        <v>-1.0597597584982434</v>
      </c>
      <c r="J80">
        <f t="shared" si="17"/>
        <v>1.0597597584982434</v>
      </c>
      <c r="K80">
        <f t="shared" si="18"/>
        <v>0.52904505015074577</v>
      </c>
      <c r="L80">
        <f t="shared" si="19"/>
        <v>0.47095494984925418</v>
      </c>
      <c r="M80">
        <f t="shared" si="20"/>
        <v>1.8901981971385247</v>
      </c>
      <c r="N80">
        <f t="shared" si="21"/>
        <v>2.123345344008138</v>
      </c>
    </row>
    <row r="81" spans="1:14" x14ac:dyDescent="0.25">
      <c r="A81" s="4">
        <f>IF('True_Odds_Calculator_2-way'!A82="","",'True_Odds_Calculator_2-way'!A82)</f>
        <v>1.66</v>
      </c>
      <c r="B81" s="4">
        <f>IF('True_Odds_Calculator_2-way'!B82="","",'True_Odds_Calculator_2-way'!B82)</f>
        <v>2.34</v>
      </c>
      <c r="C81" s="4">
        <f t="shared" si="11"/>
        <v>0.60240963855421692</v>
      </c>
      <c r="D81">
        <f t="shared" si="12"/>
        <v>0.42735042735042739</v>
      </c>
      <c r="E81">
        <f t="shared" si="13"/>
        <v>2.9760065904644417E-2</v>
      </c>
      <c r="F81">
        <f t="shared" si="14"/>
        <v>-0.22767995057151669</v>
      </c>
      <c r="G81">
        <v>0</v>
      </c>
      <c r="H81">
        <f t="shared" si="15"/>
        <v>0.2574400164761611</v>
      </c>
      <c r="I81">
        <f t="shared" si="16"/>
        <v>-1.0633485251477839</v>
      </c>
      <c r="J81">
        <f t="shared" si="17"/>
        <v>1.0633485251477839</v>
      </c>
      <c r="K81">
        <f t="shared" si="18"/>
        <v>0.58760965346955907</v>
      </c>
      <c r="L81">
        <f t="shared" si="19"/>
        <v>0.41239034653044082</v>
      </c>
      <c r="M81">
        <f t="shared" si="20"/>
        <v>1.7018100265975373</v>
      </c>
      <c r="N81">
        <f t="shared" si="21"/>
        <v>2.4248870236980302</v>
      </c>
    </row>
    <row r="82" spans="1:14" x14ac:dyDescent="0.25">
      <c r="A82" s="4">
        <f>IF('True_Odds_Calculator_2-way'!A83="","",'True_Odds_Calculator_2-way'!A83)</f>
        <v>2.98</v>
      </c>
      <c r="B82" s="4">
        <f>IF('True_Odds_Calculator_2-way'!B83="","",'True_Odds_Calculator_2-way'!B83)</f>
        <v>1.4</v>
      </c>
      <c r="C82" s="4">
        <f t="shared" si="11"/>
        <v>0.33557046979865773</v>
      </c>
      <c r="D82">
        <f t="shared" si="12"/>
        <v>0.7142857142857143</v>
      </c>
      <c r="E82">
        <f t="shared" si="13"/>
        <v>4.985618408437209E-2</v>
      </c>
      <c r="F82">
        <f t="shared" si="14"/>
        <v>-0.18983700862895492</v>
      </c>
      <c r="G82">
        <v>0</v>
      </c>
      <c r="H82">
        <f t="shared" si="15"/>
        <v>0.23969319271332695</v>
      </c>
      <c r="I82">
        <f t="shared" si="16"/>
        <v>-1.1236664374387368</v>
      </c>
      <c r="J82">
        <f t="shared" si="17"/>
        <v>1.1236664374387368</v>
      </c>
      <c r="K82">
        <f t="shared" si="18"/>
        <v>0.31009102433637947</v>
      </c>
      <c r="L82">
        <f t="shared" si="19"/>
        <v>0.68990897566362053</v>
      </c>
      <c r="M82">
        <f t="shared" si="20"/>
        <v>3.2248595461286986</v>
      </c>
      <c r="N82">
        <f t="shared" si="21"/>
        <v>1.4494665749754947</v>
      </c>
    </row>
    <row r="83" spans="1:14" x14ac:dyDescent="0.25">
      <c r="A83" s="4">
        <f>IF('True_Odds_Calculator_2-way'!A84="","",'True_Odds_Calculator_2-way'!A84)</f>
        <v>2.4</v>
      </c>
      <c r="B83" s="4">
        <f>IF('True_Odds_Calculator_2-way'!B84="","",'True_Odds_Calculator_2-way'!B84)</f>
        <v>1.58</v>
      </c>
      <c r="C83" s="4">
        <f t="shared" si="11"/>
        <v>0.41666666666666669</v>
      </c>
      <c r="D83">
        <f t="shared" si="12"/>
        <v>0.63291139240506322</v>
      </c>
      <c r="E83">
        <f t="shared" si="13"/>
        <v>4.9578059071729852E-2</v>
      </c>
      <c r="F83">
        <f t="shared" si="14"/>
        <v>-0.21413502109704652</v>
      </c>
      <c r="G83">
        <v>0</v>
      </c>
      <c r="H83">
        <f t="shared" si="15"/>
        <v>0.26371308016877637</v>
      </c>
      <c r="I83">
        <f t="shared" si="16"/>
        <v>-1.1097419040461878</v>
      </c>
      <c r="J83">
        <f t="shared" si="17"/>
        <v>1.1097419040461878</v>
      </c>
      <c r="K83">
        <f t="shared" si="18"/>
        <v>0.39159808059207912</v>
      </c>
      <c r="L83">
        <f t="shared" si="19"/>
        <v>0.6084019194079211</v>
      </c>
      <c r="M83">
        <f t="shared" si="20"/>
        <v>2.5536386656646628</v>
      </c>
      <c r="N83">
        <f t="shared" si="21"/>
        <v>1.6436503043467887</v>
      </c>
    </row>
    <row r="84" spans="1:14" x14ac:dyDescent="0.25">
      <c r="A84" s="4">
        <f>IF('True_Odds_Calculator_2-way'!A85="","",'True_Odds_Calculator_2-way'!A85)</f>
        <v>2.42</v>
      </c>
      <c r="B84" s="4">
        <f>IF('True_Odds_Calculator_2-way'!B85="","",'True_Odds_Calculator_2-way'!B85)</f>
        <v>1.58</v>
      </c>
      <c r="C84" s="4">
        <f t="shared" si="11"/>
        <v>0.41322314049586778</v>
      </c>
      <c r="D84">
        <f t="shared" si="12"/>
        <v>0.63291139240506322</v>
      </c>
      <c r="E84">
        <f t="shared" si="13"/>
        <v>4.6134532900931058E-2</v>
      </c>
      <c r="F84">
        <f t="shared" si="14"/>
        <v>-0.21539910032430165</v>
      </c>
      <c r="G84">
        <v>0</v>
      </c>
      <c r="H84">
        <f t="shared" si="15"/>
        <v>0.26153363322523276</v>
      </c>
      <c r="I84">
        <f t="shared" si="16"/>
        <v>-1.1018991068031501</v>
      </c>
      <c r="J84">
        <f t="shared" si="17"/>
        <v>1.1018991068031501</v>
      </c>
      <c r="K84">
        <f t="shared" si="18"/>
        <v>0.38990964805127881</v>
      </c>
      <c r="L84">
        <f t="shared" si="19"/>
        <v>0.61009035194872097</v>
      </c>
      <c r="M84">
        <f t="shared" si="20"/>
        <v>2.5646967316604727</v>
      </c>
      <c r="N84">
        <f t="shared" si="21"/>
        <v>1.6391014819458274</v>
      </c>
    </row>
    <row r="85" spans="1:14" x14ac:dyDescent="0.25">
      <c r="A85" s="4">
        <f>IF('True_Odds_Calculator_2-way'!A86="","",'True_Odds_Calculator_2-way'!A86)</f>
        <v>2.4</v>
      </c>
      <c r="B85" s="4">
        <f>IF('True_Odds_Calculator_2-way'!B86="","",'True_Odds_Calculator_2-way'!B86)</f>
        <v>1.59</v>
      </c>
      <c r="C85" s="4">
        <f t="shared" si="11"/>
        <v>0.41666666666666669</v>
      </c>
      <c r="D85">
        <f t="shared" si="12"/>
        <v>0.62893081761006286</v>
      </c>
      <c r="E85">
        <f t="shared" si="13"/>
        <v>4.5597484276729494E-2</v>
      </c>
      <c r="F85">
        <f t="shared" si="14"/>
        <v>-0.21645702306079673</v>
      </c>
      <c r="G85">
        <v>0</v>
      </c>
      <c r="H85">
        <f t="shared" si="15"/>
        <v>0.26205450733752622</v>
      </c>
      <c r="I85">
        <f t="shared" si="16"/>
        <v>-1.1002971203391536</v>
      </c>
      <c r="J85">
        <f t="shared" si="17"/>
        <v>1.1002971203391536</v>
      </c>
      <c r="K85">
        <f t="shared" si="18"/>
        <v>0.39363632271622356</v>
      </c>
      <c r="L85">
        <f t="shared" si="19"/>
        <v>0.60636367728377649</v>
      </c>
      <c r="M85">
        <f t="shared" si="20"/>
        <v>2.5404159684748153</v>
      </c>
      <c r="N85">
        <f t="shared" si="21"/>
        <v>1.6491753010001007</v>
      </c>
    </row>
    <row r="86" spans="1:14" x14ac:dyDescent="0.25">
      <c r="A86" s="4">
        <f>IF('True_Odds_Calculator_2-way'!A87="","",'True_Odds_Calculator_2-way'!A87)</f>
        <v>2.36</v>
      </c>
      <c r="B86" s="4">
        <f>IF('True_Odds_Calculator_2-way'!B87="","",'True_Odds_Calculator_2-way'!B87)</f>
        <v>1.61</v>
      </c>
      <c r="C86" s="4">
        <f t="shared" si="11"/>
        <v>0.42372881355932207</v>
      </c>
      <c r="D86">
        <f t="shared" si="12"/>
        <v>0.6211180124223602</v>
      </c>
      <c r="E86">
        <f t="shared" si="13"/>
        <v>4.4846825981682326E-2</v>
      </c>
      <c r="F86">
        <f t="shared" si="14"/>
        <v>-0.21833877250236866</v>
      </c>
      <c r="G86">
        <v>0</v>
      </c>
      <c r="H86">
        <f t="shared" si="15"/>
        <v>0.26318559848405093</v>
      </c>
      <c r="I86">
        <f t="shared" si="16"/>
        <v>-1.0979071877276472</v>
      </c>
      <c r="J86">
        <f t="shared" si="17"/>
        <v>1.0979071877276472</v>
      </c>
      <c r="K86">
        <f t="shared" si="18"/>
        <v>0.40109840391847473</v>
      </c>
      <c r="L86">
        <f t="shared" si="19"/>
        <v>0.59890159608152527</v>
      </c>
      <c r="M86">
        <f t="shared" si="20"/>
        <v>2.4931537753095996</v>
      </c>
      <c r="N86">
        <f t="shared" si="21"/>
        <v>1.6697233845138648</v>
      </c>
    </row>
    <row r="87" spans="1:14" x14ac:dyDescent="0.25">
      <c r="A87" s="4">
        <f>IF('True_Odds_Calculator_2-way'!A88="","",'True_Odds_Calculator_2-way'!A88)</f>
        <v>2.33</v>
      </c>
      <c r="B87" s="4">
        <f>IF('True_Odds_Calculator_2-way'!B88="","",'True_Odds_Calculator_2-way'!B88)</f>
        <v>1.62</v>
      </c>
      <c r="C87" s="4">
        <f t="shared" si="11"/>
        <v>0.42918454935622319</v>
      </c>
      <c r="D87">
        <f t="shared" si="12"/>
        <v>0.61728395061728392</v>
      </c>
      <c r="E87">
        <f t="shared" si="13"/>
        <v>4.6468499973506994E-2</v>
      </c>
      <c r="F87">
        <f t="shared" si="14"/>
        <v>-0.21846023419700111</v>
      </c>
      <c r="G87">
        <v>0</v>
      </c>
      <c r="H87">
        <f t="shared" si="15"/>
        <v>0.26492873417050811</v>
      </c>
      <c r="I87">
        <f t="shared" si="16"/>
        <v>-1.1012307625269453</v>
      </c>
      <c r="J87">
        <f t="shared" si="17"/>
        <v>1.1012307625269453</v>
      </c>
      <c r="K87">
        <f t="shared" si="18"/>
        <v>0.40573927715453428</v>
      </c>
      <c r="L87">
        <f t="shared" si="19"/>
        <v>0.59426072284546572</v>
      </c>
      <c r="M87">
        <f t="shared" si="20"/>
        <v>2.4646369141608373</v>
      </c>
      <c r="N87">
        <f t="shared" si="21"/>
        <v>1.6827630727667064</v>
      </c>
    </row>
    <row r="88" spans="1:14" x14ac:dyDescent="0.25">
      <c r="A88" s="4">
        <f>IF('True_Odds_Calculator_2-way'!A89="","",'True_Odds_Calculator_2-way'!A89)</f>
        <v>2.38</v>
      </c>
      <c r="B88" s="4">
        <f>IF('True_Odds_Calculator_2-way'!B89="","",'True_Odds_Calculator_2-way'!B89)</f>
        <v>1.6</v>
      </c>
      <c r="C88" s="4">
        <f t="shared" si="11"/>
        <v>0.42016806722689076</v>
      </c>
      <c r="D88">
        <f t="shared" si="12"/>
        <v>0.625</v>
      </c>
      <c r="E88">
        <f t="shared" si="13"/>
        <v>4.5168067226890818E-2</v>
      </c>
      <c r="F88">
        <f t="shared" si="14"/>
        <v>-0.21743697478991586</v>
      </c>
      <c r="G88">
        <v>0</v>
      </c>
      <c r="H88">
        <f t="shared" si="15"/>
        <v>0.26260504201680673</v>
      </c>
      <c r="I88">
        <f t="shared" si="16"/>
        <v>-1.0989674556596452</v>
      </c>
      <c r="J88">
        <f t="shared" si="17"/>
        <v>1.0989674556596452</v>
      </c>
      <c r="K88">
        <f t="shared" si="18"/>
        <v>0.39736545293100772</v>
      </c>
      <c r="L88">
        <f t="shared" si="19"/>
        <v>0.60263454706899222</v>
      </c>
      <c r="M88">
        <f t="shared" si="20"/>
        <v>2.5165750888103107</v>
      </c>
      <c r="N88">
        <f t="shared" si="21"/>
        <v>1.6593804733957871</v>
      </c>
    </row>
    <row r="89" spans="1:14" x14ac:dyDescent="0.25">
      <c r="A89" s="4">
        <f>IF('True_Odds_Calculator_2-way'!A90="","",'True_Odds_Calculator_2-way'!A90)</f>
        <v>2.27</v>
      </c>
      <c r="B89" s="4">
        <f>IF('True_Odds_Calculator_2-way'!B90="","",'True_Odds_Calculator_2-way'!B90)</f>
        <v>1.65</v>
      </c>
      <c r="C89" s="4">
        <f t="shared" si="11"/>
        <v>0.44052863436123346</v>
      </c>
      <c r="D89">
        <f t="shared" si="12"/>
        <v>0.60606060606060608</v>
      </c>
      <c r="E89">
        <f t="shared" si="13"/>
        <v>4.658924042183954E-2</v>
      </c>
      <c r="F89">
        <f t="shared" si="14"/>
        <v>-0.22039781070618081</v>
      </c>
      <c r="G89">
        <v>0</v>
      </c>
      <c r="H89">
        <f t="shared" si="15"/>
        <v>0.26698705112802029</v>
      </c>
      <c r="I89">
        <f t="shared" si="16"/>
        <v>-1.1006302913143411</v>
      </c>
      <c r="J89">
        <f t="shared" si="17"/>
        <v>1.1006302913143411</v>
      </c>
      <c r="K89">
        <f t="shared" si="18"/>
        <v>0.41704887980643335</v>
      </c>
      <c r="L89">
        <f t="shared" si="19"/>
        <v>0.58295112019356654</v>
      </c>
      <c r="M89">
        <f t="shared" si="20"/>
        <v>2.3978004699692139</v>
      </c>
      <c r="N89">
        <f t="shared" si="21"/>
        <v>1.715409689354322</v>
      </c>
    </row>
    <row r="90" spans="1:14" x14ac:dyDescent="0.25">
      <c r="A90" s="4">
        <f>IF('True_Odds_Calculator_2-way'!A91="","",'True_Odds_Calculator_2-way'!A91)</f>
        <v>2.69</v>
      </c>
      <c r="B90" s="4">
        <f>IF('True_Odds_Calculator_2-way'!B91="","",'True_Odds_Calculator_2-way'!B91)</f>
        <v>1.48</v>
      </c>
      <c r="C90" s="4">
        <f t="shared" si="11"/>
        <v>0.37174721189591081</v>
      </c>
      <c r="D90">
        <f t="shared" si="12"/>
        <v>0.67567567567567566</v>
      </c>
      <c r="E90">
        <f t="shared" si="13"/>
        <v>4.7422887571586525E-2</v>
      </c>
      <c r="F90">
        <f t="shared" si="14"/>
        <v>-0.20375766100673154</v>
      </c>
      <c r="G90">
        <v>0</v>
      </c>
      <c r="H90">
        <f t="shared" si="15"/>
        <v>0.25118054857831812</v>
      </c>
      <c r="I90">
        <f t="shared" si="16"/>
        <v>-1.1102889792108193</v>
      </c>
      <c r="J90">
        <f t="shared" si="17"/>
        <v>1.1102889792108193</v>
      </c>
      <c r="K90">
        <f t="shared" si="18"/>
        <v>0.34765819829406286</v>
      </c>
      <c r="L90">
        <f t="shared" si="19"/>
        <v>0.65234180170593681</v>
      </c>
      <c r="M90">
        <f t="shared" si="20"/>
        <v>2.8763883748662846</v>
      </c>
      <c r="N90">
        <f t="shared" si="21"/>
        <v>1.5329387100211935</v>
      </c>
    </row>
    <row r="91" spans="1:14" x14ac:dyDescent="0.25">
      <c r="A91" s="4">
        <f>IF('True_Odds_Calculator_2-way'!A92="","",'True_Odds_Calculator_2-way'!A92)</f>
        <v>2.38</v>
      </c>
      <c r="B91" s="4">
        <f>IF('True_Odds_Calculator_2-way'!B92="","",'True_Odds_Calculator_2-way'!B92)</f>
        <v>1.57</v>
      </c>
      <c r="C91" s="4">
        <f t="shared" si="11"/>
        <v>0.42016806722689076</v>
      </c>
      <c r="D91">
        <f t="shared" si="12"/>
        <v>0.63694267515923564</v>
      </c>
      <c r="E91">
        <f t="shared" si="13"/>
        <v>5.7110742386126345E-2</v>
      </c>
      <c r="F91">
        <f t="shared" si="14"/>
        <v>-0.210512230369855</v>
      </c>
      <c r="G91">
        <v>0</v>
      </c>
      <c r="H91">
        <f t="shared" si="15"/>
        <v>0.26762297275598135</v>
      </c>
      <c r="I91">
        <f t="shared" si="16"/>
        <v>-1.127516819152897</v>
      </c>
      <c r="J91">
        <f t="shared" si="17"/>
        <v>1.127516819152897</v>
      </c>
      <c r="K91">
        <f t="shared" si="18"/>
        <v>0.39124040734033211</v>
      </c>
      <c r="L91">
        <f t="shared" si="19"/>
        <v>0.60875959265966806</v>
      </c>
      <c r="M91">
        <f t="shared" si="20"/>
        <v>2.5559732104309978</v>
      </c>
      <c r="N91">
        <f t="shared" si="21"/>
        <v>1.6426845869171511</v>
      </c>
    </row>
    <row r="92" spans="1:14" x14ac:dyDescent="0.25">
      <c r="A92" s="4">
        <f>IF('True_Odds_Calculator_2-way'!A93="","",'True_Odds_Calculator_2-way'!A93)</f>
        <v>2.39</v>
      </c>
      <c r="B92" s="4">
        <f>IF('True_Odds_Calculator_2-way'!B93="","",'True_Odds_Calculator_2-way'!B93)</f>
        <v>1.57</v>
      </c>
      <c r="C92" s="4">
        <f t="shared" si="11"/>
        <v>0.41841004184100417</v>
      </c>
      <c r="D92">
        <f t="shared" si="12"/>
        <v>0.63694267515923564</v>
      </c>
      <c r="E92">
        <f t="shared" si="13"/>
        <v>5.5352717000239693E-2</v>
      </c>
      <c r="F92">
        <f t="shared" si="14"/>
        <v>-0.21115049436345723</v>
      </c>
      <c r="G92">
        <v>0</v>
      </c>
      <c r="H92">
        <f t="shared" si="15"/>
        <v>0.26650321136369692</v>
      </c>
      <c r="I92">
        <f t="shared" si="16"/>
        <v>-1.1234536822654881</v>
      </c>
      <c r="J92">
        <f t="shared" si="17"/>
        <v>1.1234536822654881</v>
      </c>
      <c r="K92">
        <f t="shared" si="18"/>
        <v>0.39038091763286176</v>
      </c>
      <c r="L92">
        <f t="shared" si="19"/>
        <v>0.60961908236713847</v>
      </c>
      <c r="M92">
        <f t="shared" si="20"/>
        <v>2.5616006183490287</v>
      </c>
      <c r="N92">
        <f t="shared" si="21"/>
        <v>1.6403685988913279</v>
      </c>
    </row>
    <row r="93" spans="1:14" x14ac:dyDescent="0.25">
      <c r="A93" s="4">
        <f>IF('True_Odds_Calculator_2-way'!A94="","",'True_Odds_Calculator_2-way'!A94)</f>
        <v>2.2799999999999998</v>
      </c>
      <c r="B93" s="4">
        <f>IF('True_Odds_Calculator_2-way'!B94="","",'True_Odds_Calculator_2-way'!B94)</f>
        <v>1.62</v>
      </c>
      <c r="C93" s="4">
        <f t="shared" si="11"/>
        <v>0.43859649122807021</v>
      </c>
      <c r="D93">
        <f t="shared" si="12"/>
        <v>0.61728395061728392</v>
      </c>
      <c r="E93">
        <f t="shared" si="13"/>
        <v>5.5880441845354234E-2</v>
      </c>
      <c r="F93">
        <f t="shared" si="14"/>
        <v>-0.2148581329867878</v>
      </c>
      <c r="G93">
        <v>0</v>
      </c>
      <c r="H93">
        <f t="shared" si="15"/>
        <v>0.27073857483214209</v>
      </c>
      <c r="I93">
        <f t="shared" si="16"/>
        <v>-1.1225331376673435</v>
      </c>
      <c r="J93">
        <f t="shared" si="17"/>
        <v>1.1225331376673435</v>
      </c>
      <c r="K93">
        <f t="shared" si="18"/>
        <v>0.41036711826182348</v>
      </c>
      <c r="L93">
        <f t="shared" si="19"/>
        <v>0.5896328817381763</v>
      </c>
      <c r="M93">
        <f t="shared" si="20"/>
        <v>2.4368424162141995</v>
      </c>
      <c r="N93">
        <f t="shared" si="21"/>
        <v>1.6959705453537532</v>
      </c>
    </row>
    <row r="94" spans="1:14" x14ac:dyDescent="0.25">
      <c r="A94" s="4">
        <f>IF('True_Odds_Calculator_2-way'!A95="","",'True_Odds_Calculator_2-way'!A95)</f>
        <v>1.7</v>
      </c>
      <c r="B94" s="4">
        <f>IF('True_Odds_Calculator_2-way'!B95="","",'True_Odds_Calculator_2-way'!B95)</f>
        <v>2.27</v>
      </c>
      <c r="C94" s="4">
        <f t="shared" si="11"/>
        <v>0.58823529411764708</v>
      </c>
      <c r="D94">
        <f t="shared" si="12"/>
        <v>0.44052863436123346</v>
      </c>
      <c r="E94">
        <f t="shared" si="13"/>
        <v>2.876392847888054E-2</v>
      </c>
      <c r="F94">
        <f t="shared" si="14"/>
        <v>-0.23037056232184505</v>
      </c>
      <c r="G94">
        <v>0</v>
      </c>
      <c r="H94">
        <f t="shared" si="15"/>
        <v>0.25913449080072559</v>
      </c>
      <c r="I94">
        <f t="shared" si="16"/>
        <v>-1.0605938867332434</v>
      </c>
      <c r="J94">
        <f t="shared" si="17"/>
        <v>1.0605938867332434</v>
      </c>
      <c r="K94">
        <f t="shared" si="18"/>
        <v>0.5739158503406081</v>
      </c>
      <c r="L94">
        <f t="shared" si="19"/>
        <v>0.42608414965939195</v>
      </c>
      <c r="M94">
        <f t="shared" si="20"/>
        <v>1.7424157207132702</v>
      </c>
      <c r="N94">
        <f t="shared" si="21"/>
        <v>2.3469542361512192</v>
      </c>
    </row>
    <row r="95" spans="1:14" x14ac:dyDescent="0.25">
      <c r="A95" s="4">
        <f>IF('True_Odds_Calculator_2-way'!A96="","",'True_Odds_Calculator_2-way'!A96)</f>
        <v>1.79</v>
      </c>
      <c r="B95" s="4">
        <f>IF('True_Odds_Calculator_2-way'!B96="","",'True_Odds_Calculator_2-way'!B96)</f>
        <v>2.13</v>
      </c>
      <c r="C95" s="4">
        <f t="shared" si="11"/>
        <v>0.55865921787709494</v>
      </c>
      <c r="D95">
        <f t="shared" si="12"/>
        <v>0.46948356807511737</v>
      </c>
      <c r="E95">
        <f t="shared" si="13"/>
        <v>2.8142785952212312E-2</v>
      </c>
      <c r="F95">
        <f t="shared" si="14"/>
        <v>-0.2341385369947806</v>
      </c>
      <c r="G95">
        <v>0</v>
      </c>
      <c r="H95">
        <f t="shared" si="15"/>
        <v>0.26228132294699291</v>
      </c>
      <c r="I95">
        <f t="shared" si="16"/>
        <v>-1.0583936671670078</v>
      </c>
      <c r="J95">
        <f t="shared" si="17"/>
        <v>1.0583936671670078</v>
      </c>
      <c r="K95">
        <f t="shared" si="18"/>
        <v>0.5446234509412119</v>
      </c>
      <c r="L95">
        <f t="shared" si="19"/>
        <v>0.45537654905878816</v>
      </c>
      <c r="M95">
        <f t="shared" si="20"/>
        <v>1.8361309970619364</v>
      </c>
      <c r="N95">
        <f t="shared" si="21"/>
        <v>2.1959848438987186</v>
      </c>
    </row>
    <row r="96" spans="1:14" x14ac:dyDescent="0.25">
      <c r="A96" s="4">
        <f>IF('True_Odds_Calculator_2-way'!A97="","",'True_Odds_Calculator_2-way'!A97)</f>
        <v>1.67</v>
      </c>
      <c r="B96" s="4">
        <f>IF('True_Odds_Calculator_2-way'!B97="","",'True_Odds_Calculator_2-way'!B97)</f>
        <v>2.33</v>
      </c>
      <c r="C96" s="4">
        <f t="shared" si="11"/>
        <v>0.5988023952095809</v>
      </c>
      <c r="D96">
        <f t="shared" si="12"/>
        <v>0.42918454935622319</v>
      </c>
      <c r="E96">
        <f t="shared" si="13"/>
        <v>2.7986944565804084E-2</v>
      </c>
      <c r="F96">
        <f t="shared" si="14"/>
        <v>-0.22900979157564694</v>
      </c>
      <c r="G96">
        <v>0</v>
      </c>
      <c r="H96">
        <f t="shared" si="15"/>
        <v>0.25699673614145102</v>
      </c>
      <c r="I96">
        <f t="shared" si="16"/>
        <v>-1.0593434317257451</v>
      </c>
      <c r="J96">
        <f t="shared" si="17"/>
        <v>1.0593434317257451</v>
      </c>
      <c r="K96">
        <f t="shared" si="18"/>
        <v>0.58487737574119503</v>
      </c>
      <c r="L96">
        <f t="shared" si="19"/>
        <v>0.41512262425880503</v>
      </c>
      <c r="M96">
        <f t="shared" si="20"/>
        <v>1.7097600992562489</v>
      </c>
      <c r="N96">
        <f t="shared" si="21"/>
        <v>2.408926764195241</v>
      </c>
    </row>
    <row r="97" spans="1:14" x14ac:dyDescent="0.25">
      <c r="A97" s="4">
        <f>IF('True_Odds_Calculator_2-way'!A98="","",'True_Odds_Calculator_2-way'!A98)</f>
        <v>2.14</v>
      </c>
      <c r="B97" s="4">
        <f>IF('True_Odds_Calculator_2-way'!B98="","",'True_Odds_Calculator_2-way'!B98)</f>
        <v>1.77</v>
      </c>
      <c r="C97" s="4">
        <f t="shared" si="11"/>
        <v>0.46728971962616822</v>
      </c>
      <c r="D97">
        <f t="shared" si="12"/>
        <v>0.56497175141242939</v>
      </c>
      <c r="E97">
        <f t="shared" si="13"/>
        <v>3.2261471038597556E-2</v>
      </c>
      <c r="F97">
        <f t="shared" si="14"/>
        <v>-0.2317440202756218</v>
      </c>
      <c r="G97">
        <v>0</v>
      </c>
      <c r="H97">
        <f t="shared" si="15"/>
        <v>0.26400549131421935</v>
      </c>
      <c r="I97">
        <f t="shared" si="16"/>
        <v>-1.0673385899176768</v>
      </c>
      <c r="J97">
        <f t="shared" si="17"/>
        <v>1.0673385899176768</v>
      </c>
      <c r="K97">
        <f t="shared" si="18"/>
        <v>0.45110760602631583</v>
      </c>
      <c r="L97">
        <f t="shared" si="19"/>
        <v>0.54889239397368417</v>
      </c>
      <c r="M97">
        <f t="shared" si="20"/>
        <v>2.2167659925061516</v>
      </c>
      <c r="N97">
        <f t="shared" si="21"/>
        <v>1.8218507142366114</v>
      </c>
    </row>
    <row r="98" spans="1:14" x14ac:dyDescent="0.25">
      <c r="A98" s="4">
        <f>IF('True_Odds_Calculator_2-way'!A99="","",'True_Odds_Calculator_2-way'!A99)</f>
        <v>2.1800000000000002</v>
      </c>
      <c r="B98" s="4">
        <f>IF('True_Odds_Calculator_2-way'!B99="","",'True_Odds_Calculator_2-way'!B99)</f>
        <v>1.74</v>
      </c>
      <c r="C98" s="4">
        <f t="shared" si="11"/>
        <v>0.4587155963302752</v>
      </c>
      <c r="D98">
        <f t="shared" si="12"/>
        <v>0.57471264367816088</v>
      </c>
      <c r="E98">
        <f t="shared" si="13"/>
        <v>3.3428240008436028E-2</v>
      </c>
      <c r="F98">
        <f t="shared" si="14"/>
        <v>-0.23020141305494057</v>
      </c>
      <c r="G98">
        <v>0</v>
      </c>
      <c r="H98">
        <f t="shared" si="15"/>
        <v>0.26362965306337655</v>
      </c>
      <c r="I98">
        <f t="shared" si="16"/>
        <v>-1.0701462561817372</v>
      </c>
      <c r="J98">
        <f t="shared" si="17"/>
        <v>1.0701462561817372</v>
      </c>
      <c r="K98">
        <f t="shared" si="18"/>
        <v>0.44193570658612125</v>
      </c>
      <c r="L98">
        <f t="shared" si="19"/>
        <v>0.55806429341387886</v>
      </c>
      <c r="M98">
        <f t="shared" si="20"/>
        <v>2.26277258229445</v>
      </c>
      <c r="N98">
        <f t="shared" si="21"/>
        <v>1.7919082295744857</v>
      </c>
    </row>
    <row r="99" spans="1:14" x14ac:dyDescent="0.25">
      <c r="A99" s="4">
        <f>IF('True_Odds_Calculator_2-way'!A100="","",'True_Odds_Calculator_2-way'!A100)</f>
        <v>2.0499999999999998</v>
      </c>
      <c r="B99" s="4">
        <f>IF('True_Odds_Calculator_2-way'!B100="","",'True_Odds_Calculator_2-way'!B100)</f>
        <v>1.85</v>
      </c>
      <c r="C99" s="4">
        <f t="shared" si="11"/>
        <v>0.48780487804878053</v>
      </c>
      <c r="D99">
        <f t="shared" si="12"/>
        <v>0.54054054054054046</v>
      </c>
      <c r="E99">
        <f t="shared" si="13"/>
        <v>2.8345418589321048E-2</v>
      </c>
      <c r="F99">
        <f t="shared" si="14"/>
        <v>-0.2353328938694792</v>
      </c>
      <c r="G99">
        <v>0</v>
      </c>
      <c r="H99">
        <f t="shared" si="15"/>
        <v>0.26367831245880025</v>
      </c>
      <c r="I99">
        <f t="shared" si="16"/>
        <v>-1.0585122480499263</v>
      </c>
      <c r="J99">
        <f t="shared" si="17"/>
        <v>1.0585122480499263</v>
      </c>
      <c r="K99">
        <f t="shared" si="18"/>
        <v>0.47361090692279612</v>
      </c>
      <c r="L99">
        <f t="shared" si="19"/>
        <v>0.52638909307720383</v>
      </c>
      <c r="M99">
        <f t="shared" si="20"/>
        <v>2.1114378604524222</v>
      </c>
      <c r="N99">
        <f t="shared" si="21"/>
        <v>1.8997354108424378</v>
      </c>
    </row>
    <row r="100" spans="1:14" x14ac:dyDescent="0.25">
      <c r="A100" s="4">
        <f>IF('True_Odds_Calculator_2-way'!A101="","",'True_Odds_Calculator_2-way'!A101)</f>
        <v>2.37</v>
      </c>
      <c r="B100" s="4">
        <f>IF('True_Odds_Calculator_2-way'!B101="","",'True_Odds_Calculator_2-way'!B101)</f>
        <v>1.63</v>
      </c>
      <c r="C100" s="4">
        <f t="shared" si="11"/>
        <v>0.42194092827004215</v>
      </c>
      <c r="D100">
        <f t="shared" si="12"/>
        <v>0.61349693251533743</v>
      </c>
      <c r="E100">
        <f t="shared" si="13"/>
        <v>3.5437860785379582E-2</v>
      </c>
      <c r="F100">
        <f t="shared" si="14"/>
        <v>-0.22342160441096537</v>
      </c>
      <c r="G100">
        <v>0</v>
      </c>
      <c r="H100">
        <f t="shared" si="15"/>
        <v>0.2588594651963449</v>
      </c>
      <c r="I100">
        <f t="shared" si="16"/>
        <v>-1.0763894728677108</v>
      </c>
      <c r="J100">
        <f t="shared" si="17"/>
        <v>1.0763894728677108</v>
      </c>
      <c r="K100">
        <f t="shared" si="18"/>
        <v>0.40409696490827207</v>
      </c>
      <c r="L100">
        <f t="shared" si="19"/>
        <v>0.59590303509172793</v>
      </c>
      <c r="M100">
        <f t="shared" si="20"/>
        <v>2.4746535778287639</v>
      </c>
      <c r="N100">
        <f t="shared" si="21"/>
        <v>1.6781253679066579</v>
      </c>
    </row>
    <row r="101" spans="1:14" x14ac:dyDescent="0.25">
      <c r="A101" s="4">
        <f>IF('True_Odds_Calculator_2-way'!A102="","",'True_Odds_Calculator_2-way'!A102)</f>
        <v>2.14</v>
      </c>
      <c r="B101" s="4">
        <f>IF('True_Odds_Calculator_2-way'!B102="","",'True_Odds_Calculator_2-way'!B102)</f>
        <v>1.76</v>
      </c>
      <c r="C101" s="4">
        <f t="shared" si="11"/>
        <v>0.46728971962616822</v>
      </c>
      <c r="D101">
        <f t="shared" si="12"/>
        <v>0.56818181818181823</v>
      </c>
      <c r="E101">
        <f t="shared" si="13"/>
        <v>3.5471537807986397E-2</v>
      </c>
      <c r="F101">
        <f t="shared" si="14"/>
        <v>-0.23003398470688197</v>
      </c>
      <c r="G101">
        <v>0</v>
      </c>
      <c r="H101">
        <f t="shared" si="15"/>
        <v>0.26550552251486831</v>
      </c>
      <c r="I101">
        <f t="shared" si="16"/>
        <v>-1.0743376064838499</v>
      </c>
      <c r="J101">
        <f t="shared" si="17"/>
        <v>1.0743376064838499</v>
      </c>
      <c r="K101">
        <f t="shared" si="18"/>
        <v>0.4494897427831781</v>
      </c>
      <c r="L101">
        <f t="shared" si="19"/>
        <v>0.55051025721682212</v>
      </c>
      <c r="M101">
        <f t="shared" si="20"/>
        <v>2.2247448713915889</v>
      </c>
      <c r="N101">
        <f t="shared" si="21"/>
        <v>1.8164965809277254</v>
      </c>
    </row>
    <row r="102" spans="1:14" x14ac:dyDescent="0.25">
      <c r="A102" s="4">
        <f>IF('True_Odds_Calculator_2-way'!A103="","",'True_Odds_Calculator_2-way'!A103)</f>
        <v>2.19</v>
      </c>
      <c r="B102" s="4">
        <f>IF('True_Odds_Calculator_2-way'!B103="","",'True_Odds_Calculator_2-way'!B103)</f>
        <v>1.73</v>
      </c>
      <c r="C102" s="4">
        <f t="shared" si="11"/>
        <v>0.45662100456621008</v>
      </c>
      <c r="D102">
        <f t="shared" si="12"/>
        <v>0.5780346820809249</v>
      </c>
      <c r="E102">
        <f t="shared" si="13"/>
        <v>3.4655686647135031E-2</v>
      </c>
      <c r="F102">
        <f t="shared" si="14"/>
        <v>-0.22928709055876673</v>
      </c>
      <c r="G102">
        <v>0</v>
      </c>
      <c r="H102">
        <f t="shared" si="15"/>
        <v>0.26394277720590181</v>
      </c>
      <c r="I102">
        <f t="shared" si="16"/>
        <v>-1.0729144372515058</v>
      </c>
      <c r="J102">
        <f t="shared" si="17"/>
        <v>1.0729144372515058</v>
      </c>
      <c r="K102">
        <f t="shared" si="18"/>
        <v>0.43921906878344058</v>
      </c>
      <c r="L102">
        <f t="shared" si="19"/>
        <v>0.56078093121655925</v>
      </c>
      <c r="M102">
        <f t="shared" si="20"/>
        <v>2.2767681803292916</v>
      </c>
      <c r="N102">
        <f t="shared" si="21"/>
        <v>1.7832275391935992</v>
      </c>
    </row>
    <row r="103" spans="1:14" x14ac:dyDescent="0.25">
      <c r="A103" s="4">
        <f>IF('True_Odds_Calculator_2-way'!A104="","",'True_Odds_Calculator_2-way'!A104)</f>
        <v>1.87</v>
      </c>
      <c r="B103" s="4">
        <f>IF('True_Odds_Calculator_2-way'!B104="","",'True_Odds_Calculator_2-way'!B104)</f>
        <v>2.0299999999999998</v>
      </c>
      <c r="C103" s="4">
        <f t="shared" si="11"/>
        <v>0.53475935828876997</v>
      </c>
      <c r="D103">
        <f t="shared" si="12"/>
        <v>0.49261083743842371</v>
      </c>
      <c r="E103">
        <f t="shared" si="13"/>
        <v>2.737019572719368E-2</v>
      </c>
      <c r="F103">
        <f t="shared" si="14"/>
        <v>-0.23605805958747139</v>
      </c>
      <c r="G103">
        <v>0</v>
      </c>
      <c r="H103">
        <f t="shared" si="15"/>
        <v>0.26342825531466507</v>
      </c>
      <c r="I103">
        <f t="shared" si="16"/>
        <v>-1.0563838700626149</v>
      </c>
      <c r="J103">
        <f t="shared" si="17"/>
        <v>1.0563838700626149</v>
      </c>
      <c r="K103">
        <f t="shared" si="18"/>
        <v>0.52109008773056686</v>
      </c>
      <c r="L103">
        <f t="shared" si="19"/>
        <v>0.47890991226943308</v>
      </c>
      <c r="M103">
        <f t="shared" si="20"/>
        <v>1.9190539669544755</v>
      </c>
      <c r="N103">
        <f t="shared" si="21"/>
        <v>2.0880753861644932</v>
      </c>
    </row>
    <row r="104" spans="1:14" x14ac:dyDescent="0.25">
      <c r="A104" s="4">
        <f>IF('True_Odds_Calculator_2-way'!A105="","",'True_Odds_Calculator_2-way'!A105)</f>
        <v>1.36</v>
      </c>
      <c r="B104" s="4">
        <f>IF('True_Odds_Calculator_2-way'!B105="","",'True_Odds_Calculator_2-way'!B105)</f>
        <v>3.27</v>
      </c>
      <c r="C104" s="4">
        <f t="shared" si="11"/>
        <v>0.73529411764705876</v>
      </c>
      <c r="D104">
        <f t="shared" si="12"/>
        <v>0.3058103975535168</v>
      </c>
      <c r="E104">
        <f t="shared" si="13"/>
        <v>4.1104515200575564E-2</v>
      </c>
      <c r="F104">
        <f t="shared" si="14"/>
        <v>-0.18375607123583382</v>
      </c>
      <c r="G104">
        <v>0</v>
      </c>
      <c r="H104">
        <f t="shared" si="15"/>
        <v>0.22486058643640938</v>
      </c>
      <c r="I104">
        <f t="shared" si="16"/>
        <v>-1.1062055193332865</v>
      </c>
      <c r="J104">
        <f t="shared" si="17"/>
        <v>1.1062055193332865</v>
      </c>
      <c r="K104">
        <f t="shared" si="18"/>
        <v>0.71518787937216666</v>
      </c>
      <c r="L104">
        <f t="shared" si="19"/>
        <v>0.2848121206278334</v>
      </c>
      <c r="M104">
        <f t="shared" si="20"/>
        <v>1.3982339869599831</v>
      </c>
      <c r="N104">
        <f t="shared" si="21"/>
        <v>3.5110865288865609</v>
      </c>
    </row>
    <row r="105" spans="1:14" x14ac:dyDescent="0.25">
      <c r="A105" s="4">
        <f>IF('True_Odds_Calculator_2-way'!A106="","",'True_Odds_Calculator_2-way'!A106)</f>
        <v>1.75</v>
      </c>
      <c r="B105" s="4">
        <f>IF('True_Odds_Calculator_2-way'!B106="","",'True_Odds_Calculator_2-way'!B106)</f>
        <v>2.17</v>
      </c>
      <c r="C105" s="4">
        <f t="shared" si="11"/>
        <v>0.5714285714285714</v>
      </c>
      <c r="D105">
        <f t="shared" si="12"/>
        <v>0.46082949308755761</v>
      </c>
      <c r="E105">
        <f t="shared" si="13"/>
        <v>3.2258064516129004E-2</v>
      </c>
      <c r="F105">
        <f t="shared" si="14"/>
        <v>-0.23107307439104674</v>
      </c>
      <c r="G105">
        <v>0</v>
      </c>
      <c r="H105">
        <f t="shared" si="15"/>
        <v>0.26333113890717574</v>
      </c>
      <c r="I105">
        <f t="shared" si="16"/>
        <v>-1.0675210253672476</v>
      </c>
      <c r="J105">
        <f t="shared" si="17"/>
        <v>1.0675210253672476</v>
      </c>
      <c r="K105">
        <f t="shared" si="18"/>
        <v>0.55535785771485779</v>
      </c>
      <c r="L105">
        <f t="shared" si="19"/>
        <v>0.44464214228514221</v>
      </c>
      <c r="M105">
        <f t="shared" si="20"/>
        <v>1.8006407690254356</v>
      </c>
      <c r="N105">
        <f t="shared" si="21"/>
        <v>2.2489995996796797</v>
      </c>
    </row>
    <row r="106" spans="1:14" x14ac:dyDescent="0.25">
      <c r="A106" s="4">
        <f>IF('True_Odds_Calculator_2-way'!A107="","",'True_Odds_Calculator_2-way'!A107)</f>
        <v>2.08</v>
      </c>
      <c r="B106" s="4">
        <f>IF('True_Odds_Calculator_2-way'!B107="","",'True_Odds_Calculator_2-way'!B107)</f>
        <v>1.81</v>
      </c>
      <c r="C106" s="4">
        <f t="shared" si="11"/>
        <v>0.48076923076923073</v>
      </c>
      <c r="D106">
        <f t="shared" si="12"/>
        <v>0.5524861878453039</v>
      </c>
      <c r="E106">
        <f t="shared" si="13"/>
        <v>3.3255418614534626E-2</v>
      </c>
      <c r="F106">
        <f t="shared" si="14"/>
        <v>-0.23236294092647691</v>
      </c>
      <c r="G106">
        <v>0</v>
      </c>
      <c r="H106">
        <f t="shared" si="15"/>
        <v>0.26561835954101148</v>
      </c>
      <c r="I106">
        <f t="shared" si="16"/>
        <v>-1.0691671651659735</v>
      </c>
      <c r="J106">
        <f t="shared" si="17"/>
        <v>1.0691671651659735</v>
      </c>
      <c r="K106">
        <f t="shared" si="18"/>
        <v>0.4641016151377545</v>
      </c>
      <c r="L106">
        <f t="shared" si="19"/>
        <v>0.5358983848622455</v>
      </c>
      <c r="M106">
        <f t="shared" si="20"/>
        <v>2.1547005383792519</v>
      </c>
      <c r="N106">
        <f t="shared" si="21"/>
        <v>1.8660254037844384</v>
      </c>
    </row>
    <row r="107" spans="1:14" x14ac:dyDescent="0.25">
      <c r="A107" s="4">
        <f>IF('True_Odds_Calculator_2-way'!A108="","",'True_Odds_Calculator_2-way'!A108)</f>
        <v>2.23</v>
      </c>
      <c r="B107" s="4">
        <f>IF('True_Odds_Calculator_2-way'!B108="","",'True_Odds_Calculator_2-way'!B108)</f>
        <v>1.71</v>
      </c>
      <c r="C107" s="4">
        <f t="shared" si="11"/>
        <v>0.44843049327354262</v>
      </c>
      <c r="D107">
        <f t="shared" si="12"/>
        <v>0.58479532163742687</v>
      </c>
      <c r="E107">
        <f t="shared" si="13"/>
        <v>3.3225814910969431E-2</v>
      </c>
      <c r="F107">
        <f t="shared" si="14"/>
        <v>-0.22901423963496192</v>
      </c>
      <c r="G107">
        <v>0</v>
      </c>
      <c r="H107">
        <f t="shared" si="15"/>
        <v>0.26224005454593136</v>
      </c>
      <c r="I107">
        <f t="shared" si="16"/>
        <v>-1.070084984173661</v>
      </c>
      <c r="J107">
        <f t="shared" si="17"/>
        <v>1.070084984173661</v>
      </c>
      <c r="K107">
        <f t="shared" si="18"/>
        <v>0.43174080130549697</v>
      </c>
      <c r="L107">
        <f t="shared" si="19"/>
        <v>0.56825919869450314</v>
      </c>
      <c r="M107">
        <f t="shared" si="20"/>
        <v>2.3162045305336028</v>
      </c>
      <c r="N107">
        <f t="shared" si="21"/>
        <v>1.7597603387632996</v>
      </c>
    </row>
    <row r="108" spans="1:14" x14ac:dyDescent="0.25">
      <c r="A108" s="4">
        <f>IF('True_Odds_Calculator_2-way'!A109="","",'True_Odds_Calculator_2-way'!A109)</f>
        <v>1.97</v>
      </c>
      <c r="B108" s="4">
        <f>IF('True_Odds_Calculator_2-way'!B109="","",'True_Odds_Calculator_2-way'!B109)</f>
        <v>1.92</v>
      </c>
      <c r="C108" s="4">
        <f t="shared" si="11"/>
        <v>0.50761421319796951</v>
      </c>
      <c r="D108">
        <f t="shared" si="12"/>
        <v>0.52083333333333337</v>
      </c>
      <c r="E108">
        <f t="shared" si="13"/>
        <v>2.844754653130277E-2</v>
      </c>
      <c r="F108">
        <f t="shared" si="14"/>
        <v>-0.2359348561759731</v>
      </c>
      <c r="G108">
        <v>0</v>
      </c>
      <c r="H108">
        <f t="shared" si="15"/>
        <v>0.26438240270727581</v>
      </c>
      <c r="I108">
        <f t="shared" si="16"/>
        <v>-1.0585715534396718</v>
      </c>
      <c r="J108">
        <f t="shared" si="17"/>
        <v>1.0585715534396718</v>
      </c>
      <c r="K108">
        <f t="shared" si="18"/>
        <v>0.49338508579127022</v>
      </c>
      <c r="L108">
        <f t="shared" si="19"/>
        <v>0.50661491420873006</v>
      </c>
      <c r="M108">
        <f t="shared" si="20"/>
        <v>2.0268144068364817</v>
      </c>
      <c r="N108">
        <f t="shared" si="21"/>
        <v>1.9738858291644976</v>
      </c>
    </row>
    <row r="109" spans="1:14" x14ac:dyDescent="0.25">
      <c r="A109" s="4">
        <f>IF('True_Odds_Calculator_2-way'!A110="","",'True_Odds_Calculator_2-way'!A110)</f>
        <v>2.04</v>
      </c>
      <c r="B109" s="4">
        <f>IF('True_Odds_Calculator_2-way'!B110="","",'True_Odds_Calculator_2-way'!B110)</f>
        <v>1.86</v>
      </c>
      <c r="C109" s="4">
        <f t="shared" si="11"/>
        <v>0.49019607843137253</v>
      </c>
      <c r="D109">
        <f t="shared" si="12"/>
        <v>0.5376344086021505</v>
      </c>
      <c r="E109">
        <f t="shared" si="13"/>
        <v>2.7830487033523088E-2</v>
      </c>
      <c r="F109">
        <f t="shared" si="14"/>
        <v>-0.23571579169302126</v>
      </c>
      <c r="G109">
        <v>0</v>
      </c>
      <c r="H109">
        <f t="shared" si="15"/>
        <v>0.26354627872654435</v>
      </c>
      <c r="I109">
        <f t="shared" si="16"/>
        <v>-1.0573873360945338</v>
      </c>
      <c r="J109">
        <f t="shared" si="17"/>
        <v>1.0573873360945338</v>
      </c>
      <c r="K109">
        <f t="shared" si="18"/>
        <v>0.47626240779417284</v>
      </c>
      <c r="L109">
        <f t="shared" si="19"/>
        <v>0.52373759220582705</v>
      </c>
      <c r="M109">
        <f t="shared" si="20"/>
        <v>2.0996828295383159</v>
      </c>
      <c r="N109">
        <f t="shared" si="21"/>
        <v>1.9093531090412992</v>
      </c>
    </row>
    <row r="110" spans="1:14" x14ac:dyDescent="0.25">
      <c r="A110" s="4">
        <f>IF('True_Odds_Calculator_2-way'!A111="","",'True_Odds_Calculator_2-way'!A111)</f>
        <v>2.5099999999999998</v>
      </c>
      <c r="B110" s="4">
        <f>IF('True_Odds_Calculator_2-way'!B111="","",'True_Odds_Calculator_2-way'!B111)</f>
        <v>1.57</v>
      </c>
      <c r="C110" s="4">
        <f t="shared" si="11"/>
        <v>0.39840637450199207</v>
      </c>
      <c r="D110">
        <f t="shared" si="12"/>
        <v>0.63694267515923564</v>
      </c>
      <c r="E110">
        <f t="shared" si="13"/>
        <v>3.5349049661227649E-2</v>
      </c>
      <c r="F110">
        <f t="shared" si="14"/>
        <v>-0.21841297231456347</v>
      </c>
      <c r="G110">
        <v>0</v>
      </c>
      <c r="H110">
        <f t="shared" si="15"/>
        <v>0.25376202197579112</v>
      </c>
      <c r="I110">
        <f t="shared" si="16"/>
        <v>-1.0778891454484929</v>
      </c>
      <c r="J110">
        <f t="shared" si="17"/>
        <v>1.0778891454484929</v>
      </c>
      <c r="K110">
        <f t="shared" si="18"/>
        <v>0.3805736037101255</v>
      </c>
      <c r="L110">
        <f t="shared" si="19"/>
        <v>0.61942639628987439</v>
      </c>
      <c r="M110">
        <f t="shared" si="20"/>
        <v>2.6276126096272243</v>
      </c>
      <c r="N110">
        <f t="shared" si="21"/>
        <v>1.6143968129056414</v>
      </c>
    </row>
    <row r="111" spans="1:14" x14ac:dyDescent="0.25">
      <c r="A111" s="4">
        <f>IF('True_Odds_Calculator_2-way'!A112="","",'True_Odds_Calculator_2-way'!A112)</f>
        <v>2.48</v>
      </c>
      <c r="B111" s="4">
        <f>IF('True_Odds_Calculator_2-way'!B112="","",'True_Odds_Calculator_2-way'!B112)</f>
        <v>1.58</v>
      </c>
      <c r="C111" s="4">
        <f t="shared" si="11"/>
        <v>0.40322580645161293</v>
      </c>
      <c r="D111">
        <f t="shared" si="12"/>
        <v>0.63291139240506322</v>
      </c>
      <c r="E111">
        <f t="shared" si="13"/>
        <v>3.61371988566761E-2</v>
      </c>
      <c r="F111">
        <f t="shared" si="14"/>
        <v>-0.21906900775826876</v>
      </c>
      <c r="G111">
        <v>0</v>
      </c>
      <c r="H111">
        <f t="shared" si="15"/>
        <v>0.25520620661494486</v>
      </c>
      <c r="I111">
        <f t="shared" si="16"/>
        <v>-1.0793322294408636</v>
      </c>
      <c r="J111">
        <f t="shared" si="17"/>
        <v>1.0793322294408636</v>
      </c>
      <c r="K111">
        <f t="shared" si="18"/>
        <v>0.38499865083559737</v>
      </c>
      <c r="L111">
        <f t="shared" si="19"/>
        <v>0.61500134916440274</v>
      </c>
      <c r="M111">
        <f t="shared" si="20"/>
        <v>2.5974116995724779</v>
      </c>
      <c r="N111">
        <f t="shared" si="21"/>
        <v>1.6260126930757011</v>
      </c>
    </row>
    <row r="112" spans="1:14" x14ac:dyDescent="0.25">
      <c r="A112" s="4">
        <f>IF('True_Odds_Calculator_2-way'!A113="","",'True_Odds_Calculator_2-way'!A113)</f>
        <v>2.4</v>
      </c>
      <c r="B112" s="4">
        <f>IF('True_Odds_Calculator_2-way'!B113="","",'True_Odds_Calculator_2-way'!B113)</f>
        <v>1.62</v>
      </c>
      <c r="C112" s="4">
        <f t="shared" si="11"/>
        <v>0.41666666666666669</v>
      </c>
      <c r="D112">
        <f t="shared" si="12"/>
        <v>0.61728395061728392</v>
      </c>
      <c r="E112">
        <f t="shared" si="13"/>
        <v>3.3950617283950546E-2</v>
      </c>
      <c r="F112">
        <f t="shared" si="14"/>
        <v>-0.22325102880658443</v>
      </c>
      <c r="G112">
        <v>0</v>
      </c>
      <c r="H112">
        <f t="shared" si="15"/>
        <v>0.25720164609053497</v>
      </c>
      <c r="I112">
        <f t="shared" si="16"/>
        <v>-1.0733469768527295</v>
      </c>
      <c r="J112">
        <f t="shared" si="17"/>
        <v>1.0733469768527295</v>
      </c>
      <c r="K112">
        <f t="shared" si="18"/>
        <v>0.3995707383438068</v>
      </c>
      <c r="L112">
        <f t="shared" si="19"/>
        <v>0.60042926165619326</v>
      </c>
      <c r="M112">
        <f t="shared" si="20"/>
        <v>2.502685767593821</v>
      </c>
      <c r="N112">
        <f t="shared" si="21"/>
        <v>1.6654751256486924</v>
      </c>
    </row>
    <row r="113" spans="1:14" x14ac:dyDescent="0.25">
      <c r="A113" s="4">
        <f>IF('True_Odds_Calculator_2-way'!A114="","",'True_Odds_Calculator_2-way'!A114)</f>
        <v>2.13</v>
      </c>
      <c r="B113" s="4">
        <f>IF('True_Odds_Calculator_2-way'!B114="","",'True_Odds_Calculator_2-way'!B114)</f>
        <v>1.7</v>
      </c>
      <c r="C113" s="4">
        <f t="shared" si="11"/>
        <v>0.46948356807511737</v>
      </c>
      <c r="D113">
        <f t="shared" si="12"/>
        <v>0.58823529411764708</v>
      </c>
      <c r="E113">
        <f t="shared" si="13"/>
        <v>5.7718862192764453E-2</v>
      </c>
      <c r="F113">
        <f t="shared" si="14"/>
        <v>-0.2184479425573046</v>
      </c>
      <c r="G113">
        <v>0</v>
      </c>
      <c r="H113">
        <f t="shared" si="15"/>
        <v>0.27616680475006905</v>
      </c>
      <c r="I113">
        <f t="shared" si="16"/>
        <v>-1.1243764952899702</v>
      </c>
      <c r="J113">
        <f t="shared" si="17"/>
        <v>1.1243764952899702</v>
      </c>
      <c r="K113">
        <f t="shared" si="18"/>
        <v>0.44042280877759621</v>
      </c>
      <c r="L113">
        <f t="shared" si="19"/>
        <v>0.55957719122240368</v>
      </c>
      <c r="M113">
        <f t="shared" si="20"/>
        <v>2.2705454396776665</v>
      </c>
      <c r="N113">
        <f t="shared" si="21"/>
        <v>1.7870635467029794</v>
      </c>
    </row>
    <row r="114" spans="1:14" x14ac:dyDescent="0.25">
      <c r="A114" s="4">
        <f>IF('True_Odds_Calculator_2-way'!A115="","",'True_Odds_Calculator_2-way'!A115)</f>
        <v>2.09</v>
      </c>
      <c r="B114" s="4">
        <f>IF('True_Odds_Calculator_2-way'!B115="","",'True_Odds_Calculator_2-way'!B115)</f>
        <v>1.73</v>
      </c>
      <c r="C114" s="4">
        <f t="shared" si="11"/>
        <v>0.47846889952153115</v>
      </c>
      <c r="D114">
        <f t="shared" si="12"/>
        <v>0.5780346820809249</v>
      </c>
      <c r="E114">
        <f t="shared" si="13"/>
        <v>5.6503581602456165E-2</v>
      </c>
      <c r="F114">
        <f t="shared" si="14"/>
        <v>-0.22006803661808205</v>
      </c>
      <c r="G114">
        <v>0</v>
      </c>
      <c r="H114">
        <f t="shared" si="15"/>
        <v>0.27657161822053827</v>
      </c>
      <c r="I114">
        <f t="shared" si="16"/>
        <v>-1.1210508723689179</v>
      </c>
      <c r="J114">
        <f t="shared" si="17"/>
        <v>1.1210508723689179</v>
      </c>
      <c r="K114">
        <f t="shared" si="18"/>
        <v>0.45005605317763153</v>
      </c>
      <c r="L114">
        <f t="shared" si="19"/>
        <v>0.54994394682236836</v>
      </c>
      <c r="M114">
        <f t="shared" si="20"/>
        <v>2.2219454508821204</v>
      </c>
      <c r="N114">
        <f t="shared" si="21"/>
        <v>1.8183671368293095</v>
      </c>
    </row>
    <row r="115" spans="1:14" x14ac:dyDescent="0.25">
      <c r="A115" s="4">
        <f>IF('True_Odds_Calculator_2-way'!A116="","",'True_Odds_Calculator_2-way'!A116)</f>
        <v>2.2999999999999998</v>
      </c>
      <c r="B115" s="4">
        <f>IF('True_Odds_Calculator_2-way'!B116="","",'True_Odds_Calculator_2-way'!B116)</f>
        <v>1.61</v>
      </c>
      <c r="C115" s="4">
        <f t="shared" si="11"/>
        <v>0.43478260869565222</v>
      </c>
      <c r="D115">
        <f t="shared" si="12"/>
        <v>0.6211180124223602</v>
      </c>
      <c r="E115">
        <f t="shared" si="13"/>
        <v>5.5900621118012417E-2</v>
      </c>
      <c r="F115">
        <f t="shared" si="14"/>
        <v>-0.21415068863083986</v>
      </c>
      <c r="G115">
        <v>0</v>
      </c>
      <c r="H115">
        <f t="shared" si="15"/>
        <v>0.27005130974885228</v>
      </c>
      <c r="I115">
        <f t="shared" si="16"/>
        <v>-1.1229577231219765</v>
      </c>
      <c r="J115">
        <f t="shared" si="17"/>
        <v>1.1229577231219765</v>
      </c>
      <c r="K115">
        <f t="shared" si="18"/>
        <v>0.40652967309525717</v>
      </c>
      <c r="L115">
        <f t="shared" si="19"/>
        <v>0.59347032690474288</v>
      </c>
      <c r="M115">
        <f t="shared" si="20"/>
        <v>2.4598450400585694</v>
      </c>
      <c r="N115">
        <f t="shared" si="21"/>
        <v>1.6850042111044057</v>
      </c>
    </row>
    <row r="116" spans="1:14" x14ac:dyDescent="0.25">
      <c r="A116" s="4">
        <f>IF('True_Odds_Calculator_2-way'!A117="","",'True_Odds_Calculator_2-way'!A117)</f>
        <v>2.0699999999999998</v>
      </c>
      <c r="B116" s="4">
        <f>IF('True_Odds_Calculator_2-way'!B117="","",'True_Odds_Calculator_2-way'!B117)</f>
        <v>1.74</v>
      </c>
      <c r="C116" s="4">
        <f t="shared" si="11"/>
        <v>0.48309178743961356</v>
      </c>
      <c r="D116">
        <f t="shared" si="12"/>
        <v>0.57471264367816088</v>
      </c>
      <c r="E116">
        <f t="shared" si="13"/>
        <v>5.7804431117774335E-2</v>
      </c>
      <c r="F116">
        <f t="shared" si="14"/>
        <v>-0.21983452718085417</v>
      </c>
      <c r="G116">
        <v>0</v>
      </c>
      <c r="H116">
        <f t="shared" si="15"/>
        <v>0.27763895829862845</v>
      </c>
      <c r="I116">
        <f t="shared" si="16"/>
        <v>-1.1238083413904847</v>
      </c>
      <c r="J116">
        <f t="shared" si="17"/>
        <v>1.1238083413904847</v>
      </c>
      <c r="K116">
        <f t="shared" si="18"/>
        <v>0.45403468094844279</v>
      </c>
      <c r="L116">
        <f t="shared" si="19"/>
        <v>0.54596531905155732</v>
      </c>
      <c r="M116">
        <f t="shared" si="20"/>
        <v>2.2024749252878184</v>
      </c>
      <c r="N116">
        <f t="shared" si="21"/>
        <v>1.8316181726289591</v>
      </c>
    </row>
    <row r="117" spans="1:14" x14ac:dyDescent="0.25">
      <c r="A117" s="4">
        <f>IF('True_Odds_Calculator_2-way'!A118="","",'True_Odds_Calculator_2-way'!A118)</f>
        <v>1.81</v>
      </c>
      <c r="B117" s="4">
        <f>IF('True_Odds_Calculator_2-way'!B118="","",'True_Odds_Calculator_2-way'!B118)</f>
        <v>2.02</v>
      </c>
      <c r="C117" s="4">
        <f t="shared" si="11"/>
        <v>0.5524861878453039</v>
      </c>
      <c r="D117">
        <f t="shared" si="12"/>
        <v>0.49504950495049505</v>
      </c>
      <c r="E117">
        <f t="shared" si="13"/>
        <v>4.7535692795798834E-2</v>
      </c>
      <c r="F117">
        <f t="shared" si="14"/>
        <v>-0.22597232098900499</v>
      </c>
      <c r="G117">
        <v>0</v>
      </c>
      <c r="H117">
        <f t="shared" si="15"/>
        <v>0.27350801378480388</v>
      </c>
      <c r="I117">
        <f t="shared" si="16"/>
        <v>-1.1001639366407492</v>
      </c>
      <c r="J117">
        <f t="shared" si="17"/>
        <v>1.1001639366407492</v>
      </c>
      <c r="K117">
        <f t="shared" si="18"/>
        <v>0.52878359784482387</v>
      </c>
      <c r="L117">
        <f t="shared" si="19"/>
        <v>0.47121640215517624</v>
      </c>
      <c r="M117">
        <f t="shared" si="20"/>
        <v>1.8911327886790064</v>
      </c>
      <c r="N117">
        <f t="shared" si="21"/>
        <v>2.1221672153735645</v>
      </c>
    </row>
    <row r="118" spans="1:14" x14ac:dyDescent="0.25">
      <c r="A118" s="4">
        <f>IF('True_Odds_Calculator_2-way'!A119="","",'True_Odds_Calculator_2-way'!A119)</f>
        <v>1.85</v>
      </c>
      <c r="B118" s="4">
        <f>IF('True_Odds_Calculator_2-way'!B119="","",'True_Odds_Calculator_2-way'!B119)</f>
        <v>1.99</v>
      </c>
      <c r="C118" s="4">
        <f t="shared" si="11"/>
        <v>0.54054054054054046</v>
      </c>
      <c r="D118">
        <f t="shared" si="12"/>
        <v>0.50251256281407031</v>
      </c>
      <c r="E118">
        <f t="shared" si="13"/>
        <v>4.3053103354610656E-2</v>
      </c>
      <c r="F118">
        <f t="shared" si="14"/>
        <v>-0.22857530897731926</v>
      </c>
      <c r="G118">
        <v>0</v>
      </c>
      <c r="H118">
        <f t="shared" si="15"/>
        <v>0.27162841233192986</v>
      </c>
      <c r="I118">
        <f t="shared" si="16"/>
        <v>-1.0901165669462136</v>
      </c>
      <c r="J118">
        <f t="shared" si="17"/>
        <v>1.0901165669462136</v>
      </c>
      <c r="K118">
        <f t="shared" si="18"/>
        <v>0.51904934939114777</v>
      </c>
      <c r="L118">
        <f t="shared" si="19"/>
        <v>0.48095065060885256</v>
      </c>
      <c r="M118">
        <f t="shared" si="20"/>
        <v>1.9265990819042815</v>
      </c>
      <c r="N118">
        <f t="shared" si="21"/>
        <v>2.0792154012767514</v>
      </c>
    </row>
    <row r="119" spans="1:14" x14ac:dyDescent="0.25">
      <c r="A119" s="4">
        <f>IF('True_Odds_Calculator_2-way'!A120="","",'True_Odds_Calculator_2-way'!A120)</f>
        <v>1.74</v>
      </c>
      <c r="B119" s="4">
        <f>IF('True_Odds_Calculator_2-way'!B120="","",'True_Odds_Calculator_2-way'!B120)</f>
        <v>2.0699999999999998</v>
      </c>
      <c r="C119" s="4">
        <f t="shared" si="11"/>
        <v>0.57471264367816088</v>
      </c>
      <c r="D119">
        <f t="shared" si="12"/>
        <v>0.48309178743961356</v>
      </c>
      <c r="E119">
        <f t="shared" si="13"/>
        <v>5.7804431117774335E-2</v>
      </c>
      <c r="F119">
        <f t="shared" si="14"/>
        <v>-0.21983452718085417</v>
      </c>
      <c r="G119">
        <v>0</v>
      </c>
      <c r="H119">
        <f t="shared" si="15"/>
        <v>0.27763895829862845</v>
      </c>
      <c r="I119">
        <f t="shared" si="16"/>
        <v>-1.1238083413904847</v>
      </c>
      <c r="J119">
        <f t="shared" si="17"/>
        <v>1.1238083413904847</v>
      </c>
      <c r="K119">
        <f t="shared" si="18"/>
        <v>0.54596531905155732</v>
      </c>
      <c r="L119">
        <f t="shared" si="19"/>
        <v>0.45403468094844279</v>
      </c>
      <c r="M119">
        <f t="shared" si="20"/>
        <v>1.8316181726289591</v>
      </c>
      <c r="N119">
        <f t="shared" si="21"/>
        <v>2.2024749252878184</v>
      </c>
    </row>
    <row r="120" spans="1:14" x14ac:dyDescent="0.25">
      <c r="A120" s="4">
        <f>IF('True_Odds_Calculator_2-way'!A121="","",'True_Odds_Calculator_2-way'!A121)</f>
        <v>1.67</v>
      </c>
      <c r="B120" s="4">
        <f>IF('True_Odds_Calculator_2-way'!B121="","",'True_Odds_Calculator_2-way'!B121)</f>
        <v>2.19</v>
      </c>
      <c r="C120" s="4">
        <f t="shared" si="11"/>
        <v>0.5988023952095809</v>
      </c>
      <c r="D120">
        <f t="shared" si="12"/>
        <v>0.45662100456621008</v>
      </c>
      <c r="E120">
        <f t="shared" si="13"/>
        <v>5.5423399775790916E-2</v>
      </c>
      <c r="F120">
        <f t="shared" si="14"/>
        <v>-0.21800235146146063</v>
      </c>
      <c r="G120">
        <v>0</v>
      </c>
      <c r="H120">
        <f t="shared" si="15"/>
        <v>0.27342575123725155</v>
      </c>
      <c r="I120">
        <f t="shared" si="16"/>
        <v>-1.119925460241967</v>
      </c>
      <c r="J120">
        <f t="shared" si="17"/>
        <v>1.119925460241967</v>
      </c>
      <c r="K120">
        <f t="shared" si="18"/>
        <v>0.5713142895174611</v>
      </c>
      <c r="L120">
        <f t="shared" si="19"/>
        <v>0.42868571048253884</v>
      </c>
      <c r="M120">
        <f t="shared" si="20"/>
        <v>1.7503500583621179</v>
      </c>
      <c r="N120">
        <f t="shared" si="21"/>
        <v>2.3327112976879407</v>
      </c>
    </row>
    <row r="121" spans="1:14" x14ac:dyDescent="0.25">
      <c r="A121" s="4">
        <f>IF('True_Odds_Calculator_2-way'!A122="","",'True_Odds_Calculator_2-way'!A122)</f>
        <v>1.83</v>
      </c>
      <c r="B121" s="4">
        <f>IF('True_Odds_Calculator_2-way'!B122="","",'True_Odds_Calculator_2-way'!B122)</f>
        <v>2</v>
      </c>
      <c r="C121" s="4">
        <f t="shared" si="11"/>
        <v>0.54644808743169393</v>
      </c>
      <c r="D121">
        <f t="shared" si="12"/>
        <v>0.5</v>
      </c>
      <c r="E121">
        <f t="shared" si="13"/>
        <v>4.644808743169393E-2</v>
      </c>
      <c r="F121">
        <f t="shared" si="14"/>
        <v>-0.22677595628415304</v>
      </c>
      <c r="G121">
        <v>0</v>
      </c>
      <c r="H121">
        <f t="shared" si="15"/>
        <v>0.27322404371584696</v>
      </c>
      <c r="I121">
        <f t="shared" si="16"/>
        <v>-1.0976425998969033</v>
      </c>
      <c r="J121">
        <f t="shared" si="17"/>
        <v>1.0976425998969033</v>
      </c>
      <c r="K121">
        <f t="shared" si="18"/>
        <v>0.52327436520923598</v>
      </c>
      <c r="L121">
        <f t="shared" si="19"/>
        <v>0.47672563479076407</v>
      </c>
      <c r="M121">
        <f t="shared" si="20"/>
        <v>1.9110433579144297</v>
      </c>
      <c r="N121">
        <f t="shared" si="21"/>
        <v>2.0976425998969033</v>
      </c>
    </row>
    <row r="122" spans="1:14" x14ac:dyDescent="0.25">
      <c r="A122" s="4">
        <f>IF('True_Odds_Calculator_2-way'!A123="","",'True_Odds_Calculator_2-way'!A123)</f>
        <v>1.85</v>
      </c>
      <c r="B122" s="4">
        <f>IF('True_Odds_Calculator_2-way'!B123="","",'True_Odds_Calculator_2-way'!B123)</f>
        <v>1.98</v>
      </c>
      <c r="C122" s="4">
        <f t="shared" si="11"/>
        <v>0.54054054054054046</v>
      </c>
      <c r="D122">
        <f t="shared" si="12"/>
        <v>0.50505050505050508</v>
      </c>
      <c r="E122">
        <f t="shared" si="13"/>
        <v>4.5591045591045543E-2</v>
      </c>
      <c r="F122">
        <f t="shared" si="14"/>
        <v>-0.22740922740922742</v>
      </c>
      <c r="G122">
        <v>0</v>
      </c>
      <c r="H122">
        <f t="shared" si="15"/>
        <v>0.27300027300027296</v>
      </c>
      <c r="I122">
        <f t="shared" si="16"/>
        <v>-1.0956642697819576</v>
      </c>
      <c r="J122">
        <f t="shared" si="17"/>
        <v>1.0956642697819576</v>
      </c>
      <c r="K122">
        <f t="shared" si="18"/>
        <v>0.51778202516637828</v>
      </c>
      <c r="L122">
        <f t="shared" si="19"/>
        <v>0.48221797483362183</v>
      </c>
      <c r="M122">
        <f t="shared" si="20"/>
        <v>1.9313146293146641</v>
      </c>
      <c r="N122">
        <f t="shared" si="21"/>
        <v>2.0737509843863182</v>
      </c>
    </row>
    <row r="123" spans="1:14" x14ac:dyDescent="0.25">
      <c r="A123" s="4">
        <f>IF('True_Odds_Calculator_2-way'!A124="","",'True_Odds_Calculator_2-way'!A124)</f>
        <v>1.98</v>
      </c>
      <c r="B123" s="4">
        <f>IF('True_Odds_Calculator_2-way'!B124="","",'True_Odds_Calculator_2-way'!B124)</f>
        <v>1.85</v>
      </c>
      <c r="C123" s="4">
        <f t="shared" si="11"/>
        <v>0.50505050505050508</v>
      </c>
      <c r="D123">
        <f t="shared" si="12"/>
        <v>0.54054054054054046</v>
      </c>
      <c r="E123">
        <f t="shared" si="13"/>
        <v>4.5591045591045543E-2</v>
      </c>
      <c r="F123">
        <f t="shared" si="14"/>
        <v>-0.22740922740922742</v>
      </c>
      <c r="G123">
        <v>0</v>
      </c>
      <c r="H123">
        <f t="shared" si="15"/>
        <v>0.27300027300027296</v>
      </c>
      <c r="I123">
        <f t="shared" si="16"/>
        <v>-1.0956642697819576</v>
      </c>
      <c r="J123">
        <f t="shared" si="17"/>
        <v>1.0956642697819576</v>
      </c>
      <c r="K123">
        <f t="shared" si="18"/>
        <v>0.48221797483362183</v>
      </c>
      <c r="L123">
        <f t="shared" si="19"/>
        <v>0.51778202516637828</v>
      </c>
      <c r="M123">
        <f t="shared" si="20"/>
        <v>2.0737509843863182</v>
      </c>
      <c r="N123">
        <f t="shared" si="21"/>
        <v>1.9313146293146641</v>
      </c>
    </row>
    <row r="124" spans="1:14" x14ac:dyDescent="0.25">
      <c r="A124" s="4">
        <f>IF('True_Odds_Calculator_2-way'!A125="","",'True_Odds_Calculator_2-way'!A125)</f>
        <v>1.77</v>
      </c>
      <c r="B124" s="4">
        <f>IF('True_Odds_Calculator_2-way'!B125="","",'True_Odds_Calculator_2-way'!B125)</f>
        <v>2.0299999999999998</v>
      </c>
      <c r="C124" s="4">
        <f t="shared" si="11"/>
        <v>0.56497175141242939</v>
      </c>
      <c r="D124">
        <f t="shared" si="12"/>
        <v>0.49261083743842371</v>
      </c>
      <c r="E124">
        <f t="shared" si="13"/>
        <v>5.7582588850852989E-2</v>
      </c>
      <c r="F124">
        <f t="shared" si="14"/>
        <v>-0.22072861874147676</v>
      </c>
      <c r="G124">
        <v>0</v>
      </c>
      <c r="H124">
        <f t="shared" si="15"/>
        <v>0.2783112075923298</v>
      </c>
      <c r="I124">
        <f t="shared" si="16"/>
        <v>-1.1228869254216181</v>
      </c>
      <c r="J124">
        <f t="shared" si="17"/>
        <v>1.1228869254216181</v>
      </c>
      <c r="K124">
        <f t="shared" si="18"/>
        <v>0.53630145941582608</v>
      </c>
      <c r="L124">
        <f t="shared" si="19"/>
        <v>0.46369854058417398</v>
      </c>
      <c r="M124">
        <f t="shared" si="20"/>
        <v>1.8646229325746457</v>
      </c>
      <c r="N124">
        <f t="shared" si="21"/>
        <v>2.1565735331842664</v>
      </c>
    </row>
    <row r="125" spans="1:14" x14ac:dyDescent="0.25">
      <c r="A125" s="4">
        <f>IF('True_Odds_Calculator_2-way'!A126="","",'True_Odds_Calculator_2-way'!A126)</f>
        <v>1.87</v>
      </c>
      <c r="B125" s="4">
        <f>IF('True_Odds_Calculator_2-way'!B126="","",'True_Odds_Calculator_2-way'!B126)</f>
        <v>1.94</v>
      </c>
      <c r="C125" s="4">
        <f t="shared" si="11"/>
        <v>0.53475935828876997</v>
      </c>
      <c r="D125">
        <f t="shared" si="12"/>
        <v>0.51546391752577325</v>
      </c>
      <c r="E125">
        <f t="shared" si="13"/>
        <v>5.0223275814543111E-2</v>
      </c>
      <c r="F125">
        <f t="shared" si="14"/>
        <v>-0.22542587794255486</v>
      </c>
      <c r="G125">
        <v>0</v>
      </c>
      <c r="H125">
        <f t="shared" si="15"/>
        <v>0.27564915375709798</v>
      </c>
      <c r="I125">
        <f t="shared" si="16"/>
        <v>-1.1057996468120721</v>
      </c>
      <c r="J125">
        <f t="shared" si="17"/>
        <v>1.1057996468120721</v>
      </c>
      <c r="K125">
        <f t="shared" si="18"/>
        <v>0.50967212624410252</v>
      </c>
      <c r="L125">
        <f t="shared" si="19"/>
        <v>0.49032787375589754</v>
      </c>
      <c r="M125">
        <f t="shared" si="20"/>
        <v>1.9620456927265033</v>
      </c>
      <c r="N125">
        <f t="shared" si="21"/>
        <v>2.0394516680033474</v>
      </c>
    </row>
    <row r="126" spans="1:14" x14ac:dyDescent="0.25">
      <c r="A126" s="4">
        <f>IF('True_Odds_Calculator_2-way'!A127="","",'True_Odds_Calculator_2-way'!A127)</f>
        <v>1.85</v>
      </c>
      <c r="B126" s="4">
        <f>IF('True_Odds_Calculator_2-way'!B127="","",'True_Odds_Calculator_2-way'!B127)</f>
        <v>1.97</v>
      </c>
      <c r="C126" s="4">
        <f t="shared" si="11"/>
        <v>0.54054054054054046</v>
      </c>
      <c r="D126">
        <f t="shared" si="12"/>
        <v>0.50761421319796951</v>
      </c>
      <c r="E126">
        <f t="shared" si="13"/>
        <v>4.8154753738510081E-2</v>
      </c>
      <c r="F126">
        <f t="shared" si="14"/>
        <v>-0.22623130744958153</v>
      </c>
      <c r="G126">
        <v>0</v>
      </c>
      <c r="H126">
        <f t="shared" si="15"/>
        <v>0.27438606118809161</v>
      </c>
      <c r="I126">
        <f t="shared" si="16"/>
        <v>-1.1012975422342641</v>
      </c>
      <c r="J126">
        <f t="shared" si="17"/>
        <v>1.1012975422342641</v>
      </c>
      <c r="K126">
        <f t="shared" si="18"/>
        <v>0.51650147023207593</v>
      </c>
      <c r="L126">
        <f t="shared" si="19"/>
        <v>0.48349852976792396</v>
      </c>
      <c r="M126">
        <f t="shared" si="20"/>
        <v>1.936102910899125</v>
      </c>
      <c r="N126">
        <f t="shared" si="21"/>
        <v>2.0682586159672365</v>
      </c>
    </row>
    <row r="127" spans="1:14" x14ac:dyDescent="0.25">
      <c r="A127" s="4">
        <f>IF('True_Odds_Calculator_2-way'!A128="","",'True_Odds_Calculator_2-way'!A128)</f>
        <v>1.98</v>
      </c>
      <c r="B127" s="4">
        <f>IF('True_Odds_Calculator_2-way'!B128="","",'True_Odds_Calculator_2-way'!B128)</f>
        <v>1.93</v>
      </c>
      <c r="C127" s="4">
        <f t="shared" si="11"/>
        <v>0.50505050505050508</v>
      </c>
      <c r="D127">
        <f t="shared" si="12"/>
        <v>0.5181347150259068</v>
      </c>
      <c r="E127">
        <f t="shared" si="13"/>
        <v>2.3185220076411994E-2</v>
      </c>
      <c r="F127">
        <f t="shared" si="14"/>
        <v>-0.23849897943162168</v>
      </c>
      <c r="G127">
        <v>0</v>
      </c>
      <c r="H127">
        <f t="shared" si="15"/>
        <v>0.26168419950803373</v>
      </c>
      <c r="I127">
        <f t="shared" si="16"/>
        <v>-1.0474793930096669</v>
      </c>
      <c r="J127">
        <f t="shared" si="17"/>
        <v>1.0474793930096669</v>
      </c>
      <c r="K127">
        <f t="shared" si="18"/>
        <v>0.49345437578019818</v>
      </c>
      <c r="L127">
        <f t="shared" si="19"/>
        <v>0.50654562421980165</v>
      </c>
      <c r="M127">
        <f t="shared" si="20"/>
        <v>2.0265298051494733</v>
      </c>
      <c r="N127">
        <f t="shared" si="21"/>
        <v>1.9741558354989901</v>
      </c>
    </row>
    <row r="128" spans="1:14" x14ac:dyDescent="0.25">
      <c r="A128" s="4">
        <f>IF('True_Odds_Calculator_2-way'!A129="","",'True_Odds_Calculator_2-way'!A129)</f>
        <v>2.31</v>
      </c>
      <c r="B128" s="4">
        <f>IF('True_Odds_Calculator_2-way'!B129="","",'True_Odds_Calculator_2-way'!B129)</f>
        <v>1.68</v>
      </c>
      <c r="C128" s="4">
        <f t="shared" si="11"/>
        <v>0.4329004329004329</v>
      </c>
      <c r="D128">
        <f t="shared" si="12"/>
        <v>0.59523809523809523</v>
      </c>
      <c r="E128">
        <f t="shared" si="13"/>
        <v>2.813852813852824E-2</v>
      </c>
      <c r="F128">
        <f t="shared" si="14"/>
        <v>-0.22954030096887235</v>
      </c>
      <c r="G128">
        <v>0</v>
      </c>
      <c r="H128">
        <f t="shared" si="15"/>
        <v>0.25767882910740053</v>
      </c>
      <c r="I128">
        <f t="shared" si="16"/>
        <v>-1.0595217973953226</v>
      </c>
      <c r="J128">
        <f t="shared" si="17"/>
        <v>1.0595217973953226</v>
      </c>
      <c r="K128">
        <f t="shared" si="18"/>
        <v>0.41876510653929105</v>
      </c>
      <c r="L128">
        <f t="shared" si="19"/>
        <v>0.581234893460709</v>
      </c>
      <c r="M128">
        <f t="shared" si="20"/>
        <v>2.3879735545878726</v>
      </c>
      <c r="N128">
        <f t="shared" si="21"/>
        <v>1.7204748222288193</v>
      </c>
    </row>
    <row r="129" spans="1:14" x14ac:dyDescent="0.25">
      <c r="A129" s="4">
        <f>IF('True_Odds_Calculator_2-way'!A130="","",'True_Odds_Calculator_2-way'!A130)</f>
        <v>2.97</v>
      </c>
      <c r="B129" s="4">
        <f>IF('True_Odds_Calculator_2-way'!B130="","",'True_Odds_Calculator_2-way'!B130)</f>
        <v>1.43</v>
      </c>
      <c r="C129" s="4">
        <f t="shared" si="11"/>
        <v>0.33670033670033667</v>
      </c>
      <c r="D129">
        <f t="shared" si="12"/>
        <v>0.69930069930069938</v>
      </c>
      <c r="E129">
        <f t="shared" si="13"/>
        <v>3.6001036001036102E-2</v>
      </c>
      <c r="F129">
        <f t="shared" si="14"/>
        <v>-0.19945374490829026</v>
      </c>
      <c r="G129">
        <v>0</v>
      </c>
      <c r="H129">
        <f t="shared" si="15"/>
        <v>0.23545478090932637</v>
      </c>
      <c r="I129">
        <f t="shared" si="16"/>
        <v>-1.0865073263571841</v>
      </c>
      <c r="J129">
        <f t="shared" si="17"/>
        <v>1.0865073263571841</v>
      </c>
      <c r="K129">
        <f t="shared" si="18"/>
        <v>0.31842880269946122</v>
      </c>
      <c r="L129">
        <f t="shared" si="19"/>
        <v>0.68157119730053872</v>
      </c>
      <c r="M129">
        <f t="shared" si="20"/>
        <v>3.1404194329236534</v>
      </c>
      <c r="N129">
        <f t="shared" si="21"/>
        <v>1.4671981503335889</v>
      </c>
    </row>
    <row r="130" spans="1:14" x14ac:dyDescent="0.25">
      <c r="A130" s="4">
        <f>IF('True_Odds_Calculator_2-way'!A131="","",'True_Odds_Calculator_2-way'!A131)</f>
        <v>1.55</v>
      </c>
      <c r="B130" s="4">
        <f>IF('True_Odds_Calculator_2-way'!B131="","",'True_Odds_Calculator_2-way'!B131)</f>
        <v>2.57</v>
      </c>
      <c r="C130" s="4">
        <f t="shared" si="11"/>
        <v>0.64516129032258063</v>
      </c>
      <c r="D130">
        <f t="shared" si="12"/>
        <v>0.38910505836575876</v>
      </c>
      <c r="E130">
        <f t="shared" si="13"/>
        <v>3.4266348688339443E-2</v>
      </c>
      <c r="F130">
        <f t="shared" si="14"/>
        <v>-0.2167691728379566</v>
      </c>
      <c r="G130">
        <v>0</v>
      </c>
      <c r="H130">
        <f t="shared" si="15"/>
        <v>0.25103552152629599</v>
      </c>
      <c r="I130">
        <f t="shared" si="16"/>
        <v>-1.0761401354835765</v>
      </c>
      <c r="J130">
        <f t="shared" si="17"/>
        <v>1.0761401354835765</v>
      </c>
      <c r="K130">
        <f t="shared" si="18"/>
        <v>0.62818920883326634</v>
      </c>
      <c r="L130">
        <f t="shared" si="19"/>
        <v>0.37181079116673366</v>
      </c>
      <c r="M130">
        <f t="shared" si="20"/>
        <v>1.5918770745159672</v>
      </c>
      <c r="N130">
        <f t="shared" si="21"/>
        <v>2.6895400127092146</v>
      </c>
    </row>
    <row r="131" spans="1:14" x14ac:dyDescent="0.25">
      <c r="A131" s="4">
        <f>IF('True_Odds_Calculator_2-way'!A132="","",'True_Odds_Calculator_2-way'!A132)</f>
        <v>2.4</v>
      </c>
      <c r="B131" s="4">
        <f>IF('True_Odds_Calculator_2-way'!B132="","",'True_Odds_Calculator_2-way'!B132)</f>
        <v>1.6</v>
      </c>
      <c r="C131" s="4">
        <f t="shared" ref="C131:C194" si="22">1/A131</f>
        <v>0.41666666666666669</v>
      </c>
      <c r="D131">
        <f t="shared" ref="D131:D194" si="23">1/B131</f>
        <v>0.625</v>
      </c>
      <c r="E131">
        <f t="shared" ref="E131:E194" si="24">C131+D131-1</f>
        <v>4.1666666666666741E-2</v>
      </c>
      <c r="F131">
        <f t="shared" ref="F131:F194" si="25">C131+D131-(C131*D131)-1</f>
        <v>-0.21875</v>
      </c>
      <c r="G131">
        <v>0</v>
      </c>
      <c r="H131">
        <f t="shared" ref="H131:H194" si="26">C131*D131</f>
        <v>0.26041666666666669</v>
      </c>
      <c r="I131">
        <f t="shared" ref="I131:I194" si="27">((-4*F131*H131)^0.5)/(2*F131)</f>
        <v>-1.0910894511799618</v>
      </c>
      <c r="J131">
        <f t="shared" ref="J131:J194" si="28">(-((-4*F131*H131)^0.5))/(2*F131)</f>
        <v>1.0910894511799618</v>
      </c>
      <c r="K131">
        <f t="shared" ref="K131:K194" si="29">IF(A131="","",(C131/($J131+C131-($J131*C131))))</f>
        <v>0.39564392373896001</v>
      </c>
      <c r="L131">
        <f t="shared" ref="L131:L194" si="30">IF(B131="","",(D131/($J131+D131-($J131*D131))))</f>
        <v>0.60435607626104004</v>
      </c>
      <c r="M131">
        <f t="shared" ref="M131:M194" si="31">IF(A131="","",1/K131)</f>
        <v>2.5275252316519468</v>
      </c>
      <c r="N131">
        <f t="shared" ref="N131:N194" si="32">IF(B131="","",1/L131)</f>
        <v>1.6546536707079771</v>
      </c>
    </row>
    <row r="132" spans="1:14" x14ac:dyDescent="0.25">
      <c r="A132" s="4">
        <f>IF('True_Odds_Calculator_2-way'!A133="","",'True_Odds_Calculator_2-way'!A133)</f>
        <v>2.27</v>
      </c>
      <c r="B132" s="4">
        <f>IF('True_Odds_Calculator_2-way'!B133="","",'True_Odds_Calculator_2-way'!B133)</f>
        <v>1.66</v>
      </c>
      <c r="C132" s="4">
        <f t="shared" si="22"/>
        <v>0.44052863436123346</v>
      </c>
      <c r="D132">
        <f t="shared" si="23"/>
        <v>0.60240963855421692</v>
      </c>
      <c r="E132">
        <f t="shared" si="24"/>
        <v>4.2938272915450382E-2</v>
      </c>
      <c r="F132">
        <f t="shared" si="25"/>
        <v>-0.22244042248288309</v>
      </c>
      <c r="G132">
        <v>0</v>
      </c>
      <c r="H132">
        <f t="shared" si="26"/>
        <v>0.26537869539833342</v>
      </c>
      <c r="I132">
        <f t="shared" si="27"/>
        <v>-1.0922603577424574</v>
      </c>
      <c r="J132">
        <f t="shared" si="28"/>
        <v>1.0922603577424574</v>
      </c>
      <c r="K132">
        <f t="shared" si="29"/>
        <v>0.41890595386840634</v>
      </c>
      <c r="L132">
        <f t="shared" si="30"/>
        <v>0.58109404613159377</v>
      </c>
      <c r="M132">
        <f t="shared" si="31"/>
        <v>2.387170654332921</v>
      </c>
      <c r="N132">
        <f t="shared" si="32"/>
        <v>1.7208918361100216</v>
      </c>
    </row>
    <row r="133" spans="1:14" x14ac:dyDescent="0.25">
      <c r="A133" s="4">
        <f>IF('True_Odds_Calculator_2-way'!A134="","",'True_Odds_Calculator_2-way'!A134)</f>
        <v>2.37</v>
      </c>
      <c r="B133" s="4">
        <f>IF('True_Odds_Calculator_2-way'!B134="","",'True_Odds_Calculator_2-way'!B134)</f>
        <v>1.61</v>
      </c>
      <c r="C133" s="4">
        <f t="shared" si="22"/>
        <v>0.42194092827004215</v>
      </c>
      <c r="D133">
        <f t="shared" si="23"/>
        <v>0.6211180124223602</v>
      </c>
      <c r="E133">
        <f t="shared" si="24"/>
        <v>4.3058940692402459E-2</v>
      </c>
      <c r="F133">
        <f t="shared" si="25"/>
        <v>-0.21901617003433183</v>
      </c>
      <c r="G133">
        <v>0</v>
      </c>
      <c r="H133">
        <f t="shared" si="26"/>
        <v>0.26207511072673423</v>
      </c>
      <c r="I133">
        <f t="shared" si="27"/>
        <v>-1.0938928884083114</v>
      </c>
      <c r="J133">
        <f t="shared" si="28"/>
        <v>1.0938928884083114</v>
      </c>
      <c r="K133">
        <f t="shared" si="29"/>
        <v>0.40021879847740255</v>
      </c>
      <c r="L133">
        <f t="shared" si="30"/>
        <v>0.59978120152259728</v>
      </c>
      <c r="M133">
        <f t="shared" si="31"/>
        <v>2.4986332571193874</v>
      </c>
      <c r="N133">
        <f t="shared" si="32"/>
        <v>1.6672746619290704</v>
      </c>
    </row>
    <row r="134" spans="1:14" x14ac:dyDescent="0.25">
      <c r="A134" s="4">
        <f>IF('True_Odds_Calculator_2-way'!A135="","",'True_Odds_Calculator_2-way'!A135)</f>
        <v>2.35</v>
      </c>
      <c r="B134" s="4">
        <f>IF('True_Odds_Calculator_2-way'!B135="","",'True_Odds_Calculator_2-way'!B135)</f>
        <v>1.62</v>
      </c>
      <c r="C134" s="4">
        <f t="shared" si="22"/>
        <v>0.42553191489361702</v>
      </c>
      <c r="D134">
        <f t="shared" si="23"/>
        <v>0.61728395061728392</v>
      </c>
      <c r="E134">
        <f t="shared" si="24"/>
        <v>4.2815865510900997E-2</v>
      </c>
      <c r="F134">
        <f t="shared" si="25"/>
        <v>-0.21985815602836878</v>
      </c>
      <c r="G134">
        <v>0</v>
      </c>
      <c r="H134">
        <f t="shared" si="26"/>
        <v>0.26267402153926978</v>
      </c>
      <c r="I134">
        <f t="shared" si="27"/>
        <v>-1.0930430596399217</v>
      </c>
      <c r="J134">
        <f t="shared" si="28"/>
        <v>1.0930430596399217</v>
      </c>
      <c r="K134">
        <f t="shared" si="29"/>
        <v>0.40394115194330737</v>
      </c>
      <c r="L134">
        <f t="shared" si="30"/>
        <v>0.59605884805669263</v>
      </c>
      <c r="M134">
        <f t="shared" si="31"/>
        <v>2.4756081305138942</v>
      </c>
      <c r="N134">
        <f t="shared" si="32"/>
        <v>1.6776866969767514</v>
      </c>
    </row>
    <row r="135" spans="1:14" x14ac:dyDescent="0.25">
      <c r="A135" s="4">
        <f>IF('True_Odds_Calculator_2-way'!A136="","",'True_Odds_Calculator_2-way'!A136)</f>
        <v>2.1</v>
      </c>
      <c r="B135" s="4">
        <f>IF('True_Odds_Calculator_2-way'!B136="","",'True_Odds_Calculator_2-way'!B136)</f>
        <v>1.8</v>
      </c>
      <c r="C135" s="4">
        <f t="shared" si="22"/>
        <v>0.47619047619047616</v>
      </c>
      <c r="D135">
        <f t="shared" si="23"/>
        <v>0.55555555555555558</v>
      </c>
      <c r="E135">
        <f t="shared" si="24"/>
        <v>3.1746031746031633E-2</v>
      </c>
      <c r="F135">
        <f t="shared" si="25"/>
        <v>-0.2328042328042329</v>
      </c>
      <c r="G135">
        <v>0</v>
      </c>
      <c r="H135">
        <f t="shared" si="26"/>
        <v>0.26455026455026454</v>
      </c>
      <c r="I135">
        <f t="shared" si="27"/>
        <v>-1.066003581778052</v>
      </c>
      <c r="J135">
        <f t="shared" si="28"/>
        <v>1.066003581778052</v>
      </c>
      <c r="K135">
        <f t="shared" si="29"/>
        <v>0.46027717321561978</v>
      </c>
      <c r="L135">
        <f t="shared" si="30"/>
        <v>0.53972282678438044</v>
      </c>
      <c r="M135">
        <f t="shared" si="31"/>
        <v>2.1726039399558572</v>
      </c>
      <c r="N135">
        <f t="shared" si="32"/>
        <v>1.8528028654224413</v>
      </c>
    </row>
    <row r="136" spans="1:14" x14ac:dyDescent="0.25">
      <c r="A136" s="4">
        <f>IF('True_Odds_Calculator_2-way'!A137="","",'True_Odds_Calculator_2-way'!A137)</f>
        <v>2.2599999999999998</v>
      </c>
      <c r="B136" s="4">
        <f>IF('True_Odds_Calculator_2-way'!B137="","",'True_Odds_Calculator_2-way'!B137)</f>
        <v>1.69</v>
      </c>
      <c r="C136" s="4">
        <f t="shared" si="22"/>
        <v>0.44247787610619471</v>
      </c>
      <c r="D136">
        <f t="shared" si="23"/>
        <v>0.59171597633136097</v>
      </c>
      <c r="E136">
        <f t="shared" si="24"/>
        <v>3.4193852437555794E-2</v>
      </c>
      <c r="F136">
        <f t="shared" si="25"/>
        <v>-0.22762737602764815</v>
      </c>
      <c r="G136">
        <v>0</v>
      </c>
      <c r="H136">
        <f t="shared" si="26"/>
        <v>0.261821228465204</v>
      </c>
      <c r="I136">
        <f t="shared" si="27"/>
        <v>-1.0724824201463119</v>
      </c>
      <c r="J136">
        <f t="shared" si="28"/>
        <v>1.0724824201463119</v>
      </c>
      <c r="K136">
        <f t="shared" si="29"/>
        <v>0.42529160714947917</v>
      </c>
      <c r="L136">
        <f t="shared" si="30"/>
        <v>0.57470839285052078</v>
      </c>
      <c r="M136">
        <f t="shared" si="31"/>
        <v>2.351327849384353</v>
      </c>
      <c r="N136">
        <f t="shared" si="32"/>
        <v>1.7400128699009547</v>
      </c>
    </row>
    <row r="137" spans="1:14" x14ac:dyDescent="0.25">
      <c r="A137" s="4">
        <f>IF('True_Odds_Calculator_2-way'!A138="","",'True_Odds_Calculator_2-way'!A138)</f>
        <v>1.65</v>
      </c>
      <c r="B137" s="4">
        <f>IF('True_Odds_Calculator_2-way'!B138="","",'True_Odds_Calculator_2-way'!B138)</f>
        <v>2.34</v>
      </c>
      <c r="C137" s="4">
        <f t="shared" si="22"/>
        <v>0.60606060606060608</v>
      </c>
      <c r="D137">
        <f t="shared" si="23"/>
        <v>0.42735042735042739</v>
      </c>
      <c r="E137">
        <f t="shared" si="24"/>
        <v>3.3411033411033575E-2</v>
      </c>
      <c r="F137">
        <f t="shared" si="25"/>
        <v>-0.22558922558922545</v>
      </c>
      <c r="G137">
        <v>0</v>
      </c>
      <c r="H137">
        <f t="shared" si="26"/>
        <v>0.25900025900025903</v>
      </c>
      <c r="I137">
        <f t="shared" si="27"/>
        <v>-1.0714969088698143</v>
      </c>
      <c r="J137">
        <f t="shared" si="28"/>
        <v>1.0714969088698143</v>
      </c>
      <c r="K137">
        <f t="shared" si="29"/>
        <v>0.58945824981795969</v>
      </c>
      <c r="L137">
        <f t="shared" si="30"/>
        <v>0.41054175018204025</v>
      </c>
      <c r="M137">
        <f t="shared" si="31"/>
        <v>1.6964729907653791</v>
      </c>
      <c r="N137">
        <f t="shared" si="32"/>
        <v>2.4358058578855508</v>
      </c>
    </row>
    <row r="138" spans="1:14" x14ac:dyDescent="0.25">
      <c r="A138" s="4">
        <f>IF('True_Odds_Calculator_2-way'!A139="","",'True_Odds_Calculator_2-way'!A139)</f>
        <v>1.72</v>
      </c>
      <c r="B138" s="4">
        <f>IF('True_Odds_Calculator_2-way'!B139="","",'True_Odds_Calculator_2-way'!B139)</f>
        <v>2.14</v>
      </c>
      <c r="C138" s="4">
        <f t="shared" si="22"/>
        <v>0.58139534883720934</v>
      </c>
      <c r="D138">
        <f t="shared" si="23"/>
        <v>0.46728971962616822</v>
      </c>
      <c r="E138">
        <f t="shared" si="24"/>
        <v>4.8685068463377501E-2</v>
      </c>
      <c r="F138">
        <f t="shared" si="25"/>
        <v>-0.22299500108672032</v>
      </c>
      <c r="G138">
        <v>0</v>
      </c>
      <c r="H138">
        <f t="shared" si="26"/>
        <v>0.27168006955009782</v>
      </c>
      <c r="I138">
        <f t="shared" si="27"/>
        <v>-1.1037769642208697</v>
      </c>
      <c r="J138">
        <f t="shared" si="28"/>
        <v>1.1037769642208697</v>
      </c>
      <c r="K138">
        <f t="shared" si="29"/>
        <v>0.55719016135121435</v>
      </c>
      <c r="L138">
        <f t="shared" si="30"/>
        <v>0.4428098386487857</v>
      </c>
      <c r="M138">
        <f t="shared" si="31"/>
        <v>1.7947194142390264</v>
      </c>
      <c r="N138">
        <f t="shared" si="32"/>
        <v>2.2583057392117913</v>
      </c>
    </row>
    <row r="139" spans="1:14" x14ac:dyDescent="0.25">
      <c r="A139" s="4">
        <f>IF('True_Odds_Calculator_2-way'!A140="","",'True_Odds_Calculator_2-way'!A140)</f>
        <v>1.68</v>
      </c>
      <c r="B139" s="4">
        <f>IF('True_Odds_Calculator_2-way'!B140="","",'True_Odds_Calculator_2-way'!B140)</f>
        <v>2.21</v>
      </c>
      <c r="C139" s="4">
        <f t="shared" si="22"/>
        <v>0.59523809523809523</v>
      </c>
      <c r="D139">
        <f t="shared" si="23"/>
        <v>0.45248868778280543</v>
      </c>
      <c r="E139">
        <f t="shared" si="24"/>
        <v>4.772678302090072E-2</v>
      </c>
      <c r="F139">
        <f t="shared" si="25"/>
        <v>-0.22161172161172149</v>
      </c>
      <c r="G139">
        <v>0</v>
      </c>
      <c r="H139">
        <f t="shared" si="26"/>
        <v>0.26933850463262227</v>
      </c>
      <c r="I139">
        <f t="shared" si="27"/>
        <v>-1.1024346592560592</v>
      </c>
      <c r="J139">
        <f t="shared" si="28"/>
        <v>1.1024346592560592</v>
      </c>
      <c r="K139">
        <f t="shared" si="29"/>
        <v>0.57154106106436731</v>
      </c>
      <c r="L139">
        <f t="shared" si="30"/>
        <v>0.42845893893563264</v>
      </c>
      <c r="M139">
        <f t="shared" si="31"/>
        <v>1.7496555682941202</v>
      </c>
      <c r="N139">
        <f t="shared" si="32"/>
        <v>2.3339459376998315</v>
      </c>
    </row>
    <row r="140" spans="1:14" x14ac:dyDescent="0.25">
      <c r="A140" s="4">
        <f>IF('True_Odds_Calculator_2-way'!A141="","",'True_Odds_Calculator_2-way'!A141)</f>
        <v>1.66</v>
      </c>
      <c r="B140" s="4">
        <f>IF('True_Odds_Calculator_2-way'!B141="","",'True_Odds_Calculator_2-way'!B141)</f>
        <v>2.2400000000000002</v>
      </c>
      <c r="C140" s="4">
        <f t="shared" si="22"/>
        <v>0.60240963855421692</v>
      </c>
      <c r="D140">
        <f t="shared" si="23"/>
        <v>0.4464285714285714</v>
      </c>
      <c r="E140">
        <f t="shared" si="24"/>
        <v>4.8838209982788428E-2</v>
      </c>
      <c r="F140">
        <f t="shared" si="25"/>
        <v>-0.22009466437177272</v>
      </c>
      <c r="G140">
        <v>0</v>
      </c>
      <c r="H140">
        <f t="shared" si="26"/>
        <v>0.26893287435456109</v>
      </c>
      <c r="I140">
        <f t="shared" si="27"/>
        <v>-1.1053942207134548</v>
      </c>
      <c r="J140">
        <f t="shared" si="28"/>
        <v>1.1053942207134548</v>
      </c>
      <c r="K140">
        <f t="shared" si="29"/>
        <v>0.57818167201398041</v>
      </c>
      <c r="L140">
        <f t="shared" si="30"/>
        <v>0.42181832798601948</v>
      </c>
      <c r="M140">
        <f t="shared" si="31"/>
        <v>1.7295601856708804</v>
      </c>
      <c r="N140">
        <f t="shared" si="32"/>
        <v>2.3706888336846839</v>
      </c>
    </row>
    <row r="141" spans="1:14" x14ac:dyDescent="0.25">
      <c r="A141" s="4">
        <f>IF('True_Odds_Calculator_2-way'!A142="","",'True_Odds_Calculator_2-way'!A142)</f>
        <v>1.81</v>
      </c>
      <c r="B141" s="4">
        <f>IF('True_Odds_Calculator_2-way'!B142="","",'True_Odds_Calculator_2-way'!B142)</f>
        <v>2.02</v>
      </c>
      <c r="C141" s="4">
        <f t="shared" si="22"/>
        <v>0.5524861878453039</v>
      </c>
      <c r="D141">
        <f t="shared" si="23"/>
        <v>0.49504950495049505</v>
      </c>
      <c r="E141">
        <f t="shared" si="24"/>
        <v>4.7535692795798834E-2</v>
      </c>
      <c r="F141">
        <f t="shared" si="25"/>
        <v>-0.22597232098900499</v>
      </c>
      <c r="G141">
        <v>0</v>
      </c>
      <c r="H141">
        <f t="shared" si="26"/>
        <v>0.27350801378480388</v>
      </c>
      <c r="I141">
        <f t="shared" si="27"/>
        <v>-1.1001639366407492</v>
      </c>
      <c r="J141">
        <f t="shared" si="28"/>
        <v>1.1001639366407492</v>
      </c>
      <c r="K141">
        <f t="shared" si="29"/>
        <v>0.52878359784482387</v>
      </c>
      <c r="L141">
        <f t="shared" si="30"/>
        <v>0.47121640215517624</v>
      </c>
      <c r="M141">
        <f t="shared" si="31"/>
        <v>1.8911327886790064</v>
      </c>
      <c r="N141">
        <f t="shared" si="32"/>
        <v>2.1221672153735645</v>
      </c>
    </row>
    <row r="142" spans="1:14" x14ac:dyDescent="0.25">
      <c r="A142" s="4">
        <f>IF('True_Odds_Calculator_2-way'!A143="","",'True_Odds_Calculator_2-way'!A143)</f>
        <v>1.17</v>
      </c>
      <c r="B142" s="4">
        <f>IF('True_Odds_Calculator_2-way'!B143="","",'True_Odds_Calculator_2-way'!B143)</f>
        <v>6</v>
      </c>
      <c r="C142" s="4">
        <f t="shared" si="22"/>
        <v>0.85470085470085477</v>
      </c>
      <c r="D142">
        <f t="shared" si="23"/>
        <v>0.16666666666666666</v>
      </c>
      <c r="E142">
        <f t="shared" si="24"/>
        <v>2.1367521367521514E-2</v>
      </c>
      <c r="F142">
        <f t="shared" si="25"/>
        <v>-0.12108262108262091</v>
      </c>
      <c r="G142">
        <v>0</v>
      </c>
      <c r="H142">
        <f t="shared" si="26"/>
        <v>0.14245014245014245</v>
      </c>
      <c r="I142">
        <f t="shared" si="27"/>
        <v>-1.0846522890932817</v>
      </c>
      <c r="J142">
        <f t="shared" si="28"/>
        <v>1.0846522890932817</v>
      </c>
      <c r="K142">
        <f t="shared" si="29"/>
        <v>0.84431584974548879</v>
      </c>
      <c r="L142">
        <f t="shared" si="30"/>
        <v>0.15568415025451099</v>
      </c>
      <c r="M142">
        <f t="shared" si="31"/>
        <v>1.1843908891458579</v>
      </c>
      <c r="N142">
        <f t="shared" si="32"/>
        <v>6.4232614454664096</v>
      </c>
    </row>
    <row r="143" spans="1:14" x14ac:dyDescent="0.25">
      <c r="A143" s="4">
        <f>IF('True_Odds_Calculator_2-way'!A144="","",'True_Odds_Calculator_2-way'!A144)</f>
        <v>1.43</v>
      </c>
      <c r="B143" s="4">
        <f>IF('True_Odds_Calculator_2-way'!B144="","",'True_Odds_Calculator_2-way'!B144)</f>
        <v>2.98</v>
      </c>
      <c r="C143" s="4">
        <f t="shared" si="22"/>
        <v>0.69930069930069938</v>
      </c>
      <c r="D143">
        <f t="shared" si="23"/>
        <v>0.33557046979865773</v>
      </c>
      <c r="E143">
        <f t="shared" si="24"/>
        <v>3.4871169099357058E-2</v>
      </c>
      <c r="F143">
        <f t="shared" si="25"/>
        <v>-0.19979349509550848</v>
      </c>
      <c r="G143">
        <v>0</v>
      </c>
      <c r="H143">
        <f t="shared" si="26"/>
        <v>0.23466466419486556</v>
      </c>
      <c r="I143">
        <f t="shared" si="27"/>
        <v>-1.0837601479372587</v>
      </c>
      <c r="J143">
        <f t="shared" si="28"/>
        <v>1.0837601479372587</v>
      </c>
      <c r="K143">
        <f t="shared" si="29"/>
        <v>0.6821203935782052</v>
      </c>
      <c r="L143">
        <f t="shared" si="30"/>
        <v>0.31787960642179475</v>
      </c>
      <c r="M143">
        <f t="shared" si="31"/>
        <v>1.4660168636130213</v>
      </c>
      <c r="N143">
        <f t="shared" si="32"/>
        <v>3.1458450929157724</v>
      </c>
    </row>
    <row r="144" spans="1:14" x14ac:dyDescent="0.25">
      <c r="A144" s="4">
        <f>IF('True_Odds_Calculator_2-way'!A145="","",'True_Odds_Calculator_2-way'!A145)</f>
        <v>1.69</v>
      </c>
      <c r="B144" s="4">
        <f>IF('True_Odds_Calculator_2-way'!B145="","",'True_Odds_Calculator_2-way'!B145)</f>
        <v>2.2799999999999998</v>
      </c>
      <c r="C144" s="4">
        <f t="shared" si="22"/>
        <v>0.59171597633136097</v>
      </c>
      <c r="D144">
        <f t="shared" si="23"/>
        <v>0.43859649122807021</v>
      </c>
      <c r="E144">
        <f t="shared" si="24"/>
        <v>3.0312467559431067E-2</v>
      </c>
      <c r="F144">
        <f t="shared" si="25"/>
        <v>-0.22921208346309574</v>
      </c>
      <c r="G144">
        <v>0</v>
      </c>
      <c r="H144">
        <f t="shared" si="26"/>
        <v>0.25952455102252675</v>
      </c>
      <c r="I144">
        <f t="shared" si="27"/>
        <v>-1.0640706634484354</v>
      </c>
      <c r="J144">
        <f t="shared" si="28"/>
        <v>1.0640706634484354</v>
      </c>
      <c r="K144">
        <f t="shared" si="29"/>
        <v>0.57663184752939267</v>
      </c>
      <c r="L144">
        <f t="shared" si="30"/>
        <v>0.42336815247060766</v>
      </c>
      <c r="M144">
        <f t="shared" si="31"/>
        <v>1.7342087577794201</v>
      </c>
      <c r="N144">
        <f t="shared" si="32"/>
        <v>2.3620104492139973</v>
      </c>
    </row>
    <row r="145" spans="1:14" x14ac:dyDescent="0.25">
      <c r="A145" s="4">
        <f>IF('True_Odds_Calculator_2-way'!A146="","",'True_Odds_Calculator_2-way'!A146)</f>
        <v>1.68</v>
      </c>
      <c r="B145" s="4">
        <f>IF('True_Odds_Calculator_2-way'!B146="","",'True_Odds_Calculator_2-way'!B146)</f>
        <v>2.2799999999999998</v>
      </c>
      <c r="C145" s="4">
        <f t="shared" si="22"/>
        <v>0.59523809523809523</v>
      </c>
      <c r="D145">
        <f t="shared" si="23"/>
        <v>0.43859649122807021</v>
      </c>
      <c r="E145">
        <f t="shared" si="24"/>
        <v>3.383458646616555E-2</v>
      </c>
      <c r="F145">
        <f t="shared" si="25"/>
        <v>-0.2272347535505429</v>
      </c>
      <c r="G145">
        <v>0</v>
      </c>
      <c r="H145">
        <f t="shared" si="26"/>
        <v>0.26106934001670845</v>
      </c>
      <c r="I145">
        <f t="shared" si="27"/>
        <v>-1.0718661571406805</v>
      </c>
      <c r="J145">
        <f t="shared" si="28"/>
        <v>1.0718661571406805</v>
      </c>
      <c r="K145">
        <f t="shared" si="29"/>
        <v>0.57841282804125305</v>
      </c>
      <c r="L145">
        <f t="shared" si="30"/>
        <v>0.42158717195874679</v>
      </c>
      <c r="M145">
        <f t="shared" si="31"/>
        <v>1.728868986855663</v>
      </c>
      <c r="N145">
        <f t="shared" si="32"/>
        <v>2.3719886811400706</v>
      </c>
    </row>
    <row r="146" spans="1:14" x14ac:dyDescent="0.25">
      <c r="A146" s="4">
        <f>IF('True_Odds_Calculator_2-way'!A147="","",'True_Odds_Calculator_2-way'!A147)</f>
        <v>1.86</v>
      </c>
      <c r="B146" s="4">
        <f>IF('True_Odds_Calculator_2-way'!B147="","",'True_Odds_Calculator_2-way'!B147)</f>
        <v>2.04</v>
      </c>
      <c r="C146" s="4">
        <f t="shared" si="22"/>
        <v>0.5376344086021505</v>
      </c>
      <c r="D146">
        <f t="shared" si="23"/>
        <v>0.49019607843137253</v>
      </c>
      <c r="E146">
        <f t="shared" si="24"/>
        <v>2.7830487033523088E-2</v>
      </c>
      <c r="F146">
        <f t="shared" si="25"/>
        <v>-0.23571579169302126</v>
      </c>
      <c r="G146">
        <v>0</v>
      </c>
      <c r="H146">
        <f t="shared" si="26"/>
        <v>0.26354627872654435</v>
      </c>
      <c r="I146">
        <f t="shared" si="27"/>
        <v>-1.0573873360945338</v>
      </c>
      <c r="J146">
        <f t="shared" si="28"/>
        <v>1.0573873360945338</v>
      </c>
      <c r="K146">
        <f t="shared" si="29"/>
        <v>0.52373759220582705</v>
      </c>
      <c r="L146">
        <f t="shared" si="30"/>
        <v>0.47626240779417284</v>
      </c>
      <c r="M146">
        <f t="shared" si="31"/>
        <v>1.9093531090412992</v>
      </c>
      <c r="N146">
        <f t="shared" si="32"/>
        <v>2.0996828295383159</v>
      </c>
    </row>
    <row r="147" spans="1:14" x14ac:dyDescent="0.25">
      <c r="A147" s="4">
        <f>IF('True_Odds_Calculator_2-way'!A148="","",'True_Odds_Calculator_2-way'!A148)</f>
        <v>1.65</v>
      </c>
      <c r="B147" s="4">
        <f>IF('True_Odds_Calculator_2-way'!B148="","",'True_Odds_Calculator_2-way'!B148)</f>
        <v>2.34</v>
      </c>
      <c r="C147" s="4">
        <f t="shared" si="22"/>
        <v>0.60606060606060608</v>
      </c>
      <c r="D147">
        <f t="shared" si="23"/>
        <v>0.42735042735042739</v>
      </c>
      <c r="E147">
        <f t="shared" si="24"/>
        <v>3.3411033411033575E-2</v>
      </c>
      <c r="F147">
        <f t="shared" si="25"/>
        <v>-0.22558922558922545</v>
      </c>
      <c r="G147">
        <v>0</v>
      </c>
      <c r="H147">
        <f t="shared" si="26"/>
        <v>0.25900025900025903</v>
      </c>
      <c r="I147">
        <f t="shared" si="27"/>
        <v>-1.0714969088698143</v>
      </c>
      <c r="J147">
        <f t="shared" si="28"/>
        <v>1.0714969088698143</v>
      </c>
      <c r="K147">
        <f t="shared" si="29"/>
        <v>0.58945824981795969</v>
      </c>
      <c r="L147">
        <f t="shared" si="30"/>
        <v>0.41054175018204025</v>
      </c>
      <c r="M147">
        <f t="shared" si="31"/>
        <v>1.6964729907653791</v>
      </c>
      <c r="N147">
        <f t="shared" si="32"/>
        <v>2.4358058578855508</v>
      </c>
    </row>
    <row r="148" spans="1:14" x14ac:dyDescent="0.25">
      <c r="A148" s="4">
        <f>IF('True_Odds_Calculator_2-way'!A149="","",'True_Odds_Calculator_2-way'!A149)</f>
        <v>1.65</v>
      </c>
      <c r="B148" s="4">
        <f>IF('True_Odds_Calculator_2-way'!B149="","",'True_Odds_Calculator_2-way'!B149)</f>
        <v>2.38</v>
      </c>
      <c r="C148" s="4">
        <f t="shared" si="22"/>
        <v>0.60606060606060608</v>
      </c>
      <c r="D148">
        <f t="shared" si="23"/>
        <v>0.42016806722689076</v>
      </c>
      <c r="E148">
        <f t="shared" si="24"/>
        <v>2.6228673287496784E-2</v>
      </c>
      <c r="F148">
        <f t="shared" si="25"/>
        <v>-0.22841864018334612</v>
      </c>
      <c r="G148">
        <v>0</v>
      </c>
      <c r="H148">
        <f t="shared" si="26"/>
        <v>0.25464731347084291</v>
      </c>
      <c r="I148">
        <f t="shared" si="27"/>
        <v>-1.0558537785999174</v>
      </c>
      <c r="J148">
        <f t="shared" si="28"/>
        <v>1.0558537785999174</v>
      </c>
      <c r="K148">
        <f t="shared" si="29"/>
        <v>0.59301254876147147</v>
      </c>
      <c r="L148">
        <f t="shared" si="30"/>
        <v>0.40698745123852875</v>
      </c>
      <c r="M148">
        <f t="shared" si="31"/>
        <v>1.6863049560899459</v>
      </c>
      <c r="N148">
        <f t="shared" si="32"/>
        <v>2.4570782144678858</v>
      </c>
    </row>
    <row r="149" spans="1:14" x14ac:dyDescent="0.25">
      <c r="A149" s="4">
        <f>IF('True_Odds_Calculator_2-way'!A150="","",'True_Odds_Calculator_2-way'!A150)</f>
        <v>2.1800000000000002</v>
      </c>
      <c r="B149" s="4">
        <f>IF('True_Odds_Calculator_2-way'!B150="","",'True_Odds_Calculator_2-way'!B150)</f>
        <v>1.76</v>
      </c>
      <c r="C149" s="4">
        <f t="shared" si="22"/>
        <v>0.4587155963302752</v>
      </c>
      <c r="D149">
        <f t="shared" si="23"/>
        <v>0.56818181818181823</v>
      </c>
      <c r="E149">
        <f t="shared" si="24"/>
        <v>2.6897414512093487E-2</v>
      </c>
      <c r="F149">
        <f t="shared" si="25"/>
        <v>-0.23373644703919927</v>
      </c>
      <c r="G149">
        <v>0</v>
      </c>
      <c r="H149">
        <f t="shared" si="26"/>
        <v>0.26063386155129276</v>
      </c>
      <c r="I149">
        <f t="shared" si="27"/>
        <v>-1.0559715077387792</v>
      </c>
      <c r="J149">
        <f t="shared" si="28"/>
        <v>1.0559715077387792</v>
      </c>
      <c r="K149">
        <f t="shared" si="29"/>
        <v>0.44522678128604087</v>
      </c>
      <c r="L149">
        <f t="shared" si="30"/>
        <v>0.55477321871395913</v>
      </c>
      <c r="M149">
        <f t="shared" si="31"/>
        <v>2.2460463791317595</v>
      </c>
      <c r="N149">
        <f t="shared" si="32"/>
        <v>1.8025383458814721</v>
      </c>
    </row>
    <row r="150" spans="1:14" x14ac:dyDescent="0.25">
      <c r="A150" s="4">
        <f>IF('True_Odds_Calculator_2-way'!A151="","",'True_Odds_Calculator_2-way'!A151)</f>
        <v>2.0499999999999998</v>
      </c>
      <c r="B150" s="4">
        <f>IF('True_Odds_Calculator_2-way'!B151="","",'True_Odds_Calculator_2-way'!B151)</f>
        <v>1.87</v>
      </c>
      <c r="C150" s="4">
        <f t="shared" si="22"/>
        <v>0.48780487804878053</v>
      </c>
      <c r="D150">
        <f t="shared" si="23"/>
        <v>0.53475935828876997</v>
      </c>
      <c r="E150">
        <f t="shared" si="24"/>
        <v>2.2564236337550447E-2</v>
      </c>
      <c r="F150">
        <f t="shared" si="25"/>
        <v>-0.23829398721794715</v>
      </c>
      <c r="G150">
        <v>0</v>
      </c>
      <c r="H150">
        <f t="shared" si="26"/>
        <v>0.26085822355549759</v>
      </c>
      <c r="I150">
        <f t="shared" si="27"/>
        <v>-1.0462747009572406</v>
      </c>
      <c r="J150">
        <f t="shared" si="28"/>
        <v>1.0462747009572406</v>
      </c>
      <c r="K150">
        <f t="shared" si="29"/>
        <v>0.47651077402466374</v>
      </c>
      <c r="L150">
        <f t="shared" si="30"/>
        <v>0.5234892259753362</v>
      </c>
      <c r="M150">
        <f t="shared" si="31"/>
        <v>2.0985884360051026</v>
      </c>
      <c r="N150">
        <f t="shared" si="32"/>
        <v>1.9102589898327997</v>
      </c>
    </row>
    <row r="151" spans="1:14" x14ac:dyDescent="0.25">
      <c r="A151" s="4">
        <f>IF('True_Odds_Calculator_2-way'!A152="","",'True_Odds_Calculator_2-way'!A152)</f>
        <v>2.11</v>
      </c>
      <c r="B151" s="4">
        <f>IF('True_Odds_Calculator_2-way'!B152="","",'True_Odds_Calculator_2-way'!B152)</f>
        <v>1.8</v>
      </c>
      <c r="C151" s="4">
        <f t="shared" si="22"/>
        <v>0.47393364928909953</v>
      </c>
      <c r="D151">
        <f t="shared" si="23"/>
        <v>0.55555555555555558</v>
      </c>
      <c r="E151">
        <f t="shared" si="24"/>
        <v>2.9489204844655115E-2</v>
      </c>
      <c r="F151">
        <f t="shared" si="25"/>
        <v>-0.23380726698262244</v>
      </c>
      <c r="G151">
        <v>0</v>
      </c>
      <c r="H151">
        <f t="shared" si="26"/>
        <v>0.26329647182727756</v>
      </c>
      <c r="I151">
        <f t="shared" si="27"/>
        <v>-1.0611908999450221</v>
      </c>
      <c r="J151">
        <f t="shared" si="28"/>
        <v>1.0611908999450221</v>
      </c>
      <c r="K151">
        <f t="shared" si="29"/>
        <v>0.45915328758445073</v>
      </c>
      <c r="L151">
        <f t="shared" si="30"/>
        <v>0.54084671241554938</v>
      </c>
      <c r="M151">
        <f t="shared" si="31"/>
        <v>2.1779218989389744</v>
      </c>
      <c r="N151">
        <f t="shared" si="32"/>
        <v>1.8489527199560174</v>
      </c>
    </row>
    <row r="152" spans="1:14" x14ac:dyDescent="0.25">
      <c r="A152" s="4">
        <f>IF('True_Odds_Calculator_2-way'!A153="","",'True_Odds_Calculator_2-way'!A153)</f>
        <v>2.23</v>
      </c>
      <c r="B152" s="4">
        <f>IF('True_Odds_Calculator_2-way'!B153="","",'True_Odds_Calculator_2-way'!B153)</f>
        <v>1.72</v>
      </c>
      <c r="C152" s="4">
        <f t="shared" si="22"/>
        <v>0.44843049327354262</v>
      </c>
      <c r="D152">
        <f t="shared" si="23"/>
        <v>0.58139534883720934</v>
      </c>
      <c r="E152">
        <f t="shared" si="24"/>
        <v>2.982584211075201E-2</v>
      </c>
      <c r="F152">
        <f t="shared" si="25"/>
        <v>-0.23088956095526114</v>
      </c>
      <c r="G152">
        <v>0</v>
      </c>
      <c r="H152">
        <f t="shared" si="26"/>
        <v>0.26071540306601315</v>
      </c>
      <c r="I152">
        <f t="shared" si="27"/>
        <v>-1.0626278551055641</v>
      </c>
      <c r="J152">
        <f t="shared" si="28"/>
        <v>1.0626278551055641</v>
      </c>
      <c r="K152">
        <f t="shared" si="29"/>
        <v>0.43345731074801436</v>
      </c>
      <c r="L152">
        <f t="shared" si="30"/>
        <v>0.56654268925198559</v>
      </c>
      <c r="M152">
        <f t="shared" si="31"/>
        <v>2.3070322617798436</v>
      </c>
      <c r="N152">
        <f t="shared" si="32"/>
        <v>1.7650920556760061</v>
      </c>
    </row>
    <row r="153" spans="1:14" x14ac:dyDescent="0.25">
      <c r="A153" s="4">
        <f>IF('True_Odds_Calculator_2-way'!A154="","",'True_Odds_Calculator_2-way'!A154)</f>
        <v>1.78</v>
      </c>
      <c r="B153" s="4">
        <f>IF('True_Odds_Calculator_2-way'!B154="","",'True_Odds_Calculator_2-way'!B154)</f>
        <v>2.14</v>
      </c>
      <c r="C153" s="4">
        <f t="shared" si="22"/>
        <v>0.5617977528089888</v>
      </c>
      <c r="D153">
        <f t="shared" si="23"/>
        <v>0.46728971962616822</v>
      </c>
      <c r="E153">
        <f t="shared" si="24"/>
        <v>2.908747243515708E-2</v>
      </c>
      <c r="F153">
        <f t="shared" si="25"/>
        <v>-0.23343484196156661</v>
      </c>
      <c r="G153">
        <v>0</v>
      </c>
      <c r="H153">
        <f t="shared" si="26"/>
        <v>0.26252231439672374</v>
      </c>
      <c r="I153">
        <f t="shared" si="27"/>
        <v>-1.0604746049596299</v>
      </c>
      <c r="J153">
        <f t="shared" si="28"/>
        <v>1.0604746049596299</v>
      </c>
      <c r="K153">
        <f t="shared" si="29"/>
        <v>0.54729439241638145</v>
      </c>
      <c r="L153">
        <f t="shared" si="30"/>
        <v>0.45270560758361844</v>
      </c>
      <c r="M153">
        <f t="shared" si="31"/>
        <v>1.8271701918685113</v>
      </c>
      <c r="N153">
        <f t="shared" si="32"/>
        <v>2.2089410496539781</v>
      </c>
    </row>
    <row r="154" spans="1:14" x14ac:dyDescent="0.25">
      <c r="A154" s="4">
        <f>IF('True_Odds_Calculator_2-way'!A155="","",'True_Odds_Calculator_2-way'!A155)</f>
        <v>1.97</v>
      </c>
      <c r="B154" s="4">
        <f>IF('True_Odds_Calculator_2-way'!B155="","",'True_Odds_Calculator_2-way'!B155)</f>
        <v>1.93</v>
      </c>
      <c r="C154" s="4">
        <f t="shared" si="22"/>
        <v>0.50761421319796951</v>
      </c>
      <c r="D154">
        <f t="shared" si="23"/>
        <v>0.5181347150259068</v>
      </c>
      <c r="E154">
        <f t="shared" si="24"/>
        <v>2.5748928223876311E-2</v>
      </c>
      <c r="F154">
        <f t="shared" si="25"/>
        <v>-0.23726361747455349</v>
      </c>
      <c r="G154">
        <v>0</v>
      </c>
      <c r="H154">
        <f t="shared" si="26"/>
        <v>0.26301254569842986</v>
      </c>
      <c r="I154">
        <f t="shared" si="27"/>
        <v>-1.0528649266733445</v>
      </c>
      <c r="J154">
        <f t="shared" si="28"/>
        <v>1.0528649266733445</v>
      </c>
      <c r="K154">
        <f t="shared" si="29"/>
        <v>0.49473625880060179</v>
      </c>
      <c r="L154">
        <f t="shared" si="30"/>
        <v>0.50526374119939821</v>
      </c>
      <c r="M154">
        <f t="shared" si="31"/>
        <v>2.021278978873144</v>
      </c>
      <c r="N154">
        <f t="shared" si="32"/>
        <v>1.9791643818062103</v>
      </c>
    </row>
    <row r="155" spans="1:14" x14ac:dyDescent="0.25">
      <c r="A155" s="4">
        <f>IF('True_Odds_Calculator_2-way'!A156="","",'True_Odds_Calculator_2-way'!A156)</f>
        <v>1.63</v>
      </c>
      <c r="B155" s="4">
        <f>IF('True_Odds_Calculator_2-way'!B156="","",'True_Odds_Calculator_2-way'!B156)</f>
        <v>2.41</v>
      </c>
      <c r="C155" s="4">
        <f t="shared" si="22"/>
        <v>0.61349693251533743</v>
      </c>
      <c r="D155">
        <f t="shared" si="23"/>
        <v>0.41493775933609955</v>
      </c>
      <c r="E155">
        <f t="shared" si="24"/>
        <v>2.8434691851436877E-2</v>
      </c>
      <c r="F155">
        <f t="shared" si="25"/>
        <v>-0.22612835068604753</v>
      </c>
      <c r="G155">
        <v>0</v>
      </c>
      <c r="H155">
        <f t="shared" si="26"/>
        <v>0.25456304253748441</v>
      </c>
      <c r="I155">
        <f t="shared" si="27"/>
        <v>-1.0610116901320503</v>
      </c>
      <c r="J155">
        <f t="shared" si="28"/>
        <v>1.0610116901320503</v>
      </c>
      <c r="K155">
        <f t="shared" si="29"/>
        <v>0.59936322519961482</v>
      </c>
      <c r="L155">
        <f t="shared" si="30"/>
        <v>0.40063677480038529</v>
      </c>
      <c r="M155">
        <f t="shared" si="31"/>
        <v>1.6684373647831916</v>
      </c>
      <c r="N155">
        <f t="shared" si="32"/>
        <v>2.4960264830861911</v>
      </c>
    </row>
    <row r="156" spans="1:14" x14ac:dyDescent="0.25">
      <c r="A156" s="4">
        <f>IF('True_Odds_Calculator_2-way'!A157="","",'True_Odds_Calculator_2-way'!A157)</f>
        <v>1.81</v>
      </c>
      <c r="B156" s="4">
        <f>IF('True_Odds_Calculator_2-way'!B157="","",'True_Odds_Calculator_2-way'!B157)</f>
        <v>2.09</v>
      </c>
      <c r="C156" s="4">
        <f t="shared" si="22"/>
        <v>0.5524861878453039</v>
      </c>
      <c r="D156">
        <f t="shared" si="23"/>
        <v>0.47846889952153115</v>
      </c>
      <c r="E156">
        <f t="shared" si="24"/>
        <v>3.0955087366835166E-2</v>
      </c>
      <c r="F156">
        <f t="shared" si="25"/>
        <v>-0.23339237093235332</v>
      </c>
      <c r="G156">
        <v>0</v>
      </c>
      <c r="H156">
        <f t="shared" si="26"/>
        <v>0.26434745829918849</v>
      </c>
      <c r="I156">
        <f t="shared" si="27"/>
        <v>-1.064251428023502</v>
      </c>
      <c r="J156">
        <f t="shared" si="28"/>
        <v>1.064251428023502</v>
      </c>
      <c r="K156">
        <f t="shared" si="29"/>
        <v>0.53704433642160887</v>
      </c>
      <c r="L156">
        <f t="shared" si="30"/>
        <v>0.46295566357839102</v>
      </c>
      <c r="M156">
        <f t="shared" si="31"/>
        <v>1.8620436566990362</v>
      </c>
      <c r="N156">
        <f t="shared" si="32"/>
        <v>2.1600340565456171</v>
      </c>
    </row>
    <row r="157" spans="1:14" x14ac:dyDescent="0.25">
      <c r="A157" s="4">
        <f>IF('True_Odds_Calculator_2-way'!A158="","",'True_Odds_Calculator_2-way'!A158)</f>
        <v>2.74</v>
      </c>
      <c r="B157" s="4">
        <f>IF('True_Odds_Calculator_2-way'!B158="","",'True_Odds_Calculator_2-way'!B158)</f>
        <v>1.44</v>
      </c>
      <c r="C157" s="4">
        <f t="shared" si="22"/>
        <v>0.36496350364963503</v>
      </c>
      <c r="D157">
        <f t="shared" si="23"/>
        <v>0.69444444444444442</v>
      </c>
      <c r="E157">
        <f t="shared" si="24"/>
        <v>5.9407948094079455E-2</v>
      </c>
      <c r="F157">
        <f t="shared" si="25"/>
        <v>-0.19403892944038925</v>
      </c>
      <c r="G157">
        <v>0</v>
      </c>
      <c r="H157">
        <f t="shared" si="26"/>
        <v>0.25344687753446876</v>
      </c>
      <c r="I157">
        <f t="shared" si="27"/>
        <v>-1.1428758022062362</v>
      </c>
      <c r="J157">
        <f t="shared" si="28"/>
        <v>1.1428758022062362</v>
      </c>
      <c r="K157">
        <f t="shared" si="29"/>
        <v>0.3346043955146879</v>
      </c>
      <c r="L157">
        <f t="shared" si="30"/>
        <v>0.66539560448531199</v>
      </c>
      <c r="M157">
        <f t="shared" si="31"/>
        <v>2.988603895838851</v>
      </c>
      <c r="N157">
        <f t="shared" si="32"/>
        <v>1.5028653529707441</v>
      </c>
    </row>
    <row r="158" spans="1:14" x14ac:dyDescent="0.25">
      <c r="A158" s="4">
        <f>IF('True_Odds_Calculator_2-way'!A159="","",'True_Odds_Calculator_2-way'!A159)</f>
        <v>1.83</v>
      </c>
      <c r="B158" s="4">
        <f>IF('True_Odds_Calculator_2-way'!B159="","",'True_Odds_Calculator_2-way'!B159)</f>
        <v>1.97</v>
      </c>
      <c r="C158" s="4">
        <f t="shared" si="22"/>
        <v>0.54644808743169393</v>
      </c>
      <c r="D158">
        <f t="shared" si="23"/>
        <v>0.50761421319796951</v>
      </c>
      <c r="E158">
        <f t="shared" si="24"/>
        <v>5.406230062966344E-2</v>
      </c>
      <c r="F158">
        <f t="shared" si="25"/>
        <v>-0.22332251532551117</v>
      </c>
      <c r="G158">
        <v>0</v>
      </c>
      <c r="H158">
        <f t="shared" si="26"/>
        <v>0.27738481595517456</v>
      </c>
      <c r="I158">
        <f t="shared" si="27"/>
        <v>-1.114487204492616</v>
      </c>
      <c r="J158">
        <f t="shared" si="28"/>
        <v>1.114487204492616</v>
      </c>
      <c r="K158">
        <f t="shared" si="29"/>
        <v>0.51947394044996165</v>
      </c>
      <c r="L158">
        <f t="shared" si="30"/>
        <v>0.48052605955003846</v>
      </c>
      <c r="M158">
        <f t="shared" si="31"/>
        <v>1.9250243797288713</v>
      </c>
      <c r="N158">
        <f t="shared" si="32"/>
        <v>2.0810525883578377</v>
      </c>
    </row>
    <row r="159" spans="1:14" x14ac:dyDescent="0.25">
      <c r="A159" s="4">
        <f>IF('True_Odds_Calculator_2-way'!A160="","",'True_Odds_Calculator_2-way'!A160)</f>
        <v>2.06</v>
      </c>
      <c r="B159" s="4">
        <f>IF('True_Odds_Calculator_2-way'!B160="","",'True_Odds_Calculator_2-way'!B160)</f>
        <v>1.75</v>
      </c>
      <c r="C159" s="4">
        <f t="shared" si="22"/>
        <v>0.4854368932038835</v>
      </c>
      <c r="D159">
        <f t="shared" si="23"/>
        <v>0.5714285714285714</v>
      </c>
      <c r="E159">
        <f t="shared" si="24"/>
        <v>5.6865464632454898E-2</v>
      </c>
      <c r="F159">
        <f t="shared" si="25"/>
        <v>-0.22052704576976423</v>
      </c>
      <c r="G159">
        <v>0</v>
      </c>
      <c r="H159">
        <f t="shared" si="26"/>
        <v>0.27739251040221913</v>
      </c>
      <c r="I159">
        <f t="shared" si="27"/>
        <v>-1.1215443081840883</v>
      </c>
      <c r="J159">
        <f t="shared" si="28"/>
        <v>1.1215443081840883</v>
      </c>
      <c r="K159">
        <f t="shared" si="29"/>
        <v>0.4568636290527433</v>
      </c>
      <c r="L159">
        <f t="shared" si="30"/>
        <v>0.54313637094725686</v>
      </c>
      <c r="M159">
        <f t="shared" si="31"/>
        <v>2.1888369666751335</v>
      </c>
      <c r="N159">
        <f t="shared" si="32"/>
        <v>1.8411582311380661</v>
      </c>
    </row>
    <row r="160" spans="1:14" x14ac:dyDescent="0.25">
      <c r="A160" s="4">
        <f>IF('True_Odds_Calculator_2-way'!A161="","",'True_Odds_Calculator_2-way'!A161)</f>
        <v>2.4300000000000002</v>
      </c>
      <c r="B160" s="4">
        <f>IF('True_Odds_Calculator_2-way'!B161="","",'True_Odds_Calculator_2-way'!B161)</f>
        <v>1.55</v>
      </c>
      <c r="C160" s="4">
        <f t="shared" si="22"/>
        <v>0.41152263374485593</v>
      </c>
      <c r="D160">
        <f t="shared" si="23"/>
        <v>0.64516129032258063</v>
      </c>
      <c r="E160">
        <f t="shared" si="24"/>
        <v>5.6683924067436608E-2</v>
      </c>
      <c r="F160">
        <f t="shared" si="25"/>
        <v>-0.20881454931634136</v>
      </c>
      <c r="G160">
        <v>0</v>
      </c>
      <c r="H160">
        <f t="shared" si="26"/>
        <v>0.26549847338377802</v>
      </c>
      <c r="I160">
        <f t="shared" si="27"/>
        <v>-1.1275884962655316</v>
      </c>
      <c r="J160">
        <f t="shared" si="28"/>
        <v>1.1275884962655316</v>
      </c>
      <c r="K160">
        <f t="shared" si="29"/>
        <v>0.38278221853731864</v>
      </c>
      <c r="L160">
        <f t="shared" si="30"/>
        <v>0.61721778146268136</v>
      </c>
      <c r="M160">
        <f t="shared" si="31"/>
        <v>2.6124515496597103</v>
      </c>
      <c r="N160">
        <f t="shared" si="32"/>
        <v>1.6201736729460421</v>
      </c>
    </row>
    <row r="161" spans="1:14" x14ac:dyDescent="0.25">
      <c r="A161" s="4">
        <f>IF('True_Odds_Calculator_2-way'!A162="","",'True_Odds_Calculator_2-way'!A162)</f>
        <v>1.75</v>
      </c>
      <c r="B161" s="4">
        <f>IF('True_Odds_Calculator_2-way'!B162="","",'True_Odds_Calculator_2-way'!B162)</f>
        <v>2.19</v>
      </c>
      <c r="C161" s="4">
        <f t="shared" si="22"/>
        <v>0.5714285714285714</v>
      </c>
      <c r="D161">
        <f t="shared" si="23"/>
        <v>0.45662100456621008</v>
      </c>
      <c r="E161">
        <f t="shared" si="24"/>
        <v>2.8049575994781417E-2</v>
      </c>
      <c r="F161">
        <f t="shared" si="25"/>
        <v>-0.23287671232876717</v>
      </c>
      <c r="G161">
        <v>0</v>
      </c>
      <c r="H161">
        <f t="shared" si="26"/>
        <v>0.26092628832354858</v>
      </c>
      <c r="I161">
        <f t="shared" si="27"/>
        <v>-1.0585122480499263</v>
      </c>
      <c r="J161">
        <f t="shared" si="28"/>
        <v>1.0585122480499263</v>
      </c>
      <c r="K161">
        <f t="shared" si="29"/>
        <v>0.55744958776236542</v>
      </c>
      <c r="L161">
        <f t="shared" si="30"/>
        <v>0.44255041223763469</v>
      </c>
      <c r="M161">
        <f t="shared" si="31"/>
        <v>1.7938841860374448</v>
      </c>
      <c r="N161">
        <f t="shared" si="32"/>
        <v>2.2596295751794115</v>
      </c>
    </row>
    <row r="162" spans="1:14" x14ac:dyDescent="0.25">
      <c r="A162" s="4">
        <f>IF('True_Odds_Calculator_2-way'!A163="","",'True_Odds_Calculator_2-way'!A163)</f>
        <v>2.12</v>
      </c>
      <c r="B162" s="4">
        <f>IF('True_Odds_Calculator_2-way'!B163="","",'True_Odds_Calculator_2-way'!B163)</f>
        <v>1.79</v>
      </c>
      <c r="C162" s="4">
        <f t="shared" si="22"/>
        <v>0.47169811320754712</v>
      </c>
      <c r="D162">
        <f t="shared" si="23"/>
        <v>0.55865921787709494</v>
      </c>
      <c r="E162">
        <f t="shared" si="24"/>
        <v>3.0357331084642114E-2</v>
      </c>
      <c r="F162">
        <f t="shared" si="25"/>
        <v>-0.23316116791398755</v>
      </c>
      <c r="G162">
        <v>0</v>
      </c>
      <c r="H162">
        <f t="shared" si="26"/>
        <v>0.26351849899862967</v>
      </c>
      <c r="I162">
        <f t="shared" si="27"/>
        <v>-1.0631081389064057</v>
      </c>
      <c r="J162">
        <f t="shared" si="28"/>
        <v>1.0631081389064057</v>
      </c>
      <c r="K162">
        <f t="shared" si="29"/>
        <v>0.4564790342557204</v>
      </c>
      <c r="L162">
        <f t="shared" si="30"/>
        <v>0.54352096574427933</v>
      </c>
      <c r="M162">
        <f t="shared" si="31"/>
        <v>2.1906811155751749</v>
      </c>
      <c r="N162">
        <f t="shared" si="32"/>
        <v>1.8398554297360612</v>
      </c>
    </row>
    <row r="163" spans="1:14" x14ac:dyDescent="0.25">
      <c r="A163" s="4">
        <f>IF('True_Odds_Calculator_2-way'!A164="","",'True_Odds_Calculator_2-way'!A164)</f>
        <v>1.4</v>
      </c>
      <c r="B163" s="4">
        <f>IF('True_Odds_Calculator_2-way'!B164="","",'True_Odds_Calculator_2-way'!B164)</f>
        <v>3.08</v>
      </c>
      <c r="C163" s="4">
        <f t="shared" si="22"/>
        <v>0.7142857142857143</v>
      </c>
      <c r="D163">
        <f t="shared" si="23"/>
        <v>0.32467532467532467</v>
      </c>
      <c r="E163">
        <f t="shared" si="24"/>
        <v>3.8961038961038863E-2</v>
      </c>
      <c r="F163">
        <f t="shared" si="25"/>
        <v>-0.19294990723562155</v>
      </c>
      <c r="G163">
        <v>0</v>
      </c>
      <c r="H163">
        <f t="shared" si="26"/>
        <v>0.23191094619666047</v>
      </c>
      <c r="I163">
        <f t="shared" si="27"/>
        <v>-1.0963225241337864</v>
      </c>
      <c r="J163">
        <f t="shared" si="28"/>
        <v>1.0963225241337864</v>
      </c>
      <c r="K163">
        <f t="shared" si="29"/>
        <v>0.69515455947660088</v>
      </c>
      <c r="L163">
        <f t="shared" si="30"/>
        <v>0.30484544052339901</v>
      </c>
      <c r="M163">
        <f t="shared" si="31"/>
        <v>1.4385290096535148</v>
      </c>
      <c r="N163">
        <f t="shared" si="32"/>
        <v>3.2803508501982761</v>
      </c>
    </row>
    <row r="164" spans="1:14" x14ac:dyDescent="0.25">
      <c r="A164" s="4">
        <f>IF('True_Odds_Calculator_2-way'!A165="","",'True_Odds_Calculator_2-way'!A165)</f>
        <v>1.98</v>
      </c>
      <c r="B164" s="4">
        <f>IF('True_Odds_Calculator_2-way'!B165="","",'True_Odds_Calculator_2-way'!B165)</f>
        <v>1.93</v>
      </c>
      <c r="C164" s="4">
        <f t="shared" si="22"/>
        <v>0.50505050505050508</v>
      </c>
      <c r="D164">
        <f t="shared" si="23"/>
        <v>0.5181347150259068</v>
      </c>
      <c r="E164">
        <f t="shared" si="24"/>
        <v>2.3185220076411994E-2</v>
      </c>
      <c r="F164">
        <f t="shared" si="25"/>
        <v>-0.23849897943162168</v>
      </c>
      <c r="G164">
        <v>0</v>
      </c>
      <c r="H164">
        <f t="shared" si="26"/>
        <v>0.26168419950803373</v>
      </c>
      <c r="I164">
        <f t="shared" si="27"/>
        <v>-1.0474793930096669</v>
      </c>
      <c r="J164">
        <f t="shared" si="28"/>
        <v>1.0474793930096669</v>
      </c>
      <c r="K164">
        <f t="shared" si="29"/>
        <v>0.49345437578019818</v>
      </c>
      <c r="L164">
        <f t="shared" si="30"/>
        <v>0.50654562421980165</v>
      </c>
      <c r="M164">
        <f t="shared" si="31"/>
        <v>2.0265298051494733</v>
      </c>
      <c r="N164">
        <f t="shared" si="32"/>
        <v>1.9741558354989901</v>
      </c>
    </row>
    <row r="165" spans="1:14" x14ac:dyDescent="0.25">
      <c r="A165" s="4">
        <f>IF('True_Odds_Calculator_2-way'!A166="","",'True_Odds_Calculator_2-way'!A166)</f>
        <v>2.04</v>
      </c>
      <c r="B165" s="4">
        <f>IF('True_Odds_Calculator_2-way'!B166="","",'True_Odds_Calculator_2-way'!B166)</f>
        <v>1.85</v>
      </c>
      <c r="C165" s="4">
        <f t="shared" si="22"/>
        <v>0.49019607843137253</v>
      </c>
      <c r="D165">
        <f t="shared" si="23"/>
        <v>0.54054054054054046</v>
      </c>
      <c r="E165">
        <f t="shared" si="24"/>
        <v>3.0736618971912932E-2</v>
      </c>
      <c r="F165">
        <f t="shared" si="25"/>
        <v>-0.23423423423423428</v>
      </c>
      <c r="G165">
        <v>0</v>
      </c>
      <c r="H165">
        <f t="shared" si="26"/>
        <v>0.26497085320614727</v>
      </c>
      <c r="I165">
        <f t="shared" si="27"/>
        <v>-1.0635890745287924</v>
      </c>
      <c r="J165">
        <f t="shared" si="28"/>
        <v>1.0635890745287924</v>
      </c>
      <c r="K165">
        <f t="shared" si="29"/>
        <v>0.47480390464975097</v>
      </c>
      <c r="L165">
        <f t="shared" si="30"/>
        <v>0.52519609535024903</v>
      </c>
      <c r="M165">
        <f t="shared" si="31"/>
        <v>2.1061326375099441</v>
      </c>
      <c r="N165">
        <f t="shared" si="32"/>
        <v>1.904050713349474</v>
      </c>
    </row>
    <row r="166" spans="1:14" x14ac:dyDescent="0.25">
      <c r="A166" s="4">
        <f>IF('True_Odds_Calculator_2-way'!A167="","",'True_Odds_Calculator_2-way'!A167)</f>
        <v>2.14</v>
      </c>
      <c r="B166" s="4">
        <f>IF('True_Odds_Calculator_2-way'!B167="","",'True_Odds_Calculator_2-way'!B167)</f>
        <v>1.76</v>
      </c>
      <c r="C166" s="4">
        <f t="shared" si="22"/>
        <v>0.46728971962616822</v>
      </c>
      <c r="D166">
        <f t="shared" si="23"/>
        <v>0.56818181818181823</v>
      </c>
      <c r="E166">
        <f t="shared" si="24"/>
        <v>3.5471537807986397E-2</v>
      </c>
      <c r="F166">
        <f t="shared" si="25"/>
        <v>-0.23003398470688197</v>
      </c>
      <c r="G166">
        <v>0</v>
      </c>
      <c r="H166">
        <f t="shared" si="26"/>
        <v>0.26550552251486831</v>
      </c>
      <c r="I166">
        <f t="shared" si="27"/>
        <v>-1.0743376064838499</v>
      </c>
      <c r="J166">
        <f t="shared" si="28"/>
        <v>1.0743376064838499</v>
      </c>
      <c r="K166">
        <f t="shared" si="29"/>
        <v>0.4494897427831781</v>
      </c>
      <c r="L166">
        <f t="shared" si="30"/>
        <v>0.55051025721682212</v>
      </c>
      <c r="M166">
        <f t="shared" si="31"/>
        <v>2.2247448713915889</v>
      </c>
      <c r="N166">
        <f t="shared" si="32"/>
        <v>1.8164965809277254</v>
      </c>
    </row>
    <row r="167" spans="1:14" x14ac:dyDescent="0.25">
      <c r="A167" s="4">
        <f>IF('True_Odds_Calculator_2-way'!A168="","",'True_Odds_Calculator_2-way'!A168)</f>
        <v>2.2599999999999998</v>
      </c>
      <c r="B167" s="4">
        <f>IF('True_Odds_Calculator_2-way'!B168="","",'True_Odds_Calculator_2-way'!B168)</f>
        <v>1.68</v>
      </c>
      <c r="C167" s="4">
        <f t="shared" si="22"/>
        <v>0.44247787610619471</v>
      </c>
      <c r="D167">
        <f t="shared" si="23"/>
        <v>0.59523809523809523</v>
      </c>
      <c r="E167">
        <f t="shared" si="24"/>
        <v>3.7715971344289834E-2</v>
      </c>
      <c r="F167">
        <f t="shared" si="25"/>
        <v>-0.22566371681415942</v>
      </c>
      <c r="G167">
        <v>0</v>
      </c>
      <c r="H167">
        <f t="shared" si="26"/>
        <v>0.26337968815844925</v>
      </c>
      <c r="I167">
        <f t="shared" si="27"/>
        <v>-1.080339539253607</v>
      </c>
      <c r="J167">
        <f t="shared" si="28"/>
        <v>1.080339539253607</v>
      </c>
      <c r="K167">
        <f t="shared" si="29"/>
        <v>0.4235084779870531</v>
      </c>
      <c r="L167">
        <f t="shared" si="30"/>
        <v>0.57649152201294696</v>
      </c>
      <c r="M167">
        <f t="shared" si="31"/>
        <v>2.3612278194595446</v>
      </c>
      <c r="N167">
        <f t="shared" si="32"/>
        <v>1.7346308866924531</v>
      </c>
    </row>
    <row r="168" spans="1:14" x14ac:dyDescent="0.25">
      <c r="A168" s="4">
        <f>IF('True_Odds_Calculator_2-way'!A169="","",'True_Odds_Calculator_2-way'!A169)</f>
        <v>1.85</v>
      </c>
      <c r="B168" s="4">
        <f>IF('True_Odds_Calculator_2-way'!B169="","",'True_Odds_Calculator_2-way'!B169)</f>
        <v>2.0499999999999998</v>
      </c>
      <c r="C168" s="4">
        <f t="shared" si="22"/>
        <v>0.54054054054054046</v>
      </c>
      <c r="D168">
        <f t="shared" si="23"/>
        <v>0.48780487804878053</v>
      </c>
      <c r="E168">
        <f t="shared" si="24"/>
        <v>2.8345418589321048E-2</v>
      </c>
      <c r="F168">
        <f t="shared" si="25"/>
        <v>-0.2353328938694792</v>
      </c>
      <c r="G168">
        <v>0</v>
      </c>
      <c r="H168">
        <f t="shared" si="26"/>
        <v>0.26367831245880025</v>
      </c>
      <c r="I168">
        <f t="shared" si="27"/>
        <v>-1.0585122480499263</v>
      </c>
      <c r="J168">
        <f t="shared" si="28"/>
        <v>1.0585122480499263</v>
      </c>
      <c r="K168">
        <f t="shared" si="29"/>
        <v>0.52638909307720383</v>
      </c>
      <c r="L168">
        <f t="shared" si="30"/>
        <v>0.47361090692279612</v>
      </c>
      <c r="M168">
        <f t="shared" si="31"/>
        <v>1.8997354108424378</v>
      </c>
      <c r="N168">
        <f t="shared" si="32"/>
        <v>2.1114378604524222</v>
      </c>
    </row>
    <row r="169" spans="1:14" x14ac:dyDescent="0.25">
      <c r="A169" s="4">
        <f>IF('True_Odds_Calculator_2-way'!A170="","",'True_Odds_Calculator_2-way'!A170)</f>
        <v>2.0499999999999998</v>
      </c>
      <c r="B169" s="4">
        <f>IF('True_Odds_Calculator_2-way'!B170="","",'True_Odds_Calculator_2-way'!B170)</f>
        <v>1.85</v>
      </c>
      <c r="C169" s="4">
        <f t="shared" si="22"/>
        <v>0.48780487804878053</v>
      </c>
      <c r="D169">
        <f t="shared" si="23"/>
        <v>0.54054054054054046</v>
      </c>
      <c r="E169">
        <f t="shared" si="24"/>
        <v>2.8345418589321048E-2</v>
      </c>
      <c r="F169">
        <f t="shared" si="25"/>
        <v>-0.2353328938694792</v>
      </c>
      <c r="G169">
        <v>0</v>
      </c>
      <c r="H169">
        <f t="shared" si="26"/>
        <v>0.26367831245880025</v>
      </c>
      <c r="I169">
        <f t="shared" si="27"/>
        <v>-1.0585122480499263</v>
      </c>
      <c r="J169">
        <f t="shared" si="28"/>
        <v>1.0585122480499263</v>
      </c>
      <c r="K169">
        <f t="shared" si="29"/>
        <v>0.47361090692279612</v>
      </c>
      <c r="L169">
        <f t="shared" si="30"/>
        <v>0.52638909307720383</v>
      </c>
      <c r="M169">
        <f t="shared" si="31"/>
        <v>2.1114378604524222</v>
      </c>
      <c r="N169">
        <f t="shared" si="32"/>
        <v>1.8997354108424378</v>
      </c>
    </row>
    <row r="170" spans="1:14" x14ac:dyDescent="0.25">
      <c r="A170" s="4">
        <f>IF('True_Odds_Calculator_2-way'!A171="","",'True_Odds_Calculator_2-way'!A171)</f>
        <v>1.33</v>
      </c>
      <c r="B170" s="4">
        <f>IF('True_Odds_Calculator_2-way'!B171="","",'True_Odds_Calculator_2-way'!B171)</f>
        <v>3.42</v>
      </c>
      <c r="C170" s="4">
        <f t="shared" si="22"/>
        <v>0.75187969924812026</v>
      </c>
      <c r="D170">
        <f t="shared" si="23"/>
        <v>0.29239766081871343</v>
      </c>
      <c r="E170">
        <f t="shared" si="24"/>
        <v>4.4277360066833804E-2</v>
      </c>
      <c r="F170">
        <f t="shared" si="25"/>
        <v>-0.1755705052103943</v>
      </c>
      <c r="G170">
        <v>0</v>
      </c>
      <c r="H170">
        <f t="shared" si="26"/>
        <v>0.21984786527722813</v>
      </c>
      <c r="I170">
        <f t="shared" si="27"/>
        <v>-1.1190135543575708</v>
      </c>
      <c r="J170">
        <f t="shared" si="28"/>
        <v>1.1190135543575708</v>
      </c>
      <c r="K170">
        <f t="shared" si="29"/>
        <v>0.73031376817705462</v>
      </c>
      <c r="L170">
        <f t="shared" si="30"/>
        <v>0.26968623182294521</v>
      </c>
      <c r="M170">
        <f t="shared" si="31"/>
        <v>1.3692744729379984</v>
      </c>
      <c r="N170">
        <f t="shared" si="32"/>
        <v>3.7080128015453213</v>
      </c>
    </row>
    <row r="171" spans="1:14" x14ac:dyDescent="0.25">
      <c r="A171" s="4">
        <f>IF('True_Odds_Calculator_2-way'!A172="","",'True_Odds_Calculator_2-way'!A172)</f>
        <v>2</v>
      </c>
      <c r="B171" s="4">
        <f>IF('True_Odds_Calculator_2-way'!B172="","",'True_Odds_Calculator_2-way'!B172)</f>
        <v>1.89</v>
      </c>
      <c r="C171" s="4">
        <f t="shared" si="22"/>
        <v>0.5</v>
      </c>
      <c r="D171">
        <f t="shared" si="23"/>
        <v>0.52910052910052918</v>
      </c>
      <c r="E171">
        <f t="shared" si="24"/>
        <v>2.9100529100529293E-2</v>
      </c>
      <c r="F171">
        <f t="shared" si="25"/>
        <v>-0.23544973544973535</v>
      </c>
      <c r="G171">
        <v>0</v>
      </c>
      <c r="H171">
        <f t="shared" si="26"/>
        <v>0.26455026455026459</v>
      </c>
      <c r="I171">
        <f t="shared" si="27"/>
        <v>-1.0599978800063603</v>
      </c>
      <c r="J171">
        <f t="shared" si="28"/>
        <v>1.0599978800063603</v>
      </c>
      <c r="K171">
        <f t="shared" si="29"/>
        <v>0.48543739277873066</v>
      </c>
      <c r="L171">
        <f t="shared" si="30"/>
        <v>0.51456260722126923</v>
      </c>
      <c r="M171">
        <f t="shared" si="31"/>
        <v>2.0599978800063603</v>
      </c>
      <c r="N171">
        <f t="shared" si="32"/>
        <v>1.9433981132056606</v>
      </c>
    </row>
    <row r="172" spans="1:14" x14ac:dyDescent="0.25">
      <c r="A172" s="4">
        <f>IF('True_Odds_Calculator_2-way'!A173="","",'True_Odds_Calculator_2-way'!A173)</f>
        <v>1.41</v>
      </c>
      <c r="B172" s="4">
        <f>IF('True_Odds_Calculator_2-way'!B173="","",'True_Odds_Calculator_2-way'!B173)</f>
        <v>2.97</v>
      </c>
      <c r="C172" s="4">
        <f t="shared" si="22"/>
        <v>0.70921985815602839</v>
      </c>
      <c r="D172">
        <f t="shared" si="23"/>
        <v>0.33670033670033667</v>
      </c>
      <c r="E172">
        <f t="shared" si="24"/>
        <v>4.5920194856365004E-2</v>
      </c>
      <c r="F172">
        <f t="shared" si="25"/>
        <v>-0.19287437017933473</v>
      </c>
      <c r="G172">
        <v>0</v>
      </c>
      <c r="H172">
        <f t="shared" si="26"/>
        <v>0.23879456503569976</v>
      </c>
      <c r="I172">
        <f t="shared" si="27"/>
        <v>-1.1126919820077414</v>
      </c>
      <c r="J172">
        <f t="shared" si="28"/>
        <v>1.1126919820077414</v>
      </c>
      <c r="K172">
        <f t="shared" si="29"/>
        <v>0.68671710649509454</v>
      </c>
      <c r="L172">
        <f t="shared" si="30"/>
        <v>0.31328289350490557</v>
      </c>
      <c r="M172">
        <f t="shared" si="31"/>
        <v>1.4562037126231737</v>
      </c>
      <c r="N172">
        <f t="shared" si="32"/>
        <v>3.1920032045552511</v>
      </c>
    </row>
    <row r="173" spans="1:14" x14ac:dyDescent="0.25">
      <c r="A173" s="4">
        <f>IF('True_Odds_Calculator_2-way'!A174="","",'True_Odds_Calculator_2-way'!A174)</f>
        <v>1.76</v>
      </c>
      <c r="B173" s="4">
        <f>IF('True_Odds_Calculator_2-way'!B174="","",'True_Odds_Calculator_2-way'!B174)</f>
        <v>2.15</v>
      </c>
      <c r="C173" s="4">
        <f t="shared" si="22"/>
        <v>0.56818181818181823</v>
      </c>
      <c r="D173">
        <f t="shared" si="23"/>
        <v>0.46511627906976744</v>
      </c>
      <c r="E173">
        <f t="shared" si="24"/>
        <v>3.3298097251585723E-2</v>
      </c>
      <c r="F173">
        <f t="shared" si="25"/>
        <v>-0.23097251585623668</v>
      </c>
      <c r="G173">
        <v>0</v>
      </c>
      <c r="H173">
        <f t="shared" si="26"/>
        <v>0.26427061310782241</v>
      </c>
      <c r="I173">
        <f t="shared" si="27"/>
        <v>-1.0696563746013956</v>
      </c>
      <c r="J173">
        <f t="shared" si="28"/>
        <v>1.0696563746013956</v>
      </c>
      <c r="K173">
        <f t="shared" si="29"/>
        <v>0.5515905861496937</v>
      </c>
      <c r="L173">
        <f t="shared" si="30"/>
        <v>0.44840941385030625</v>
      </c>
      <c r="M173">
        <f t="shared" si="31"/>
        <v>1.8129388446970602</v>
      </c>
      <c r="N173">
        <f t="shared" si="32"/>
        <v>2.2301048307916052</v>
      </c>
    </row>
    <row r="174" spans="1:14" x14ac:dyDescent="0.25">
      <c r="A174" s="4">
        <f>IF('True_Odds_Calculator_2-way'!A175="","",'True_Odds_Calculator_2-way'!A175)</f>
        <v>2.19</v>
      </c>
      <c r="B174" s="4">
        <f>IF('True_Odds_Calculator_2-way'!B175="","",'True_Odds_Calculator_2-way'!B175)</f>
        <v>1.73</v>
      </c>
      <c r="C174" s="4">
        <f t="shared" si="22"/>
        <v>0.45662100456621008</v>
      </c>
      <c r="D174">
        <f t="shared" si="23"/>
        <v>0.5780346820809249</v>
      </c>
      <c r="E174">
        <f t="shared" si="24"/>
        <v>3.4655686647135031E-2</v>
      </c>
      <c r="F174">
        <f t="shared" si="25"/>
        <v>-0.22928709055876673</v>
      </c>
      <c r="G174">
        <v>0</v>
      </c>
      <c r="H174">
        <f t="shared" si="26"/>
        <v>0.26394277720590181</v>
      </c>
      <c r="I174">
        <f t="shared" si="27"/>
        <v>-1.0729144372515058</v>
      </c>
      <c r="J174">
        <f t="shared" si="28"/>
        <v>1.0729144372515058</v>
      </c>
      <c r="K174">
        <f t="shared" si="29"/>
        <v>0.43921906878344058</v>
      </c>
      <c r="L174">
        <f t="shared" si="30"/>
        <v>0.56078093121655925</v>
      </c>
      <c r="M174">
        <f t="shared" si="31"/>
        <v>2.2767681803292916</v>
      </c>
      <c r="N174">
        <f t="shared" si="32"/>
        <v>1.7832275391935992</v>
      </c>
    </row>
    <row r="175" spans="1:14" x14ac:dyDescent="0.25">
      <c r="A175" s="4">
        <f>IF('True_Odds_Calculator_2-way'!A176="","",'True_Odds_Calculator_2-way'!A176)</f>
        <v>1.76</v>
      </c>
      <c r="B175" s="4">
        <f>IF('True_Odds_Calculator_2-way'!B176="","",'True_Odds_Calculator_2-way'!B176)</f>
        <v>2.15</v>
      </c>
      <c r="C175" s="4">
        <f t="shared" si="22"/>
        <v>0.56818181818181823</v>
      </c>
      <c r="D175">
        <f t="shared" si="23"/>
        <v>0.46511627906976744</v>
      </c>
      <c r="E175">
        <f t="shared" si="24"/>
        <v>3.3298097251585723E-2</v>
      </c>
      <c r="F175">
        <f t="shared" si="25"/>
        <v>-0.23097251585623668</v>
      </c>
      <c r="G175">
        <v>0</v>
      </c>
      <c r="H175">
        <f t="shared" si="26"/>
        <v>0.26427061310782241</v>
      </c>
      <c r="I175">
        <f t="shared" si="27"/>
        <v>-1.0696563746013956</v>
      </c>
      <c r="J175">
        <f t="shared" si="28"/>
        <v>1.0696563746013956</v>
      </c>
      <c r="K175">
        <f t="shared" si="29"/>
        <v>0.5515905861496937</v>
      </c>
      <c r="L175">
        <f t="shared" si="30"/>
        <v>0.44840941385030625</v>
      </c>
      <c r="M175">
        <f t="shared" si="31"/>
        <v>1.8129388446970602</v>
      </c>
      <c r="N175">
        <f t="shared" si="32"/>
        <v>2.2301048307916052</v>
      </c>
    </row>
    <row r="176" spans="1:14" x14ac:dyDescent="0.25">
      <c r="A176" s="4">
        <f>IF('True_Odds_Calculator_2-way'!A177="","",'True_Odds_Calculator_2-way'!A177)</f>
        <v>1.73</v>
      </c>
      <c r="B176" s="4">
        <f>IF('True_Odds_Calculator_2-way'!B177="","",'True_Odds_Calculator_2-way'!B177)</f>
        <v>2.2000000000000002</v>
      </c>
      <c r="C176" s="4">
        <f t="shared" si="22"/>
        <v>0.5780346820809249</v>
      </c>
      <c r="D176">
        <f t="shared" si="23"/>
        <v>0.45454545454545453</v>
      </c>
      <c r="E176">
        <f t="shared" si="24"/>
        <v>3.2580136626379375E-2</v>
      </c>
      <c r="F176">
        <f t="shared" si="25"/>
        <v>-0.23016290068313194</v>
      </c>
      <c r="G176">
        <v>0</v>
      </c>
      <c r="H176">
        <f t="shared" si="26"/>
        <v>0.26274303730951132</v>
      </c>
      <c r="I176">
        <f t="shared" si="27"/>
        <v>-1.0684346079267204</v>
      </c>
      <c r="J176">
        <f t="shared" si="28"/>
        <v>1.0684346079267204</v>
      </c>
      <c r="K176">
        <f t="shared" si="29"/>
        <v>0.5618112413961549</v>
      </c>
      <c r="L176">
        <f t="shared" si="30"/>
        <v>0.43818875860384515</v>
      </c>
      <c r="M176">
        <f t="shared" si="31"/>
        <v>1.7799572637865058</v>
      </c>
      <c r="N176">
        <f t="shared" si="32"/>
        <v>2.2821215295120645</v>
      </c>
    </row>
    <row r="177" spans="1:14" x14ac:dyDescent="0.25">
      <c r="A177" s="4">
        <f>IF('True_Odds_Calculator_2-way'!A178="","",'True_Odds_Calculator_2-way'!A178)</f>
        <v>1.78</v>
      </c>
      <c r="B177" s="4">
        <f>IF('True_Odds_Calculator_2-way'!B178="","",'True_Odds_Calculator_2-way'!B178)</f>
        <v>2.12</v>
      </c>
      <c r="C177" s="4">
        <f t="shared" si="22"/>
        <v>0.5617977528089888</v>
      </c>
      <c r="D177">
        <f t="shared" si="23"/>
        <v>0.47169811320754712</v>
      </c>
      <c r="E177">
        <f t="shared" si="24"/>
        <v>3.3495866016535869E-2</v>
      </c>
      <c r="F177">
        <f t="shared" si="25"/>
        <v>-0.23150307398770409</v>
      </c>
      <c r="G177">
        <v>0</v>
      </c>
      <c r="H177">
        <f t="shared" si="26"/>
        <v>0.26499894000423996</v>
      </c>
      <c r="I177">
        <f t="shared" si="27"/>
        <v>-1.0699012312772822</v>
      </c>
      <c r="J177">
        <f t="shared" si="28"/>
        <v>1.0699012312772822</v>
      </c>
      <c r="K177">
        <f t="shared" si="29"/>
        <v>0.54510083634166528</v>
      </c>
      <c r="L177">
        <f t="shared" si="30"/>
        <v>0.45489916365833472</v>
      </c>
      <c r="M177">
        <f t="shared" si="31"/>
        <v>1.83452296039628</v>
      </c>
      <c r="N177">
        <f t="shared" si="32"/>
        <v>2.1982893790305562</v>
      </c>
    </row>
    <row r="178" spans="1:14" x14ac:dyDescent="0.25">
      <c r="A178" s="4">
        <f>IF('True_Odds_Calculator_2-way'!A179="","",'True_Odds_Calculator_2-way'!A179)</f>
        <v>1.78</v>
      </c>
      <c r="B178" s="4">
        <f>IF('True_Odds_Calculator_2-way'!B179="","",'True_Odds_Calculator_2-way'!B179)</f>
        <v>2.12</v>
      </c>
      <c r="C178" s="4">
        <f t="shared" si="22"/>
        <v>0.5617977528089888</v>
      </c>
      <c r="D178">
        <f t="shared" si="23"/>
        <v>0.47169811320754712</v>
      </c>
      <c r="E178">
        <f t="shared" si="24"/>
        <v>3.3495866016535869E-2</v>
      </c>
      <c r="F178">
        <f t="shared" si="25"/>
        <v>-0.23150307398770409</v>
      </c>
      <c r="G178">
        <v>0</v>
      </c>
      <c r="H178">
        <f t="shared" si="26"/>
        <v>0.26499894000423996</v>
      </c>
      <c r="I178">
        <f t="shared" si="27"/>
        <v>-1.0699012312772822</v>
      </c>
      <c r="J178">
        <f t="shared" si="28"/>
        <v>1.0699012312772822</v>
      </c>
      <c r="K178">
        <f t="shared" si="29"/>
        <v>0.54510083634166528</v>
      </c>
      <c r="L178">
        <f t="shared" si="30"/>
        <v>0.45489916365833472</v>
      </c>
      <c r="M178">
        <f t="shared" si="31"/>
        <v>1.83452296039628</v>
      </c>
      <c r="N178">
        <f t="shared" si="32"/>
        <v>2.1982893790305562</v>
      </c>
    </row>
    <row r="179" spans="1:14" x14ac:dyDescent="0.25">
      <c r="A179" s="4">
        <f>IF('True_Odds_Calculator_2-way'!A180="","",'True_Odds_Calculator_2-way'!A180)</f>
        <v>1.45</v>
      </c>
      <c r="B179" s="4">
        <f>IF('True_Odds_Calculator_2-way'!B180="","",'True_Odds_Calculator_2-way'!B180)</f>
        <v>2.85</v>
      </c>
      <c r="C179" s="4">
        <f t="shared" si="22"/>
        <v>0.68965517241379315</v>
      </c>
      <c r="D179">
        <f t="shared" si="23"/>
        <v>0.35087719298245612</v>
      </c>
      <c r="E179">
        <f t="shared" si="24"/>
        <v>4.053236539624927E-2</v>
      </c>
      <c r="F179">
        <f t="shared" si="25"/>
        <v>-0.20145190562613424</v>
      </c>
      <c r="G179">
        <v>0</v>
      </c>
      <c r="H179">
        <f t="shared" si="26"/>
        <v>0.24198427102238354</v>
      </c>
      <c r="I179">
        <f t="shared" si="27"/>
        <v>-1.095993248702382</v>
      </c>
      <c r="J179">
        <f t="shared" si="28"/>
        <v>1.095993248702382</v>
      </c>
      <c r="K179">
        <f t="shared" si="29"/>
        <v>0.66970401461090501</v>
      </c>
      <c r="L179">
        <f t="shared" si="30"/>
        <v>0.33029598538909488</v>
      </c>
      <c r="M179">
        <f t="shared" si="31"/>
        <v>1.4931969619160719</v>
      </c>
      <c r="N179">
        <f t="shared" si="32"/>
        <v>3.0275875100994072</v>
      </c>
    </row>
    <row r="180" spans="1:14" x14ac:dyDescent="0.25">
      <c r="A180" s="4">
        <f>IF('True_Odds_Calculator_2-way'!A181="","",'True_Odds_Calculator_2-way'!A181)</f>
        <v>2.36</v>
      </c>
      <c r="B180" s="4">
        <f>IF('True_Odds_Calculator_2-way'!B181="","",'True_Odds_Calculator_2-way'!B181)</f>
        <v>1.65</v>
      </c>
      <c r="C180" s="4">
        <f t="shared" si="22"/>
        <v>0.42372881355932207</v>
      </c>
      <c r="D180">
        <f t="shared" si="23"/>
        <v>0.60606060606060608</v>
      </c>
      <c r="E180">
        <f t="shared" si="24"/>
        <v>2.9789419619928204E-2</v>
      </c>
      <c r="F180">
        <f t="shared" si="25"/>
        <v>-0.22701592193117603</v>
      </c>
      <c r="G180">
        <v>0</v>
      </c>
      <c r="H180">
        <f t="shared" si="26"/>
        <v>0.25680534155110429</v>
      </c>
      <c r="I180">
        <f t="shared" si="27"/>
        <v>-1.063589074528793</v>
      </c>
      <c r="J180">
        <f t="shared" si="28"/>
        <v>1.063589074528793</v>
      </c>
      <c r="K180">
        <f t="shared" si="29"/>
        <v>0.4087503406809192</v>
      </c>
      <c r="L180">
        <f t="shared" si="30"/>
        <v>0.59124965931908058</v>
      </c>
      <c r="M180">
        <f t="shared" si="31"/>
        <v>2.4464811413591585</v>
      </c>
      <c r="N180">
        <f t="shared" si="32"/>
        <v>1.6913328984437157</v>
      </c>
    </row>
    <row r="181" spans="1:14" x14ac:dyDescent="0.25">
      <c r="A181" s="4">
        <f>IF('True_Odds_Calculator_2-way'!A182="","",'True_Odds_Calculator_2-way'!A182)</f>
        <v>1.78</v>
      </c>
      <c r="B181" s="4">
        <f>IF('True_Odds_Calculator_2-way'!B182="","",'True_Odds_Calculator_2-way'!B182)</f>
        <v>2.15</v>
      </c>
      <c r="C181" s="4">
        <f t="shared" si="22"/>
        <v>0.5617977528089888</v>
      </c>
      <c r="D181">
        <f t="shared" si="23"/>
        <v>0.46511627906976744</v>
      </c>
      <c r="E181">
        <f t="shared" si="24"/>
        <v>2.6914031878756184E-2</v>
      </c>
      <c r="F181">
        <f t="shared" si="25"/>
        <v>-0.23438724849751769</v>
      </c>
      <c r="G181">
        <v>0</v>
      </c>
      <c r="H181">
        <f t="shared" si="26"/>
        <v>0.26130128037627387</v>
      </c>
      <c r="I181">
        <f t="shared" si="27"/>
        <v>-1.0558537785999174</v>
      </c>
      <c r="J181">
        <f t="shared" si="28"/>
        <v>1.0558537785999174</v>
      </c>
      <c r="K181">
        <f t="shared" si="29"/>
        <v>0.54837610971857853</v>
      </c>
      <c r="L181">
        <f t="shared" si="30"/>
        <v>0.45162389028142153</v>
      </c>
      <c r="M181">
        <f t="shared" si="31"/>
        <v>1.8235659473079355</v>
      </c>
      <c r="N181">
        <f t="shared" si="32"/>
        <v>2.214231845389905</v>
      </c>
    </row>
    <row r="182" spans="1:14" x14ac:dyDescent="0.25">
      <c r="A182" s="4">
        <f>IF('True_Odds_Calculator_2-way'!A183="","",'True_Odds_Calculator_2-way'!A183)</f>
        <v>1.77</v>
      </c>
      <c r="B182" s="4">
        <f>IF('True_Odds_Calculator_2-way'!B183="","",'True_Odds_Calculator_2-way'!B183)</f>
        <v>2.15</v>
      </c>
      <c r="C182" s="4">
        <f t="shared" si="22"/>
        <v>0.56497175141242939</v>
      </c>
      <c r="D182">
        <f t="shared" si="23"/>
        <v>0.46511627906976744</v>
      </c>
      <c r="E182">
        <f t="shared" si="24"/>
        <v>3.0088030482196881E-2</v>
      </c>
      <c r="F182">
        <f t="shared" si="25"/>
        <v>-0.23268952831428191</v>
      </c>
      <c r="G182">
        <v>0</v>
      </c>
      <c r="H182">
        <f t="shared" si="26"/>
        <v>0.26277755879647879</v>
      </c>
      <c r="I182">
        <f t="shared" si="27"/>
        <v>-1.0626878549845031</v>
      </c>
      <c r="J182">
        <f t="shared" si="28"/>
        <v>1.0626878549845031</v>
      </c>
      <c r="K182">
        <f t="shared" si="29"/>
        <v>0.54997343266111198</v>
      </c>
      <c r="L182">
        <f t="shared" si="30"/>
        <v>0.45002656733888785</v>
      </c>
      <c r="M182">
        <f t="shared" si="31"/>
        <v>1.8182696483380676</v>
      </c>
      <c r="N182">
        <f t="shared" si="32"/>
        <v>2.2220910332321786</v>
      </c>
    </row>
    <row r="183" spans="1:14" x14ac:dyDescent="0.25">
      <c r="A183" s="4">
        <f>IF('True_Odds_Calculator_2-way'!A184="","",'True_Odds_Calculator_2-way'!A184)</f>
        <v>2.5</v>
      </c>
      <c r="B183" s="4">
        <f>IF('True_Odds_Calculator_2-way'!B184="","",'True_Odds_Calculator_2-way'!B184)</f>
        <v>1.59</v>
      </c>
      <c r="C183" s="4">
        <f t="shared" si="22"/>
        <v>0.4</v>
      </c>
      <c r="D183">
        <f t="shared" si="23"/>
        <v>0.62893081761006286</v>
      </c>
      <c r="E183">
        <f t="shared" si="24"/>
        <v>2.8930817610062887E-2</v>
      </c>
      <c r="F183">
        <f t="shared" si="25"/>
        <v>-0.22264150943396221</v>
      </c>
      <c r="G183">
        <v>0</v>
      </c>
      <c r="H183">
        <f t="shared" si="26"/>
        <v>0.25157232704402516</v>
      </c>
      <c r="I183">
        <f t="shared" si="27"/>
        <v>-1.0629880069054678</v>
      </c>
      <c r="J183">
        <f t="shared" si="28"/>
        <v>1.0629880069054678</v>
      </c>
      <c r="K183">
        <f t="shared" si="29"/>
        <v>0.38543339133114163</v>
      </c>
      <c r="L183">
        <f t="shared" si="30"/>
        <v>0.61456660866885815</v>
      </c>
      <c r="M183">
        <f t="shared" si="31"/>
        <v>2.594482010358202</v>
      </c>
      <c r="N183">
        <f t="shared" si="32"/>
        <v>1.6271629240742262</v>
      </c>
    </row>
    <row r="184" spans="1:14" x14ac:dyDescent="0.25">
      <c r="A184" s="4">
        <f>IF('True_Odds_Calculator_2-way'!A185="","",'True_Odds_Calculator_2-way'!A185)</f>
        <v>2.74</v>
      </c>
      <c r="B184" s="4">
        <f>IF('True_Odds_Calculator_2-way'!B185="","",'True_Odds_Calculator_2-way'!B185)</f>
        <v>1.47</v>
      </c>
      <c r="C184" s="4">
        <f t="shared" si="22"/>
        <v>0.36496350364963503</v>
      </c>
      <c r="D184">
        <f t="shared" si="23"/>
        <v>0.68027210884353739</v>
      </c>
      <c r="E184">
        <f t="shared" si="24"/>
        <v>4.5235612493172539E-2</v>
      </c>
      <c r="F184">
        <f t="shared" si="25"/>
        <v>-0.20303887978549073</v>
      </c>
      <c r="G184">
        <v>0</v>
      </c>
      <c r="H184">
        <f t="shared" si="26"/>
        <v>0.24827449227866327</v>
      </c>
      <c r="I184">
        <f t="shared" si="27"/>
        <v>-1.1057996468120728</v>
      </c>
      <c r="J184">
        <f t="shared" si="28"/>
        <v>1.1057996468120728</v>
      </c>
      <c r="K184">
        <f t="shared" si="29"/>
        <v>0.3419865757188289</v>
      </c>
      <c r="L184">
        <f t="shared" si="30"/>
        <v>0.65801342428117093</v>
      </c>
      <c r="M184">
        <f t="shared" si="31"/>
        <v>2.9240913854530066</v>
      </c>
      <c r="N184">
        <f t="shared" si="32"/>
        <v>1.5197258340016742</v>
      </c>
    </row>
    <row r="185" spans="1:14" x14ac:dyDescent="0.25">
      <c r="A185" s="4">
        <f>IF('True_Odds_Calculator_2-way'!A186="","",'True_Odds_Calculator_2-way'!A186)</f>
        <v>2.63</v>
      </c>
      <c r="B185" s="4">
        <f>IF('True_Odds_Calculator_2-way'!B186="","",'True_Odds_Calculator_2-way'!B186)</f>
        <v>1.51</v>
      </c>
      <c r="C185" s="4">
        <f t="shared" si="22"/>
        <v>0.38022813688212931</v>
      </c>
      <c r="D185">
        <f t="shared" si="23"/>
        <v>0.66225165562913912</v>
      </c>
      <c r="E185">
        <f t="shared" si="24"/>
        <v>4.2479792511268322E-2</v>
      </c>
      <c r="F185">
        <f t="shared" si="25"/>
        <v>-0.20932692065570468</v>
      </c>
      <c r="G185">
        <v>0</v>
      </c>
      <c r="H185">
        <f t="shared" si="26"/>
        <v>0.25180671316697306</v>
      </c>
      <c r="I185">
        <f t="shared" si="27"/>
        <v>-1.0967840087249536</v>
      </c>
      <c r="J185">
        <f t="shared" si="28"/>
        <v>1.0967840087249536</v>
      </c>
      <c r="K185">
        <f t="shared" si="29"/>
        <v>0.35871120219022673</v>
      </c>
      <c r="L185">
        <f t="shared" si="30"/>
        <v>0.64128879780977321</v>
      </c>
      <c r="M185">
        <f t="shared" si="31"/>
        <v>2.7877579342216747</v>
      </c>
      <c r="N185">
        <f t="shared" si="32"/>
        <v>1.5593598444497263</v>
      </c>
    </row>
    <row r="186" spans="1:14" x14ac:dyDescent="0.25">
      <c r="A186" s="4">
        <f>IF('True_Odds_Calculator_2-way'!A187="","",'True_Odds_Calculator_2-way'!A187)</f>
        <v>2.27</v>
      </c>
      <c r="B186" s="4">
        <f>IF('True_Odds_Calculator_2-way'!B187="","",'True_Odds_Calculator_2-way'!B187)</f>
        <v>1.66</v>
      </c>
      <c r="C186" s="4">
        <f t="shared" si="22"/>
        <v>0.44052863436123346</v>
      </c>
      <c r="D186">
        <f t="shared" si="23"/>
        <v>0.60240963855421692</v>
      </c>
      <c r="E186">
        <f t="shared" si="24"/>
        <v>4.2938272915450382E-2</v>
      </c>
      <c r="F186">
        <f t="shared" si="25"/>
        <v>-0.22244042248288309</v>
      </c>
      <c r="G186">
        <v>0</v>
      </c>
      <c r="H186">
        <f t="shared" si="26"/>
        <v>0.26537869539833342</v>
      </c>
      <c r="I186">
        <f t="shared" si="27"/>
        <v>-1.0922603577424574</v>
      </c>
      <c r="J186">
        <f t="shared" si="28"/>
        <v>1.0922603577424574</v>
      </c>
      <c r="K186">
        <f t="shared" si="29"/>
        <v>0.41890595386840634</v>
      </c>
      <c r="L186">
        <f t="shared" si="30"/>
        <v>0.58109404613159377</v>
      </c>
      <c r="M186">
        <f t="shared" si="31"/>
        <v>2.387170654332921</v>
      </c>
      <c r="N186">
        <f t="shared" si="32"/>
        <v>1.7208918361100216</v>
      </c>
    </row>
    <row r="187" spans="1:14" x14ac:dyDescent="0.25">
      <c r="A187" s="4">
        <f>IF('True_Odds_Calculator_2-way'!A188="","",'True_Odds_Calculator_2-way'!A188)</f>
        <v>2.41</v>
      </c>
      <c r="B187" s="4">
        <f>IF('True_Odds_Calculator_2-way'!B188="","",'True_Odds_Calculator_2-way'!B188)</f>
        <v>1.59</v>
      </c>
      <c r="C187" s="4">
        <f t="shared" si="22"/>
        <v>0.41493775933609955</v>
      </c>
      <c r="D187">
        <f t="shared" si="23"/>
        <v>0.62893081761006286</v>
      </c>
      <c r="E187">
        <f t="shared" si="24"/>
        <v>4.3868576946162419E-2</v>
      </c>
      <c r="F187">
        <f t="shared" si="25"/>
        <v>-0.21709856729037824</v>
      </c>
      <c r="G187">
        <v>0</v>
      </c>
      <c r="H187">
        <f t="shared" si="26"/>
        <v>0.2609671442365406</v>
      </c>
      <c r="I187">
        <f t="shared" si="27"/>
        <v>-1.096388414840588</v>
      </c>
      <c r="J187">
        <f t="shared" si="28"/>
        <v>1.096388414840588</v>
      </c>
      <c r="K187">
        <f t="shared" si="29"/>
        <v>0.39278722232425073</v>
      </c>
      <c r="L187">
        <f t="shared" si="30"/>
        <v>0.60721277767574933</v>
      </c>
      <c r="M187">
        <f t="shared" si="31"/>
        <v>2.5459076649252292</v>
      </c>
      <c r="N187">
        <f t="shared" si="32"/>
        <v>1.6468691647559472</v>
      </c>
    </row>
    <row r="188" spans="1:14" x14ac:dyDescent="0.25">
      <c r="A188" s="4">
        <f>IF('True_Odds_Calculator_2-way'!A189="","",'True_Odds_Calculator_2-way'!A189)</f>
        <v>1.97</v>
      </c>
      <c r="B188" s="4">
        <f>IF('True_Odds_Calculator_2-way'!B189="","",'True_Odds_Calculator_2-way'!B189)</f>
        <v>1.88</v>
      </c>
      <c r="C188" s="4">
        <f t="shared" si="22"/>
        <v>0.50761421319796951</v>
      </c>
      <c r="D188">
        <f t="shared" si="23"/>
        <v>0.53191489361702127</v>
      </c>
      <c r="E188">
        <f t="shared" si="24"/>
        <v>3.9529106814990778E-2</v>
      </c>
      <c r="F188">
        <f t="shared" si="25"/>
        <v>-0.23047845339669515</v>
      </c>
      <c r="G188">
        <v>0</v>
      </c>
      <c r="H188">
        <f t="shared" si="26"/>
        <v>0.27000756021168593</v>
      </c>
      <c r="I188">
        <f t="shared" si="27"/>
        <v>-1.0823626487770475</v>
      </c>
      <c r="J188">
        <f t="shared" si="28"/>
        <v>1.0823626487770475</v>
      </c>
      <c r="K188">
        <f t="shared" si="29"/>
        <v>0.48783063328986415</v>
      </c>
      <c r="L188">
        <f t="shared" si="30"/>
        <v>0.5121693667101358</v>
      </c>
      <c r="M188">
        <f t="shared" si="31"/>
        <v>2.049891769313736</v>
      </c>
      <c r="N188">
        <f t="shared" si="32"/>
        <v>1.9524791309238021</v>
      </c>
    </row>
    <row r="189" spans="1:14" x14ac:dyDescent="0.25">
      <c r="A189" s="4">
        <f>IF('True_Odds_Calculator_2-way'!A190="","",'True_Odds_Calculator_2-way'!A190)</f>
        <v>1.88</v>
      </c>
      <c r="B189" s="4">
        <f>IF('True_Odds_Calculator_2-way'!B190="","",'True_Odds_Calculator_2-way'!B190)</f>
        <v>2.0099999999999998</v>
      </c>
      <c r="C189" s="4">
        <f t="shared" si="22"/>
        <v>0.53191489361702127</v>
      </c>
      <c r="D189">
        <f t="shared" si="23"/>
        <v>0.49751243781094534</v>
      </c>
      <c r="E189">
        <f t="shared" si="24"/>
        <v>2.9427331427966497E-2</v>
      </c>
      <c r="F189">
        <f t="shared" si="25"/>
        <v>-0.23520694400338749</v>
      </c>
      <c r="G189">
        <v>0</v>
      </c>
      <c r="H189">
        <f t="shared" si="26"/>
        <v>0.26463427543135393</v>
      </c>
      <c r="I189">
        <f t="shared" si="27"/>
        <v>-1.060713208766217</v>
      </c>
      <c r="J189">
        <f t="shared" si="28"/>
        <v>1.060713208766217</v>
      </c>
      <c r="K189">
        <f t="shared" si="29"/>
        <v>0.5172161542198922</v>
      </c>
      <c r="L189">
        <f t="shared" si="30"/>
        <v>0.48278384578010813</v>
      </c>
      <c r="M189">
        <f t="shared" si="31"/>
        <v>1.9334276237142709</v>
      </c>
      <c r="N189">
        <f t="shared" si="32"/>
        <v>2.0713203408538785</v>
      </c>
    </row>
    <row r="190" spans="1:14" x14ac:dyDescent="0.25">
      <c r="A190" s="4">
        <f>IF('True_Odds_Calculator_2-way'!A191="","",'True_Odds_Calculator_2-way'!A191)</f>
        <v>1.93</v>
      </c>
      <c r="B190" s="4">
        <f>IF('True_Odds_Calculator_2-way'!B191="","",'True_Odds_Calculator_2-way'!B191)</f>
        <v>1.95</v>
      </c>
      <c r="C190" s="4">
        <f t="shared" si="22"/>
        <v>0.5181347150259068</v>
      </c>
      <c r="D190">
        <f t="shared" si="23"/>
        <v>0.51282051282051289</v>
      </c>
      <c r="E190">
        <f t="shared" si="24"/>
        <v>3.0955227846419575E-2</v>
      </c>
      <c r="F190">
        <f t="shared" si="25"/>
        <v>-0.23475488242327625</v>
      </c>
      <c r="G190">
        <v>0</v>
      </c>
      <c r="H190">
        <f t="shared" si="26"/>
        <v>0.26571011026969582</v>
      </c>
      <c r="I190">
        <f t="shared" si="27"/>
        <v>-1.0638899909514294</v>
      </c>
      <c r="J190">
        <f t="shared" si="28"/>
        <v>1.0638899909514294</v>
      </c>
      <c r="K190">
        <f t="shared" si="29"/>
        <v>0.50265964972060251</v>
      </c>
      <c r="L190">
        <f t="shared" si="30"/>
        <v>0.49734035027939766</v>
      </c>
      <c r="M190">
        <f t="shared" si="31"/>
        <v>1.9894176915848294</v>
      </c>
      <c r="N190">
        <f t="shared" si="32"/>
        <v>2.0106954914038573</v>
      </c>
    </row>
    <row r="191" spans="1:14" x14ac:dyDescent="0.25">
      <c r="A191" s="4">
        <f>IF('True_Odds_Calculator_2-way'!A192="","",'True_Odds_Calculator_2-way'!A192)</f>
        <v>2.09</v>
      </c>
      <c r="B191" s="4">
        <f>IF('True_Odds_Calculator_2-way'!B192="","",'True_Odds_Calculator_2-way'!B192)</f>
        <v>1.81</v>
      </c>
      <c r="C191" s="4">
        <f t="shared" si="22"/>
        <v>0.47846889952153115</v>
      </c>
      <c r="D191">
        <f t="shared" si="23"/>
        <v>0.5524861878453039</v>
      </c>
      <c r="E191">
        <f t="shared" si="24"/>
        <v>3.0955087366835166E-2</v>
      </c>
      <c r="F191">
        <f t="shared" si="25"/>
        <v>-0.23339237093235332</v>
      </c>
      <c r="G191">
        <v>0</v>
      </c>
      <c r="H191">
        <f t="shared" si="26"/>
        <v>0.26434745829918849</v>
      </c>
      <c r="I191">
        <f t="shared" si="27"/>
        <v>-1.064251428023502</v>
      </c>
      <c r="J191">
        <f t="shared" si="28"/>
        <v>1.064251428023502</v>
      </c>
      <c r="K191">
        <f t="shared" si="29"/>
        <v>0.46295566357839102</v>
      </c>
      <c r="L191">
        <f t="shared" si="30"/>
        <v>0.53704433642160887</v>
      </c>
      <c r="M191">
        <f t="shared" si="31"/>
        <v>2.1600340565456171</v>
      </c>
      <c r="N191">
        <f t="shared" si="32"/>
        <v>1.8620436566990362</v>
      </c>
    </row>
    <row r="192" spans="1:14" x14ac:dyDescent="0.25">
      <c r="A192" s="4">
        <f>IF('True_Odds_Calculator_2-way'!A193="","",'True_Odds_Calculator_2-way'!A193)</f>
        <v>1.74</v>
      </c>
      <c r="B192" s="4">
        <f>IF('True_Odds_Calculator_2-way'!B193="","",'True_Odds_Calculator_2-way'!B193)</f>
        <v>2.19</v>
      </c>
      <c r="C192" s="4">
        <f t="shared" si="22"/>
        <v>0.57471264367816088</v>
      </c>
      <c r="D192">
        <f t="shared" si="23"/>
        <v>0.45662100456621008</v>
      </c>
      <c r="E192">
        <f t="shared" si="24"/>
        <v>3.1333648244370904E-2</v>
      </c>
      <c r="F192">
        <f t="shared" si="25"/>
        <v>-0.23109221644885325</v>
      </c>
      <c r="G192">
        <v>0</v>
      </c>
      <c r="H192">
        <f t="shared" si="26"/>
        <v>0.26242586469322415</v>
      </c>
      <c r="I192">
        <f t="shared" si="27"/>
        <v>-1.0656403571953759</v>
      </c>
      <c r="J192">
        <f t="shared" si="28"/>
        <v>1.0656403571953759</v>
      </c>
      <c r="K192">
        <f t="shared" si="29"/>
        <v>0.5591046698972264</v>
      </c>
      <c r="L192">
        <f t="shared" si="30"/>
        <v>0.4408953301027736</v>
      </c>
      <c r="M192">
        <f t="shared" si="31"/>
        <v>1.7885738643245783</v>
      </c>
      <c r="N192">
        <f t="shared" si="32"/>
        <v>2.2681120250624973</v>
      </c>
    </row>
    <row r="193" spans="1:14" x14ac:dyDescent="0.25">
      <c r="A193" s="4">
        <f>IF('True_Odds_Calculator_2-way'!A194="","",'True_Odds_Calculator_2-way'!A194)</f>
        <v>2.12</v>
      </c>
      <c r="B193" s="4">
        <f>IF('True_Odds_Calculator_2-way'!B194="","",'True_Odds_Calculator_2-way'!B194)</f>
        <v>1.74</v>
      </c>
      <c r="C193" s="4">
        <f t="shared" si="22"/>
        <v>0.47169811320754712</v>
      </c>
      <c r="D193">
        <f t="shared" si="23"/>
        <v>0.57471264367816088</v>
      </c>
      <c r="E193">
        <f t="shared" si="24"/>
        <v>4.6410756885707949E-2</v>
      </c>
      <c r="F193">
        <f t="shared" si="25"/>
        <v>-0.22468011277380184</v>
      </c>
      <c r="G193">
        <v>0</v>
      </c>
      <c r="H193">
        <f t="shared" si="26"/>
        <v>0.27109086965950985</v>
      </c>
      <c r="I193">
        <f t="shared" si="27"/>
        <v>-1.0984369379093668</v>
      </c>
      <c r="J193">
        <f t="shared" si="28"/>
        <v>1.0984369379093668</v>
      </c>
      <c r="K193">
        <f t="shared" si="29"/>
        <v>0.44838035299811413</v>
      </c>
      <c r="L193">
        <f t="shared" si="30"/>
        <v>0.55161964700188582</v>
      </c>
      <c r="M193">
        <f t="shared" si="31"/>
        <v>2.2302493704584911</v>
      </c>
      <c r="N193">
        <f t="shared" si="32"/>
        <v>1.8128433340529317</v>
      </c>
    </row>
    <row r="194" spans="1:14" x14ac:dyDescent="0.25">
      <c r="A194" s="4">
        <f>IF('True_Odds_Calculator_2-way'!A195="","",'True_Odds_Calculator_2-way'!A195)</f>
        <v>1.72</v>
      </c>
      <c r="B194" s="4">
        <f>IF('True_Odds_Calculator_2-way'!B195="","",'True_Odds_Calculator_2-way'!B195)</f>
        <v>2.2200000000000002</v>
      </c>
      <c r="C194" s="4">
        <f t="shared" si="22"/>
        <v>0.58139534883720934</v>
      </c>
      <c r="D194">
        <f t="shared" si="23"/>
        <v>0.4504504504504504</v>
      </c>
      <c r="E194">
        <f t="shared" si="24"/>
        <v>3.1845799287659737E-2</v>
      </c>
      <c r="F194">
        <f t="shared" si="25"/>
        <v>-0.23004399748585791</v>
      </c>
      <c r="G194">
        <v>0</v>
      </c>
      <c r="H194">
        <f t="shared" si="26"/>
        <v>0.2618897967735177</v>
      </c>
      <c r="I194">
        <f t="shared" si="27"/>
        <v>-1.0669739994407998</v>
      </c>
      <c r="J194">
        <f t="shared" si="28"/>
        <v>1.0669739994407998</v>
      </c>
      <c r="K194">
        <f t="shared" si="29"/>
        <v>0.56554007778240289</v>
      </c>
      <c r="L194">
        <f t="shared" si="30"/>
        <v>0.43445992221759705</v>
      </c>
      <c r="M194">
        <f t="shared" si="31"/>
        <v>1.768221279597376</v>
      </c>
      <c r="N194">
        <f t="shared" si="32"/>
        <v>2.3017082793177757</v>
      </c>
    </row>
    <row r="195" spans="1:14" x14ac:dyDescent="0.25">
      <c r="A195" s="4">
        <f>IF('True_Odds_Calculator_2-way'!A196="","",'True_Odds_Calculator_2-way'!A196)</f>
        <v>1.93</v>
      </c>
      <c r="B195" s="4">
        <f>IF('True_Odds_Calculator_2-way'!B196="","",'True_Odds_Calculator_2-way'!B196)</f>
        <v>1.98</v>
      </c>
      <c r="C195" s="4">
        <f t="shared" ref="C195:C258" si="33">1/A195</f>
        <v>0.5181347150259068</v>
      </c>
      <c r="D195">
        <f t="shared" ref="D195:D258" si="34">1/B195</f>
        <v>0.50505050505050508</v>
      </c>
      <c r="E195">
        <f t="shared" ref="E195:E258" si="35">C195+D195-1</f>
        <v>2.3185220076411994E-2</v>
      </c>
      <c r="F195">
        <f t="shared" ref="F195:F258" si="36">C195+D195-(C195*D195)-1</f>
        <v>-0.23849897943162168</v>
      </c>
      <c r="G195">
        <v>0</v>
      </c>
      <c r="H195">
        <f t="shared" ref="H195:H258" si="37">C195*D195</f>
        <v>0.26168419950803373</v>
      </c>
      <c r="I195">
        <f t="shared" ref="I195:I258" si="38">((-4*F195*H195)^0.5)/(2*F195)</f>
        <v>-1.0474793930096669</v>
      </c>
      <c r="J195">
        <f t="shared" ref="J195:J258" si="39">(-((-4*F195*H195)^0.5))/(2*F195)</f>
        <v>1.0474793930096669</v>
      </c>
      <c r="K195">
        <f t="shared" ref="K195:K258" si="40">IF(A195="","",(C195/($J195+C195-($J195*C195))))</f>
        <v>0.50654562421980165</v>
      </c>
      <c r="L195">
        <f t="shared" ref="L195:L258" si="41">IF(B195="","",(D195/($J195+D195-($J195*D195))))</f>
        <v>0.49345437578019818</v>
      </c>
      <c r="M195">
        <f t="shared" ref="M195:M258" si="42">IF(A195="","",1/K195)</f>
        <v>1.9741558354989901</v>
      </c>
      <c r="N195">
        <f t="shared" ref="N195:N258" si="43">IF(B195="","",1/L195)</f>
        <v>2.0265298051494733</v>
      </c>
    </row>
    <row r="196" spans="1:14" x14ac:dyDescent="0.25">
      <c r="A196" s="4">
        <f>IF('True_Odds_Calculator_2-way'!A197="","",'True_Odds_Calculator_2-way'!A197)</f>
        <v>2.27</v>
      </c>
      <c r="B196" s="4">
        <f>IF('True_Odds_Calculator_2-way'!B197="","",'True_Odds_Calculator_2-way'!B197)</f>
        <v>1.68</v>
      </c>
      <c r="C196" s="4">
        <f t="shared" si="33"/>
        <v>0.44052863436123346</v>
      </c>
      <c r="D196">
        <f t="shared" si="34"/>
        <v>0.59523809523809523</v>
      </c>
      <c r="E196">
        <f t="shared" si="35"/>
        <v>3.5766729599328695E-2</v>
      </c>
      <c r="F196">
        <f t="shared" si="36"/>
        <v>-0.22645269561569115</v>
      </c>
      <c r="G196">
        <v>0</v>
      </c>
      <c r="H196">
        <f t="shared" si="37"/>
        <v>0.2622194252150199</v>
      </c>
      <c r="I196">
        <f t="shared" si="38"/>
        <v>-1.0760778282064791</v>
      </c>
      <c r="J196">
        <f t="shared" si="39"/>
        <v>1.0760778282064791</v>
      </c>
      <c r="K196">
        <f t="shared" si="40"/>
        <v>0.42254374989680582</v>
      </c>
      <c r="L196">
        <f t="shared" si="41"/>
        <v>0.57745625010319412</v>
      </c>
      <c r="M196">
        <f t="shared" si="42"/>
        <v>2.3666188418222287</v>
      </c>
      <c r="N196">
        <f t="shared" si="43"/>
        <v>1.7317329231804059</v>
      </c>
    </row>
    <row r="197" spans="1:14" x14ac:dyDescent="0.25">
      <c r="A197" s="4">
        <f>IF('True_Odds_Calculator_2-way'!A198="","",'True_Odds_Calculator_2-way'!A198)</f>
        <v>1.88</v>
      </c>
      <c r="B197" s="4">
        <f>IF('True_Odds_Calculator_2-way'!B198="","",'True_Odds_Calculator_2-way'!B198)</f>
        <v>2.04</v>
      </c>
      <c r="C197" s="4">
        <f t="shared" si="33"/>
        <v>0.53191489361702127</v>
      </c>
      <c r="D197">
        <f t="shared" si="34"/>
        <v>0.49019607843137253</v>
      </c>
      <c r="E197">
        <f t="shared" si="35"/>
        <v>2.2110972048393851E-2</v>
      </c>
      <c r="F197">
        <f t="shared" si="36"/>
        <v>-0.23863162286191075</v>
      </c>
      <c r="G197">
        <v>0</v>
      </c>
      <c r="H197">
        <f t="shared" si="37"/>
        <v>0.26074259491030455</v>
      </c>
      <c r="I197">
        <f t="shared" si="38"/>
        <v>-1.0453025125088635</v>
      </c>
      <c r="J197">
        <f t="shared" si="39"/>
        <v>1.0453025125088635</v>
      </c>
      <c r="K197">
        <f t="shared" si="40"/>
        <v>0.52086962844930107</v>
      </c>
      <c r="L197">
        <f t="shared" si="41"/>
        <v>0.47913037155069899</v>
      </c>
      <c r="M197">
        <f t="shared" si="42"/>
        <v>1.9198662110077995</v>
      </c>
      <c r="N197">
        <f t="shared" si="43"/>
        <v>2.0871146130092182</v>
      </c>
    </row>
    <row r="198" spans="1:14" x14ac:dyDescent="0.25">
      <c r="A198" s="4">
        <f>IF('True_Odds_Calculator_2-way'!A199="","",'True_Odds_Calculator_2-way'!A199)</f>
        <v>2.67</v>
      </c>
      <c r="B198" s="4">
        <f>IF('True_Odds_Calculator_2-way'!B199="","",'True_Odds_Calculator_2-way'!B199)</f>
        <v>1.5</v>
      </c>
      <c r="C198" s="4">
        <f t="shared" si="33"/>
        <v>0.37453183520599254</v>
      </c>
      <c r="D198">
        <f t="shared" si="34"/>
        <v>0.66666666666666663</v>
      </c>
      <c r="E198">
        <f t="shared" si="35"/>
        <v>4.1198501872659055E-2</v>
      </c>
      <c r="F198">
        <f t="shared" si="36"/>
        <v>-0.20848938826466923</v>
      </c>
      <c r="G198">
        <v>0</v>
      </c>
      <c r="H198">
        <f t="shared" si="37"/>
        <v>0.24968789013732834</v>
      </c>
      <c r="I198">
        <f t="shared" si="38"/>
        <v>-1.0943513103291653</v>
      </c>
      <c r="J198">
        <f t="shared" si="39"/>
        <v>1.0943513103291653</v>
      </c>
      <c r="K198">
        <f t="shared" si="40"/>
        <v>0.35366097788449008</v>
      </c>
      <c r="L198">
        <f t="shared" si="41"/>
        <v>0.64633902211550998</v>
      </c>
      <c r="M198">
        <f t="shared" si="42"/>
        <v>2.8275666882497057</v>
      </c>
      <c r="N198">
        <f t="shared" si="43"/>
        <v>1.547175655164583</v>
      </c>
    </row>
    <row r="199" spans="1:14" x14ac:dyDescent="0.25">
      <c r="A199" s="4">
        <f>IF('True_Odds_Calculator_2-way'!A200="","",'True_Odds_Calculator_2-way'!A200)</f>
        <v>1.93</v>
      </c>
      <c r="B199" s="4">
        <f>IF('True_Odds_Calculator_2-way'!B200="","",'True_Odds_Calculator_2-way'!B200)</f>
        <v>1.94</v>
      </c>
      <c r="C199" s="4">
        <f t="shared" si="33"/>
        <v>0.5181347150259068</v>
      </c>
      <c r="D199">
        <f t="shared" si="34"/>
        <v>0.51546391752577325</v>
      </c>
      <c r="E199">
        <f t="shared" si="35"/>
        <v>3.3598632551679941E-2</v>
      </c>
      <c r="F199">
        <f t="shared" si="36"/>
        <v>-0.2334811174616741</v>
      </c>
      <c r="G199">
        <v>0</v>
      </c>
      <c r="H199">
        <f t="shared" si="37"/>
        <v>0.26707975001335404</v>
      </c>
      <c r="I199">
        <f t="shared" si="38"/>
        <v>-1.0695340092890231</v>
      </c>
      <c r="J199">
        <f t="shared" si="39"/>
        <v>1.0695340092890231</v>
      </c>
      <c r="K199">
        <f t="shared" si="40"/>
        <v>0.50133690795359842</v>
      </c>
      <c r="L199">
        <f t="shared" si="41"/>
        <v>0.49866309204640175</v>
      </c>
      <c r="M199">
        <f t="shared" si="42"/>
        <v>1.9946666286387909</v>
      </c>
      <c r="N199">
        <f t="shared" si="43"/>
        <v>2.0053619687316817</v>
      </c>
    </row>
    <row r="200" spans="1:14" x14ac:dyDescent="0.25">
      <c r="A200" s="4">
        <f>IF('True_Odds_Calculator_2-way'!A201="","",'True_Odds_Calculator_2-way'!A201)</f>
        <v>1.98</v>
      </c>
      <c r="B200" s="4">
        <f>IF('True_Odds_Calculator_2-way'!B201="","",'True_Odds_Calculator_2-way'!B201)</f>
        <v>1.91</v>
      </c>
      <c r="C200" s="4">
        <f t="shared" si="33"/>
        <v>0.50505050505050508</v>
      </c>
      <c r="D200">
        <f t="shared" si="34"/>
        <v>0.52356020942408377</v>
      </c>
      <c r="E200">
        <f t="shared" si="35"/>
        <v>2.861071447458885E-2</v>
      </c>
      <c r="F200">
        <f t="shared" si="36"/>
        <v>-0.23581363371939279</v>
      </c>
      <c r="G200">
        <v>0</v>
      </c>
      <c r="H200">
        <f t="shared" si="37"/>
        <v>0.2644243481939817</v>
      </c>
      <c r="I200">
        <f t="shared" si="38"/>
        <v>-1.0589275952301447</v>
      </c>
      <c r="J200">
        <f t="shared" si="39"/>
        <v>1.0589275952301447</v>
      </c>
      <c r="K200">
        <f t="shared" si="40"/>
        <v>0.4907375632320416</v>
      </c>
      <c r="L200">
        <f t="shared" si="41"/>
        <v>0.50926243676795835</v>
      </c>
      <c r="M200">
        <f t="shared" si="42"/>
        <v>2.0377490433255412</v>
      </c>
      <c r="N200">
        <f t="shared" si="43"/>
        <v>1.9636241116594322</v>
      </c>
    </row>
    <row r="201" spans="1:14" x14ac:dyDescent="0.25">
      <c r="A201" s="4">
        <f>IF('True_Odds_Calculator_2-way'!A202="","",'True_Odds_Calculator_2-way'!A202)</f>
        <v>2.31</v>
      </c>
      <c r="B201" s="4">
        <f>IF('True_Odds_Calculator_2-way'!B202="","",'True_Odds_Calculator_2-way'!B202)</f>
        <v>1.67</v>
      </c>
      <c r="C201" s="4">
        <f t="shared" si="33"/>
        <v>0.4329004329004329</v>
      </c>
      <c r="D201">
        <f t="shared" si="34"/>
        <v>0.5988023952095809</v>
      </c>
      <c r="E201">
        <f t="shared" si="35"/>
        <v>3.1702828110013792E-2</v>
      </c>
      <c r="F201">
        <f t="shared" si="36"/>
        <v>-0.22751898799802994</v>
      </c>
      <c r="G201">
        <v>0</v>
      </c>
      <c r="H201">
        <f t="shared" si="37"/>
        <v>0.25922181610804368</v>
      </c>
      <c r="I201">
        <f t="shared" si="38"/>
        <v>-1.0673993913412883</v>
      </c>
      <c r="J201">
        <f t="shared" si="39"/>
        <v>1.0673993913412883</v>
      </c>
      <c r="K201">
        <f t="shared" si="40"/>
        <v>0.41696319653163855</v>
      </c>
      <c r="L201">
        <f t="shared" si="41"/>
        <v>0.5830368034683614</v>
      </c>
      <c r="M201">
        <f t="shared" si="42"/>
        <v>2.3982932026570873</v>
      </c>
      <c r="N201">
        <f t="shared" si="43"/>
        <v>1.7151575921986633</v>
      </c>
    </row>
    <row r="202" spans="1:14" x14ac:dyDescent="0.25">
      <c r="A202" s="4">
        <f>IF('True_Odds_Calculator_2-way'!A203="","",'True_Odds_Calculator_2-way'!A203)</f>
        <v>2.21</v>
      </c>
      <c r="B202" s="4">
        <f>IF('True_Odds_Calculator_2-way'!B203="","",'True_Odds_Calculator_2-way'!B203)</f>
        <v>1.72</v>
      </c>
      <c r="C202" s="4">
        <f t="shared" si="33"/>
        <v>0.45248868778280543</v>
      </c>
      <c r="D202">
        <f t="shared" si="34"/>
        <v>0.58139534883720934</v>
      </c>
      <c r="E202">
        <f t="shared" si="35"/>
        <v>3.3884036620014824E-2</v>
      </c>
      <c r="F202">
        <f t="shared" si="36"/>
        <v>-0.2291907818583605</v>
      </c>
      <c r="G202">
        <v>0</v>
      </c>
      <c r="H202">
        <f t="shared" si="37"/>
        <v>0.26307481847837527</v>
      </c>
      <c r="I202">
        <f t="shared" si="38"/>
        <v>-1.0713739108887084</v>
      </c>
      <c r="J202">
        <f t="shared" si="39"/>
        <v>1.0713739108887084</v>
      </c>
      <c r="K202">
        <f t="shared" si="40"/>
        <v>0.43547132891069945</v>
      </c>
      <c r="L202">
        <f t="shared" si="41"/>
        <v>0.56452867108930049</v>
      </c>
      <c r="M202">
        <f t="shared" si="42"/>
        <v>2.2963624321753371</v>
      </c>
      <c r="N202">
        <f t="shared" si="43"/>
        <v>1.7713892158398703</v>
      </c>
    </row>
    <row r="203" spans="1:14" x14ac:dyDescent="0.25">
      <c r="A203" s="4">
        <f>IF('True_Odds_Calculator_2-way'!A204="","",'True_Odds_Calculator_2-way'!A204)</f>
        <v>2.33</v>
      </c>
      <c r="B203" s="4">
        <f>IF('True_Odds_Calculator_2-way'!B204="","",'True_Odds_Calculator_2-way'!B204)</f>
        <v>1.65</v>
      </c>
      <c r="C203" s="4">
        <f t="shared" si="33"/>
        <v>0.42918454935622319</v>
      </c>
      <c r="D203">
        <f t="shared" si="34"/>
        <v>0.60606060606060608</v>
      </c>
      <c r="E203">
        <f t="shared" si="35"/>
        <v>3.5245155416829377E-2</v>
      </c>
      <c r="F203">
        <f t="shared" si="36"/>
        <v>-0.22486669267785131</v>
      </c>
      <c r="G203">
        <v>0</v>
      </c>
      <c r="H203">
        <f t="shared" si="37"/>
        <v>0.26011184809468074</v>
      </c>
      <c r="I203">
        <f t="shared" si="38"/>
        <v>-1.0755175492958089</v>
      </c>
      <c r="J203">
        <f t="shared" si="39"/>
        <v>1.0755175492958089</v>
      </c>
      <c r="K203">
        <f t="shared" si="40"/>
        <v>0.41144841377386249</v>
      </c>
      <c r="L203">
        <f t="shared" si="41"/>
        <v>0.58855158622613757</v>
      </c>
      <c r="M203">
        <f t="shared" si="42"/>
        <v>2.4304383405634256</v>
      </c>
      <c r="N203">
        <f t="shared" si="43"/>
        <v>1.6990864070422753</v>
      </c>
    </row>
    <row r="204" spans="1:14" x14ac:dyDescent="0.25">
      <c r="A204" s="4">
        <f>IF('True_Odds_Calculator_2-way'!A205="","",'True_Odds_Calculator_2-way'!A205)</f>
        <v>1.96</v>
      </c>
      <c r="B204" s="4">
        <f>IF('True_Odds_Calculator_2-way'!B205="","",'True_Odds_Calculator_2-way'!B205)</f>
        <v>1.93</v>
      </c>
      <c r="C204" s="4">
        <f t="shared" si="33"/>
        <v>0.51020408163265307</v>
      </c>
      <c r="D204">
        <f t="shared" si="34"/>
        <v>0.5181347150259068</v>
      </c>
      <c r="E204">
        <f t="shared" si="35"/>
        <v>2.8338796658559762E-2</v>
      </c>
      <c r="F204">
        <f t="shared" si="36"/>
        <v>-0.23601564978322942</v>
      </c>
      <c r="G204">
        <v>0</v>
      </c>
      <c r="H204">
        <f t="shared" si="37"/>
        <v>0.26435444644178918</v>
      </c>
      <c r="I204">
        <f t="shared" si="38"/>
        <v>-1.0583343916682539</v>
      </c>
      <c r="J204">
        <f t="shared" si="39"/>
        <v>1.0583343916682539</v>
      </c>
      <c r="K204">
        <f t="shared" si="40"/>
        <v>0.49603149604724417</v>
      </c>
      <c r="L204">
        <f t="shared" si="41"/>
        <v>0.50396850395275605</v>
      </c>
      <c r="M204">
        <f t="shared" si="42"/>
        <v>2.0160010160015238</v>
      </c>
      <c r="N204">
        <f t="shared" si="43"/>
        <v>1.9842509842514759</v>
      </c>
    </row>
    <row r="205" spans="1:14" x14ac:dyDescent="0.25">
      <c r="A205" s="4">
        <f>IF('True_Odds_Calculator_2-way'!A206="","",'True_Odds_Calculator_2-way'!A206)</f>
        <v>2</v>
      </c>
      <c r="B205" s="4">
        <f>IF('True_Odds_Calculator_2-way'!B206="","",'True_Odds_Calculator_2-way'!B206)</f>
        <v>1.88</v>
      </c>
      <c r="C205" s="4">
        <f t="shared" si="33"/>
        <v>0.5</v>
      </c>
      <c r="D205">
        <f t="shared" si="34"/>
        <v>0.53191489361702127</v>
      </c>
      <c r="E205">
        <f t="shared" si="35"/>
        <v>3.1914893617021267E-2</v>
      </c>
      <c r="F205">
        <f t="shared" si="36"/>
        <v>-0.23404255319148937</v>
      </c>
      <c r="G205">
        <v>0</v>
      </c>
      <c r="H205">
        <f t="shared" si="37"/>
        <v>0.26595744680851063</v>
      </c>
      <c r="I205">
        <f t="shared" si="38"/>
        <v>-1.0660035817780522</v>
      </c>
      <c r="J205">
        <f t="shared" si="39"/>
        <v>1.0660035817780522</v>
      </c>
      <c r="K205">
        <f t="shared" si="40"/>
        <v>0.48402626637238261</v>
      </c>
      <c r="L205">
        <f t="shared" si="41"/>
        <v>0.51597373362761745</v>
      </c>
      <c r="M205">
        <f t="shared" si="42"/>
        <v>2.0660035817780522</v>
      </c>
      <c r="N205">
        <f t="shared" si="43"/>
        <v>1.9380831519646857</v>
      </c>
    </row>
    <row r="206" spans="1:14" x14ac:dyDescent="0.25">
      <c r="A206" s="4">
        <f>IF('True_Odds_Calculator_2-way'!A207="","",'True_Odds_Calculator_2-way'!A207)</f>
        <v>1.99</v>
      </c>
      <c r="B206" s="4">
        <f>IF('True_Odds_Calculator_2-way'!B207="","",'True_Odds_Calculator_2-way'!B207)</f>
        <v>1.88</v>
      </c>
      <c r="C206" s="4">
        <f t="shared" si="33"/>
        <v>0.50251256281407031</v>
      </c>
      <c r="D206">
        <f t="shared" si="34"/>
        <v>0.53191489361702127</v>
      </c>
      <c r="E206">
        <f t="shared" si="35"/>
        <v>3.4427456431091574E-2</v>
      </c>
      <c r="F206">
        <f t="shared" si="36"/>
        <v>-0.23286645995937127</v>
      </c>
      <c r="G206">
        <v>0</v>
      </c>
      <c r="H206">
        <f t="shared" si="37"/>
        <v>0.2672939163904629</v>
      </c>
      <c r="I206">
        <f t="shared" si="38"/>
        <v>-1.0713739108887084</v>
      </c>
      <c r="J206">
        <f t="shared" si="39"/>
        <v>1.0713739108887084</v>
      </c>
      <c r="K206">
        <f t="shared" si="40"/>
        <v>0.48528137423857021</v>
      </c>
      <c r="L206">
        <f t="shared" si="41"/>
        <v>0.51471862576142968</v>
      </c>
      <c r="M206">
        <f t="shared" si="42"/>
        <v>2.0606601717798219</v>
      </c>
      <c r="N206">
        <f t="shared" si="43"/>
        <v>1.9428090415820634</v>
      </c>
    </row>
    <row r="207" spans="1:14" x14ac:dyDescent="0.25">
      <c r="A207" s="4">
        <f>IF('True_Odds_Calculator_2-way'!A208="","",'True_Odds_Calculator_2-way'!A208)</f>
        <v>1.69</v>
      </c>
      <c r="B207" s="4">
        <f>IF('True_Odds_Calculator_2-way'!B208="","",'True_Odds_Calculator_2-way'!B208)</f>
        <v>2.23</v>
      </c>
      <c r="C207" s="4">
        <f t="shared" si="33"/>
        <v>0.59171597633136097</v>
      </c>
      <c r="D207">
        <f t="shared" si="34"/>
        <v>0.44843049327354262</v>
      </c>
      <c r="E207">
        <f t="shared" si="35"/>
        <v>4.0146469604903645E-2</v>
      </c>
      <c r="F207">
        <f t="shared" si="36"/>
        <v>-0.2251970175392044</v>
      </c>
      <c r="G207">
        <v>0</v>
      </c>
      <c r="H207">
        <f t="shared" si="37"/>
        <v>0.26534348714410805</v>
      </c>
      <c r="I207">
        <f t="shared" si="38"/>
        <v>-1.0854826817097272</v>
      </c>
      <c r="J207">
        <f t="shared" si="39"/>
        <v>1.0854826817097272</v>
      </c>
      <c r="K207">
        <f t="shared" si="40"/>
        <v>0.571760829690657</v>
      </c>
      <c r="L207">
        <f t="shared" si="41"/>
        <v>0.42823917030934305</v>
      </c>
      <c r="M207">
        <f t="shared" si="42"/>
        <v>1.7489830503797115</v>
      </c>
      <c r="N207">
        <f t="shared" si="43"/>
        <v>2.3351436985029639</v>
      </c>
    </row>
    <row r="208" spans="1:14" x14ac:dyDescent="0.25">
      <c r="A208" s="4">
        <f>IF('True_Odds_Calculator_2-way'!A209="","",'True_Odds_Calculator_2-way'!A209)</f>
        <v>1.93</v>
      </c>
      <c r="B208" s="4">
        <f>IF('True_Odds_Calculator_2-way'!B209="","",'True_Odds_Calculator_2-way'!B209)</f>
        <v>1.94</v>
      </c>
      <c r="C208" s="4">
        <f t="shared" si="33"/>
        <v>0.5181347150259068</v>
      </c>
      <c r="D208">
        <f t="shared" si="34"/>
        <v>0.51546391752577325</v>
      </c>
      <c r="E208">
        <f t="shared" si="35"/>
        <v>3.3598632551679941E-2</v>
      </c>
      <c r="F208">
        <f t="shared" si="36"/>
        <v>-0.2334811174616741</v>
      </c>
      <c r="G208">
        <v>0</v>
      </c>
      <c r="H208">
        <f t="shared" si="37"/>
        <v>0.26707975001335404</v>
      </c>
      <c r="I208">
        <f t="shared" si="38"/>
        <v>-1.0695340092890231</v>
      </c>
      <c r="J208">
        <f t="shared" si="39"/>
        <v>1.0695340092890231</v>
      </c>
      <c r="K208">
        <f t="shared" si="40"/>
        <v>0.50133690795359842</v>
      </c>
      <c r="L208">
        <f t="shared" si="41"/>
        <v>0.49866309204640175</v>
      </c>
      <c r="M208">
        <f t="shared" si="42"/>
        <v>1.9946666286387909</v>
      </c>
      <c r="N208">
        <f t="shared" si="43"/>
        <v>2.0053619687316817</v>
      </c>
    </row>
    <row r="209" spans="1:14" x14ac:dyDescent="0.25">
      <c r="A209" s="4">
        <f>IF('True_Odds_Calculator_2-way'!A210="","",'True_Odds_Calculator_2-way'!A210)</f>
        <v>2.16</v>
      </c>
      <c r="B209" s="4">
        <f>IF('True_Odds_Calculator_2-way'!B210="","",'True_Odds_Calculator_2-way'!B210)</f>
        <v>1.74</v>
      </c>
      <c r="C209" s="4">
        <f t="shared" si="33"/>
        <v>0.46296296296296291</v>
      </c>
      <c r="D209">
        <f t="shared" si="34"/>
        <v>0.57471264367816088</v>
      </c>
      <c r="E209">
        <f t="shared" si="35"/>
        <v>3.7675606641123682E-2</v>
      </c>
      <c r="F209">
        <f t="shared" si="36"/>
        <v>-0.22839506172839519</v>
      </c>
      <c r="G209">
        <v>0</v>
      </c>
      <c r="H209">
        <f t="shared" si="37"/>
        <v>0.26607066836951887</v>
      </c>
      <c r="I209">
        <f t="shared" si="38"/>
        <v>-1.0793322294408634</v>
      </c>
      <c r="J209">
        <f t="shared" si="39"/>
        <v>1.0793322294408634</v>
      </c>
      <c r="K209">
        <f t="shared" si="40"/>
        <v>0.44404472798104189</v>
      </c>
      <c r="L209">
        <f t="shared" si="41"/>
        <v>0.55595527201895822</v>
      </c>
      <c r="M209">
        <f t="shared" si="42"/>
        <v>2.2520253861514017</v>
      </c>
      <c r="N209">
        <f t="shared" si="43"/>
        <v>1.7987058497862392</v>
      </c>
    </row>
    <row r="210" spans="1:14" x14ac:dyDescent="0.25">
      <c r="A210" s="4">
        <f>IF('True_Odds_Calculator_2-way'!A211="","",'True_Odds_Calculator_2-way'!A211)</f>
        <v>2.04</v>
      </c>
      <c r="B210" s="4">
        <f>IF('True_Odds_Calculator_2-way'!B211="","",'True_Odds_Calculator_2-way'!B211)</f>
        <v>1.83</v>
      </c>
      <c r="C210" s="4">
        <f t="shared" si="33"/>
        <v>0.49019607843137253</v>
      </c>
      <c r="D210">
        <f t="shared" si="34"/>
        <v>0.54644808743169393</v>
      </c>
      <c r="E210">
        <f t="shared" si="35"/>
        <v>3.6644165863066513E-2</v>
      </c>
      <c r="F210">
        <f t="shared" si="36"/>
        <v>-0.23122254366227368</v>
      </c>
      <c r="G210">
        <v>0</v>
      </c>
      <c r="H210">
        <f t="shared" si="37"/>
        <v>0.26786670952534014</v>
      </c>
      <c r="I210">
        <f t="shared" si="38"/>
        <v>-1.0763271222740438</v>
      </c>
      <c r="J210">
        <f t="shared" si="39"/>
        <v>1.0763271222740438</v>
      </c>
      <c r="K210">
        <f t="shared" si="40"/>
        <v>0.47183605689026059</v>
      </c>
      <c r="L210">
        <f t="shared" si="41"/>
        <v>0.52816394310973935</v>
      </c>
      <c r="M210">
        <f t="shared" si="42"/>
        <v>2.1193802071650061</v>
      </c>
      <c r="N210">
        <f t="shared" si="43"/>
        <v>1.8933515114874566</v>
      </c>
    </row>
    <row r="211" spans="1:14" x14ac:dyDescent="0.25">
      <c r="A211" s="4">
        <f>IF('True_Odds_Calculator_2-way'!A212="","",'True_Odds_Calculator_2-way'!A212)</f>
        <v>1.8</v>
      </c>
      <c r="B211" s="4">
        <f>IF('True_Odds_Calculator_2-way'!B212="","",'True_Odds_Calculator_2-way'!B212)</f>
        <v>2.0699999999999998</v>
      </c>
      <c r="C211" s="4">
        <f t="shared" si="33"/>
        <v>0.55555555555555558</v>
      </c>
      <c r="D211">
        <f t="shared" si="34"/>
        <v>0.48309178743961356</v>
      </c>
      <c r="E211">
        <f t="shared" si="35"/>
        <v>3.8647342995169254E-2</v>
      </c>
      <c r="F211">
        <f t="shared" si="36"/>
        <v>-0.22973698336017168</v>
      </c>
      <c r="G211">
        <v>0</v>
      </c>
      <c r="H211">
        <f t="shared" si="37"/>
        <v>0.26838432635534087</v>
      </c>
      <c r="I211">
        <f t="shared" si="38"/>
        <v>-1.0808442529177926</v>
      </c>
      <c r="J211">
        <f t="shared" si="39"/>
        <v>1.0808442529177926</v>
      </c>
      <c r="K211">
        <f t="shared" si="40"/>
        <v>0.53628636852729539</v>
      </c>
      <c r="L211">
        <f t="shared" si="41"/>
        <v>0.46371363147270434</v>
      </c>
      <c r="M211">
        <f t="shared" si="42"/>
        <v>1.8646754023342345</v>
      </c>
      <c r="N211">
        <f t="shared" si="43"/>
        <v>2.1565033506220384</v>
      </c>
    </row>
    <row r="212" spans="1:14" x14ac:dyDescent="0.25">
      <c r="A212" s="4">
        <f>IF('True_Odds_Calculator_2-way'!A213="","",'True_Odds_Calculator_2-way'!A213)</f>
        <v>2.57</v>
      </c>
      <c r="B212" s="4">
        <f>IF('True_Odds_Calculator_2-way'!B213="","",'True_Odds_Calculator_2-way'!B213)</f>
        <v>1.54</v>
      </c>
      <c r="C212" s="4">
        <f t="shared" si="33"/>
        <v>0.38910505836575876</v>
      </c>
      <c r="D212">
        <f t="shared" si="34"/>
        <v>0.64935064935064934</v>
      </c>
      <c r="E212">
        <f t="shared" si="35"/>
        <v>3.845570771640805E-2</v>
      </c>
      <c r="F212">
        <f t="shared" si="36"/>
        <v>-0.21420991459901972</v>
      </c>
      <c r="G212">
        <v>0</v>
      </c>
      <c r="H212">
        <f t="shared" si="37"/>
        <v>0.25266562231542777</v>
      </c>
      <c r="I212">
        <f t="shared" si="38"/>
        <v>-1.0860586874184577</v>
      </c>
      <c r="J212">
        <f t="shared" si="39"/>
        <v>1.0860586874184577</v>
      </c>
      <c r="K212">
        <f t="shared" si="40"/>
        <v>0.36967044193530912</v>
      </c>
      <c r="L212">
        <f t="shared" si="41"/>
        <v>0.63032955806469082</v>
      </c>
      <c r="M212">
        <f t="shared" si="42"/>
        <v>2.7051121392469786</v>
      </c>
      <c r="N212">
        <f t="shared" si="43"/>
        <v>1.5864716912059673</v>
      </c>
    </row>
    <row r="213" spans="1:14" x14ac:dyDescent="0.25">
      <c r="A213" s="4">
        <f>IF('True_Odds_Calculator_2-way'!A214="","",'True_Odds_Calculator_2-way'!A214)</f>
        <v>1.96</v>
      </c>
      <c r="B213" s="4">
        <f>IF('True_Odds_Calculator_2-way'!B214="","",'True_Odds_Calculator_2-way'!B214)</f>
        <v>1.9</v>
      </c>
      <c r="C213" s="4">
        <f t="shared" si="33"/>
        <v>0.51020408163265307</v>
      </c>
      <c r="D213">
        <f t="shared" si="34"/>
        <v>0.52631578947368418</v>
      </c>
      <c r="E213">
        <f t="shared" si="35"/>
        <v>3.6519871106337254E-2</v>
      </c>
      <c r="F213">
        <f t="shared" si="36"/>
        <v>-0.23200859291084863</v>
      </c>
      <c r="G213">
        <v>0</v>
      </c>
      <c r="H213">
        <f t="shared" si="37"/>
        <v>0.26852846401718583</v>
      </c>
      <c r="I213">
        <f t="shared" si="38"/>
        <v>-1.0758287072798378</v>
      </c>
      <c r="J213">
        <f t="shared" si="39"/>
        <v>1.0758287072798378</v>
      </c>
      <c r="K213">
        <f t="shared" si="40"/>
        <v>0.49193338482966764</v>
      </c>
      <c r="L213">
        <f t="shared" si="41"/>
        <v>0.50806661517033258</v>
      </c>
      <c r="M213">
        <f t="shared" si="42"/>
        <v>2.0327955589886439</v>
      </c>
      <c r="N213">
        <f t="shared" si="43"/>
        <v>1.9682458365518538</v>
      </c>
    </row>
    <row r="214" spans="1:14" x14ac:dyDescent="0.25">
      <c r="A214" s="4">
        <f>IF('True_Odds_Calculator_2-way'!A215="","",'True_Odds_Calculator_2-way'!A215)</f>
        <v>2.0699999999999998</v>
      </c>
      <c r="B214" s="4">
        <f>IF('True_Odds_Calculator_2-way'!B215="","",'True_Odds_Calculator_2-way'!B215)</f>
        <v>1.8</v>
      </c>
      <c r="C214" s="4">
        <f t="shared" si="33"/>
        <v>0.48309178743961356</v>
      </c>
      <c r="D214">
        <f t="shared" si="34"/>
        <v>0.55555555555555558</v>
      </c>
      <c r="E214">
        <f t="shared" si="35"/>
        <v>3.8647342995169254E-2</v>
      </c>
      <c r="F214">
        <f t="shared" si="36"/>
        <v>-0.22973698336017168</v>
      </c>
      <c r="G214">
        <v>0</v>
      </c>
      <c r="H214">
        <f t="shared" si="37"/>
        <v>0.26838432635534087</v>
      </c>
      <c r="I214">
        <f t="shared" si="38"/>
        <v>-1.0808442529177926</v>
      </c>
      <c r="J214">
        <f t="shared" si="39"/>
        <v>1.0808442529177926</v>
      </c>
      <c r="K214">
        <f t="shared" si="40"/>
        <v>0.46371363147270434</v>
      </c>
      <c r="L214">
        <f t="shared" si="41"/>
        <v>0.53628636852729539</v>
      </c>
      <c r="M214">
        <f t="shared" si="42"/>
        <v>2.1565033506220384</v>
      </c>
      <c r="N214">
        <f t="shared" si="43"/>
        <v>1.8646754023342345</v>
      </c>
    </row>
    <row r="215" spans="1:14" x14ac:dyDescent="0.25">
      <c r="A215" s="4">
        <f>IF('True_Odds_Calculator_2-way'!A216="","",'True_Odds_Calculator_2-way'!A216)</f>
        <v>1.9</v>
      </c>
      <c r="B215" s="4">
        <f>IF('True_Odds_Calculator_2-way'!B216="","",'True_Odds_Calculator_2-way'!B216)</f>
        <v>1.97</v>
      </c>
      <c r="C215" s="4">
        <f t="shared" si="33"/>
        <v>0.52631578947368418</v>
      </c>
      <c r="D215">
        <f t="shared" si="34"/>
        <v>0.50761421319796951</v>
      </c>
      <c r="E215">
        <f t="shared" si="35"/>
        <v>3.3930002671653803E-2</v>
      </c>
      <c r="F215">
        <f t="shared" si="36"/>
        <v>-0.23323537269569861</v>
      </c>
      <c r="G215">
        <v>0</v>
      </c>
      <c r="H215">
        <f t="shared" si="37"/>
        <v>0.26716537536735235</v>
      </c>
      <c r="I215">
        <f t="shared" si="38"/>
        <v>-1.0702688317798925</v>
      </c>
      <c r="J215">
        <f t="shared" si="39"/>
        <v>1.0702688317798925</v>
      </c>
      <c r="K215">
        <f t="shared" si="40"/>
        <v>0.50936156937362553</v>
      </c>
      <c r="L215">
        <f t="shared" si="41"/>
        <v>0.49063843062637452</v>
      </c>
      <c r="M215">
        <f t="shared" si="42"/>
        <v>1.963241948601903</v>
      </c>
      <c r="N215">
        <f t="shared" si="43"/>
        <v>2.0381607668264961</v>
      </c>
    </row>
    <row r="216" spans="1:14" x14ac:dyDescent="0.25">
      <c r="A216" s="4">
        <f>IF('True_Odds_Calculator_2-way'!A217="","",'True_Odds_Calculator_2-way'!A217)</f>
        <v>2.0699999999999998</v>
      </c>
      <c r="B216" s="4">
        <f>IF('True_Odds_Calculator_2-way'!B217="","",'True_Odds_Calculator_2-way'!B217)</f>
        <v>1.81</v>
      </c>
      <c r="C216" s="4">
        <f t="shared" si="33"/>
        <v>0.48309178743961356</v>
      </c>
      <c r="D216">
        <f t="shared" si="34"/>
        <v>0.5524861878453039</v>
      </c>
      <c r="E216">
        <f t="shared" si="35"/>
        <v>3.5577975284917462E-2</v>
      </c>
      <c r="F216">
        <f t="shared" si="36"/>
        <v>-0.23132356473696847</v>
      </c>
      <c r="G216">
        <v>0</v>
      </c>
      <c r="H216">
        <f t="shared" si="37"/>
        <v>0.26690154002188599</v>
      </c>
      <c r="I216">
        <f t="shared" si="38"/>
        <v>-1.0741516544951821</v>
      </c>
      <c r="J216">
        <f t="shared" si="39"/>
        <v>1.0741516544951821</v>
      </c>
      <c r="K216">
        <f t="shared" si="40"/>
        <v>0.46525861134990021</v>
      </c>
      <c r="L216">
        <f t="shared" si="41"/>
        <v>0.53474138865009979</v>
      </c>
      <c r="M216">
        <f t="shared" si="42"/>
        <v>2.1493422703098441</v>
      </c>
      <c r="N216">
        <f t="shared" si="43"/>
        <v>1.8700628401410975</v>
      </c>
    </row>
    <row r="217" spans="1:14" x14ac:dyDescent="0.25">
      <c r="A217" s="4">
        <f>IF('True_Odds_Calculator_2-way'!A218="","",'True_Odds_Calculator_2-way'!A218)</f>
        <v>2.4</v>
      </c>
      <c r="B217" s="4">
        <f>IF('True_Odds_Calculator_2-way'!B218="","",'True_Odds_Calculator_2-way'!B218)</f>
        <v>1.61</v>
      </c>
      <c r="C217" s="4">
        <f t="shared" si="33"/>
        <v>0.41666666666666669</v>
      </c>
      <c r="D217">
        <f t="shared" si="34"/>
        <v>0.6211180124223602</v>
      </c>
      <c r="E217">
        <f t="shared" si="35"/>
        <v>3.7784679089026829E-2</v>
      </c>
      <c r="F217">
        <f t="shared" si="36"/>
        <v>-0.22101449275362328</v>
      </c>
      <c r="G217">
        <v>0</v>
      </c>
      <c r="H217">
        <f t="shared" si="37"/>
        <v>0.25879917184265011</v>
      </c>
      <c r="I217">
        <f t="shared" si="38"/>
        <v>-1.0821091383745125</v>
      </c>
      <c r="J217">
        <f t="shared" si="39"/>
        <v>1.0821091383745125</v>
      </c>
      <c r="K217">
        <f t="shared" si="40"/>
        <v>0.39762177743270088</v>
      </c>
      <c r="L217">
        <f t="shared" si="41"/>
        <v>0.602378222567299</v>
      </c>
      <c r="M217">
        <f t="shared" si="42"/>
        <v>2.5149527937243179</v>
      </c>
      <c r="N217">
        <f t="shared" si="43"/>
        <v>1.660086574408453</v>
      </c>
    </row>
    <row r="218" spans="1:14" x14ac:dyDescent="0.25">
      <c r="A218" s="4">
        <f>IF('True_Odds_Calculator_2-way'!A219="","",'True_Odds_Calculator_2-way'!A219)</f>
        <v>2.21</v>
      </c>
      <c r="B218" s="4">
        <f>IF('True_Odds_Calculator_2-way'!B219="","",'True_Odds_Calculator_2-way'!B219)</f>
        <v>1.71</v>
      </c>
      <c r="C218" s="4">
        <f t="shared" si="33"/>
        <v>0.45248868778280543</v>
      </c>
      <c r="D218">
        <f t="shared" si="34"/>
        <v>0.58479532163742687</v>
      </c>
      <c r="E218">
        <f t="shared" si="35"/>
        <v>3.7284009420232245E-2</v>
      </c>
      <c r="F218">
        <f t="shared" si="36"/>
        <v>-0.22732925828901074</v>
      </c>
      <c r="G218">
        <v>0</v>
      </c>
      <c r="H218">
        <f t="shared" si="37"/>
        <v>0.26461326770924293</v>
      </c>
      <c r="I218">
        <f t="shared" si="38"/>
        <v>-1.0788924165398663</v>
      </c>
      <c r="J218">
        <f t="shared" si="39"/>
        <v>1.0788924165398663</v>
      </c>
      <c r="K218">
        <f t="shared" si="40"/>
        <v>0.43375295009879905</v>
      </c>
      <c r="L218">
        <f t="shared" si="41"/>
        <v>0.56624704990120123</v>
      </c>
      <c r="M218">
        <f t="shared" si="42"/>
        <v>2.305459824013238</v>
      </c>
      <c r="N218">
        <f t="shared" si="43"/>
        <v>1.7660136157433048</v>
      </c>
    </row>
    <row r="219" spans="1:14" x14ac:dyDescent="0.25">
      <c r="A219" s="4">
        <f>IF('True_Odds_Calculator_2-way'!A220="","",'True_Odds_Calculator_2-way'!A220)</f>
        <v>2.16</v>
      </c>
      <c r="B219" s="4">
        <f>IF('True_Odds_Calculator_2-way'!B220="","",'True_Odds_Calculator_2-way'!B220)</f>
        <v>1.74</v>
      </c>
      <c r="C219" s="4">
        <f t="shared" si="33"/>
        <v>0.46296296296296291</v>
      </c>
      <c r="D219">
        <f t="shared" si="34"/>
        <v>0.57471264367816088</v>
      </c>
      <c r="E219">
        <f t="shared" si="35"/>
        <v>3.7675606641123682E-2</v>
      </c>
      <c r="F219">
        <f t="shared" si="36"/>
        <v>-0.22839506172839519</v>
      </c>
      <c r="G219">
        <v>0</v>
      </c>
      <c r="H219">
        <f t="shared" si="37"/>
        <v>0.26607066836951887</v>
      </c>
      <c r="I219">
        <f t="shared" si="38"/>
        <v>-1.0793322294408634</v>
      </c>
      <c r="J219">
        <f t="shared" si="39"/>
        <v>1.0793322294408634</v>
      </c>
      <c r="K219">
        <f t="shared" si="40"/>
        <v>0.44404472798104189</v>
      </c>
      <c r="L219">
        <f t="shared" si="41"/>
        <v>0.55595527201895822</v>
      </c>
      <c r="M219">
        <f t="shared" si="42"/>
        <v>2.2520253861514017</v>
      </c>
      <c r="N219">
        <f t="shared" si="43"/>
        <v>1.7987058497862392</v>
      </c>
    </row>
    <row r="220" spans="1:14" x14ac:dyDescent="0.25">
      <c r="A220" s="4">
        <f>IF('True_Odds_Calculator_2-way'!A221="","",'True_Odds_Calculator_2-way'!A221)</f>
        <v>2.4</v>
      </c>
      <c r="B220" s="4">
        <f>IF('True_Odds_Calculator_2-way'!B221="","",'True_Odds_Calculator_2-way'!B221)</f>
        <v>1.61</v>
      </c>
      <c r="C220" s="4">
        <f t="shared" si="33"/>
        <v>0.41666666666666669</v>
      </c>
      <c r="D220">
        <f t="shared" si="34"/>
        <v>0.6211180124223602</v>
      </c>
      <c r="E220">
        <f t="shared" si="35"/>
        <v>3.7784679089026829E-2</v>
      </c>
      <c r="F220">
        <f t="shared" si="36"/>
        <v>-0.22101449275362328</v>
      </c>
      <c r="G220">
        <v>0</v>
      </c>
      <c r="H220">
        <f t="shared" si="37"/>
        <v>0.25879917184265011</v>
      </c>
      <c r="I220">
        <f t="shared" si="38"/>
        <v>-1.0821091383745125</v>
      </c>
      <c r="J220">
        <f t="shared" si="39"/>
        <v>1.0821091383745125</v>
      </c>
      <c r="K220">
        <f t="shared" si="40"/>
        <v>0.39762177743270088</v>
      </c>
      <c r="L220">
        <f t="shared" si="41"/>
        <v>0.602378222567299</v>
      </c>
      <c r="M220">
        <f t="shared" si="42"/>
        <v>2.5149527937243179</v>
      </c>
      <c r="N220">
        <f t="shared" si="43"/>
        <v>1.660086574408453</v>
      </c>
    </row>
    <row r="221" spans="1:14" x14ac:dyDescent="0.25">
      <c r="A221" s="4">
        <f>IF('True_Odds_Calculator_2-way'!A222="","",'True_Odds_Calculator_2-way'!A222)</f>
        <v>2.19</v>
      </c>
      <c r="B221" s="4">
        <f>IF('True_Odds_Calculator_2-way'!B222="","",'True_Odds_Calculator_2-way'!B222)</f>
        <v>1.72</v>
      </c>
      <c r="C221" s="4">
        <f t="shared" si="33"/>
        <v>0.45662100456621008</v>
      </c>
      <c r="D221">
        <f t="shared" si="34"/>
        <v>0.58139534883720934</v>
      </c>
      <c r="E221">
        <f t="shared" si="35"/>
        <v>3.8016353403419467E-2</v>
      </c>
      <c r="F221">
        <f t="shared" si="36"/>
        <v>-0.22746097483274919</v>
      </c>
      <c r="G221">
        <v>0</v>
      </c>
      <c r="H221">
        <f t="shared" si="37"/>
        <v>0.26547732823616865</v>
      </c>
      <c r="I221">
        <f t="shared" si="38"/>
        <v>-1.0803395392536077</v>
      </c>
      <c r="J221">
        <f t="shared" si="39"/>
        <v>1.0803395392536077</v>
      </c>
      <c r="K221">
        <f t="shared" si="40"/>
        <v>0.43752110049466114</v>
      </c>
      <c r="L221">
        <f t="shared" si="41"/>
        <v>0.5624788995053388</v>
      </c>
      <c r="M221">
        <f t="shared" si="42"/>
        <v>2.2856040517117928</v>
      </c>
      <c r="N221">
        <f t="shared" si="43"/>
        <v>1.7778444682625973</v>
      </c>
    </row>
    <row r="222" spans="1:14" x14ac:dyDescent="0.25">
      <c r="A222" s="4">
        <f>IF('True_Odds_Calculator_2-way'!A223="","",'True_Odds_Calculator_2-way'!A223)</f>
        <v>1.68</v>
      </c>
      <c r="B222" s="4">
        <f>IF('True_Odds_Calculator_2-way'!B223="","",'True_Odds_Calculator_2-way'!B223)</f>
        <v>2.2000000000000002</v>
      </c>
      <c r="C222" s="4">
        <f t="shared" si="33"/>
        <v>0.59523809523809523</v>
      </c>
      <c r="D222">
        <f t="shared" si="34"/>
        <v>0.45454545454545453</v>
      </c>
      <c r="E222">
        <f t="shared" si="35"/>
        <v>4.9783549783549708E-2</v>
      </c>
      <c r="F222">
        <f t="shared" si="36"/>
        <v>-0.22077922077922085</v>
      </c>
      <c r="G222">
        <v>0</v>
      </c>
      <c r="H222">
        <f t="shared" si="37"/>
        <v>0.27056277056277056</v>
      </c>
      <c r="I222">
        <f t="shared" si="38"/>
        <v>-1.1070186069251189</v>
      </c>
      <c r="J222">
        <f t="shared" si="39"/>
        <v>1.1070186069251189</v>
      </c>
      <c r="K222">
        <f t="shared" si="40"/>
        <v>0.57052464759442856</v>
      </c>
      <c r="L222">
        <f t="shared" si="41"/>
        <v>0.42947535240557161</v>
      </c>
      <c r="M222">
        <f t="shared" si="42"/>
        <v>1.7527726527090808</v>
      </c>
      <c r="N222">
        <f t="shared" si="43"/>
        <v>2.3284223283101424</v>
      </c>
    </row>
    <row r="223" spans="1:14" x14ac:dyDescent="0.25">
      <c r="A223" s="4">
        <f>IF('True_Odds_Calculator_2-way'!A224="","",'True_Odds_Calculator_2-way'!A224)</f>
        <v>1.85</v>
      </c>
      <c r="B223" s="4">
        <f>IF('True_Odds_Calculator_2-way'!B224="","",'True_Odds_Calculator_2-way'!B224)</f>
        <v>1.98</v>
      </c>
      <c r="C223" s="4">
        <f t="shared" si="33"/>
        <v>0.54054054054054046</v>
      </c>
      <c r="D223">
        <f t="shared" si="34"/>
        <v>0.50505050505050508</v>
      </c>
      <c r="E223">
        <f t="shared" si="35"/>
        <v>4.5591045591045543E-2</v>
      </c>
      <c r="F223">
        <f t="shared" si="36"/>
        <v>-0.22740922740922742</v>
      </c>
      <c r="G223">
        <v>0</v>
      </c>
      <c r="H223">
        <f t="shared" si="37"/>
        <v>0.27300027300027296</v>
      </c>
      <c r="I223">
        <f t="shared" si="38"/>
        <v>-1.0956642697819576</v>
      </c>
      <c r="J223">
        <f t="shared" si="39"/>
        <v>1.0956642697819576</v>
      </c>
      <c r="K223">
        <f t="shared" si="40"/>
        <v>0.51778202516637828</v>
      </c>
      <c r="L223">
        <f t="shared" si="41"/>
        <v>0.48221797483362183</v>
      </c>
      <c r="M223">
        <f t="shared" si="42"/>
        <v>1.9313146293146641</v>
      </c>
      <c r="N223">
        <f t="shared" si="43"/>
        <v>2.0737509843863182</v>
      </c>
    </row>
    <row r="224" spans="1:14" x14ac:dyDescent="0.25">
      <c r="A224" s="4">
        <f>IF('True_Odds_Calculator_2-way'!A225="","",'True_Odds_Calculator_2-way'!A225)</f>
        <v>2.11</v>
      </c>
      <c r="B224" s="4">
        <f>IF('True_Odds_Calculator_2-way'!B225="","",'True_Odds_Calculator_2-way'!B225)</f>
        <v>1.75</v>
      </c>
      <c r="C224" s="4">
        <f t="shared" si="33"/>
        <v>0.47393364928909953</v>
      </c>
      <c r="D224">
        <f t="shared" si="34"/>
        <v>0.5714285714285714</v>
      </c>
      <c r="E224">
        <f t="shared" si="35"/>
        <v>4.5362220717670931E-2</v>
      </c>
      <c r="F224">
        <f t="shared" si="36"/>
        <v>-0.22545700744752883</v>
      </c>
      <c r="G224">
        <v>0</v>
      </c>
      <c r="H224">
        <f t="shared" si="37"/>
        <v>0.27081922816519971</v>
      </c>
      <c r="I224">
        <f t="shared" si="38"/>
        <v>-1.0959932487023818</v>
      </c>
      <c r="J224">
        <f t="shared" si="39"/>
        <v>1.0959932487023818</v>
      </c>
      <c r="K224">
        <f t="shared" si="40"/>
        <v>0.45115105429092489</v>
      </c>
      <c r="L224">
        <f t="shared" si="41"/>
        <v>0.54884894570907516</v>
      </c>
      <c r="M224">
        <f t="shared" si="42"/>
        <v>2.216552506059644</v>
      </c>
      <c r="N224">
        <f t="shared" si="43"/>
        <v>1.8219949365267862</v>
      </c>
    </row>
    <row r="225" spans="1:14" x14ac:dyDescent="0.25">
      <c r="A225" s="4">
        <f>IF('True_Odds_Calculator_2-way'!A226="","",'True_Odds_Calculator_2-way'!A226)</f>
        <v>1.76</v>
      </c>
      <c r="B225" s="4">
        <f>IF('True_Odds_Calculator_2-way'!B226="","",'True_Odds_Calculator_2-way'!B226)</f>
        <v>2.09</v>
      </c>
      <c r="C225" s="4">
        <f t="shared" si="33"/>
        <v>0.56818181818181823</v>
      </c>
      <c r="D225">
        <f t="shared" si="34"/>
        <v>0.47846889952153115</v>
      </c>
      <c r="E225">
        <f t="shared" si="35"/>
        <v>4.6650717703349276E-2</v>
      </c>
      <c r="F225">
        <f t="shared" si="36"/>
        <v>-0.22520661157024802</v>
      </c>
      <c r="G225">
        <v>0</v>
      </c>
      <c r="H225">
        <f t="shared" si="37"/>
        <v>0.27185732927359729</v>
      </c>
      <c r="I225">
        <f t="shared" si="38"/>
        <v>-1.0987021007226223</v>
      </c>
      <c r="J225">
        <f t="shared" si="39"/>
        <v>1.0987021007226223</v>
      </c>
      <c r="K225">
        <f t="shared" si="40"/>
        <v>0.54495509018599919</v>
      </c>
      <c r="L225">
        <f t="shared" si="41"/>
        <v>0.45504490981400092</v>
      </c>
      <c r="M225">
        <f t="shared" si="42"/>
        <v>1.8350135965491927</v>
      </c>
      <c r="N225">
        <f t="shared" si="43"/>
        <v>2.197585289787658</v>
      </c>
    </row>
    <row r="226" spans="1:14" x14ac:dyDescent="0.25">
      <c r="A226" s="4">
        <f>IF('True_Odds_Calculator_2-way'!A227="","",'True_Odds_Calculator_2-way'!A227)</f>
        <v>2.29</v>
      </c>
      <c r="B226" s="4">
        <f>IF('True_Odds_Calculator_2-way'!B227="","",'True_Odds_Calculator_2-way'!B227)</f>
        <v>1.64</v>
      </c>
      <c r="C226" s="4">
        <f t="shared" si="33"/>
        <v>0.4366812227074236</v>
      </c>
      <c r="D226">
        <f t="shared" si="34"/>
        <v>0.6097560975609756</v>
      </c>
      <c r="E226">
        <f t="shared" si="35"/>
        <v>4.6437320268399196E-2</v>
      </c>
      <c r="F226">
        <f t="shared" si="36"/>
        <v>-0.21983171796783463</v>
      </c>
      <c r="G226">
        <v>0</v>
      </c>
      <c r="H226">
        <f t="shared" si="37"/>
        <v>0.26626903823623388</v>
      </c>
      <c r="I226">
        <f t="shared" si="38"/>
        <v>-1.1005636329070299</v>
      </c>
      <c r="J226">
        <f t="shared" si="39"/>
        <v>1.1005636329070299</v>
      </c>
      <c r="K226">
        <f t="shared" si="40"/>
        <v>0.41326974665852889</v>
      </c>
      <c r="L226">
        <f t="shared" si="41"/>
        <v>0.586730253341471</v>
      </c>
      <c r="M226">
        <f t="shared" si="42"/>
        <v>2.4197270864500684</v>
      </c>
      <c r="N226">
        <f t="shared" si="43"/>
        <v>1.7043607250604993</v>
      </c>
    </row>
    <row r="227" spans="1:14" x14ac:dyDescent="0.25">
      <c r="A227" s="4">
        <f>IF('True_Odds_Calculator_2-way'!A228="","",'True_Odds_Calculator_2-way'!A228)</f>
        <v>2.0699999999999998</v>
      </c>
      <c r="B227" s="4">
        <f>IF('True_Odds_Calculator_2-way'!B228="","",'True_Odds_Calculator_2-way'!B228)</f>
        <v>1.77</v>
      </c>
      <c r="C227" s="4">
        <f t="shared" si="33"/>
        <v>0.48309178743961356</v>
      </c>
      <c r="D227">
        <f t="shared" si="34"/>
        <v>0.56497175141242939</v>
      </c>
      <c r="E227">
        <f t="shared" si="35"/>
        <v>4.8063538852042953E-2</v>
      </c>
      <c r="F227">
        <f t="shared" si="36"/>
        <v>-0.22486967439067662</v>
      </c>
      <c r="G227">
        <v>0</v>
      </c>
      <c r="H227">
        <f t="shared" si="37"/>
        <v>0.27293321324271952</v>
      </c>
      <c r="I227">
        <f t="shared" si="38"/>
        <v>-1.1016984757621029</v>
      </c>
      <c r="J227">
        <f t="shared" si="39"/>
        <v>1.1016984757621029</v>
      </c>
      <c r="K227">
        <f t="shared" si="40"/>
        <v>0.45896458060132206</v>
      </c>
      <c r="L227">
        <f t="shared" si="41"/>
        <v>0.54103541939867805</v>
      </c>
      <c r="M227">
        <f t="shared" si="42"/>
        <v>2.1788173690654498</v>
      </c>
      <c r="N227">
        <f t="shared" si="43"/>
        <v>1.8483078263368193</v>
      </c>
    </row>
    <row r="228" spans="1:14" x14ac:dyDescent="0.25">
      <c r="A228" s="4">
        <f>IF('True_Odds_Calculator_2-way'!A229="","",'True_Odds_Calculator_2-way'!A229)</f>
        <v>1.99</v>
      </c>
      <c r="B228" s="4">
        <f>IF('True_Odds_Calculator_2-way'!B229="","",'True_Odds_Calculator_2-way'!B229)</f>
        <v>1.85</v>
      </c>
      <c r="C228" s="4">
        <f t="shared" si="33"/>
        <v>0.50251256281407031</v>
      </c>
      <c r="D228">
        <f t="shared" si="34"/>
        <v>0.54054054054054046</v>
      </c>
      <c r="E228">
        <f t="shared" si="35"/>
        <v>4.3053103354610656E-2</v>
      </c>
      <c r="F228">
        <f t="shared" si="36"/>
        <v>-0.22857530897731926</v>
      </c>
      <c r="G228">
        <v>0</v>
      </c>
      <c r="H228">
        <f t="shared" si="37"/>
        <v>0.27162841233192986</v>
      </c>
      <c r="I228">
        <f t="shared" si="38"/>
        <v>-1.0901165669462136</v>
      </c>
      <c r="J228">
        <f t="shared" si="39"/>
        <v>1.0901165669462136</v>
      </c>
      <c r="K228">
        <f t="shared" si="40"/>
        <v>0.48095065060885256</v>
      </c>
      <c r="L228">
        <f t="shared" si="41"/>
        <v>0.51904934939114777</v>
      </c>
      <c r="M228">
        <f t="shared" si="42"/>
        <v>2.0792154012767514</v>
      </c>
      <c r="N228">
        <f t="shared" si="43"/>
        <v>1.9265990819042815</v>
      </c>
    </row>
    <row r="229" spans="1:14" x14ac:dyDescent="0.25">
      <c r="A229" s="4">
        <f>IF('True_Odds_Calculator_2-way'!A230="","",'True_Odds_Calculator_2-way'!A230)</f>
        <v>1.73</v>
      </c>
      <c r="B229" s="4">
        <f>IF('True_Odds_Calculator_2-way'!B230="","",'True_Odds_Calculator_2-way'!B230)</f>
        <v>2.13</v>
      </c>
      <c r="C229" s="4">
        <f t="shared" si="33"/>
        <v>0.5780346820809249</v>
      </c>
      <c r="D229">
        <f t="shared" si="34"/>
        <v>0.46948356807511737</v>
      </c>
      <c r="E229">
        <f t="shared" si="35"/>
        <v>4.7518250156042274E-2</v>
      </c>
      <c r="F229">
        <f t="shared" si="36"/>
        <v>-0.22385953485847643</v>
      </c>
      <c r="G229">
        <v>0</v>
      </c>
      <c r="H229">
        <f t="shared" si="37"/>
        <v>0.27137778501451876</v>
      </c>
      <c r="I229">
        <f t="shared" si="38"/>
        <v>-1.1010304962695641</v>
      </c>
      <c r="J229">
        <f t="shared" si="39"/>
        <v>1.1010304962695641</v>
      </c>
      <c r="K229">
        <f t="shared" si="40"/>
        <v>0.55439985906809197</v>
      </c>
      <c r="L229">
        <f t="shared" si="41"/>
        <v>0.44560014093190792</v>
      </c>
      <c r="M229">
        <f t="shared" si="42"/>
        <v>1.8037522622767821</v>
      </c>
      <c r="N229">
        <f t="shared" si="43"/>
        <v>2.244164460784607</v>
      </c>
    </row>
    <row r="230" spans="1:14" x14ac:dyDescent="0.25">
      <c r="A230" s="4">
        <f>IF('True_Odds_Calculator_2-way'!A231="","",'True_Odds_Calculator_2-way'!A231)</f>
        <v>2.04</v>
      </c>
      <c r="B230" s="4">
        <f>IF('True_Odds_Calculator_2-way'!B231="","",'True_Odds_Calculator_2-way'!B231)</f>
        <v>1.79</v>
      </c>
      <c r="C230" s="4">
        <f t="shared" si="33"/>
        <v>0.49019607843137253</v>
      </c>
      <c r="D230">
        <f t="shared" si="34"/>
        <v>0.55865921787709494</v>
      </c>
      <c r="E230">
        <f t="shared" si="35"/>
        <v>4.8855296308467411E-2</v>
      </c>
      <c r="F230">
        <f t="shared" si="36"/>
        <v>-0.22499726147442223</v>
      </c>
      <c r="G230">
        <v>0</v>
      </c>
      <c r="H230">
        <f t="shared" si="37"/>
        <v>0.27385255778288964</v>
      </c>
      <c r="I230">
        <f t="shared" si="38"/>
        <v>-1.1032394541017194</v>
      </c>
      <c r="J230">
        <f t="shared" si="39"/>
        <v>1.1032394541017194</v>
      </c>
      <c r="K230">
        <f t="shared" si="40"/>
        <v>0.46568614195989111</v>
      </c>
      <c r="L230">
        <f t="shared" si="41"/>
        <v>0.53431385804010889</v>
      </c>
      <c r="M230">
        <f t="shared" si="42"/>
        <v>2.1473690322657886</v>
      </c>
      <c r="N230">
        <f t="shared" si="43"/>
        <v>1.8715591687403583</v>
      </c>
    </row>
    <row r="231" spans="1:14" x14ac:dyDescent="0.25">
      <c r="A231" s="4">
        <f>IF('True_Odds_Calculator_2-way'!A232="","",'True_Odds_Calculator_2-way'!A232)</f>
        <v>1.84</v>
      </c>
      <c r="B231" s="4">
        <f>IF('True_Odds_Calculator_2-way'!B232="","",'True_Odds_Calculator_2-way'!B232)</f>
        <v>2</v>
      </c>
      <c r="C231" s="4">
        <f t="shared" si="33"/>
        <v>0.54347826086956519</v>
      </c>
      <c r="D231">
        <f t="shared" si="34"/>
        <v>0.5</v>
      </c>
      <c r="E231">
        <f t="shared" si="35"/>
        <v>4.3478260869565188E-2</v>
      </c>
      <c r="F231">
        <f t="shared" si="36"/>
        <v>-0.22826086956521741</v>
      </c>
      <c r="G231">
        <v>0</v>
      </c>
      <c r="H231">
        <f t="shared" si="37"/>
        <v>0.27173913043478259</v>
      </c>
      <c r="I231">
        <f t="shared" si="38"/>
        <v>-1.0910894511799618</v>
      </c>
      <c r="J231">
        <f t="shared" si="39"/>
        <v>1.0910894511799618</v>
      </c>
      <c r="K231">
        <f t="shared" si="40"/>
        <v>0.52178038130519999</v>
      </c>
      <c r="L231">
        <f t="shared" si="41"/>
        <v>0.47821961869479995</v>
      </c>
      <c r="M231">
        <f t="shared" si="42"/>
        <v>1.9165151389911681</v>
      </c>
      <c r="N231">
        <f t="shared" si="43"/>
        <v>2.091089451179962</v>
      </c>
    </row>
    <row r="232" spans="1:14" x14ac:dyDescent="0.25">
      <c r="A232" s="4">
        <f>IF('True_Odds_Calculator_2-way'!A233="","",'True_Odds_Calculator_2-way'!A233)</f>
        <v>2.48</v>
      </c>
      <c r="B232" s="4">
        <f>IF('True_Odds_Calculator_2-way'!B233="","",'True_Odds_Calculator_2-way'!B233)</f>
        <v>1.58</v>
      </c>
      <c r="C232" s="4">
        <f t="shared" si="33"/>
        <v>0.40322580645161293</v>
      </c>
      <c r="D232">
        <f t="shared" si="34"/>
        <v>0.63291139240506322</v>
      </c>
      <c r="E232">
        <f t="shared" si="35"/>
        <v>3.61371988566761E-2</v>
      </c>
      <c r="F232">
        <f t="shared" si="36"/>
        <v>-0.21906900775826876</v>
      </c>
      <c r="G232">
        <v>0</v>
      </c>
      <c r="H232">
        <f t="shared" si="37"/>
        <v>0.25520620661494486</v>
      </c>
      <c r="I232">
        <f t="shared" si="38"/>
        <v>-1.0793322294408636</v>
      </c>
      <c r="J232">
        <f t="shared" si="39"/>
        <v>1.0793322294408636</v>
      </c>
      <c r="K232">
        <f t="shared" si="40"/>
        <v>0.38499865083559737</v>
      </c>
      <c r="L232">
        <f t="shared" si="41"/>
        <v>0.61500134916440274</v>
      </c>
      <c r="M232">
        <f t="shared" si="42"/>
        <v>2.5974116995724779</v>
      </c>
      <c r="N232">
        <f t="shared" si="43"/>
        <v>1.6260126930757011</v>
      </c>
    </row>
    <row r="233" spans="1:14" x14ac:dyDescent="0.25">
      <c r="A233" s="4">
        <f>IF('True_Odds_Calculator_2-way'!A234="","",'True_Odds_Calculator_2-way'!A234)</f>
        <v>1.99</v>
      </c>
      <c r="B233" s="4">
        <f>IF('True_Odds_Calculator_2-way'!B234="","",'True_Odds_Calculator_2-way'!B234)</f>
        <v>1.9</v>
      </c>
      <c r="C233" s="4">
        <f t="shared" si="33"/>
        <v>0.50251256281407031</v>
      </c>
      <c r="D233">
        <f t="shared" si="34"/>
        <v>0.52631578947368418</v>
      </c>
      <c r="E233">
        <f t="shared" si="35"/>
        <v>2.8828352287754377E-2</v>
      </c>
      <c r="F233">
        <f t="shared" si="36"/>
        <v>-0.23565194393017741</v>
      </c>
      <c r="G233">
        <v>0</v>
      </c>
      <c r="H233">
        <f t="shared" si="37"/>
        <v>0.26448029621793173</v>
      </c>
      <c r="I233">
        <f t="shared" si="38"/>
        <v>-1.0594028769395465</v>
      </c>
      <c r="J233">
        <f t="shared" si="39"/>
        <v>1.0594028769395465</v>
      </c>
      <c r="K233">
        <f t="shared" si="40"/>
        <v>0.48808848170151553</v>
      </c>
      <c r="L233">
        <f t="shared" si="41"/>
        <v>0.51191151829848447</v>
      </c>
      <c r="M233">
        <f t="shared" si="42"/>
        <v>2.0488088481701512</v>
      </c>
      <c r="N233">
        <f t="shared" si="43"/>
        <v>1.9534625892455926</v>
      </c>
    </row>
    <row r="234" spans="1:14" x14ac:dyDescent="0.25">
      <c r="A234" s="4">
        <f>IF('True_Odds_Calculator_2-way'!A235="","",'True_Odds_Calculator_2-way'!A235)</f>
        <v>2.14</v>
      </c>
      <c r="B234" s="4">
        <f>IF('True_Odds_Calculator_2-way'!B235="","",'True_Odds_Calculator_2-way'!B235)</f>
        <v>1.76</v>
      </c>
      <c r="C234" s="4">
        <f t="shared" si="33"/>
        <v>0.46728971962616822</v>
      </c>
      <c r="D234">
        <f t="shared" si="34"/>
        <v>0.56818181818181823</v>
      </c>
      <c r="E234">
        <f t="shared" si="35"/>
        <v>3.5471537807986397E-2</v>
      </c>
      <c r="F234">
        <f t="shared" si="36"/>
        <v>-0.23003398470688197</v>
      </c>
      <c r="G234">
        <v>0</v>
      </c>
      <c r="H234">
        <f t="shared" si="37"/>
        <v>0.26550552251486831</v>
      </c>
      <c r="I234">
        <f t="shared" si="38"/>
        <v>-1.0743376064838499</v>
      </c>
      <c r="J234">
        <f t="shared" si="39"/>
        <v>1.0743376064838499</v>
      </c>
      <c r="K234">
        <f t="shared" si="40"/>
        <v>0.4494897427831781</v>
      </c>
      <c r="L234">
        <f t="shared" si="41"/>
        <v>0.55051025721682212</v>
      </c>
      <c r="M234">
        <f t="shared" si="42"/>
        <v>2.2247448713915889</v>
      </c>
      <c r="N234">
        <f t="shared" si="43"/>
        <v>1.8164965809277254</v>
      </c>
    </row>
    <row r="235" spans="1:14" x14ac:dyDescent="0.25">
      <c r="A235" s="4">
        <f>IF('True_Odds_Calculator_2-way'!A236="","",'True_Odds_Calculator_2-way'!A236)</f>
        <v>2.15</v>
      </c>
      <c r="B235" s="4">
        <f>IF('True_Odds_Calculator_2-way'!B236="","",'True_Odds_Calculator_2-way'!B236)</f>
        <v>1.76</v>
      </c>
      <c r="C235" s="4">
        <f t="shared" si="33"/>
        <v>0.46511627906976744</v>
      </c>
      <c r="D235">
        <f t="shared" si="34"/>
        <v>0.56818181818181823</v>
      </c>
      <c r="E235">
        <f t="shared" si="35"/>
        <v>3.3298097251585723E-2</v>
      </c>
      <c r="F235">
        <f t="shared" si="36"/>
        <v>-0.23097251585623668</v>
      </c>
      <c r="G235">
        <v>0</v>
      </c>
      <c r="H235">
        <f t="shared" si="37"/>
        <v>0.26427061310782241</v>
      </c>
      <c r="I235">
        <f t="shared" si="38"/>
        <v>-1.0696563746013956</v>
      </c>
      <c r="J235">
        <f t="shared" si="39"/>
        <v>1.0696563746013956</v>
      </c>
      <c r="K235">
        <f t="shared" si="40"/>
        <v>0.44840941385030625</v>
      </c>
      <c r="L235">
        <f t="shared" si="41"/>
        <v>0.5515905861496937</v>
      </c>
      <c r="M235">
        <f t="shared" si="42"/>
        <v>2.2301048307916052</v>
      </c>
      <c r="N235">
        <f t="shared" si="43"/>
        <v>1.8129388446970602</v>
      </c>
    </row>
    <row r="236" spans="1:14" x14ac:dyDescent="0.25">
      <c r="A236" s="4">
        <f>IF('True_Odds_Calculator_2-way'!A237="","",'True_Odds_Calculator_2-way'!A237)</f>
        <v>2.02</v>
      </c>
      <c r="B236" s="4">
        <f>IF('True_Odds_Calculator_2-way'!B237="","",'True_Odds_Calculator_2-way'!B237)</f>
        <v>1.87</v>
      </c>
      <c r="C236" s="4">
        <f t="shared" si="33"/>
        <v>0.49504950495049505</v>
      </c>
      <c r="D236">
        <f t="shared" si="34"/>
        <v>0.53475935828876997</v>
      </c>
      <c r="E236">
        <f t="shared" si="35"/>
        <v>2.9808863239265015E-2</v>
      </c>
      <c r="F236">
        <f t="shared" si="36"/>
        <v>-0.23492349234923493</v>
      </c>
      <c r="G236">
        <v>0</v>
      </c>
      <c r="H236">
        <f t="shared" si="37"/>
        <v>0.2647323555885</v>
      </c>
      <c r="I236">
        <f t="shared" si="38"/>
        <v>-1.0615495921641367</v>
      </c>
      <c r="J236">
        <f t="shared" si="39"/>
        <v>1.0615495921641367</v>
      </c>
      <c r="K236">
        <f t="shared" si="40"/>
        <v>0.48012738724303272</v>
      </c>
      <c r="L236">
        <f t="shared" si="41"/>
        <v>0.51987261275696728</v>
      </c>
      <c r="M236">
        <f t="shared" si="42"/>
        <v>2.0827805840074194</v>
      </c>
      <c r="N236">
        <f t="shared" si="43"/>
        <v>1.9235481451827992</v>
      </c>
    </row>
    <row r="237" spans="1:14" x14ac:dyDescent="0.25">
      <c r="A237" s="4">
        <f>IF('True_Odds_Calculator_2-way'!A238="","",'True_Odds_Calculator_2-way'!A238)</f>
        <v>2.2200000000000002</v>
      </c>
      <c r="B237" s="4">
        <f>IF('True_Odds_Calculator_2-way'!B238="","",'True_Odds_Calculator_2-way'!B238)</f>
        <v>1.68</v>
      </c>
      <c r="C237" s="4">
        <f t="shared" si="33"/>
        <v>0.4504504504504504</v>
      </c>
      <c r="D237">
        <f t="shared" si="34"/>
        <v>0.59523809523809523</v>
      </c>
      <c r="E237">
        <f t="shared" si="35"/>
        <v>4.5688545688545634E-2</v>
      </c>
      <c r="F237">
        <f t="shared" si="36"/>
        <v>-0.22243672243672252</v>
      </c>
      <c r="G237">
        <v>0</v>
      </c>
      <c r="H237">
        <f t="shared" si="37"/>
        <v>0.2681252681252681</v>
      </c>
      <c r="I237">
        <f t="shared" si="38"/>
        <v>-1.0979071877276467</v>
      </c>
      <c r="J237">
        <f t="shared" si="39"/>
        <v>1.0979071877276467</v>
      </c>
      <c r="K237">
        <f t="shared" si="40"/>
        <v>0.42745148692380741</v>
      </c>
      <c r="L237">
        <f t="shared" si="41"/>
        <v>0.57254851307619281</v>
      </c>
      <c r="M237">
        <f t="shared" si="42"/>
        <v>2.3394467690277296</v>
      </c>
      <c r="N237">
        <f t="shared" si="43"/>
        <v>1.7465768876547993</v>
      </c>
    </row>
    <row r="238" spans="1:14" x14ac:dyDescent="0.25">
      <c r="A238" s="4">
        <f>IF('True_Odds_Calculator_2-way'!A239="","",'True_Odds_Calculator_2-way'!A239)</f>
        <v>1.79</v>
      </c>
      <c r="B238" s="4">
        <f>IF('True_Odds_Calculator_2-way'!B239="","",'True_Odds_Calculator_2-way'!B239)</f>
        <v>2.0099999999999998</v>
      </c>
      <c r="C238" s="4">
        <f t="shared" si="33"/>
        <v>0.55865921787709494</v>
      </c>
      <c r="D238">
        <f t="shared" si="34"/>
        <v>0.49751243781094534</v>
      </c>
      <c r="E238">
        <f t="shared" si="35"/>
        <v>5.6171655688040278E-2</v>
      </c>
      <c r="F238">
        <f t="shared" si="36"/>
        <v>-0.22176825370354925</v>
      </c>
      <c r="G238">
        <v>0</v>
      </c>
      <c r="H238">
        <f t="shared" si="37"/>
        <v>0.27793990939158958</v>
      </c>
      <c r="I238">
        <f t="shared" si="38"/>
        <v>-1.1195043036766856</v>
      </c>
      <c r="J238">
        <f t="shared" si="39"/>
        <v>1.1195043036766856</v>
      </c>
      <c r="K238">
        <f t="shared" si="40"/>
        <v>0.53067052771078471</v>
      </c>
      <c r="L238">
        <f t="shared" si="41"/>
        <v>0.46932947228921518</v>
      </c>
      <c r="M238">
        <f t="shared" si="42"/>
        <v>1.884408399904582</v>
      </c>
      <c r="N238">
        <f t="shared" si="43"/>
        <v>2.1306993467134521</v>
      </c>
    </row>
    <row r="239" spans="1:14" x14ac:dyDescent="0.25">
      <c r="A239" s="4">
        <f>IF('True_Odds_Calculator_2-way'!A240="","",'True_Odds_Calculator_2-way'!A240)</f>
        <v>1.67</v>
      </c>
      <c r="B239" s="4">
        <f>IF('True_Odds_Calculator_2-way'!B240="","",'True_Odds_Calculator_2-way'!B240)</f>
        <v>2.19</v>
      </c>
      <c r="C239" s="4">
        <f t="shared" si="33"/>
        <v>0.5988023952095809</v>
      </c>
      <c r="D239">
        <f t="shared" si="34"/>
        <v>0.45662100456621008</v>
      </c>
      <c r="E239">
        <f t="shared" si="35"/>
        <v>5.5423399775790916E-2</v>
      </c>
      <c r="F239">
        <f t="shared" si="36"/>
        <v>-0.21800235146146063</v>
      </c>
      <c r="G239">
        <v>0</v>
      </c>
      <c r="H239">
        <f t="shared" si="37"/>
        <v>0.27342575123725155</v>
      </c>
      <c r="I239">
        <f t="shared" si="38"/>
        <v>-1.119925460241967</v>
      </c>
      <c r="J239">
        <f t="shared" si="39"/>
        <v>1.119925460241967</v>
      </c>
      <c r="K239">
        <f t="shared" si="40"/>
        <v>0.5713142895174611</v>
      </c>
      <c r="L239">
        <f t="shared" si="41"/>
        <v>0.42868571048253884</v>
      </c>
      <c r="M239">
        <f t="shared" si="42"/>
        <v>1.7503500583621179</v>
      </c>
      <c r="N239">
        <f t="shared" si="43"/>
        <v>2.3327112976879407</v>
      </c>
    </row>
    <row r="240" spans="1:14" x14ac:dyDescent="0.25">
      <c r="A240" s="4">
        <f>IF('True_Odds_Calculator_2-way'!A241="","",'True_Odds_Calculator_2-way'!A241)</f>
        <v>2</v>
      </c>
      <c r="B240" s="4">
        <f>IF('True_Odds_Calculator_2-way'!B241="","",'True_Odds_Calculator_2-way'!B241)</f>
        <v>1.88</v>
      </c>
      <c r="C240" s="4">
        <f t="shared" si="33"/>
        <v>0.5</v>
      </c>
      <c r="D240">
        <f t="shared" si="34"/>
        <v>0.53191489361702127</v>
      </c>
      <c r="E240">
        <f t="shared" si="35"/>
        <v>3.1914893617021267E-2</v>
      </c>
      <c r="F240">
        <f t="shared" si="36"/>
        <v>-0.23404255319148937</v>
      </c>
      <c r="G240">
        <v>0</v>
      </c>
      <c r="H240">
        <f t="shared" si="37"/>
        <v>0.26595744680851063</v>
      </c>
      <c r="I240">
        <f t="shared" si="38"/>
        <v>-1.0660035817780522</v>
      </c>
      <c r="J240">
        <f t="shared" si="39"/>
        <v>1.0660035817780522</v>
      </c>
      <c r="K240">
        <f t="shared" si="40"/>
        <v>0.48402626637238261</v>
      </c>
      <c r="L240">
        <f t="shared" si="41"/>
        <v>0.51597373362761745</v>
      </c>
      <c r="M240">
        <f t="shared" si="42"/>
        <v>2.0660035817780522</v>
      </c>
      <c r="N240">
        <f t="shared" si="43"/>
        <v>1.9380831519646857</v>
      </c>
    </row>
    <row r="241" spans="1:14" x14ac:dyDescent="0.25">
      <c r="A241" s="4">
        <f>IF('True_Odds_Calculator_2-way'!A242="","",'True_Odds_Calculator_2-way'!A242)</f>
        <v>1.59</v>
      </c>
      <c r="B241" s="4">
        <f>IF('True_Odds_Calculator_2-way'!B242="","",'True_Odds_Calculator_2-way'!B242)</f>
        <v>2.38</v>
      </c>
      <c r="C241" s="4">
        <f t="shared" si="33"/>
        <v>0.62893081761006286</v>
      </c>
      <c r="D241">
        <f t="shared" si="34"/>
        <v>0.42016806722689076</v>
      </c>
      <c r="E241">
        <f t="shared" si="35"/>
        <v>4.9098884836953571E-2</v>
      </c>
      <c r="F241">
        <f t="shared" si="36"/>
        <v>-0.2151577612176947</v>
      </c>
      <c r="G241">
        <v>0</v>
      </c>
      <c r="H241">
        <f t="shared" si="37"/>
        <v>0.26425664605464827</v>
      </c>
      <c r="I241">
        <f t="shared" si="38"/>
        <v>-1.1082416070479566</v>
      </c>
      <c r="J241">
        <f t="shared" si="39"/>
        <v>1.1082416070479566</v>
      </c>
      <c r="K241">
        <f t="shared" si="40"/>
        <v>0.60464516903994125</v>
      </c>
      <c r="L241">
        <f t="shared" si="41"/>
        <v>0.39535483096005875</v>
      </c>
      <c r="M241">
        <f t="shared" si="42"/>
        <v>1.6538625481582945</v>
      </c>
      <c r="N241">
        <f t="shared" si="43"/>
        <v>2.52937341772618</v>
      </c>
    </row>
    <row r="242" spans="1:14" x14ac:dyDescent="0.25">
      <c r="A242" s="4">
        <f>IF('True_Odds_Calculator_2-way'!A243="","",'True_Odds_Calculator_2-way'!A243)</f>
        <v>2.04</v>
      </c>
      <c r="B242" s="4">
        <f>IF('True_Odds_Calculator_2-way'!B243="","",'True_Odds_Calculator_2-way'!B243)</f>
        <v>1.87</v>
      </c>
      <c r="C242" s="4">
        <f t="shared" si="33"/>
        <v>0.49019607843137253</v>
      </c>
      <c r="D242">
        <f t="shared" si="34"/>
        <v>0.53475935828876997</v>
      </c>
      <c r="E242">
        <f t="shared" si="35"/>
        <v>2.4955436720142554E-2</v>
      </c>
      <c r="F242">
        <f t="shared" si="36"/>
        <v>-0.2371815036174898</v>
      </c>
      <c r="G242">
        <v>0</v>
      </c>
      <c r="H242">
        <f t="shared" si="37"/>
        <v>0.26213694033763235</v>
      </c>
      <c r="I242">
        <f t="shared" si="38"/>
        <v>-1.0512928338279499</v>
      </c>
      <c r="J242">
        <f t="shared" si="39"/>
        <v>1.0512928338279499</v>
      </c>
      <c r="K242">
        <f t="shared" si="40"/>
        <v>0.47770444733840695</v>
      </c>
      <c r="L242">
        <f t="shared" si="41"/>
        <v>0.52229555266159289</v>
      </c>
      <c r="M242">
        <f t="shared" si="42"/>
        <v>2.0933445471810685</v>
      </c>
      <c r="N242">
        <f t="shared" si="43"/>
        <v>1.9146247654303168</v>
      </c>
    </row>
    <row r="243" spans="1:14" x14ac:dyDescent="0.25">
      <c r="A243" s="4">
        <f>IF('True_Odds_Calculator_2-way'!A244="","",'True_Odds_Calculator_2-way'!A244)</f>
        <v>2.27</v>
      </c>
      <c r="B243" s="4">
        <f>IF('True_Odds_Calculator_2-way'!B244="","",'True_Odds_Calculator_2-way'!B244)</f>
        <v>1.7</v>
      </c>
      <c r="C243" s="4">
        <f t="shared" si="33"/>
        <v>0.44052863436123346</v>
      </c>
      <c r="D243">
        <f t="shared" si="34"/>
        <v>0.58823529411764708</v>
      </c>
      <c r="E243">
        <f t="shared" si="35"/>
        <v>2.876392847888054E-2</v>
      </c>
      <c r="F243">
        <f t="shared" si="36"/>
        <v>-0.23037056232184505</v>
      </c>
      <c r="G243">
        <v>0</v>
      </c>
      <c r="H243">
        <f t="shared" si="37"/>
        <v>0.25913449080072559</v>
      </c>
      <c r="I243">
        <f t="shared" si="38"/>
        <v>-1.0605938867332434</v>
      </c>
      <c r="J243">
        <f t="shared" si="39"/>
        <v>1.0605938867332434</v>
      </c>
      <c r="K243">
        <f t="shared" si="40"/>
        <v>0.42608414965939195</v>
      </c>
      <c r="L243">
        <f t="shared" si="41"/>
        <v>0.5739158503406081</v>
      </c>
      <c r="M243">
        <f t="shared" si="42"/>
        <v>2.3469542361512192</v>
      </c>
      <c r="N243">
        <f t="shared" si="43"/>
        <v>1.7424157207132702</v>
      </c>
    </row>
    <row r="244" spans="1:14" x14ac:dyDescent="0.25">
      <c r="A244" s="4">
        <f>IF('True_Odds_Calculator_2-way'!A245="","",'True_Odds_Calculator_2-way'!A245)</f>
        <v>1.33</v>
      </c>
      <c r="B244" s="4">
        <f>IF('True_Odds_Calculator_2-way'!B245="","",'True_Odds_Calculator_2-way'!B245)</f>
        <v>3.5</v>
      </c>
      <c r="C244" s="4">
        <f t="shared" si="33"/>
        <v>0.75187969924812026</v>
      </c>
      <c r="D244">
        <f t="shared" si="34"/>
        <v>0.2857142857142857</v>
      </c>
      <c r="E244">
        <f t="shared" si="35"/>
        <v>3.7593984962406068E-2</v>
      </c>
      <c r="F244">
        <f t="shared" si="36"/>
        <v>-0.17722878625134253</v>
      </c>
      <c r="G244">
        <v>0</v>
      </c>
      <c r="H244">
        <f t="shared" si="37"/>
        <v>0.21482277121374863</v>
      </c>
      <c r="I244">
        <f t="shared" si="38"/>
        <v>-1.1009637651263608</v>
      </c>
      <c r="J244">
        <f t="shared" si="39"/>
        <v>1.1009637651263608</v>
      </c>
      <c r="K244">
        <f t="shared" si="40"/>
        <v>0.7335045593413605</v>
      </c>
      <c r="L244">
        <f t="shared" si="41"/>
        <v>0.26649544065863928</v>
      </c>
      <c r="M244">
        <f t="shared" si="42"/>
        <v>1.3633180424916993</v>
      </c>
      <c r="N244">
        <f t="shared" si="43"/>
        <v>3.7524094128159033</v>
      </c>
    </row>
    <row r="245" spans="1:14" x14ac:dyDescent="0.25">
      <c r="A245" s="4">
        <f>IF('True_Odds_Calculator_2-way'!A246="","",'True_Odds_Calculator_2-way'!A246)</f>
        <v>2.69</v>
      </c>
      <c r="B245" s="4">
        <f>IF('True_Odds_Calculator_2-way'!B246="","",'True_Odds_Calculator_2-way'!B246)</f>
        <v>1.51</v>
      </c>
      <c r="C245" s="4">
        <f t="shared" si="33"/>
        <v>0.37174721189591081</v>
      </c>
      <c r="D245">
        <f t="shared" si="34"/>
        <v>0.66225165562913912</v>
      </c>
      <c r="E245">
        <f t="shared" si="35"/>
        <v>3.3998867525049992E-2</v>
      </c>
      <c r="F245">
        <f t="shared" si="36"/>
        <v>-0.21219133902853338</v>
      </c>
      <c r="G245">
        <v>0</v>
      </c>
      <c r="H245">
        <f t="shared" si="37"/>
        <v>0.24619020655358334</v>
      </c>
      <c r="I245">
        <f t="shared" si="38"/>
        <v>-1.0771385261753925</v>
      </c>
      <c r="J245">
        <f t="shared" si="39"/>
        <v>1.0771385261753925</v>
      </c>
      <c r="K245">
        <f t="shared" si="40"/>
        <v>0.35456414890726312</v>
      </c>
      <c r="L245">
        <f t="shared" si="41"/>
        <v>0.64543585109273682</v>
      </c>
      <c r="M245">
        <f t="shared" si="42"/>
        <v>2.8203641092364129</v>
      </c>
      <c r="N245">
        <f t="shared" si="43"/>
        <v>1.5493406483494501</v>
      </c>
    </row>
    <row r="246" spans="1:14" x14ac:dyDescent="0.25">
      <c r="A246" s="4">
        <f>IF('True_Odds_Calculator_2-way'!A247="","",'True_Odds_Calculator_2-way'!A247)</f>
        <v>1.44</v>
      </c>
      <c r="B246" s="4">
        <f>IF('True_Odds_Calculator_2-way'!B247="","",'True_Odds_Calculator_2-way'!B247)</f>
        <v>2.85</v>
      </c>
      <c r="C246" s="4">
        <f t="shared" si="33"/>
        <v>0.69444444444444442</v>
      </c>
      <c r="D246">
        <f t="shared" si="34"/>
        <v>0.35087719298245612</v>
      </c>
      <c r="E246">
        <f t="shared" si="35"/>
        <v>4.5321637426900541E-2</v>
      </c>
      <c r="F246">
        <f t="shared" si="36"/>
        <v>-0.19834307992202738</v>
      </c>
      <c r="G246">
        <v>0</v>
      </c>
      <c r="H246">
        <f t="shared" si="37"/>
        <v>0.24366471734892786</v>
      </c>
      <c r="I246">
        <f t="shared" si="38"/>
        <v>-1.1083777463036812</v>
      </c>
      <c r="J246">
        <f t="shared" si="39"/>
        <v>1.1083777463036812</v>
      </c>
      <c r="K246">
        <f t="shared" si="40"/>
        <v>0.67218476206298106</v>
      </c>
      <c r="L246">
        <f t="shared" si="41"/>
        <v>0.32781523793701911</v>
      </c>
      <c r="M246">
        <f t="shared" si="42"/>
        <v>1.4876862083736198</v>
      </c>
      <c r="N246">
        <f t="shared" si="43"/>
        <v>3.0504988306618106</v>
      </c>
    </row>
    <row r="247" spans="1:14" x14ac:dyDescent="0.25">
      <c r="A247" s="4">
        <f>IF('True_Odds_Calculator_2-way'!A248="","",'True_Odds_Calculator_2-way'!A248)</f>
        <v>2.2599999999999998</v>
      </c>
      <c r="B247" s="4">
        <f>IF('True_Odds_Calculator_2-way'!B248="","",'True_Odds_Calculator_2-way'!B248)</f>
        <v>1.69</v>
      </c>
      <c r="C247" s="4">
        <f t="shared" si="33"/>
        <v>0.44247787610619471</v>
      </c>
      <c r="D247">
        <f t="shared" si="34"/>
        <v>0.59171597633136097</v>
      </c>
      <c r="E247">
        <f t="shared" si="35"/>
        <v>3.4193852437555794E-2</v>
      </c>
      <c r="F247">
        <f t="shared" si="36"/>
        <v>-0.22762737602764815</v>
      </c>
      <c r="G247">
        <v>0</v>
      </c>
      <c r="H247">
        <f t="shared" si="37"/>
        <v>0.261821228465204</v>
      </c>
      <c r="I247">
        <f t="shared" si="38"/>
        <v>-1.0724824201463119</v>
      </c>
      <c r="J247">
        <f t="shared" si="39"/>
        <v>1.0724824201463119</v>
      </c>
      <c r="K247">
        <f t="shared" si="40"/>
        <v>0.42529160714947917</v>
      </c>
      <c r="L247">
        <f t="shared" si="41"/>
        <v>0.57470839285052078</v>
      </c>
      <c r="M247">
        <f t="shared" si="42"/>
        <v>2.351327849384353</v>
      </c>
      <c r="N247">
        <f t="shared" si="43"/>
        <v>1.7400128699009547</v>
      </c>
    </row>
    <row r="248" spans="1:14" x14ac:dyDescent="0.25">
      <c r="A248" s="4">
        <f>IF('True_Odds_Calculator_2-way'!A249="","",'True_Odds_Calculator_2-way'!A249)</f>
        <v>2.08</v>
      </c>
      <c r="B248" s="4">
        <f>IF('True_Odds_Calculator_2-way'!B249="","",'True_Odds_Calculator_2-way'!B249)</f>
        <v>1.81</v>
      </c>
      <c r="C248" s="4">
        <f t="shared" si="33"/>
        <v>0.48076923076923073</v>
      </c>
      <c r="D248">
        <f t="shared" si="34"/>
        <v>0.5524861878453039</v>
      </c>
      <c r="E248">
        <f t="shared" si="35"/>
        <v>3.3255418614534626E-2</v>
      </c>
      <c r="F248">
        <f t="shared" si="36"/>
        <v>-0.23236294092647691</v>
      </c>
      <c r="G248">
        <v>0</v>
      </c>
      <c r="H248">
        <f t="shared" si="37"/>
        <v>0.26561835954101148</v>
      </c>
      <c r="I248">
        <f t="shared" si="38"/>
        <v>-1.0691671651659735</v>
      </c>
      <c r="J248">
        <f t="shared" si="39"/>
        <v>1.0691671651659735</v>
      </c>
      <c r="K248">
        <f t="shared" si="40"/>
        <v>0.4641016151377545</v>
      </c>
      <c r="L248">
        <f t="shared" si="41"/>
        <v>0.5358983848622455</v>
      </c>
      <c r="M248">
        <f t="shared" si="42"/>
        <v>2.1547005383792519</v>
      </c>
      <c r="N248">
        <f t="shared" si="43"/>
        <v>1.8660254037844384</v>
      </c>
    </row>
    <row r="249" spans="1:14" x14ac:dyDescent="0.25">
      <c r="A249" s="4">
        <f>IF('True_Odds_Calculator_2-way'!A250="","",'True_Odds_Calculator_2-way'!A250)</f>
        <v>2.19</v>
      </c>
      <c r="B249" s="4">
        <f>IF('True_Odds_Calculator_2-way'!B250="","",'True_Odds_Calculator_2-way'!B250)</f>
        <v>1.74</v>
      </c>
      <c r="C249" s="4">
        <f t="shared" si="33"/>
        <v>0.45662100456621008</v>
      </c>
      <c r="D249">
        <f t="shared" si="34"/>
        <v>0.57471264367816088</v>
      </c>
      <c r="E249">
        <f t="shared" si="35"/>
        <v>3.1333648244370904E-2</v>
      </c>
      <c r="F249">
        <f t="shared" si="36"/>
        <v>-0.23109221644885325</v>
      </c>
      <c r="G249">
        <v>0</v>
      </c>
      <c r="H249">
        <f t="shared" si="37"/>
        <v>0.26242586469322415</v>
      </c>
      <c r="I249">
        <f t="shared" si="38"/>
        <v>-1.0656403571953759</v>
      </c>
      <c r="J249">
        <f t="shared" si="39"/>
        <v>1.0656403571953759</v>
      </c>
      <c r="K249">
        <f t="shared" si="40"/>
        <v>0.4408953301027736</v>
      </c>
      <c r="L249">
        <f t="shared" si="41"/>
        <v>0.5591046698972264</v>
      </c>
      <c r="M249">
        <f t="shared" si="42"/>
        <v>2.2681120250624973</v>
      </c>
      <c r="N249">
        <f t="shared" si="43"/>
        <v>1.7885738643245783</v>
      </c>
    </row>
    <row r="250" spans="1:14" x14ac:dyDescent="0.25">
      <c r="A250" s="4">
        <f>IF('True_Odds_Calculator_2-way'!A251="","",'True_Odds_Calculator_2-way'!A251)</f>
        <v>2.31</v>
      </c>
      <c r="B250" s="4">
        <f>IF('True_Odds_Calculator_2-way'!B251="","",'True_Odds_Calculator_2-way'!B251)</f>
        <v>1.67</v>
      </c>
      <c r="C250" s="4">
        <f t="shared" si="33"/>
        <v>0.4329004329004329</v>
      </c>
      <c r="D250">
        <f t="shared" si="34"/>
        <v>0.5988023952095809</v>
      </c>
      <c r="E250">
        <f t="shared" si="35"/>
        <v>3.1702828110013792E-2</v>
      </c>
      <c r="F250">
        <f t="shared" si="36"/>
        <v>-0.22751898799802994</v>
      </c>
      <c r="G250">
        <v>0</v>
      </c>
      <c r="H250">
        <f t="shared" si="37"/>
        <v>0.25922181610804368</v>
      </c>
      <c r="I250">
        <f t="shared" si="38"/>
        <v>-1.0673993913412883</v>
      </c>
      <c r="J250">
        <f t="shared" si="39"/>
        <v>1.0673993913412883</v>
      </c>
      <c r="K250">
        <f t="shared" si="40"/>
        <v>0.41696319653163855</v>
      </c>
      <c r="L250">
        <f t="shared" si="41"/>
        <v>0.5830368034683614</v>
      </c>
      <c r="M250">
        <f t="shared" si="42"/>
        <v>2.3982932026570873</v>
      </c>
      <c r="N250">
        <f t="shared" si="43"/>
        <v>1.7151575921986633</v>
      </c>
    </row>
    <row r="251" spans="1:14" x14ac:dyDescent="0.25">
      <c r="A251" s="4">
        <f>IF('True_Odds_Calculator_2-way'!A252="","",'True_Odds_Calculator_2-way'!A252)</f>
        <v>2.67</v>
      </c>
      <c r="B251" s="4">
        <f>IF('True_Odds_Calculator_2-way'!B252="","",'True_Odds_Calculator_2-way'!B252)</f>
        <v>1.47</v>
      </c>
      <c r="C251" s="4">
        <f t="shared" si="33"/>
        <v>0.37453183520599254</v>
      </c>
      <c r="D251">
        <f t="shared" si="34"/>
        <v>0.68027210884353739</v>
      </c>
      <c r="E251">
        <f t="shared" si="35"/>
        <v>5.4803944049529818E-2</v>
      </c>
      <c r="F251">
        <f t="shared" si="36"/>
        <v>-0.19997961731509095</v>
      </c>
      <c r="G251">
        <v>0</v>
      </c>
      <c r="H251">
        <f t="shared" si="37"/>
        <v>0.25478356136462077</v>
      </c>
      <c r="I251">
        <f t="shared" si="38"/>
        <v>-1.1287371923446512</v>
      </c>
      <c r="J251">
        <f t="shared" si="39"/>
        <v>1.1287371923446512</v>
      </c>
      <c r="K251">
        <f t="shared" si="40"/>
        <v>0.34662151855943091</v>
      </c>
      <c r="L251">
        <f t="shared" si="41"/>
        <v>0.6533784814405692</v>
      </c>
      <c r="M251">
        <f t="shared" si="42"/>
        <v>2.8849911112155673</v>
      </c>
      <c r="N251">
        <f t="shared" si="43"/>
        <v>1.5305064804019861</v>
      </c>
    </row>
    <row r="252" spans="1:14" x14ac:dyDescent="0.25">
      <c r="A252" s="4">
        <f>IF('True_Odds_Calculator_2-way'!A253="","",'True_Odds_Calculator_2-way'!A253)</f>
        <v>2.14</v>
      </c>
      <c r="B252" s="4">
        <f>IF('True_Odds_Calculator_2-way'!B253="","",'True_Odds_Calculator_2-way'!B253)</f>
        <v>1.7</v>
      </c>
      <c r="C252" s="4">
        <f t="shared" si="33"/>
        <v>0.46728971962616822</v>
      </c>
      <c r="D252">
        <f t="shared" si="34"/>
        <v>0.58823529411764708</v>
      </c>
      <c r="E252">
        <f t="shared" si="35"/>
        <v>5.5525013743815244E-2</v>
      </c>
      <c r="F252">
        <f t="shared" si="36"/>
        <v>-0.21935129191863667</v>
      </c>
      <c r="G252">
        <v>0</v>
      </c>
      <c r="H252">
        <f t="shared" si="37"/>
        <v>0.27487630566245191</v>
      </c>
      <c r="I252">
        <f t="shared" si="38"/>
        <v>-1.1194341570991124</v>
      </c>
      <c r="J252">
        <f t="shared" si="39"/>
        <v>1.1194341570991124</v>
      </c>
      <c r="K252">
        <f t="shared" si="40"/>
        <v>0.43933740310248132</v>
      </c>
      <c r="L252">
        <f t="shared" si="41"/>
        <v>0.56066259689751863</v>
      </c>
      <c r="M252">
        <f t="shared" si="42"/>
        <v>2.2761549390929883</v>
      </c>
      <c r="N252">
        <f t="shared" si="43"/>
        <v>1.783603909969379</v>
      </c>
    </row>
    <row r="253" spans="1:14" x14ac:dyDescent="0.25">
      <c r="A253" s="4">
        <f>IF('True_Odds_Calculator_2-way'!A254="","",'True_Odds_Calculator_2-way'!A254)</f>
        <v>2.6</v>
      </c>
      <c r="B253" s="4">
        <f>IF('True_Odds_Calculator_2-way'!B254="","",'True_Odds_Calculator_2-way'!B254)</f>
        <v>1.49</v>
      </c>
      <c r="C253" s="4">
        <f t="shared" si="33"/>
        <v>0.38461538461538458</v>
      </c>
      <c r="D253">
        <f t="shared" si="34"/>
        <v>0.67114093959731547</v>
      </c>
      <c r="E253">
        <f t="shared" si="35"/>
        <v>5.5756324212699937E-2</v>
      </c>
      <c r="F253">
        <f t="shared" si="36"/>
        <v>-0.20237480640165217</v>
      </c>
      <c r="G253">
        <v>0</v>
      </c>
      <c r="H253">
        <f t="shared" si="37"/>
        <v>0.25813113061435206</v>
      </c>
      <c r="I253">
        <f t="shared" si="38"/>
        <v>-1.1293848786315634</v>
      </c>
      <c r="J253">
        <f t="shared" si="39"/>
        <v>1.1293848786315634</v>
      </c>
      <c r="K253">
        <f t="shared" si="40"/>
        <v>0.35625022058301464</v>
      </c>
      <c r="L253">
        <f t="shared" si="41"/>
        <v>0.64374977941698563</v>
      </c>
      <c r="M253">
        <f t="shared" si="42"/>
        <v>2.8070158058105021</v>
      </c>
      <c r="N253">
        <f t="shared" si="43"/>
        <v>1.5533985905294658</v>
      </c>
    </row>
    <row r="254" spans="1:14" x14ac:dyDescent="0.25">
      <c r="A254" s="4">
        <f>IF('True_Odds_Calculator_2-way'!A255="","",'True_Odds_Calculator_2-way'!A255)</f>
        <v>2.02</v>
      </c>
      <c r="B254" s="4">
        <f>IF('True_Odds_Calculator_2-way'!B255="","",'True_Odds_Calculator_2-way'!B255)</f>
        <v>1.88</v>
      </c>
      <c r="C254" s="4">
        <f t="shared" si="33"/>
        <v>0.49504950495049505</v>
      </c>
      <c r="D254">
        <f t="shared" si="34"/>
        <v>0.53191489361702127</v>
      </c>
      <c r="E254">
        <f t="shared" si="35"/>
        <v>2.6964398567516312E-2</v>
      </c>
      <c r="F254">
        <f t="shared" si="36"/>
        <v>-0.23635980619338537</v>
      </c>
      <c r="G254">
        <v>0</v>
      </c>
      <c r="H254">
        <f t="shared" si="37"/>
        <v>0.26332420476090163</v>
      </c>
      <c r="I254">
        <f t="shared" si="38"/>
        <v>-1.0555008273018724</v>
      </c>
      <c r="J254">
        <f t="shared" si="39"/>
        <v>1.0555008273018724</v>
      </c>
      <c r="K254">
        <f t="shared" si="40"/>
        <v>0.48155387561543506</v>
      </c>
      <c r="L254">
        <f t="shared" si="41"/>
        <v>0.51844612438456505</v>
      </c>
      <c r="M254">
        <f t="shared" si="42"/>
        <v>2.0766108438479098</v>
      </c>
      <c r="N254">
        <f t="shared" si="43"/>
        <v>1.9288407280256479</v>
      </c>
    </row>
    <row r="255" spans="1:14" x14ac:dyDescent="0.25">
      <c r="A255" s="4">
        <f>IF('True_Odds_Calculator_2-way'!A256="","",'True_Odds_Calculator_2-way'!A256)</f>
        <v>2.1800000000000002</v>
      </c>
      <c r="B255" s="4">
        <f>IF('True_Odds_Calculator_2-way'!B256="","",'True_Odds_Calculator_2-way'!B256)</f>
        <v>1.74</v>
      </c>
      <c r="C255" s="4">
        <f t="shared" si="33"/>
        <v>0.4587155963302752</v>
      </c>
      <c r="D255">
        <f t="shared" si="34"/>
        <v>0.57471264367816088</v>
      </c>
      <c r="E255">
        <f t="shared" si="35"/>
        <v>3.3428240008436028E-2</v>
      </c>
      <c r="F255">
        <f t="shared" si="36"/>
        <v>-0.23020141305494057</v>
      </c>
      <c r="G255">
        <v>0</v>
      </c>
      <c r="H255">
        <f t="shared" si="37"/>
        <v>0.26362965306337655</v>
      </c>
      <c r="I255">
        <f t="shared" si="38"/>
        <v>-1.0701462561817372</v>
      </c>
      <c r="J255">
        <f t="shared" si="39"/>
        <v>1.0701462561817372</v>
      </c>
      <c r="K255">
        <f t="shared" si="40"/>
        <v>0.44193570658612125</v>
      </c>
      <c r="L255">
        <f t="shared" si="41"/>
        <v>0.55806429341387886</v>
      </c>
      <c r="M255">
        <f t="shared" si="42"/>
        <v>2.26277258229445</v>
      </c>
      <c r="N255">
        <f t="shared" si="43"/>
        <v>1.7919082295744857</v>
      </c>
    </row>
    <row r="256" spans="1:14" x14ac:dyDescent="0.25">
      <c r="A256" s="4">
        <f>IF('True_Odds_Calculator_2-way'!A257="","",'True_Odds_Calculator_2-way'!A257)</f>
        <v>2.2799999999999998</v>
      </c>
      <c r="B256" s="4">
        <f>IF('True_Odds_Calculator_2-way'!B257="","",'True_Odds_Calculator_2-way'!B257)</f>
        <v>1.68</v>
      </c>
      <c r="C256" s="4">
        <f t="shared" si="33"/>
        <v>0.43859649122807021</v>
      </c>
      <c r="D256">
        <f t="shared" si="34"/>
        <v>0.59523809523809523</v>
      </c>
      <c r="E256">
        <f t="shared" si="35"/>
        <v>3.383458646616555E-2</v>
      </c>
      <c r="F256">
        <f t="shared" si="36"/>
        <v>-0.2272347535505429</v>
      </c>
      <c r="G256">
        <v>0</v>
      </c>
      <c r="H256">
        <f t="shared" si="37"/>
        <v>0.26106934001670845</v>
      </c>
      <c r="I256">
        <f t="shared" si="38"/>
        <v>-1.0718661571406805</v>
      </c>
      <c r="J256">
        <f t="shared" si="39"/>
        <v>1.0718661571406805</v>
      </c>
      <c r="K256">
        <f t="shared" si="40"/>
        <v>0.42158717195874679</v>
      </c>
      <c r="L256">
        <f t="shared" si="41"/>
        <v>0.57841282804125305</v>
      </c>
      <c r="M256">
        <f t="shared" si="42"/>
        <v>2.3719886811400706</v>
      </c>
      <c r="N256">
        <f t="shared" si="43"/>
        <v>1.728868986855663</v>
      </c>
    </row>
    <row r="257" spans="1:14" x14ac:dyDescent="0.25">
      <c r="A257" s="4">
        <f>IF('True_Odds_Calculator_2-way'!A258="","",'True_Odds_Calculator_2-way'!A258)</f>
        <v>2.1800000000000002</v>
      </c>
      <c r="B257" s="4">
        <f>IF('True_Odds_Calculator_2-way'!B258="","",'True_Odds_Calculator_2-way'!B258)</f>
        <v>1.74</v>
      </c>
      <c r="C257" s="4">
        <f t="shared" si="33"/>
        <v>0.4587155963302752</v>
      </c>
      <c r="D257">
        <f t="shared" si="34"/>
        <v>0.57471264367816088</v>
      </c>
      <c r="E257">
        <f t="shared" si="35"/>
        <v>3.3428240008436028E-2</v>
      </c>
      <c r="F257">
        <f t="shared" si="36"/>
        <v>-0.23020141305494057</v>
      </c>
      <c r="G257">
        <v>0</v>
      </c>
      <c r="H257">
        <f t="shared" si="37"/>
        <v>0.26362965306337655</v>
      </c>
      <c r="I257">
        <f t="shared" si="38"/>
        <v>-1.0701462561817372</v>
      </c>
      <c r="J257">
        <f t="shared" si="39"/>
        <v>1.0701462561817372</v>
      </c>
      <c r="K257">
        <f t="shared" si="40"/>
        <v>0.44193570658612125</v>
      </c>
      <c r="L257">
        <f t="shared" si="41"/>
        <v>0.55806429341387886</v>
      </c>
      <c r="M257">
        <f t="shared" si="42"/>
        <v>2.26277258229445</v>
      </c>
      <c r="N257">
        <f t="shared" si="43"/>
        <v>1.7919082295744857</v>
      </c>
    </row>
    <row r="258" spans="1:14" x14ac:dyDescent="0.25">
      <c r="A258" s="4">
        <f>IF('True_Odds_Calculator_2-way'!A259="","",'True_Odds_Calculator_2-way'!A259)</f>
        <v>1.99</v>
      </c>
      <c r="B258" s="4">
        <f>IF('True_Odds_Calculator_2-way'!B259="","",'True_Odds_Calculator_2-way'!B259)</f>
        <v>1.89</v>
      </c>
      <c r="C258" s="4">
        <f t="shared" si="33"/>
        <v>0.50251256281407031</v>
      </c>
      <c r="D258">
        <f t="shared" si="34"/>
        <v>0.52910052910052918</v>
      </c>
      <c r="E258">
        <f t="shared" si="35"/>
        <v>3.16130919145996E-2</v>
      </c>
      <c r="F258">
        <f t="shared" si="36"/>
        <v>-0.23426657094998793</v>
      </c>
      <c r="G258">
        <v>0</v>
      </c>
      <c r="H258">
        <f t="shared" si="37"/>
        <v>0.26587966286458753</v>
      </c>
      <c r="I258">
        <f t="shared" si="38"/>
        <v>-1.0653379535009888</v>
      </c>
      <c r="J258">
        <f t="shared" si="39"/>
        <v>1.0653379535009888</v>
      </c>
      <c r="K258">
        <f t="shared" si="40"/>
        <v>0.48669270829720923</v>
      </c>
      <c r="L258">
        <f t="shared" si="41"/>
        <v>0.51330729170279055</v>
      </c>
      <c r="M258">
        <f t="shared" si="42"/>
        <v>2.0546845739659791</v>
      </c>
      <c r="N258">
        <f t="shared" si="43"/>
        <v>1.9481507786158798</v>
      </c>
    </row>
    <row r="259" spans="1:14" x14ac:dyDescent="0.25">
      <c r="A259" s="4">
        <f>IF('True_Odds_Calculator_2-way'!A260="","",'True_Odds_Calculator_2-way'!A260)</f>
        <v>2.34</v>
      </c>
      <c r="B259" s="4">
        <f>IF('True_Odds_Calculator_2-way'!B260="","",'True_Odds_Calculator_2-way'!B260)</f>
        <v>1.65</v>
      </c>
      <c r="C259" s="4">
        <f t="shared" ref="C259:C322" si="44">1/A259</f>
        <v>0.42735042735042739</v>
      </c>
      <c r="D259">
        <f t="shared" ref="D259:D322" si="45">1/B259</f>
        <v>0.60606060606060608</v>
      </c>
      <c r="E259">
        <f t="shared" ref="E259:E322" si="46">C259+D259-1</f>
        <v>3.3411033411033575E-2</v>
      </c>
      <c r="F259">
        <f t="shared" ref="F259:F322" si="47">C259+D259-(C259*D259)-1</f>
        <v>-0.22558922558922545</v>
      </c>
      <c r="G259">
        <v>0</v>
      </c>
      <c r="H259">
        <f t="shared" ref="H259:H322" si="48">C259*D259</f>
        <v>0.25900025900025903</v>
      </c>
      <c r="I259">
        <f t="shared" ref="I259:I322" si="49">((-4*F259*H259)^0.5)/(2*F259)</f>
        <v>-1.0714969088698143</v>
      </c>
      <c r="J259">
        <f t="shared" ref="J259:J322" si="50">(-((-4*F259*H259)^0.5))/(2*F259)</f>
        <v>1.0714969088698143</v>
      </c>
      <c r="K259">
        <f t="shared" ref="K259:K322" si="51">IF(A259="","",(C259/($J259+C259-($J259*C259))))</f>
        <v>0.41054175018204025</v>
      </c>
      <c r="L259">
        <f t="shared" ref="L259:L322" si="52">IF(B259="","",(D259/($J259+D259-($J259*D259))))</f>
        <v>0.58945824981795969</v>
      </c>
      <c r="M259">
        <f t="shared" ref="M259:M322" si="53">IF(A259="","",1/K259)</f>
        <v>2.4358058578855508</v>
      </c>
      <c r="N259">
        <f t="shared" ref="N259:N322" si="54">IF(B259="","",1/L259)</f>
        <v>1.6964729907653791</v>
      </c>
    </row>
    <row r="260" spans="1:14" x14ac:dyDescent="0.25">
      <c r="A260" s="4">
        <f>IF('True_Odds_Calculator_2-way'!A261="","",'True_Odds_Calculator_2-way'!A261)</f>
        <v>2.2799999999999998</v>
      </c>
      <c r="B260" s="4">
        <f>IF('True_Odds_Calculator_2-way'!B261="","",'True_Odds_Calculator_2-way'!B261)</f>
        <v>1.69</v>
      </c>
      <c r="C260" s="4">
        <f t="shared" si="44"/>
        <v>0.43859649122807021</v>
      </c>
      <c r="D260">
        <f t="shared" si="45"/>
        <v>0.59171597633136097</v>
      </c>
      <c r="E260">
        <f t="shared" si="46"/>
        <v>3.0312467559431067E-2</v>
      </c>
      <c r="F260">
        <f t="shared" si="47"/>
        <v>-0.22921208346309574</v>
      </c>
      <c r="G260">
        <v>0</v>
      </c>
      <c r="H260">
        <f t="shared" si="48"/>
        <v>0.25952455102252675</v>
      </c>
      <c r="I260">
        <f t="shared" si="49"/>
        <v>-1.0640706634484354</v>
      </c>
      <c r="J260">
        <f t="shared" si="50"/>
        <v>1.0640706634484354</v>
      </c>
      <c r="K260">
        <f t="shared" si="51"/>
        <v>0.42336815247060766</v>
      </c>
      <c r="L260">
        <f t="shared" si="52"/>
        <v>0.57663184752939267</v>
      </c>
      <c r="M260">
        <f t="shared" si="53"/>
        <v>2.3620104492139973</v>
      </c>
      <c r="N260">
        <f t="shared" si="54"/>
        <v>1.7342087577794201</v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241" activePane="bottomLeft" state="frozen"/>
      <selection pane="bottomLeft" activeCell="A200" sqref="A200:XFD200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5" t="s">
        <v>9</v>
      </c>
      <c r="B1" s="56"/>
      <c r="C1" s="18"/>
      <c r="D1" s="57" t="s">
        <v>25</v>
      </c>
      <c r="E1" s="56"/>
      <c r="F1" s="57" t="s">
        <v>23</v>
      </c>
      <c r="G1" s="56"/>
      <c r="H1" s="57" t="s">
        <v>11</v>
      </c>
      <c r="I1" s="56"/>
      <c r="J1" s="57" t="s">
        <v>10</v>
      </c>
      <c r="K1" s="56"/>
      <c r="L1" s="53" t="s">
        <v>46</v>
      </c>
      <c r="M1" s="54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1.69</v>
      </c>
      <c r="B3">
        <v>2.2400000000000002</v>
      </c>
      <c r="C3" s="29">
        <f t="shared" ref="C3:C66" si="0">IF(OR($A3="",$B3=""),"",(1/A3)+(1/B3)-1)</f>
        <v>3.8144547759932479E-2</v>
      </c>
      <c r="D3" s="30">
        <f>IF(OR($A3="",$B3=""),"",A3*'MPTO_working_2-way'!$G2)</f>
        <v>1.7544642857142858</v>
      </c>
      <c r="E3" s="32">
        <f>IF(OR($A3="",$B3=""),"",B3*'MPTO_working_2-way'!$G2)</f>
        <v>2.3254437869822491</v>
      </c>
      <c r="F3" s="30">
        <f>IF(OR($A3="",$B3=""),"",'MPTO_working_2-way'!D2)</f>
        <v>1.7462865578005351</v>
      </c>
      <c r="G3" s="32">
        <f>IF(OR($A3="",$B3=""),"",'MPTO_working_2-way'!E2)</f>
        <v>2.3399678575843743</v>
      </c>
      <c r="H3" s="30">
        <f>IF(OR($A3="",$B3=""),"",'OddsRatio_working_2-way'!M2)</f>
        <v>1.7459568438611086</v>
      </c>
      <c r="I3" s="30">
        <f>IF(OR($A3="",$B3=""),"",'OddsRatio_working_2-way'!N2)</f>
        <v>2.3405601251996737</v>
      </c>
      <c r="J3" s="30">
        <f>IF('Log_working_2-way'!$D2="","",A3^('Log_working_2-way'!$D2))</f>
        <v>1.7422334757420166</v>
      </c>
      <c r="K3" s="32">
        <f>IF('Log_working_2-way'!$D2="","",B3^('Log_working_2-way'!$D2))</f>
        <v>2.347284961783934</v>
      </c>
      <c r="L3" s="37">
        <f>(1/D3)</f>
        <v>0.56997455470737912</v>
      </c>
      <c r="M3" s="37">
        <f>(1/E3)</f>
        <v>0.43002544529262077</v>
      </c>
      <c r="N3" s="38">
        <v>100</v>
      </c>
      <c r="O3" s="38">
        <f>(1/A3)*((N3*A3)-N3)</f>
        <v>40.828402366863905</v>
      </c>
      <c r="P3" s="38">
        <f>(1/B3)*((N3*B3)-N3)</f>
        <v>55.357142857142868</v>
      </c>
      <c r="Q3" s="38">
        <f>(1/B3)*N3</f>
        <v>44.642857142857139</v>
      </c>
      <c r="R3" s="38">
        <f>(1/A3)*N3</f>
        <v>59.171597633136095</v>
      </c>
      <c r="S3" s="39">
        <f>O3-Q3</f>
        <v>-3.8144547759932337</v>
      </c>
      <c r="T3" s="39">
        <f>P3-R3</f>
        <v>-3.8144547759932266</v>
      </c>
      <c r="U3" t="s">
        <v>209</v>
      </c>
      <c r="V3" t="s">
        <v>186</v>
      </c>
      <c r="W3" t="s">
        <v>112</v>
      </c>
      <c r="X3" t="s">
        <v>486</v>
      </c>
      <c r="Y3" s="41"/>
    </row>
    <row r="4" spans="1:25" s="12" customFormat="1" ht="15" x14ac:dyDescent="0.25">
      <c r="A4">
        <v>1.74</v>
      </c>
      <c r="B4">
        <v>2.21</v>
      </c>
      <c r="C4" s="29">
        <f t="shared" si="0"/>
        <v>2.720133146096626E-2</v>
      </c>
      <c r="D4" s="30">
        <f>IF(OR($A4="",$B4=""),"",A4*'MPTO_working_2-way'!$G3)</f>
        <v>1.7873303167420813</v>
      </c>
      <c r="E4" s="32">
        <f>IF(OR($A4="",$B4=""),"",B4*'MPTO_working_2-way'!$G3)</f>
        <v>2.2701149425287355</v>
      </c>
      <c r="F4" s="30">
        <f>IF(OR($A4="",$B4=""),"",'MPTO_working_2-way'!D3)</f>
        <v>1.7821754646150993</v>
      </c>
      <c r="G4" s="32">
        <f>IF(OR($A4="",$B4=""),"",'MPTO_working_2-way'!E3)</f>
        <v>2.2784855128281092</v>
      </c>
      <c r="H4" s="30">
        <f>IF(OR($A4="",$B4=""),"",'OddsRatio_working_2-way'!M3)</f>
        <v>1.7820295697311479</v>
      </c>
      <c r="I4" s="30">
        <f>IF(OR($A4="",$B4=""),"",'OddsRatio_working_2-way'!N3)</f>
        <v>2.2787240261820116</v>
      </c>
      <c r="J4" s="30">
        <f>IF('Log_working_2-way'!$D3="","",A4^('Log_working_2-way'!$D3))</f>
        <v>1.7796998822901224</v>
      </c>
      <c r="K4" s="32">
        <f>IF('Log_working_2-way'!$D3="","",B4^('Log_working_2-way'!$D3))</f>
        <v>2.2825447620471673</v>
      </c>
      <c r="L4" s="37">
        <f t="shared" ref="L4" si="1">(1/D4)</f>
        <v>0.55949367088607604</v>
      </c>
      <c r="M4" s="37">
        <f t="shared" ref="M4" si="2">(1/E4)</f>
        <v>0.44050632911392407</v>
      </c>
      <c r="N4" s="38">
        <v>100</v>
      </c>
      <c r="O4" s="38">
        <f t="shared" ref="O4" si="3">(1/A4)*((N4*A4)-N4)</f>
        <v>42.528735632183903</v>
      </c>
      <c r="P4" s="38">
        <f t="shared" ref="P4" si="4">(1/B4)*((N4*B4)-N4)</f>
        <v>54.751131221719454</v>
      </c>
      <c r="Q4" s="38">
        <f t="shared" ref="Q4" si="5">(1/B4)*N4</f>
        <v>45.248868778280546</v>
      </c>
      <c r="R4" s="38">
        <f t="shared" ref="R4" si="6">(1/A4)*N4</f>
        <v>57.47126436781609</v>
      </c>
      <c r="S4" s="39">
        <f t="shared" ref="S4" si="7">O4-Q4</f>
        <v>-2.7201331460966429</v>
      </c>
      <c r="T4" s="39">
        <f t="shared" ref="T4" si="8">P4-R4</f>
        <v>-2.7201331460966358</v>
      </c>
      <c r="U4" t="s">
        <v>218</v>
      </c>
      <c r="V4" t="s">
        <v>223</v>
      </c>
      <c r="W4" t="s">
        <v>441</v>
      </c>
      <c r="X4" t="s">
        <v>486</v>
      </c>
      <c r="Y4" s="41"/>
    </row>
    <row r="5" spans="1:25" s="12" customFormat="1" ht="15" x14ac:dyDescent="0.25">
      <c r="A5">
        <v>2.15</v>
      </c>
      <c r="B5">
        <v>1.76</v>
      </c>
      <c r="C5" s="29">
        <f t="shared" si="0"/>
        <v>3.3298097251585723E-2</v>
      </c>
      <c r="D5" s="30">
        <f>IF(OR($A5="",$B5=""),"",A5*'MPTO_working_2-way'!$G4)</f>
        <v>2.2215909090909092</v>
      </c>
      <c r="E5" s="32">
        <f>IF(OR($A5="",$B5=""),"",B5*'MPTO_working_2-way'!$G4)</f>
        <v>1.8186046511627909</v>
      </c>
      <c r="F5" s="30">
        <f>IF(OR($A5="",$B5=""),"",'MPTO_working_2-way'!D4)</f>
        <v>2.2298173246906305</v>
      </c>
      <c r="G5" s="32">
        <f>IF(OR($A5="",$B5=""),"",'MPTO_working_2-way'!E4)</f>
        <v>1.8131288931480596</v>
      </c>
      <c r="H5" s="30">
        <f>IF(OR($A5="",$B5=""),"",'OddsRatio_working_2-way'!M4)</f>
        <v>2.2301048307916052</v>
      </c>
      <c r="I5" s="30">
        <f>IF(OR($A5="",$B5=""),"",'OddsRatio_working_2-way'!N4)</f>
        <v>1.8129388446970602</v>
      </c>
      <c r="J5" s="30">
        <f>IF('Log_working_2-way'!$D4="","",A5^('Log_working_2-way'!$D4))</f>
        <v>2.2338767288490446</v>
      </c>
      <c r="K5" s="32">
        <f>IF('Log_working_2-way'!$D4="","",B5^('Log_working_2-way'!$D4))</f>
        <v>1.8104537322239227</v>
      </c>
      <c r="L5" s="37">
        <f t="shared" ref="L5:L68" si="9">(1/D5)</f>
        <v>0.45012787723785164</v>
      </c>
      <c r="M5" s="37">
        <f t="shared" ref="M5:M68" si="10">(1/E5)</f>
        <v>0.54987212276214825</v>
      </c>
      <c r="N5" s="38">
        <v>101</v>
      </c>
      <c r="O5" s="38">
        <f t="shared" ref="O5:O68" si="11">(1/A5)*((N5*A5)-N5)</f>
        <v>54.023255813953476</v>
      </c>
      <c r="P5" s="38">
        <f t="shared" ref="P5:P68" si="12">(1/B5)*((N5*B5)-N5)</f>
        <v>43.61363636363636</v>
      </c>
      <c r="Q5" s="38">
        <f t="shared" ref="Q5:Q68" si="13">(1/B5)*N5</f>
        <v>57.38636363636364</v>
      </c>
      <c r="R5" s="38">
        <f t="shared" ref="R5:R68" si="14">(1/A5)*N5</f>
        <v>46.97674418604651</v>
      </c>
      <c r="S5" s="39">
        <f t="shared" ref="S5:S68" si="15">O5-Q5</f>
        <v>-3.3631078224101643</v>
      </c>
      <c r="T5" s="39">
        <f t="shared" ref="T5:T68" si="16">P5-R5</f>
        <v>-3.36310782241015</v>
      </c>
      <c r="U5" t="s">
        <v>229</v>
      </c>
      <c r="V5" t="s">
        <v>226</v>
      </c>
      <c r="W5" t="s">
        <v>154</v>
      </c>
      <c r="X5" t="s">
        <v>486</v>
      </c>
      <c r="Y5" s="41"/>
    </row>
    <row r="6" spans="1:25" s="12" customFormat="1" ht="15" x14ac:dyDescent="0.25">
      <c r="A6">
        <v>1.57</v>
      </c>
      <c r="B6">
        <v>2.52</v>
      </c>
      <c r="C6" s="29">
        <f t="shared" si="0"/>
        <v>3.3768071984632497E-2</v>
      </c>
      <c r="D6" s="30">
        <f>IF(OR($A6="",$B6=""),"",A6*'MPTO_working_2-way'!$G5)</f>
        <v>1.623015873015873</v>
      </c>
      <c r="E6" s="32">
        <f>IF(OR($A6="",$B6=""),"",B6*'MPTO_working_2-way'!$G5)</f>
        <v>2.605095541401274</v>
      </c>
      <c r="F6" s="30">
        <f>IF(OR($A6="",$B6=""),"",'MPTO_working_2-way'!D5)</f>
        <v>1.6127506929724442</v>
      </c>
      <c r="G6" s="32">
        <f>IF(OR($A6="",$B6=""),"",'MPTO_working_2-way'!E5)</f>
        <v>2.6319850984566258</v>
      </c>
      <c r="H6" s="30">
        <f>IF(OR($A6="",$B6=""),"",'OddsRatio_working_2-way'!M5)</f>
        <v>1.6123724356957947</v>
      </c>
      <c r="I6" s="30">
        <f>IF(OR($A6="",$B6=""),"",'OddsRatio_working_2-way'!N5)</f>
        <v>2.6329931618554516</v>
      </c>
      <c r="J6" s="30">
        <f>IF('Log_working_2-way'!$D5="","",A6^('Log_working_2-way'!$D5))</f>
        <v>1.6076994389518999</v>
      </c>
      <c r="K6" s="32">
        <f>IF('Log_working_2-way'!$D5="","",B6^('Log_working_2-way'!$D5))</f>
        <v>2.6455503097461972</v>
      </c>
      <c r="L6" s="37">
        <f t="shared" si="9"/>
        <v>0.61613691931540338</v>
      </c>
      <c r="M6" s="37">
        <f t="shared" si="10"/>
        <v>0.38386308068459657</v>
      </c>
      <c r="N6" s="38">
        <v>102</v>
      </c>
      <c r="O6" s="38">
        <f t="shared" si="11"/>
        <v>37.031847133757971</v>
      </c>
      <c r="P6" s="38">
        <f t="shared" si="12"/>
        <v>61.523809523809526</v>
      </c>
      <c r="Q6" s="38">
        <f t="shared" si="13"/>
        <v>40.476190476190474</v>
      </c>
      <c r="R6" s="38">
        <f t="shared" si="14"/>
        <v>64.968152866242036</v>
      </c>
      <c r="S6" s="39">
        <f t="shared" si="15"/>
        <v>-3.4443433424325036</v>
      </c>
      <c r="T6" s="39">
        <f t="shared" si="16"/>
        <v>-3.4443433424325107</v>
      </c>
      <c r="U6" t="s">
        <v>342</v>
      </c>
      <c r="V6" t="s">
        <v>228</v>
      </c>
      <c r="W6" t="s">
        <v>154</v>
      </c>
      <c r="X6" t="s">
        <v>486</v>
      </c>
      <c r="Y6" s="41"/>
    </row>
    <row r="7" spans="1:25" s="12" customFormat="1" ht="15" x14ac:dyDescent="0.25">
      <c r="A7">
        <v>2.13</v>
      </c>
      <c r="B7">
        <v>1.78</v>
      </c>
      <c r="C7" s="29">
        <f t="shared" si="0"/>
        <v>3.128132088410629E-2</v>
      </c>
      <c r="D7" s="30">
        <f>IF(OR($A7="",$B7=""),"",A7*'MPTO_working_2-way'!$G6)</f>
        <v>2.1966292134831464</v>
      </c>
      <c r="E7" s="32">
        <f>IF(OR($A7="",$B7=""),"",B7*'MPTO_working_2-way'!$G6)</f>
        <v>1.8356807511737092</v>
      </c>
      <c r="F7" s="30">
        <f>IF(OR($A7="",$B7=""),"",'MPTO_working_2-way'!D6)</f>
        <v>2.2034055907479515</v>
      </c>
      <c r="G7" s="32">
        <f>IF(OR($A7="",$B7=""),"",'MPTO_working_2-way'!E6)</f>
        <v>1.8309750325976726</v>
      </c>
      <c r="H7" s="30">
        <f>IF(OR($A7="",$B7=""),"",'OddsRatio_working_2-way'!M6)</f>
        <v>2.2036269973367788</v>
      </c>
      <c r="I7" s="30">
        <f>IF(OR($A7="",$B7=""),"",'OddsRatio_working_2-way'!N6)</f>
        <v>1.8308221751528204</v>
      </c>
      <c r="J7" s="30">
        <f>IF('Log_working_2-way'!$D6="","",A7^('Log_working_2-way'!$D6))</f>
        <v>2.2067247005110642</v>
      </c>
      <c r="K7" s="32">
        <f>IF('Log_working_2-way'!$D6="","",B7^('Log_working_2-way'!$D6))</f>
        <v>1.8286894264917752</v>
      </c>
      <c r="L7" s="37">
        <f t="shared" si="9"/>
        <v>0.45524296675191805</v>
      </c>
      <c r="M7" s="37">
        <f t="shared" si="10"/>
        <v>0.54475703324808178</v>
      </c>
      <c r="N7" s="38">
        <v>103</v>
      </c>
      <c r="O7" s="38">
        <f t="shared" si="11"/>
        <v>54.643192488262905</v>
      </c>
      <c r="P7" s="38">
        <f t="shared" si="12"/>
        <v>45.134831460674164</v>
      </c>
      <c r="Q7" s="38">
        <f t="shared" si="13"/>
        <v>57.86516853932585</v>
      </c>
      <c r="R7" s="38">
        <f t="shared" si="14"/>
        <v>48.356807511737088</v>
      </c>
      <c r="S7" s="39">
        <f t="shared" si="15"/>
        <v>-3.2219760510629456</v>
      </c>
      <c r="T7" s="39">
        <f t="shared" si="16"/>
        <v>-3.2219760510629243</v>
      </c>
      <c r="U7" t="s">
        <v>177</v>
      </c>
      <c r="V7" t="s">
        <v>176</v>
      </c>
      <c r="W7" t="s">
        <v>94</v>
      </c>
      <c r="X7" t="s">
        <v>486</v>
      </c>
      <c r="Y7" s="41"/>
    </row>
    <row r="8" spans="1:25" ht="15" x14ac:dyDescent="0.25">
      <c r="A8">
        <v>2.35</v>
      </c>
      <c r="B8">
        <v>1.63</v>
      </c>
      <c r="C8" s="29">
        <f t="shared" si="0"/>
        <v>3.9028847408954404E-2</v>
      </c>
      <c r="D8" s="30">
        <f>IF(OR($A8="",$B8=""),"",A8*'MPTO_working_2-way'!$G7)</f>
        <v>2.4417177914110431</v>
      </c>
      <c r="E8" s="32">
        <f>IF(OR($A8="",$B8=""),"",B8*'MPTO_working_2-way'!$G7)</f>
        <v>1.6936170212765955</v>
      </c>
      <c r="F8" s="30">
        <f>IF(OR($A8="",$B8=""),"",'MPTO_working_2-way'!D7)</f>
        <v>2.4629480790869636</v>
      </c>
      <c r="G8" s="32">
        <f>IF(OR($A8="",$B8=""),"",'MPTO_working_2-way'!E7)</f>
        <v>1.6835512581035048</v>
      </c>
      <c r="H8" s="30">
        <f>IF(OR($A8="",$B8=""),"",'OddsRatio_working_2-way'!M7)</f>
        <v>2.4638501094227996</v>
      </c>
      <c r="I8" s="30">
        <f>IF(OR($A8="",$B8=""),"",'OddsRatio_working_2-way'!N7)</f>
        <v>1.6831300510639733</v>
      </c>
      <c r="J8" s="30">
        <f>IF('Log_working_2-way'!$D7="","",A8^('Log_working_2-way'!$D7))</f>
        <v>2.4737476176576996</v>
      </c>
      <c r="K8" s="32">
        <f>IF('Log_working_2-way'!$D7="","",B8^('Log_working_2-way'!$D7))</f>
        <v>1.6785422334314666</v>
      </c>
      <c r="L8" s="37">
        <f t="shared" si="9"/>
        <v>0.40954773869346733</v>
      </c>
      <c r="M8" s="37">
        <f t="shared" si="10"/>
        <v>0.59045226130653272</v>
      </c>
      <c r="N8" s="38">
        <v>104</v>
      </c>
      <c r="O8" s="38">
        <f t="shared" si="11"/>
        <v>59.744680851063833</v>
      </c>
      <c r="P8" s="38">
        <f t="shared" si="12"/>
        <v>40.1963190184049</v>
      </c>
      <c r="Q8" s="38">
        <f t="shared" si="13"/>
        <v>63.803680981595093</v>
      </c>
      <c r="R8" s="38">
        <f t="shared" si="14"/>
        <v>44.255319148936174</v>
      </c>
      <c r="S8" s="39">
        <f t="shared" si="15"/>
        <v>-4.0590001305312597</v>
      </c>
      <c r="T8" s="39">
        <f t="shared" si="16"/>
        <v>-4.059000130531274</v>
      </c>
      <c r="U8" t="s">
        <v>104</v>
      </c>
      <c r="V8" t="s">
        <v>103</v>
      </c>
      <c r="W8" t="s">
        <v>71</v>
      </c>
      <c r="X8" t="s">
        <v>486</v>
      </c>
      <c r="Y8" s="41"/>
    </row>
    <row r="9" spans="1:25" ht="15" x14ac:dyDescent="0.25">
      <c r="A9">
        <v>2.2400000000000002</v>
      </c>
      <c r="B9">
        <v>1.66</v>
      </c>
      <c r="C9" s="29">
        <f t="shared" si="0"/>
        <v>4.8838209982788428E-2</v>
      </c>
      <c r="D9" s="30">
        <f>IF(OR($A9="",$B9=""),"",A9*'MPTO_working_2-way'!$G8)</f>
        <v>2.3493975903614461</v>
      </c>
      <c r="E9" s="32">
        <f>IF(OR($A9="",$B9=""),"",B9*'MPTO_working_2-way'!$G8)</f>
        <v>1.7410714285714286</v>
      </c>
      <c r="F9" s="30">
        <f>IF(OR($A9="",$B9=""),"",'MPTO_working_2-way'!D8)</f>
        <v>2.3696150904919713</v>
      </c>
      <c r="G9" s="32">
        <f>IF(OR($A9="",$B9=""),"",'MPTO_working_2-way'!E8)</f>
        <v>1.7301321421924438</v>
      </c>
      <c r="H9" s="30">
        <f>IF(OR($A9="",$B9=""),"",'OddsRatio_working_2-way'!M8)</f>
        <v>2.3706888336846839</v>
      </c>
      <c r="I9" s="30">
        <f>IF(OR($A9="",$B9=""),"",'OddsRatio_working_2-way'!N8)</f>
        <v>1.7295601856708804</v>
      </c>
      <c r="J9" s="30">
        <f>IF('Log_working_2-way'!$D8="","",A9^('Log_working_2-way'!$D8))</f>
        <v>2.380177238993153</v>
      </c>
      <c r="K9" s="32">
        <f>IF('Log_working_2-way'!$D8="","",B9^('Log_working_2-way'!$D8))</f>
        <v>1.7245446249558118</v>
      </c>
      <c r="L9" s="37">
        <f t="shared" si="9"/>
        <v>0.42564102564102557</v>
      </c>
      <c r="M9" s="37">
        <f t="shared" si="10"/>
        <v>0.57435897435897432</v>
      </c>
      <c r="N9" s="38">
        <v>105</v>
      </c>
      <c r="O9" s="38">
        <f t="shared" si="11"/>
        <v>58.125</v>
      </c>
      <c r="P9" s="38">
        <f t="shared" si="12"/>
        <v>41.74698795180722</v>
      </c>
      <c r="Q9" s="38">
        <f t="shared" si="13"/>
        <v>63.25301204819278</v>
      </c>
      <c r="R9" s="38">
        <f t="shared" si="14"/>
        <v>46.875</v>
      </c>
      <c r="S9" s="39">
        <f t="shared" si="15"/>
        <v>-5.1280120481927796</v>
      </c>
      <c r="T9" s="39">
        <f t="shared" si="16"/>
        <v>-5.1280120481927796</v>
      </c>
      <c r="U9" t="s">
        <v>84</v>
      </c>
      <c r="V9" t="s">
        <v>148</v>
      </c>
      <c r="W9" t="s">
        <v>73</v>
      </c>
      <c r="X9" t="s">
        <v>486</v>
      </c>
      <c r="Y9" s="41"/>
    </row>
    <row r="10" spans="1:25" ht="14.25" customHeight="1" x14ac:dyDescent="0.25">
      <c r="A10">
        <v>2.04</v>
      </c>
      <c r="B10">
        <v>1.87</v>
      </c>
      <c r="C10" s="29">
        <f t="shared" si="0"/>
        <v>2.4955436720142554E-2</v>
      </c>
      <c r="D10" s="30">
        <f>IF(OR($A10="",$B10=""),"",A10*'MPTO_working_2-way'!$G9)</f>
        <v>2.0909090909090908</v>
      </c>
      <c r="E10" s="32">
        <f>IF(OR($A10="",$B10=""),"",B10*'MPTO_working_2-way'!$G9)</f>
        <v>1.9166666666666667</v>
      </c>
      <c r="F10" s="30">
        <f>IF(OR($A10="",$B10=""),"",'MPTO_working_2-way'!D9)</f>
        <v>2.0932835820895521</v>
      </c>
      <c r="G10" s="32">
        <f>IF(OR($A10="",$B10=""),"",'MPTO_working_2-way'!E9)</f>
        <v>1.9146757679180888</v>
      </c>
      <c r="H10" s="30">
        <f>IF(OR($A10="",$B10=""),"",'OddsRatio_working_2-way'!M9)</f>
        <v>2.0933445471810685</v>
      </c>
      <c r="I10" s="30">
        <f>IF(OR($A10="",$B10=""),"",'OddsRatio_working_2-way'!N9)</f>
        <v>1.9146247654303168</v>
      </c>
      <c r="J10" s="30">
        <f>IF('Log_working_2-way'!$D9="","",A10^('Log_working_2-way'!$D9))</f>
        <v>2.0944198529941209</v>
      </c>
      <c r="K10" s="32">
        <f>IF('Log_working_2-way'!$D9="","",B10^('Log_working_2-way'!$D9))</f>
        <v>1.9137261145840778</v>
      </c>
      <c r="L10" s="37">
        <f t="shared" si="9"/>
        <v>0.47826086956521741</v>
      </c>
      <c r="M10" s="37">
        <f t="shared" si="10"/>
        <v>0.52173913043478259</v>
      </c>
      <c r="N10" s="38">
        <v>106</v>
      </c>
      <c r="O10" s="38">
        <f t="shared" si="11"/>
        <v>54.03921568627451</v>
      </c>
      <c r="P10" s="38">
        <f t="shared" si="12"/>
        <v>49.315508021390364</v>
      </c>
      <c r="Q10" s="38">
        <f t="shared" si="13"/>
        <v>56.684491978609614</v>
      </c>
      <c r="R10" s="38">
        <f t="shared" si="14"/>
        <v>51.96078431372549</v>
      </c>
      <c r="S10" s="39">
        <f t="shared" si="15"/>
        <v>-2.6452762923351045</v>
      </c>
      <c r="T10" s="39">
        <f t="shared" si="16"/>
        <v>-2.6452762923351258</v>
      </c>
      <c r="U10" t="s">
        <v>239</v>
      </c>
      <c r="V10" t="s">
        <v>358</v>
      </c>
      <c r="W10" t="s">
        <v>442</v>
      </c>
      <c r="X10" t="s">
        <v>486</v>
      </c>
      <c r="Y10" s="41"/>
    </row>
    <row r="11" spans="1:25" ht="15" x14ac:dyDescent="0.25">
      <c r="A11">
        <v>2.1800000000000002</v>
      </c>
      <c r="B11">
        <v>1.75</v>
      </c>
      <c r="C11" s="29">
        <f t="shared" si="0"/>
        <v>3.0144167758846541E-2</v>
      </c>
      <c r="D11" s="30">
        <f>IF(OR($A11="",$B11=""),"",A11*'MPTO_working_2-way'!$G10)</f>
        <v>2.2457142857142856</v>
      </c>
      <c r="E11" s="32">
        <f>IF(OR($A11="",$B11=""),"",B11*'MPTO_working_2-way'!$G10)</f>
        <v>1.8027522935779814</v>
      </c>
      <c r="F11" s="30">
        <f>IF(OR($A11="",$B11=""),"",'MPTO_working_2-way'!D10)</f>
        <v>2.2540620384047267</v>
      </c>
      <c r="G11" s="32">
        <f>IF(OR($A11="",$B11=""),"",'MPTO_working_2-way'!E10)</f>
        <v>1.797408716136631</v>
      </c>
      <c r="H11" s="30">
        <f>IF(OR($A11="",$B11=""),"",'OddsRatio_working_2-way'!M10)</f>
        <v>2.2543258481484516</v>
      </c>
      <c r="I11" s="30">
        <f>IF(OR($A11="",$B11=""),"",'OddsRatio_working_2-way'!N10)</f>
        <v>1.797241005179101</v>
      </c>
      <c r="J11" s="30">
        <f>IF('Log_working_2-way'!$D10="","",A11^('Log_working_2-way'!$D10))</f>
        <v>2.2581444657647705</v>
      </c>
      <c r="K11" s="32">
        <f>IF('Log_working_2-way'!$D10="","",B11^('Log_working_2-way'!$D10))</f>
        <v>1.7948212842092994</v>
      </c>
      <c r="L11" s="37">
        <f t="shared" si="9"/>
        <v>0.44529262086513999</v>
      </c>
      <c r="M11" s="37">
        <f t="shared" si="10"/>
        <v>0.55470737913486012</v>
      </c>
      <c r="N11" s="38">
        <v>107</v>
      </c>
      <c r="O11" s="38">
        <f t="shared" si="11"/>
        <v>57.917431192660558</v>
      </c>
      <c r="P11" s="38">
        <f t="shared" si="12"/>
        <v>45.857142857142854</v>
      </c>
      <c r="Q11" s="38">
        <f t="shared" si="13"/>
        <v>61.142857142857139</v>
      </c>
      <c r="R11" s="38">
        <f t="shared" si="14"/>
        <v>49.082568807339449</v>
      </c>
      <c r="S11" s="39">
        <f t="shared" si="15"/>
        <v>-3.2254259501965805</v>
      </c>
      <c r="T11" s="39">
        <f t="shared" si="16"/>
        <v>-3.2254259501965947</v>
      </c>
      <c r="U11" t="s">
        <v>377</v>
      </c>
      <c r="V11" t="s">
        <v>268</v>
      </c>
      <c r="W11" t="s">
        <v>450</v>
      </c>
      <c r="X11" t="s">
        <v>486</v>
      </c>
      <c r="Y11" s="41"/>
    </row>
    <row r="12" spans="1:25" ht="15" x14ac:dyDescent="0.25">
      <c r="A12">
        <v>1.71</v>
      </c>
      <c r="B12">
        <v>2.23</v>
      </c>
      <c r="C12" s="29">
        <f t="shared" si="0"/>
        <v>3.3225814910969431E-2</v>
      </c>
      <c r="D12" s="30">
        <f>IF(OR($A12="",$B12=""),"",A12*'MPTO_working_2-way'!$G11)</f>
        <v>1.7668161434977576</v>
      </c>
      <c r="E12" s="32">
        <f>IF(OR($A12="",$B12=""),"",B12*'MPTO_working_2-way'!$G11)</f>
        <v>2.3040935672514617</v>
      </c>
      <c r="F12" s="30">
        <f>IF(OR($A12="",$B12=""),"",'MPTO_working_2-way'!D11)</f>
        <v>1.7599981538319522</v>
      </c>
      <c r="G12" s="32">
        <f>IF(OR($A12="",$B12=""),"",'MPTO_working_2-way'!E11)</f>
        <v>2.315792669966295</v>
      </c>
      <c r="H12" s="30">
        <f>IF(OR($A12="",$B12=""),"",'OddsRatio_working_2-way'!M11)</f>
        <v>1.7597603387632996</v>
      </c>
      <c r="I12" s="30">
        <f>IF(OR($A12="",$B12=""),"",'OddsRatio_working_2-way'!N11)</f>
        <v>2.3162045305336028</v>
      </c>
      <c r="J12" s="30">
        <f>IF('Log_working_2-way'!$D11="","",A12^('Log_working_2-way'!$D11))</f>
        <v>1.7566662454529891</v>
      </c>
      <c r="K12" s="32">
        <f>IF('Log_working_2-way'!$D11="","",B12^('Log_working_2-way'!$D11))</f>
        <v>2.3215866387713424</v>
      </c>
      <c r="L12" s="37">
        <f t="shared" si="9"/>
        <v>0.56598984771573613</v>
      </c>
      <c r="M12" s="37">
        <f t="shared" si="10"/>
        <v>0.43401015228426398</v>
      </c>
      <c r="N12" s="38">
        <v>108</v>
      </c>
      <c r="O12" s="38">
        <f t="shared" si="11"/>
        <v>44.842105263157897</v>
      </c>
      <c r="P12" s="38">
        <f t="shared" si="12"/>
        <v>59.569506726457405</v>
      </c>
      <c r="Q12" s="38">
        <f t="shared" si="13"/>
        <v>48.430493273542602</v>
      </c>
      <c r="R12" s="38">
        <f t="shared" si="14"/>
        <v>63.157894736842103</v>
      </c>
      <c r="S12" s="39">
        <f t="shared" si="15"/>
        <v>-3.5883880103847048</v>
      </c>
      <c r="T12" s="39">
        <f t="shared" si="16"/>
        <v>-3.5883880103846977</v>
      </c>
      <c r="U12" t="s">
        <v>294</v>
      </c>
      <c r="V12" t="s">
        <v>291</v>
      </c>
      <c r="W12" t="s">
        <v>444</v>
      </c>
      <c r="X12" t="s">
        <v>486</v>
      </c>
      <c r="Y12" s="41"/>
    </row>
    <row r="13" spans="1:25" ht="15" x14ac:dyDescent="0.25">
      <c r="A13">
        <v>2.76</v>
      </c>
      <c r="B13">
        <v>1.5</v>
      </c>
      <c r="C13" s="29">
        <f t="shared" si="0"/>
        <v>2.898550724637694E-2</v>
      </c>
      <c r="D13" s="30">
        <f>IF(OR($A13="",$B13=""),"",A13*'MPTO_working_2-way'!$G12)</f>
        <v>2.8400000000000003</v>
      </c>
      <c r="E13" s="32">
        <f>IF(OR($A13="",$B13=""),"",B13*'MPTO_working_2-way'!$G12)</f>
        <v>1.5434782608695654</v>
      </c>
      <c r="F13" s="30">
        <f>IF(OR($A13="",$B13=""),"",'MPTO_working_2-way'!D12)</f>
        <v>2.875</v>
      </c>
      <c r="G13" s="32">
        <f>IF(OR($A13="",$B13=""),"",'MPTO_working_2-way'!E12)</f>
        <v>1.5333333333333334</v>
      </c>
      <c r="H13" s="30">
        <f>IF(OR($A13="",$B13=""),"",'OddsRatio_working_2-way'!M12)</f>
        <v>2.8761663039293719</v>
      </c>
      <c r="I13" s="30">
        <f>IF(OR($A13="",$B13=""),"",'OddsRatio_working_2-way'!N12)</f>
        <v>1.5330017908890261</v>
      </c>
      <c r="J13" s="30">
        <f>IF('Log_working_2-way'!$D12="","",A13^('Log_working_2-way'!$D12))</f>
        <v>2.8925939447860873</v>
      </c>
      <c r="K13" s="32">
        <f>IF('Log_working_2-way'!$D12="","",B13^('Log_working_2-way'!$D12))</f>
        <v>1.5283753563488054</v>
      </c>
      <c r="L13" s="37">
        <f t="shared" si="9"/>
        <v>0.352112676056338</v>
      </c>
      <c r="M13" s="37">
        <f t="shared" si="10"/>
        <v>0.64788732394366189</v>
      </c>
      <c r="N13" s="38">
        <v>109</v>
      </c>
      <c r="O13" s="38">
        <f t="shared" si="11"/>
        <v>69.507246376811594</v>
      </c>
      <c r="P13" s="38">
        <f t="shared" si="12"/>
        <v>36.333333333333329</v>
      </c>
      <c r="Q13" s="38">
        <f t="shared" si="13"/>
        <v>72.666666666666657</v>
      </c>
      <c r="R13" s="38">
        <f t="shared" si="14"/>
        <v>39.492753623188413</v>
      </c>
      <c r="S13" s="39">
        <f t="shared" si="15"/>
        <v>-3.1594202898550634</v>
      </c>
      <c r="T13" s="39">
        <f t="shared" si="16"/>
        <v>-3.1594202898550847</v>
      </c>
      <c r="U13" t="s">
        <v>203</v>
      </c>
      <c r="V13" t="s">
        <v>312</v>
      </c>
      <c r="W13" t="s">
        <v>446</v>
      </c>
      <c r="X13" t="s">
        <v>486</v>
      </c>
      <c r="Y13" s="41"/>
    </row>
    <row r="14" spans="1:25" s="35" customFormat="1" ht="15" x14ac:dyDescent="0.25">
      <c r="A14">
        <v>1.94</v>
      </c>
      <c r="B14">
        <v>1.94</v>
      </c>
      <c r="C14" s="29">
        <f t="shared" si="0"/>
        <v>3.0927835051546504E-2</v>
      </c>
      <c r="D14" s="30">
        <f>IF(OR($A14="",$B14=""),"",A14*'MPTO_working_2-way'!$G13)</f>
        <v>2</v>
      </c>
      <c r="E14" s="32">
        <f>IF(OR($A14="",$B14=""),"",B14*'MPTO_working_2-way'!$G13)</f>
        <v>2</v>
      </c>
      <c r="F14" s="30">
        <f>IF(OR($A14="",$B14=""),"",'MPTO_working_2-way'!D13)</f>
        <v>2.0000000000000004</v>
      </c>
      <c r="G14" s="32">
        <f>IF(OR($A14="",$B14=""),"",'MPTO_working_2-way'!E13)</f>
        <v>2.0000000000000004</v>
      </c>
      <c r="H14" s="30">
        <f>IF(OR($A14="",$B14=""),"",'OddsRatio_working_2-way'!M13)</f>
        <v>2.0000000000000004</v>
      </c>
      <c r="I14" s="30">
        <f>IF(OR($A14="",$B14=""),"",'OddsRatio_working_2-way'!N13)</f>
        <v>2.0000000000000004</v>
      </c>
      <c r="J14" s="30">
        <f>IF('Log_working_2-way'!$D13="","",A14^('Log_working_2-way'!$D13))</f>
        <v>1.9999999999999891</v>
      </c>
      <c r="K14" s="32">
        <f>IF('Log_working_2-way'!$D13="","",B14^('Log_working_2-way'!$D13))</f>
        <v>1.9999999999999891</v>
      </c>
      <c r="L14" s="37">
        <f t="shared" si="9"/>
        <v>0.5</v>
      </c>
      <c r="M14" s="37">
        <f t="shared" si="10"/>
        <v>0.5</v>
      </c>
      <c r="N14" s="38">
        <v>110</v>
      </c>
      <c r="O14" s="38">
        <f t="shared" si="11"/>
        <v>53.298969072164958</v>
      </c>
      <c r="P14" s="38">
        <f t="shared" si="12"/>
        <v>53.298969072164958</v>
      </c>
      <c r="Q14" s="38">
        <f t="shared" si="13"/>
        <v>56.701030927835056</v>
      </c>
      <c r="R14" s="38">
        <f t="shared" si="14"/>
        <v>56.701030927835056</v>
      </c>
      <c r="S14" s="39">
        <f t="shared" si="15"/>
        <v>-3.4020618556700981</v>
      </c>
      <c r="T14" s="39">
        <f t="shared" si="16"/>
        <v>-3.4020618556700981</v>
      </c>
      <c r="U14" t="s">
        <v>319</v>
      </c>
      <c r="V14" t="s">
        <v>320</v>
      </c>
      <c r="W14" t="s">
        <v>447</v>
      </c>
      <c r="X14" t="s">
        <v>486</v>
      </c>
      <c r="Y14" s="41"/>
    </row>
    <row r="15" spans="1:25" ht="15" x14ac:dyDescent="0.25">
      <c r="A15">
        <v>1.93</v>
      </c>
      <c r="B15">
        <v>1.96</v>
      </c>
      <c r="C15" s="29">
        <f t="shared" si="0"/>
        <v>2.8338796658559762E-2</v>
      </c>
      <c r="D15" s="30">
        <f>IF(OR($A15="",$B15=""),"",A15*'MPTO_working_2-way'!$G14)</f>
        <v>1.9846938775510203</v>
      </c>
      <c r="E15" s="32">
        <f>IF(OR($A15="",$B15=""),"",B15*'MPTO_working_2-way'!$G14)</f>
        <v>2.0155440414507773</v>
      </c>
      <c r="F15" s="30">
        <f>IF(OR($A15="",$B15=""),"",'MPTO_working_2-way'!D14)</f>
        <v>1.9842635333613092</v>
      </c>
      <c r="G15" s="32">
        <f>IF(OR($A15="",$B15=""),"",'MPTO_working_2-way'!E14)</f>
        <v>2.0159880622468553</v>
      </c>
      <c r="H15" s="30">
        <f>IF(OR($A15="",$B15=""),"",'OddsRatio_working_2-way'!M14)</f>
        <v>1.9842509842514759</v>
      </c>
      <c r="I15" s="30">
        <f>IF(OR($A15="",$B15=""),"",'OddsRatio_working_2-way'!N14)</f>
        <v>2.0160010160015238</v>
      </c>
      <c r="J15" s="30">
        <f>IF('Log_working_2-way'!$D14="","",A15^('Log_working_2-way'!$D14))</f>
        <v>1.9840560014719333</v>
      </c>
      <c r="K15" s="32">
        <f>IF('Log_working_2-way'!$D14="","",B15^('Log_working_2-way'!$D14))</f>
        <v>2.0162023284286739</v>
      </c>
      <c r="L15" s="37">
        <f t="shared" si="9"/>
        <v>0.50385604113110538</v>
      </c>
      <c r="M15" s="37">
        <f t="shared" si="10"/>
        <v>0.49614395886889456</v>
      </c>
      <c r="N15" s="38">
        <v>111</v>
      </c>
      <c r="O15" s="38">
        <f t="shared" si="11"/>
        <v>53.487046632124354</v>
      </c>
      <c r="P15" s="38">
        <f t="shared" si="12"/>
        <v>54.367346938775512</v>
      </c>
      <c r="Q15" s="38">
        <f t="shared" si="13"/>
        <v>56.632653061224488</v>
      </c>
      <c r="R15" s="38">
        <f t="shared" si="14"/>
        <v>57.512953367875653</v>
      </c>
      <c r="S15" s="39">
        <f t="shared" si="15"/>
        <v>-3.145606429100134</v>
      </c>
      <c r="T15" s="39">
        <f t="shared" si="16"/>
        <v>-3.1456064291001411</v>
      </c>
      <c r="U15" t="s">
        <v>424</v>
      </c>
      <c r="V15" t="s">
        <v>421</v>
      </c>
      <c r="W15" t="s">
        <v>448</v>
      </c>
      <c r="X15" t="s">
        <v>486</v>
      </c>
      <c r="Y15" s="41"/>
    </row>
    <row r="16" spans="1:25" ht="15" x14ac:dyDescent="0.25">
      <c r="A16">
        <v>2.14</v>
      </c>
      <c r="B16">
        <v>1.77</v>
      </c>
      <c r="C16" s="29">
        <f t="shared" si="0"/>
        <v>3.2261471038597556E-2</v>
      </c>
      <c r="D16" s="30">
        <f>IF(OR($A16="",$B16=""),"",A16*'MPTO_working_2-way'!$G15)</f>
        <v>2.2090395480225991</v>
      </c>
      <c r="E16" s="32">
        <f>IF(OR($A16="",$B16=""),"",B16*'MPTO_working_2-way'!$G15)</f>
        <v>1.8271028037383177</v>
      </c>
      <c r="F16" s="30">
        <f>IF(OR($A16="",$B16=""),"",'MPTO_working_2-way'!D15)</f>
        <v>2.216513546725964</v>
      </c>
      <c r="G16" s="32">
        <f>IF(OR($A16="",$B16=""),"",'MPTO_working_2-way'!E15)</f>
        <v>1.822021261243927</v>
      </c>
      <c r="H16" s="30">
        <f>IF(OR($A16="",$B16=""),"",'OddsRatio_working_2-way'!M15)</f>
        <v>2.2167659925061516</v>
      </c>
      <c r="I16" s="30">
        <f>IF(OR($A16="",$B16=""),"",'OddsRatio_working_2-way'!N15)</f>
        <v>1.8218507142366114</v>
      </c>
      <c r="J16" s="30">
        <f>IF('Log_working_2-way'!$D15="","",A16^('Log_working_2-way'!$D15))</f>
        <v>2.2201875884465903</v>
      </c>
      <c r="K16" s="32">
        <f>IF('Log_working_2-way'!$D15="","",B16^('Log_working_2-way'!$D15))</f>
        <v>1.8195461168991689</v>
      </c>
      <c r="L16" s="37">
        <f t="shared" si="9"/>
        <v>0.45268542199488487</v>
      </c>
      <c r="M16" s="37">
        <f t="shared" si="10"/>
        <v>0.54731457800511507</v>
      </c>
      <c r="N16" s="38">
        <v>112</v>
      </c>
      <c r="O16" s="38">
        <f t="shared" si="11"/>
        <v>59.663551401869164</v>
      </c>
      <c r="P16" s="38">
        <f t="shared" si="12"/>
        <v>48.723163841807917</v>
      </c>
      <c r="Q16" s="38">
        <f t="shared" si="13"/>
        <v>63.27683615819209</v>
      </c>
      <c r="R16" s="38">
        <f t="shared" si="14"/>
        <v>52.336448598130843</v>
      </c>
      <c r="S16" s="39">
        <f t="shared" si="15"/>
        <v>-3.6132847563229262</v>
      </c>
      <c r="T16" s="39">
        <f t="shared" si="16"/>
        <v>-3.6132847563229262</v>
      </c>
      <c r="U16" t="s">
        <v>207</v>
      </c>
      <c r="V16" t="s">
        <v>324</v>
      </c>
      <c r="W16" t="s">
        <v>448</v>
      </c>
      <c r="X16" t="s">
        <v>486</v>
      </c>
      <c r="Y16" s="41"/>
    </row>
    <row r="17" spans="1:25" ht="15" x14ac:dyDescent="0.25">
      <c r="A17">
        <v>1.76</v>
      </c>
      <c r="B17">
        <v>2.09</v>
      </c>
      <c r="C17" s="29">
        <f t="shared" si="0"/>
        <v>4.6650717703349276E-2</v>
      </c>
      <c r="D17" s="30">
        <f>IF(OR($A17="",$B17=""),"",A17*'MPTO_working_2-way'!$G16)</f>
        <v>1.8421052631578947</v>
      </c>
      <c r="E17" s="32">
        <f>IF(OR($A17="",$B17=""),"",B17*'MPTO_working_2-way'!$G16)</f>
        <v>2.1875</v>
      </c>
      <c r="F17" s="30">
        <f>IF(OR($A17="",$B17=""),"",'MPTO_working_2-way'!D16)</f>
        <v>1.8353457738748626</v>
      </c>
      <c r="G17" s="32">
        <f>IF(OR($A17="",$B17=""),"",'MPTO_working_2-way'!E16)</f>
        <v>2.1971090670170828</v>
      </c>
      <c r="H17" s="30">
        <f>IF(OR($A17="",$B17=""),"",'OddsRatio_working_2-way'!M16)</f>
        <v>1.8350135965491927</v>
      </c>
      <c r="I17" s="30">
        <f>IF(OR($A17="",$B17=""),"",'OddsRatio_working_2-way'!N16)</f>
        <v>2.197585289787658</v>
      </c>
      <c r="J17" s="30">
        <f>IF('Log_working_2-way'!$D16="","",A17^('Log_working_2-way'!$D16))</f>
        <v>1.8319153686125185</v>
      </c>
      <c r="K17" s="32">
        <f>IF('Log_working_2-way'!$D16="","",B17^('Log_working_2-way'!$D16))</f>
        <v>2.2020453494773053</v>
      </c>
      <c r="L17" s="37">
        <f t="shared" si="9"/>
        <v>0.54285714285714282</v>
      </c>
      <c r="M17" s="37">
        <f t="shared" si="10"/>
        <v>0.45714285714285713</v>
      </c>
      <c r="N17" s="38">
        <v>113</v>
      </c>
      <c r="O17" s="38">
        <f t="shared" si="11"/>
        <v>48.795454545454547</v>
      </c>
      <c r="P17" s="38">
        <f t="shared" si="12"/>
        <v>58.933014354066984</v>
      </c>
      <c r="Q17" s="38">
        <f t="shared" si="13"/>
        <v>54.066985645933023</v>
      </c>
      <c r="R17" s="38">
        <f t="shared" si="14"/>
        <v>64.204545454545453</v>
      </c>
      <c r="S17" s="39">
        <f t="shared" si="15"/>
        <v>-5.2715311004784766</v>
      </c>
      <c r="T17" s="39">
        <f t="shared" si="16"/>
        <v>-5.2715311004784695</v>
      </c>
      <c r="U17" t="s">
        <v>211</v>
      </c>
      <c r="V17" t="s">
        <v>335</v>
      </c>
      <c r="W17" t="s">
        <v>112</v>
      </c>
      <c r="X17" t="s">
        <v>487</v>
      </c>
      <c r="Y17" s="41"/>
    </row>
    <row r="18" spans="1:25" ht="15" x14ac:dyDescent="0.25">
      <c r="A18">
        <v>1.76</v>
      </c>
      <c r="B18">
        <v>2.09</v>
      </c>
      <c r="C18" s="29">
        <f t="shared" si="0"/>
        <v>4.6650717703349276E-2</v>
      </c>
      <c r="D18" s="30">
        <f>IF(OR($A18="",$B18=""),"",A18*'MPTO_working_2-way'!$G17)</f>
        <v>1.8421052631578947</v>
      </c>
      <c r="E18" s="32">
        <f>IF(OR($A18="",$B18=""),"",B18*'MPTO_working_2-way'!$G17)</f>
        <v>2.1875</v>
      </c>
      <c r="F18" s="30">
        <f>IF(OR($A18="",$B18=""),"",'MPTO_working_2-way'!D17)</f>
        <v>1.8353457738748626</v>
      </c>
      <c r="G18" s="32">
        <f>IF(OR($A18="",$B18=""),"",'MPTO_working_2-way'!E17)</f>
        <v>2.1971090670170828</v>
      </c>
      <c r="H18" s="30">
        <f>IF(OR($A18="",$B18=""),"",'OddsRatio_working_2-way'!M17)</f>
        <v>1.8350135965491927</v>
      </c>
      <c r="I18" s="30">
        <f>IF(OR($A18="",$B18=""),"",'OddsRatio_working_2-way'!N17)</f>
        <v>2.197585289787658</v>
      </c>
      <c r="J18" s="30">
        <f>IF('Log_working_2-way'!$D17="","",A18^('Log_working_2-way'!$D17))</f>
        <v>1.8319153686125185</v>
      </c>
      <c r="K18" s="32">
        <f>IF('Log_working_2-way'!$D17="","",B18^('Log_working_2-way'!$D17))</f>
        <v>2.2020453494773053</v>
      </c>
      <c r="L18" s="37">
        <f t="shared" si="9"/>
        <v>0.54285714285714282</v>
      </c>
      <c r="M18" s="37">
        <f t="shared" si="10"/>
        <v>0.45714285714285713</v>
      </c>
      <c r="N18" s="38">
        <v>114</v>
      </c>
      <c r="O18" s="38">
        <f t="shared" si="11"/>
        <v>49.227272727272741</v>
      </c>
      <c r="P18" s="38">
        <f t="shared" si="12"/>
        <v>59.45454545454546</v>
      </c>
      <c r="Q18" s="38">
        <f t="shared" si="13"/>
        <v>54.545454545454554</v>
      </c>
      <c r="R18" s="38">
        <f t="shared" si="14"/>
        <v>64.77272727272728</v>
      </c>
      <c r="S18" s="39">
        <f t="shared" si="15"/>
        <v>-5.318181818181813</v>
      </c>
      <c r="T18" s="39">
        <f t="shared" si="16"/>
        <v>-5.3181818181818201</v>
      </c>
      <c r="U18" t="s">
        <v>336</v>
      </c>
      <c r="V18" t="s">
        <v>153</v>
      </c>
      <c r="W18" t="s">
        <v>112</v>
      </c>
      <c r="X18" t="s">
        <v>487</v>
      </c>
      <c r="Y18" s="41"/>
    </row>
    <row r="19" spans="1:25" ht="15" x14ac:dyDescent="0.25">
      <c r="A19">
        <v>1.88</v>
      </c>
      <c r="B19">
        <v>1.96</v>
      </c>
      <c r="C19" s="29">
        <f t="shared" si="0"/>
        <v>4.2118975249674229E-2</v>
      </c>
      <c r="D19" s="30">
        <f>IF(OR($A19="",$B19=""),"",A19*'MPTO_working_2-way'!$G18)</f>
        <v>1.9591836734693875</v>
      </c>
      <c r="E19" s="32">
        <f>IF(OR($A19="",$B19=""),"",B19*'MPTO_working_2-way'!$G18)</f>
        <v>2.0425531914893615</v>
      </c>
      <c r="F19" s="30">
        <f>IF(OR($A19="",$B19=""),"",'MPTO_working_2-way'!D18)</f>
        <v>1.9575010624734379</v>
      </c>
      <c r="G19" s="32">
        <f>IF(OR($A19="",$B19=""),"",'MPTO_working_2-way'!E18)</f>
        <v>2.044385264092321</v>
      </c>
      <c r="H19" s="30">
        <f>IF(OR($A19="",$B19=""),"",'OddsRatio_working_2-way'!M18)</f>
        <v>1.9574271077563381</v>
      </c>
      <c r="I19" s="30">
        <f>IF(OR($A19="",$B19=""),"",'OddsRatio_working_2-way'!N18)</f>
        <v>2.0444659357341863</v>
      </c>
      <c r="J19" s="30">
        <f>IF('Log_working_2-way'!$D18="","",A19^('Log_working_2-way'!$D18))</f>
        <v>1.9566564264322122</v>
      </c>
      <c r="K19" s="32">
        <f>IF('Log_working_2-way'!$D18="","",B19^('Log_working_2-way'!$D18))</f>
        <v>2.0453073562984208</v>
      </c>
      <c r="L19" s="37">
        <f t="shared" si="9"/>
        <v>0.51041666666666674</v>
      </c>
      <c r="M19" s="37">
        <f t="shared" si="10"/>
        <v>0.48958333333333337</v>
      </c>
      <c r="N19" s="38">
        <v>115</v>
      </c>
      <c r="O19" s="38">
        <f t="shared" si="11"/>
        <v>53.829787234042549</v>
      </c>
      <c r="P19" s="38">
        <f t="shared" si="12"/>
        <v>56.326530612244902</v>
      </c>
      <c r="Q19" s="38">
        <f t="shared" si="13"/>
        <v>58.673469387755105</v>
      </c>
      <c r="R19" s="38">
        <f t="shared" si="14"/>
        <v>61.170212765957444</v>
      </c>
      <c r="S19" s="39">
        <f t="shared" si="15"/>
        <v>-4.8436821537125567</v>
      </c>
      <c r="T19" s="39">
        <f t="shared" si="16"/>
        <v>-4.8436821537125425</v>
      </c>
      <c r="U19" t="s">
        <v>119</v>
      </c>
      <c r="V19" t="s">
        <v>330</v>
      </c>
      <c r="W19" t="s">
        <v>112</v>
      </c>
      <c r="X19" t="s">
        <v>487</v>
      </c>
      <c r="Y19" s="41"/>
    </row>
    <row r="20" spans="1:25" ht="15" x14ac:dyDescent="0.25">
      <c r="A20">
        <v>1.78</v>
      </c>
      <c r="B20">
        <v>2.0699999999999998</v>
      </c>
      <c r="C20" s="29">
        <f t="shared" si="0"/>
        <v>4.4889540248602255E-2</v>
      </c>
      <c r="D20" s="30">
        <f>IF(OR($A20="",$B20=""),"",A20*'MPTO_working_2-way'!$G19)</f>
        <v>1.8599033816425121</v>
      </c>
      <c r="E20" s="32">
        <f>IF(OR($A20="",$B20=""),"",B20*'MPTO_working_2-way'!$G19)</f>
        <v>2.1629213483146064</v>
      </c>
      <c r="F20" s="30">
        <f>IF(OR($A20="",$B20=""),"",'MPTO_working_2-way'!D19)</f>
        <v>1.8540733658732955</v>
      </c>
      <c r="G20" s="32">
        <f>IF(OR($A20="",$B20=""),"",'MPTO_working_2-way'!E19)</f>
        <v>2.1708596005420371</v>
      </c>
      <c r="H20" s="30">
        <f>IF(OR($A20="",$B20=""),"",'OddsRatio_working_2-way'!M19)</f>
        <v>1.8537985492004672</v>
      </c>
      <c r="I20" s="30">
        <f>IF(OR($A20="",$B20=""),"",'OddsRatio_working_2-way'!N19)</f>
        <v>2.1712364713391024</v>
      </c>
      <c r="J20" s="30">
        <f>IF('Log_working_2-way'!$D19="","",A20^('Log_working_2-way'!$D19))</f>
        <v>1.8511289203643779</v>
      </c>
      <c r="K20" s="32">
        <f>IF('Log_working_2-way'!$D19="","",B20^('Log_working_2-way'!$D19))</f>
        <v>2.1749101411939322</v>
      </c>
      <c r="L20" s="37">
        <f t="shared" si="9"/>
        <v>0.53766233766233762</v>
      </c>
      <c r="M20" s="37">
        <f t="shared" si="10"/>
        <v>0.46233766233766244</v>
      </c>
      <c r="N20" s="38">
        <v>116</v>
      </c>
      <c r="O20" s="38">
        <f t="shared" si="11"/>
        <v>50.831460674157299</v>
      </c>
      <c r="P20" s="38">
        <f t="shared" si="12"/>
        <v>59.961352657004824</v>
      </c>
      <c r="Q20" s="38">
        <f t="shared" si="13"/>
        <v>56.038647342995176</v>
      </c>
      <c r="R20" s="38">
        <f t="shared" si="14"/>
        <v>65.168539325842701</v>
      </c>
      <c r="S20" s="39">
        <f t="shared" si="15"/>
        <v>-5.2071866688378776</v>
      </c>
      <c r="T20" s="39">
        <f t="shared" si="16"/>
        <v>-5.2071866688378776</v>
      </c>
      <c r="U20" t="s">
        <v>334</v>
      </c>
      <c r="V20" t="s">
        <v>331</v>
      </c>
      <c r="W20" t="s">
        <v>112</v>
      </c>
      <c r="X20" t="s">
        <v>487</v>
      </c>
      <c r="Y20" s="41"/>
    </row>
    <row r="21" spans="1:25" ht="15" x14ac:dyDescent="0.25">
      <c r="A21">
        <v>2.02</v>
      </c>
      <c r="B21">
        <v>1.89</v>
      </c>
      <c r="C21" s="29">
        <f t="shared" si="0"/>
        <v>2.4150034051024338E-2</v>
      </c>
      <c r="D21" s="30">
        <f>IF(OR($A21="",$B21=""),"",A21*'MPTO_working_2-way'!$G20)</f>
        <v>2.0687830687830693</v>
      </c>
      <c r="E21" s="32">
        <f>IF(OR($A21="",$B21=""),"",B21*'MPTO_working_2-way'!$G20)</f>
        <v>1.9356435643564358</v>
      </c>
      <c r="F21" s="30">
        <f>IF(OR($A21="",$B21=""),"",'MPTO_working_2-way'!D20)</f>
        <v>2.0705027387602368</v>
      </c>
      <c r="G21" s="32">
        <f>IF(OR($A21="",$B21=""),"",'MPTO_working_2-way'!E20)</f>
        <v>1.9341405339682862</v>
      </c>
      <c r="H21" s="30">
        <f>IF(OR($A21="",$B21=""),"",'OddsRatio_working_2-way'!M20)</f>
        <v>2.0705453823777571</v>
      </c>
      <c r="I21" s="30">
        <f>IF(OR($A21="",$B21=""),"",'OddsRatio_working_2-way'!N20)</f>
        <v>1.9341033238394147</v>
      </c>
      <c r="J21" s="30">
        <f>IF('Log_working_2-way'!$D20="","",A21^('Log_working_2-way'!$D20))</f>
        <v>2.0713231559049405</v>
      </c>
      <c r="K21" s="32">
        <f>IF('Log_working_2-way'!$D20="","",B21^('Log_working_2-way'!$D20))</f>
        <v>1.9334251710029571</v>
      </c>
      <c r="L21" s="37">
        <f t="shared" si="9"/>
        <v>0.48337595907928377</v>
      </c>
      <c r="M21" s="37">
        <f t="shared" si="10"/>
        <v>0.51662404092071612</v>
      </c>
      <c r="N21" s="38">
        <v>117</v>
      </c>
      <c r="O21" s="38">
        <f t="shared" si="11"/>
        <v>59.079207920792079</v>
      </c>
      <c r="P21" s="38">
        <f t="shared" si="12"/>
        <v>55.095238095238102</v>
      </c>
      <c r="Q21" s="38">
        <f t="shared" si="13"/>
        <v>61.904761904761912</v>
      </c>
      <c r="R21" s="38">
        <f t="shared" si="14"/>
        <v>57.920792079207921</v>
      </c>
      <c r="S21" s="39">
        <f t="shared" si="15"/>
        <v>-2.8255539839698329</v>
      </c>
      <c r="T21" s="39">
        <f t="shared" si="16"/>
        <v>-2.8255539839698187</v>
      </c>
      <c r="U21" t="s">
        <v>222</v>
      </c>
      <c r="V21" t="s">
        <v>217</v>
      </c>
      <c r="W21" t="s">
        <v>441</v>
      </c>
      <c r="X21" t="s">
        <v>487</v>
      </c>
      <c r="Y21" s="41"/>
    </row>
    <row r="22" spans="1:25" ht="15" x14ac:dyDescent="0.25">
      <c r="A22">
        <v>2.31</v>
      </c>
      <c r="B22">
        <v>1.68</v>
      </c>
      <c r="C22" s="29">
        <f t="shared" si="0"/>
        <v>2.813852813852824E-2</v>
      </c>
      <c r="D22" s="30">
        <f>IF(OR($A22="",$B22=""),"",A22*'MPTO_working_2-way'!$G21)</f>
        <v>2.3750000000000004</v>
      </c>
      <c r="E22" s="32">
        <f>IF(OR($A22="",$B22=""),"",B22*'MPTO_working_2-way'!$G21)</f>
        <v>1.7272727272727273</v>
      </c>
      <c r="F22" s="30">
        <f>IF(OR($A22="",$B22=""),"",'MPTO_working_2-way'!D21)</f>
        <v>2.3875968992248064</v>
      </c>
      <c r="G22" s="32">
        <f>IF(OR($A22="",$B22=""),"",'MPTO_working_2-way'!E21)</f>
        <v>1.7206703910614525</v>
      </c>
      <c r="H22" s="30">
        <f>IF(OR($A22="",$B22=""),"",'OddsRatio_working_2-way'!M21)</f>
        <v>2.3879735545878726</v>
      </c>
      <c r="I22" s="30">
        <f>IF(OR($A22="",$B22=""),"",'OddsRatio_working_2-way'!N21)</f>
        <v>1.7204748222288193</v>
      </c>
      <c r="J22" s="30">
        <f>IF('Log_working_2-way'!$D21="","",A22^('Log_working_2-way'!$D21))</f>
        <v>2.3937530589126359</v>
      </c>
      <c r="K22" s="32">
        <f>IF('Log_working_2-way'!$D21="","",B22^('Log_working_2-way'!$D21))</f>
        <v>1.7174872145429791</v>
      </c>
      <c r="L22" s="37">
        <f t="shared" si="9"/>
        <v>0.42105263157894729</v>
      </c>
      <c r="M22" s="37">
        <f t="shared" si="10"/>
        <v>0.57894736842105265</v>
      </c>
      <c r="N22" s="38">
        <v>118</v>
      </c>
      <c r="O22" s="38">
        <f t="shared" si="11"/>
        <v>66.917748917748909</v>
      </c>
      <c r="P22" s="38">
        <f t="shared" si="12"/>
        <v>47.761904761904752</v>
      </c>
      <c r="Q22" s="38">
        <f t="shared" si="13"/>
        <v>70.238095238095241</v>
      </c>
      <c r="R22" s="38">
        <f t="shared" si="14"/>
        <v>51.082251082251084</v>
      </c>
      <c r="S22" s="39">
        <f t="shared" si="15"/>
        <v>-3.3203463203463315</v>
      </c>
      <c r="T22" s="39">
        <f t="shared" si="16"/>
        <v>-3.3203463203463315</v>
      </c>
      <c r="U22" t="s">
        <v>340</v>
      </c>
      <c r="V22" t="s">
        <v>337</v>
      </c>
      <c r="W22" t="s">
        <v>441</v>
      </c>
      <c r="X22" t="s">
        <v>487</v>
      </c>
      <c r="Y22" s="41"/>
    </row>
    <row r="23" spans="1:25" ht="15" x14ac:dyDescent="0.25">
      <c r="A23">
        <v>1.96</v>
      </c>
      <c r="B23">
        <v>1.94</v>
      </c>
      <c r="C23" s="29">
        <f t="shared" si="0"/>
        <v>2.5667999158426325E-2</v>
      </c>
      <c r="D23" s="30">
        <f>IF(OR($A23="",$B23=""),"",A23*'MPTO_working_2-way'!$G22)</f>
        <v>2.0103092783505154</v>
      </c>
      <c r="E23" s="32">
        <f>IF(OR($A23="",$B23=""),"",B23*'MPTO_working_2-way'!$G22)</f>
        <v>1.989795918367347</v>
      </c>
      <c r="F23" s="30">
        <f>IF(OR($A23="",$B23=""),"",'MPTO_working_2-way'!D22)</f>
        <v>2.0105752961082914</v>
      </c>
      <c r="G23" s="32">
        <f>IF(OR($A23="",$B23=""),"",'MPTO_working_2-way'!E22)</f>
        <v>1.9895353704478862</v>
      </c>
      <c r="H23" s="30">
        <f>IF(OR($A23="",$B23=""),"",'OddsRatio_working_2-way'!M22)</f>
        <v>2.0105823052798226</v>
      </c>
      <c r="I23" s="30">
        <f>IF(OR($A23="",$B23=""),"",'OddsRatio_working_2-way'!N22)</f>
        <v>1.9895285072531594</v>
      </c>
      <c r="J23" s="30">
        <f>IF('Log_working_2-way'!$D22="","",A23^('Log_working_2-way'!$D22))</f>
        <v>2.0107026250536491</v>
      </c>
      <c r="K23" s="32">
        <f>IF('Log_working_2-way'!$D22="","",B23^('Log_working_2-way'!$D22))</f>
        <v>1.9894107081664238</v>
      </c>
      <c r="L23" s="37">
        <f t="shared" si="9"/>
        <v>0.49743589743589745</v>
      </c>
      <c r="M23" s="37">
        <f t="shared" si="10"/>
        <v>0.50256410256410255</v>
      </c>
      <c r="N23" s="38">
        <v>119</v>
      </c>
      <c r="O23" s="38">
        <f t="shared" si="11"/>
        <v>58.285714285714292</v>
      </c>
      <c r="P23" s="38">
        <f t="shared" si="12"/>
        <v>57.659793814432987</v>
      </c>
      <c r="Q23" s="38">
        <f t="shared" si="13"/>
        <v>61.34020618556702</v>
      </c>
      <c r="R23" s="38">
        <f t="shared" si="14"/>
        <v>60.714285714285715</v>
      </c>
      <c r="S23" s="39">
        <f t="shared" si="15"/>
        <v>-3.054491899852728</v>
      </c>
      <c r="T23" s="39">
        <f t="shared" si="16"/>
        <v>-3.054491899852728</v>
      </c>
      <c r="U23" t="s">
        <v>224</v>
      </c>
      <c r="V23" t="s">
        <v>213</v>
      </c>
      <c r="W23" t="s">
        <v>441</v>
      </c>
      <c r="X23" t="s">
        <v>487</v>
      </c>
      <c r="Y23" s="41"/>
    </row>
    <row r="24" spans="1:25" ht="15" x14ac:dyDescent="0.25">
      <c r="A24">
        <v>1.79</v>
      </c>
      <c r="B24">
        <v>2.12</v>
      </c>
      <c r="C24" s="29">
        <f t="shared" si="0"/>
        <v>3.0357331084642114E-2</v>
      </c>
      <c r="D24" s="30">
        <f>IF(OR($A24="",$B24=""),"",A24*'MPTO_working_2-way'!$G23)</f>
        <v>1.8443396226415094</v>
      </c>
      <c r="E24" s="32">
        <f>IF(OR($A24="",$B24=""),"",B24*'MPTO_working_2-way'!$G23)</f>
        <v>2.1843575418994412</v>
      </c>
      <c r="F24" s="30">
        <f>IF(OR($A24="",$B24=""),"",'MPTO_working_2-way'!D23)</f>
        <v>1.8399922420480992</v>
      </c>
      <c r="G24" s="32">
        <f>IF(OR($A24="",$B24=""),"",'MPTO_working_2-way'!E23)</f>
        <v>2.1904871854075272</v>
      </c>
      <c r="H24" s="30">
        <f>IF(OR($A24="",$B24=""),"",'OddsRatio_working_2-way'!M23)</f>
        <v>1.8398554297360612</v>
      </c>
      <c r="I24" s="30">
        <f>IF(OR($A24="",$B24=""),"",'OddsRatio_working_2-way'!N23)</f>
        <v>2.1906811155751749</v>
      </c>
      <c r="J24" s="30">
        <f>IF('Log_working_2-way'!$D23="","",A24^('Log_working_2-way'!$D23))</f>
        <v>1.8378863083703576</v>
      </c>
      <c r="K24" s="32">
        <f>IF('Log_working_2-way'!$D23="","",B24^('Log_working_2-way'!$D23))</f>
        <v>2.1934793420182777</v>
      </c>
      <c r="L24" s="37">
        <f t="shared" si="9"/>
        <v>0.5421994884910486</v>
      </c>
      <c r="M24" s="37">
        <f t="shared" si="10"/>
        <v>0.45780051150895146</v>
      </c>
      <c r="N24" s="38">
        <v>120</v>
      </c>
      <c r="O24" s="38">
        <f t="shared" si="11"/>
        <v>52.960893854748605</v>
      </c>
      <c r="P24" s="38">
        <f t="shared" si="12"/>
        <v>63.396226415094333</v>
      </c>
      <c r="Q24" s="38">
        <f t="shared" si="13"/>
        <v>56.603773584905653</v>
      </c>
      <c r="R24" s="38">
        <f t="shared" si="14"/>
        <v>67.039106145251395</v>
      </c>
      <c r="S24" s="39">
        <f t="shared" si="15"/>
        <v>-3.6428797301570484</v>
      </c>
      <c r="T24" s="39">
        <f t="shared" si="16"/>
        <v>-3.6428797301570626</v>
      </c>
      <c r="U24" t="s">
        <v>216</v>
      </c>
      <c r="V24" t="s">
        <v>339</v>
      </c>
      <c r="W24" t="s">
        <v>441</v>
      </c>
      <c r="X24" t="s">
        <v>487</v>
      </c>
      <c r="Y24" s="41"/>
    </row>
    <row r="25" spans="1:25" ht="15" x14ac:dyDescent="0.25">
      <c r="A25">
        <v>1.61</v>
      </c>
      <c r="B25">
        <v>2.4500000000000002</v>
      </c>
      <c r="C25" s="29">
        <f t="shared" si="0"/>
        <v>2.9281277728482547E-2</v>
      </c>
      <c r="D25" s="30">
        <f>IF(OR($A25="",$B25=""),"",A25*'MPTO_working_2-way'!$G24)</f>
        <v>1.657142857142857</v>
      </c>
      <c r="E25" s="32">
        <f>IF(OR($A25="",$B25=""),"",B25*'MPTO_working_2-way'!$G24)</f>
        <v>2.5217391304347823</v>
      </c>
      <c r="F25" s="30">
        <f>IF(OR($A25="",$B25=""),"",'MPTO_working_2-way'!D24)</f>
        <v>1.6488661302121432</v>
      </c>
      <c r="G25" s="32">
        <f>IF(OR($A25="",$B25=""),"",'MPTO_working_2-way'!E24)</f>
        <v>2.5411499436302138</v>
      </c>
      <c r="H25" s="30">
        <f>IF(OR($A25="",$B25=""),"",'OddsRatio_working_2-way'!M24)</f>
        <v>1.648605932113185</v>
      </c>
      <c r="I25" s="30">
        <f>IF(OR($A25="",$B25=""),"",'OddsRatio_working_2-way'!N24)</f>
        <v>2.5417681992854404</v>
      </c>
      <c r="J25" s="30">
        <f>IF('Log_working_2-way'!$D24="","",A25^('Log_working_2-way'!$D24))</f>
        <v>1.6448518993839698</v>
      </c>
      <c r="K25" s="32">
        <f>IF('Log_working_2-way'!$D24="","",B25^('Log_working_2-way'!$D24))</f>
        <v>2.5507436683605564</v>
      </c>
      <c r="L25" s="37">
        <f t="shared" si="9"/>
        <v>0.60344827586206906</v>
      </c>
      <c r="M25" s="37">
        <f t="shared" si="10"/>
        <v>0.39655172413793111</v>
      </c>
      <c r="N25" s="38">
        <v>121</v>
      </c>
      <c r="O25" s="38">
        <f t="shared" si="11"/>
        <v>45.844720496894411</v>
      </c>
      <c r="P25" s="38">
        <f t="shared" si="12"/>
        <v>71.612244897959201</v>
      </c>
      <c r="Q25" s="38">
        <f t="shared" si="13"/>
        <v>49.387755102040813</v>
      </c>
      <c r="R25" s="38">
        <f t="shared" si="14"/>
        <v>75.155279503105589</v>
      </c>
      <c r="S25" s="39">
        <f t="shared" si="15"/>
        <v>-3.5430346051464028</v>
      </c>
      <c r="T25" s="39">
        <f t="shared" si="16"/>
        <v>-3.5430346051463886</v>
      </c>
      <c r="U25" t="s">
        <v>189</v>
      </c>
      <c r="V25" t="s">
        <v>215</v>
      </c>
      <c r="W25" t="s">
        <v>441</v>
      </c>
      <c r="X25" t="s">
        <v>487</v>
      </c>
      <c r="Y25" s="41"/>
    </row>
    <row r="26" spans="1:25" ht="15" x14ac:dyDescent="0.25">
      <c r="A26">
        <v>1.68</v>
      </c>
      <c r="B26">
        <v>2.29</v>
      </c>
      <c r="C26" s="29">
        <f t="shared" si="0"/>
        <v>3.1919317945518833E-2</v>
      </c>
      <c r="D26" s="30">
        <f>IF(OR($A26="",$B26=""),"",A26*'MPTO_working_2-way'!$G25)</f>
        <v>1.7336244541484715</v>
      </c>
      <c r="E26" s="32">
        <f>IF(OR($A26="",$B26=""),"",B26*'MPTO_working_2-way'!$G25)</f>
        <v>2.3630952380952381</v>
      </c>
      <c r="F26" s="30">
        <f>IF(OR($A26="",$B26=""),"",'MPTO_working_2-way'!D25)</f>
        <v>1.7262855604415328</v>
      </c>
      <c r="G26" s="32">
        <f>IF(OR($A26="",$B26=""),"",'MPTO_working_2-way'!E25)</f>
        <v>2.3768688990485605</v>
      </c>
      <c r="H26" s="30">
        <f>IF(OR($A26="",$B26=""),"",'OddsRatio_working_2-way'!M25)</f>
        <v>1.7260384169902692</v>
      </c>
      <c r="I26" s="30">
        <f>IF(OR($A26="",$B26=""),"",'OddsRatio_working_2-way'!N25)</f>
        <v>2.3773375851727168</v>
      </c>
      <c r="J26" s="30">
        <f>IF('Log_working_2-way'!$D25="","",A26^('Log_working_2-way'!$D25))</f>
        <v>1.7227098761530257</v>
      </c>
      <c r="K26" s="32">
        <f>IF('Log_working_2-way'!$D25="","",B26^('Log_working_2-way'!$D25))</f>
        <v>2.3836811049586637</v>
      </c>
      <c r="L26" s="37">
        <f t="shared" si="9"/>
        <v>0.57682619647355171</v>
      </c>
      <c r="M26" s="37">
        <f t="shared" si="10"/>
        <v>0.42317380352644834</v>
      </c>
      <c r="N26" s="38">
        <v>122</v>
      </c>
      <c r="O26" s="38">
        <f t="shared" si="11"/>
        <v>49.380952380952365</v>
      </c>
      <c r="P26" s="38">
        <f t="shared" si="12"/>
        <v>68.724890829694317</v>
      </c>
      <c r="Q26" s="38">
        <f t="shared" si="13"/>
        <v>53.275109170305676</v>
      </c>
      <c r="R26" s="38">
        <f t="shared" si="14"/>
        <v>72.61904761904762</v>
      </c>
      <c r="S26" s="39">
        <f t="shared" si="15"/>
        <v>-3.8941567893533104</v>
      </c>
      <c r="T26" s="39">
        <f t="shared" si="16"/>
        <v>-3.8941567893533033</v>
      </c>
      <c r="U26" t="s">
        <v>191</v>
      </c>
      <c r="V26" t="s">
        <v>122</v>
      </c>
      <c r="W26" t="s">
        <v>154</v>
      </c>
      <c r="X26" t="s">
        <v>487</v>
      </c>
      <c r="Y26" s="41"/>
    </row>
    <row r="27" spans="1:25" ht="15" x14ac:dyDescent="0.25">
      <c r="A27">
        <v>1.77</v>
      </c>
      <c r="B27">
        <v>2.13</v>
      </c>
      <c r="C27" s="29">
        <f t="shared" si="0"/>
        <v>3.4455319487546765E-2</v>
      </c>
      <c r="D27" s="30">
        <f>IF(OR($A27="",$B27=""),"",A27*'MPTO_working_2-way'!$G26)</f>
        <v>1.8309859154929577</v>
      </c>
      <c r="E27" s="32">
        <f>IF(OR($A27="",$B27=""),"",B27*'MPTO_working_2-way'!$G26)</f>
        <v>2.2033898305084745</v>
      </c>
      <c r="F27" s="30">
        <f>IF(OR($A27="",$B27=""),"",'MPTO_working_2-way'!D26)</f>
        <v>1.8256700806275876</v>
      </c>
      <c r="G27" s="32">
        <f>IF(OR($A27="",$B27=""),"",'MPTO_working_2-way'!E26)</f>
        <v>2.2111375032990233</v>
      </c>
      <c r="H27" s="30">
        <f>IF(OR($A27="",$B27=""),"",'OddsRatio_working_2-way'!M26)</f>
        <v>1.8254792118542653</v>
      </c>
      <c r="I27" s="30">
        <f>IF(OR($A27="",$B27=""),"",'OddsRatio_working_2-way'!N26)</f>
        <v>2.2114175446692466</v>
      </c>
      <c r="J27" s="30">
        <f>IF('Log_working_2-way'!$D26="","",A27^('Log_working_2-way'!$D26))</f>
        <v>1.8230645208160881</v>
      </c>
      <c r="K27" s="32">
        <f>IF('Log_working_2-way'!$D26="","",B27^('Log_working_2-way'!$D26))</f>
        <v>2.2149715784230573</v>
      </c>
      <c r="L27" s="37">
        <f t="shared" si="9"/>
        <v>0.5461538461538461</v>
      </c>
      <c r="M27" s="37">
        <f t="shared" si="10"/>
        <v>0.45384615384615384</v>
      </c>
      <c r="N27" s="38">
        <v>123</v>
      </c>
      <c r="O27" s="38">
        <f t="shared" si="11"/>
        <v>53.50847457627119</v>
      </c>
      <c r="P27" s="38">
        <f t="shared" si="12"/>
        <v>65.253521126760575</v>
      </c>
      <c r="Q27" s="38">
        <f t="shared" si="13"/>
        <v>57.74647887323944</v>
      </c>
      <c r="R27" s="38">
        <f t="shared" si="14"/>
        <v>69.491525423728817</v>
      </c>
      <c r="S27" s="39">
        <f t="shared" si="15"/>
        <v>-4.2380042969682492</v>
      </c>
      <c r="T27" s="39">
        <f t="shared" si="16"/>
        <v>-4.2380042969682421</v>
      </c>
      <c r="U27" t="s">
        <v>121</v>
      </c>
      <c r="V27" t="s">
        <v>225</v>
      </c>
      <c r="W27" t="s">
        <v>154</v>
      </c>
      <c r="X27" t="s">
        <v>487</v>
      </c>
      <c r="Y27" s="41"/>
    </row>
    <row r="28" spans="1:25" ht="15" x14ac:dyDescent="0.25">
      <c r="A28">
        <v>1.58</v>
      </c>
      <c r="B28">
        <v>2.4900000000000002</v>
      </c>
      <c r="C28" s="29">
        <f t="shared" si="0"/>
        <v>3.4517818107874465E-2</v>
      </c>
      <c r="D28" s="30">
        <f>IF(OR($A28="",$B28=""),"",A28*'MPTO_working_2-way'!$G27)</f>
        <v>1.6345381526104417</v>
      </c>
      <c r="E28" s="32">
        <f>IF(OR($A28="",$B28=""),"",B28*'MPTO_working_2-way'!$G27)</f>
        <v>2.5759493670886076</v>
      </c>
      <c r="F28" s="30">
        <f>IF(OR($A28="",$B28=""),"",'MPTO_working_2-way'!D27)</f>
        <v>1.6242929689112753</v>
      </c>
      <c r="G28" s="32">
        <f>IF(OR($A28="",$B28=""),"",'MPTO_working_2-way'!E27)</f>
        <v>2.6018120494676276</v>
      </c>
      <c r="H28" s="30">
        <f>IF(OR($A28="",$B28=""),"",'OddsRatio_working_2-way'!M27)</f>
        <v>1.6239084427754149</v>
      </c>
      <c r="I28" s="30">
        <f>IF(OR($A28="",$B28=""),"",'OddsRatio_working_2-way'!N27)</f>
        <v>2.6027992754058067</v>
      </c>
      <c r="J28" s="30">
        <f>IF('Log_working_2-way'!$D27="","",A28^('Log_working_2-way'!$D27))</f>
        <v>1.6192445352091833</v>
      </c>
      <c r="K28" s="32">
        <f>IF('Log_working_2-way'!$D27="","",B28^('Log_working_2-way'!$D27))</f>
        <v>2.6148709324694677</v>
      </c>
      <c r="L28" s="37">
        <f t="shared" si="9"/>
        <v>0.6117936117936118</v>
      </c>
      <c r="M28" s="37">
        <f t="shared" si="10"/>
        <v>0.3882063882063882</v>
      </c>
      <c r="N28" s="38">
        <v>124</v>
      </c>
      <c r="O28" s="38">
        <f t="shared" si="11"/>
        <v>45.51898734177216</v>
      </c>
      <c r="P28" s="38">
        <f t="shared" si="12"/>
        <v>74.200803212851412</v>
      </c>
      <c r="Q28" s="38">
        <f t="shared" si="13"/>
        <v>49.799196787148588</v>
      </c>
      <c r="R28" s="38">
        <f t="shared" si="14"/>
        <v>78.48101265822784</v>
      </c>
      <c r="S28" s="39">
        <f t="shared" si="15"/>
        <v>-4.2802094453764283</v>
      </c>
      <c r="T28" s="39">
        <f t="shared" si="16"/>
        <v>-4.2802094453764283</v>
      </c>
      <c r="U28" t="s">
        <v>193</v>
      </c>
      <c r="V28" t="s">
        <v>345</v>
      </c>
      <c r="W28" t="s">
        <v>154</v>
      </c>
      <c r="X28" t="s">
        <v>487</v>
      </c>
      <c r="Y28" s="41"/>
    </row>
    <row r="29" spans="1:25" ht="15" x14ac:dyDescent="0.25">
      <c r="A29">
        <v>1.81</v>
      </c>
      <c r="B29">
        <v>2.08</v>
      </c>
      <c r="C29" s="29">
        <f t="shared" si="0"/>
        <v>3.3255418614534626E-2</v>
      </c>
      <c r="D29" s="30">
        <f>IF(OR($A29="",$B29=""),"",A29*'MPTO_working_2-way'!$G28)</f>
        <v>1.8701923076923077</v>
      </c>
      <c r="E29" s="32">
        <f>IF(OR($A29="",$B29=""),"",B29*'MPTO_working_2-way'!$G28)</f>
        <v>2.1491712707182322</v>
      </c>
      <c r="F29" s="30">
        <f>IF(OR($A29="",$B29=""),"",'MPTO_working_2-way'!D28)</f>
        <v>1.8661643699811639</v>
      </c>
      <c r="G29" s="32">
        <f>IF(OR($A29="",$B29=""),"",'MPTO_working_2-way'!E28)</f>
        <v>2.1545152798443401</v>
      </c>
      <c r="H29" s="30">
        <f>IF(OR($A29="",$B29=""),"",'OddsRatio_working_2-way'!M28)</f>
        <v>1.8660254037844384</v>
      </c>
      <c r="I29" s="30">
        <f>IF(OR($A29="",$B29=""),"",'OddsRatio_working_2-way'!N28)</f>
        <v>2.1547005383792519</v>
      </c>
      <c r="J29" s="30">
        <f>IF('Log_working_2-way'!$D28="","",A29^('Log_working_2-way'!$D28))</f>
        <v>1.8641966683390954</v>
      </c>
      <c r="K29" s="32">
        <f>IF('Log_working_2-way'!$D28="","",B29^('Log_working_2-way'!$D28))</f>
        <v>2.1571440120474694</v>
      </c>
      <c r="L29" s="37">
        <f t="shared" si="9"/>
        <v>0.53470437017994854</v>
      </c>
      <c r="M29" s="37">
        <f t="shared" si="10"/>
        <v>0.46529562982005135</v>
      </c>
      <c r="N29" s="38">
        <v>125</v>
      </c>
      <c r="O29" s="38">
        <f t="shared" si="11"/>
        <v>55.939226519337019</v>
      </c>
      <c r="P29" s="38">
        <f t="shared" si="12"/>
        <v>64.903846153846146</v>
      </c>
      <c r="Q29" s="38">
        <f t="shared" si="13"/>
        <v>60.09615384615384</v>
      </c>
      <c r="R29" s="38">
        <f t="shared" si="14"/>
        <v>69.060773480662988</v>
      </c>
      <c r="S29" s="39">
        <f t="shared" si="15"/>
        <v>-4.1569273268168203</v>
      </c>
      <c r="T29" s="39">
        <f t="shared" si="16"/>
        <v>-4.1569273268168416</v>
      </c>
      <c r="U29" t="s">
        <v>227</v>
      </c>
      <c r="V29" t="s">
        <v>230</v>
      </c>
      <c r="W29" t="s">
        <v>154</v>
      </c>
      <c r="X29" t="s">
        <v>487</v>
      </c>
      <c r="Y29" s="41"/>
    </row>
    <row r="30" spans="1:25" s="35" customFormat="1" ht="15" x14ac:dyDescent="0.25">
      <c r="A30">
        <v>1.85</v>
      </c>
      <c r="B30">
        <v>2.0699999999999998</v>
      </c>
      <c r="C30" s="29">
        <f t="shared" si="0"/>
        <v>2.3632327980154022E-2</v>
      </c>
      <c r="D30" s="30">
        <f>IF(OR($A30="",$B30=""),"",A30*'MPTO_working_2-way'!$G29)</f>
        <v>1.893719806763285</v>
      </c>
      <c r="E30" s="32">
        <f>IF(OR($A30="",$B30=""),"",B30*'MPTO_working_2-way'!$G29)</f>
        <v>2.1189189189189186</v>
      </c>
      <c r="F30" s="30">
        <f>IF(OR($A30="",$B30=""),"",'MPTO_working_2-way'!D29)</f>
        <v>1.8913446104457341</v>
      </c>
      <c r="G30" s="32">
        <f>IF(OR($A30="",$B30=""),"",'MPTO_working_2-way'!E29)</f>
        <v>2.1219005402410303</v>
      </c>
      <c r="H30" s="30">
        <f>IF(OR($A30="",$B30=""),"",'OddsRatio_working_2-way'!M29)</f>
        <v>1.8912870039243732</v>
      </c>
      <c r="I30" s="30">
        <f>IF(OR($A30="",$B30=""),"",'OddsRatio_working_2-way'!N29)</f>
        <v>2.1219730519989164</v>
      </c>
      <c r="J30" s="30">
        <f>IF('Log_working_2-way'!$D29="","",A30^('Log_working_2-way'!$D29))</f>
        <v>1.8902161893692622</v>
      </c>
      <c r="K30" s="32">
        <f>IF('Log_working_2-way'!$D29="","",B30^('Log_working_2-way'!$D29))</f>
        <v>2.1233226399853709</v>
      </c>
      <c r="L30" s="37">
        <f t="shared" si="9"/>
        <v>0.52806122448979598</v>
      </c>
      <c r="M30" s="37">
        <f t="shared" si="10"/>
        <v>0.47193877551020413</v>
      </c>
      <c r="N30" s="38">
        <v>126</v>
      </c>
      <c r="O30" s="38">
        <f t="shared" si="11"/>
        <v>57.891891891891895</v>
      </c>
      <c r="P30" s="38">
        <f t="shared" si="12"/>
        <v>65.130434782608702</v>
      </c>
      <c r="Q30" s="38">
        <f t="shared" si="13"/>
        <v>60.869565217391312</v>
      </c>
      <c r="R30" s="38">
        <f t="shared" si="14"/>
        <v>68.108108108108098</v>
      </c>
      <c r="S30" s="39">
        <f t="shared" si="15"/>
        <v>-2.977673325499417</v>
      </c>
      <c r="T30" s="39">
        <f t="shared" si="16"/>
        <v>-2.9776733254993957</v>
      </c>
      <c r="U30" t="s">
        <v>159</v>
      </c>
      <c r="V30" t="s">
        <v>157</v>
      </c>
      <c r="W30" t="s">
        <v>155</v>
      </c>
      <c r="X30" t="s">
        <v>487</v>
      </c>
      <c r="Y30" s="41"/>
    </row>
    <row r="31" spans="1:25" ht="15" x14ac:dyDescent="0.25">
      <c r="A31">
        <v>2.0099999999999998</v>
      </c>
      <c r="B31">
        <v>1.9</v>
      </c>
      <c r="C31" s="29">
        <f t="shared" si="0"/>
        <v>2.3828227284629522E-2</v>
      </c>
      <c r="D31" s="30">
        <f>IF(OR($A31="",$B31=""),"",A31*'MPTO_working_2-way'!$G30)</f>
        <v>2.0578947368421052</v>
      </c>
      <c r="E31" s="32">
        <f>IF(OR($A31="",$B31=""),"",B31*'MPTO_working_2-way'!$G30)</f>
        <v>1.9452736318407959</v>
      </c>
      <c r="F31" s="30">
        <f>IF(OR($A31="",$B31=""),"",'MPTO_working_2-way'!D30)</f>
        <v>2.05931517929361</v>
      </c>
      <c r="G31" s="32">
        <f>IF(OR($A31="",$B31=""),"",'MPTO_working_2-way'!E30)</f>
        <v>1.9440061084245355</v>
      </c>
      <c r="H31" s="30">
        <f>IF(OR($A31="",$B31=""),"",'OddsRatio_working_2-way'!M30)</f>
        <v>2.0593499054713802</v>
      </c>
      <c r="I31" s="30">
        <f>IF(OR($A31="",$B31=""),"",'OddsRatio_working_2-way'!N30)</f>
        <v>1.9439751632913294</v>
      </c>
      <c r="J31" s="30">
        <f>IF('Log_working_2-way'!$D30="","",A31^('Log_working_2-way'!$D30))</f>
        <v>2.0599919987911819</v>
      </c>
      <c r="K31" s="32">
        <f>IF('Log_working_2-way'!$D30="","",B31^('Log_working_2-way'!$D30))</f>
        <v>1.9434033475162076</v>
      </c>
      <c r="L31" s="37">
        <f t="shared" si="9"/>
        <v>0.48593350383631717</v>
      </c>
      <c r="M31" s="37">
        <f t="shared" si="10"/>
        <v>0.51406649616368294</v>
      </c>
      <c r="N31" s="38">
        <v>127</v>
      </c>
      <c r="O31" s="38">
        <f t="shared" si="11"/>
        <v>63.815920398009951</v>
      </c>
      <c r="P31" s="38">
        <f t="shared" si="12"/>
        <v>60.157894736842096</v>
      </c>
      <c r="Q31" s="38">
        <f t="shared" si="13"/>
        <v>66.84210526315789</v>
      </c>
      <c r="R31" s="38">
        <f t="shared" si="14"/>
        <v>63.184079601990057</v>
      </c>
      <c r="S31" s="39">
        <f t="shared" si="15"/>
        <v>-3.0261848651479397</v>
      </c>
      <c r="T31" s="39">
        <f t="shared" si="16"/>
        <v>-3.026184865147961</v>
      </c>
      <c r="U31" t="s">
        <v>462</v>
      </c>
      <c r="V31" t="s">
        <v>169</v>
      </c>
      <c r="W31" t="s">
        <v>155</v>
      </c>
      <c r="X31" t="s">
        <v>487</v>
      </c>
      <c r="Y31" s="41"/>
    </row>
    <row r="32" spans="1:25" ht="15" x14ac:dyDescent="0.25">
      <c r="A32">
        <v>2.02</v>
      </c>
      <c r="B32">
        <v>1.89</v>
      </c>
      <c r="C32" s="29">
        <f t="shared" si="0"/>
        <v>2.4150034051024338E-2</v>
      </c>
      <c r="D32" s="30">
        <f>IF(OR($A32="",$B32=""),"",A32*'MPTO_working_2-way'!$G31)</f>
        <v>2.0687830687830693</v>
      </c>
      <c r="E32" s="32">
        <f>IF(OR($A32="",$B32=""),"",B32*'MPTO_working_2-way'!$G31)</f>
        <v>1.9356435643564358</v>
      </c>
      <c r="F32" s="30">
        <f>IF(OR($A32="",$B32=""),"",'MPTO_working_2-way'!D31)</f>
        <v>2.0705027387602368</v>
      </c>
      <c r="G32" s="32">
        <f>IF(OR($A32="",$B32=""),"",'MPTO_working_2-way'!E31)</f>
        <v>1.9341405339682862</v>
      </c>
      <c r="H32" s="30">
        <f>IF(OR($A32="",$B32=""),"",'OddsRatio_working_2-way'!M31)</f>
        <v>2.0705453823777571</v>
      </c>
      <c r="I32" s="30">
        <f>IF(OR($A32="",$B32=""),"",'OddsRatio_working_2-way'!N31)</f>
        <v>1.9341033238394147</v>
      </c>
      <c r="J32" s="30">
        <f>IF('Log_working_2-way'!$D31="","",A32^('Log_working_2-way'!$D31))</f>
        <v>2.0713231559049405</v>
      </c>
      <c r="K32" s="32">
        <f>IF('Log_working_2-way'!$D31="","",B32^('Log_working_2-way'!$D31))</f>
        <v>1.9334251710029571</v>
      </c>
      <c r="L32" s="37">
        <f t="shared" si="9"/>
        <v>0.48337595907928377</v>
      </c>
      <c r="M32" s="37">
        <f t="shared" si="10"/>
        <v>0.51662404092071612</v>
      </c>
      <c r="N32" s="38">
        <v>128</v>
      </c>
      <c r="O32" s="38">
        <f t="shared" si="11"/>
        <v>64.633663366336634</v>
      </c>
      <c r="P32" s="38">
        <f t="shared" si="12"/>
        <v>60.275132275132279</v>
      </c>
      <c r="Q32" s="38">
        <f t="shared" si="13"/>
        <v>67.724867724867735</v>
      </c>
      <c r="R32" s="38">
        <f t="shared" si="14"/>
        <v>63.366336633663366</v>
      </c>
      <c r="S32" s="39">
        <f t="shared" si="15"/>
        <v>-3.0912043585311011</v>
      </c>
      <c r="T32" s="39">
        <f t="shared" si="16"/>
        <v>-3.0912043585310869</v>
      </c>
      <c r="U32" t="s">
        <v>174</v>
      </c>
      <c r="V32" t="s">
        <v>124</v>
      </c>
      <c r="W32" t="s">
        <v>155</v>
      </c>
      <c r="X32" t="s">
        <v>487</v>
      </c>
      <c r="Y32" s="41"/>
    </row>
    <row r="33" spans="1:25" ht="15" x14ac:dyDescent="0.25">
      <c r="A33">
        <v>2.29</v>
      </c>
      <c r="B33">
        <v>1.69</v>
      </c>
      <c r="C33" s="29">
        <f t="shared" si="0"/>
        <v>2.8397199038784571E-2</v>
      </c>
      <c r="D33" s="30">
        <f>IF(OR($A33="",$B33=""),"",A33*'MPTO_working_2-way'!$G32)</f>
        <v>2.3550295857988166</v>
      </c>
      <c r="E33" s="32">
        <f>IF(OR($A33="",$B33=""),"",B33*'MPTO_working_2-way'!$G32)</f>
        <v>1.7379912663755459</v>
      </c>
      <c r="F33" s="30">
        <f>IF(OR($A33="",$B33=""),"",'MPTO_working_2-way'!D32)</f>
        <v>2.3669612550074923</v>
      </c>
      <c r="G33" s="32">
        <f>IF(OR($A33="",$B33=""),"",'MPTO_working_2-way'!E32)</f>
        <v>1.7315496297621977</v>
      </c>
      <c r="H33" s="30">
        <f>IF(OR($A33="",$B33=""),"",'OddsRatio_working_2-way'!M32)</f>
        <v>2.3673204516101207</v>
      </c>
      <c r="I33" s="30">
        <f>IF(OR($A33="",$B33=""),"",'OddsRatio_working_2-way'!N32)</f>
        <v>1.7313574508612271</v>
      </c>
      <c r="J33" s="30">
        <f>IF('Log_working_2-way'!$D32="","",A33^('Log_working_2-way'!$D32))</f>
        <v>2.372791853383128</v>
      </c>
      <c r="K33" s="32">
        <f>IF('Log_working_2-way'!$D32="","",B33^('Log_working_2-way'!$D32))</f>
        <v>1.7284425512400656</v>
      </c>
      <c r="L33" s="37">
        <f t="shared" si="9"/>
        <v>0.42462311557788945</v>
      </c>
      <c r="M33" s="37">
        <f t="shared" si="10"/>
        <v>0.57537688442211055</v>
      </c>
      <c r="N33" s="38">
        <v>129</v>
      </c>
      <c r="O33" s="38">
        <f t="shared" si="11"/>
        <v>72.668122270742373</v>
      </c>
      <c r="P33" s="38">
        <f t="shared" si="12"/>
        <v>52.668639053254438</v>
      </c>
      <c r="Q33" s="38">
        <f t="shared" si="13"/>
        <v>76.331360946745562</v>
      </c>
      <c r="R33" s="38">
        <f t="shared" si="14"/>
        <v>56.331877729257641</v>
      </c>
      <c r="S33" s="39">
        <f t="shared" si="15"/>
        <v>-3.6632386760031892</v>
      </c>
      <c r="T33" s="39">
        <f t="shared" si="16"/>
        <v>-3.6632386760032034</v>
      </c>
      <c r="U33" t="s">
        <v>232</v>
      </c>
      <c r="V33" t="s">
        <v>123</v>
      </c>
      <c r="W33" t="s">
        <v>155</v>
      </c>
      <c r="X33" t="s">
        <v>487</v>
      </c>
      <c r="Y33" s="41"/>
    </row>
    <row r="34" spans="1:25" ht="15" x14ac:dyDescent="0.25">
      <c r="A34">
        <v>2.0499999999999998</v>
      </c>
      <c r="B34">
        <v>1.86</v>
      </c>
      <c r="C34" s="29">
        <f t="shared" si="0"/>
        <v>2.5439286650930981E-2</v>
      </c>
      <c r="D34" s="30">
        <f>IF(OR($A34="",$B34=""),"",A34*'MPTO_working_2-way'!$G33)</f>
        <v>2.1021505376344085</v>
      </c>
      <c r="E34" s="32">
        <f>IF(OR($A34="",$B34=""),"",B34*'MPTO_working_2-way'!$G33)</f>
        <v>1.9073170731707316</v>
      </c>
      <c r="F34" s="30">
        <f>IF(OR($A34="",$B34=""),"",'MPTO_working_2-way'!D33)</f>
        <v>2.1048854540436102</v>
      </c>
      <c r="G34" s="32">
        <f>IF(OR($A34="",$B34=""),"",'MPTO_working_2-way'!E33)</f>
        <v>1.905071196602548</v>
      </c>
      <c r="H34" s="30">
        <f>IF(OR($A34="",$B34=""),"",'OddsRatio_working_2-way'!M33)</f>
        <v>2.1049571179725204</v>
      </c>
      <c r="I34" s="30">
        <f>IF(OR($A34="",$B34=""),"",'OddsRatio_working_2-way'!N33)</f>
        <v>1.9050124966251125</v>
      </c>
      <c r="J34" s="30">
        <f>IF('Log_working_2-way'!$D33="","",A34^('Log_working_2-way'!$D33))</f>
        <v>2.1061965618695773</v>
      </c>
      <c r="K34" s="32">
        <f>IF('Log_working_2-way'!$D33="","",B34^('Log_working_2-way'!$D33))</f>
        <v>1.9039984704977753</v>
      </c>
      <c r="L34" s="37">
        <f t="shared" si="9"/>
        <v>0.47570332480818417</v>
      </c>
      <c r="M34" s="37">
        <f t="shared" si="10"/>
        <v>0.52429667519181589</v>
      </c>
      <c r="N34" s="38">
        <v>130</v>
      </c>
      <c r="O34" s="38">
        <f t="shared" si="11"/>
        <v>66.585365853658544</v>
      </c>
      <c r="P34" s="38">
        <f t="shared" si="12"/>
        <v>60.107526881720432</v>
      </c>
      <c r="Q34" s="38">
        <f t="shared" si="13"/>
        <v>69.892473118279568</v>
      </c>
      <c r="R34" s="38">
        <f t="shared" si="14"/>
        <v>63.41463414634147</v>
      </c>
      <c r="S34" s="39">
        <f t="shared" si="15"/>
        <v>-3.307107264621024</v>
      </c>
      <c r="T34" s="39">
        <f t="shared" si="16"/>
        <v>-3.3071072646210382</v>
      </c>
      <c r="U34" t="s">
        <v>171</v>
      </c>
      <c r="V34" t="s">
        <v>463</v>
      </c>
      <c r="W34" t="s">
        <v>155</v>
      </c>
      <c r="X34" t="s">
        <v>487</v>
      </c>
      <c r="Y34" s="41"/>
    </row>
    <row r="35" spans="1:25" ht="15" x14ac:dyDescent="0.25">
      <c r="A35">
        <v>1.34</v>
      </c>
      <c r="B35">
        <v>3.4</v>
      </c>
      <c r="C35" s="29">
        <f t="shared" si="0"/>
        <v>4.0386303775241439E-2</v>
      </c>
      <c r="D35" s="30">
        <f>IF(OR($A35="",$B35=""),"",A35*'MPTO_working_2-way'!$G34)</f>
        <v>1.3941176470588237</v>
      </c>
      <c r="E35" s="32">
        <f>IF(OR($A35="",$B35=""),"",B35*'MPTO_working_2-way'!$G34)</f>
        <v>3.5373134328358207</v>
      </c>
      <c r="F35" s="30">
        <f>IF(OR($A35="",$B35=""),"",'MPTO_working_2-way'!D34)</f>
        <v>1.37726723095526</v>
      </c>
      <c r="G35" s="32">
        <f>IF(OR($A35="",$B35=""),"",'MPTO_working_2-way'!E34)</f>
        <v>3.6506410256410255</v>
      </c>
      <c r="H35" s="30">
        <f>IF(OR($A35="",$B35=""),"",'OddsRatio_working_2-way'!M34)</f>
        <v>1.3763863263545406</v>
      </c>
      <c r="I35" s="30">
        <f>IF(OR($A35="",$B35=""),"",'OddsRatio_working_2-way'!N34)</f>
        <v>3.6568446566202861</v>
      </c>
      <c r="J35" s="30">
        <f>IF('Log_working_2-way'!$D34="","",A35^('Log_working_2-way'!$D34))</f>
        <v>1.368550351522011</v>
      </c>
      <c r="K35" s="32">
        <f>IF('Log_working_2-way'!$D34="","",B35^('Log_working_2-way'!$D34))</f>
        <v>3.7133334586852129</v>
      </c>
      <c r="L35" s="37">
        <f t="shared" si="9"/>
        <v>0.71729957805907163</v>
      </c>
      <c r="M35" s="37">
        <f t="shared" si="10"/>
        <v>0.28270042194092831</v>
      </c>
      <c r="N35" s="38">
        <v>131</v>
      </c>
      <c r="O35" s="38">
        <f t="shared" si="11"/>
        <v>33.238805970149265</v>
      </c>
      <c r="P35" s="38">
        <f t="shared" si="12"/>
        <v>92.470588235294116</v>
      </c>
      <c r="Q35" s="38">
        <f t="shared" si="13"/>
        <v>38.529411764705884</v>
      </c>
      <c r="R35" s="38">
        <f t="shared" si="14"/>
        <v>97.761194029850742</v>
      </c>
      <c r="S35" s="39">
        <f t="shared" si="15"/>
        <v>-5.2906057945566189</v>
      </c>
      <c r="T35" s="39">
        <f t="shared" si="16"/>
        <v>-5.2906057945566261</v>
      </c>
      <c r="U35" t="s">
        <v>183</v>
      </c>
      <c r="V35" t="s">
        <v>170</v>
      </c>
      <c r="W35" t="s">
        <v>155</v>
      </c>
      <c r="X35" t="s">
        <v>487</v>
      </c>
      <c r="Y35" s="41"/>
    </row>
    <row r="36" spans="1:25" ht="15" x14ac:dyDescent="0.25">
      <c r="A36">
        <v>1.81</v>
      </c>
      <c r="B36">
        <v>2.09</v>
      </c>
      <c r="C36" s="29">
        <f t="shared" si="0"/>
        <v>3.0955087366835166E-2</v>
      </c>
      <c r="D36" s="30">
        <f>IF(OR($A36="",$B36=""),"",A36*'MPTO_working_2-way'!$G35)</f>
        <v>1.8660287081339717</v>
      </c>
      <c r="E36" s="32">
        <f>IF(OR($A36="",$B36=""),"",B36*'MPTO_working_2-way'!$G35)</f>
        <v>2.1546961325966851</v>
      </c>
      <c r="F36" s="30">
        <f>IF(OR($A36="",$B36=""),"",'MPTO_working_2-way'!D35)</f>
        <v>1.8621674173619833</v>
      </c>
      <c r="G36" s="32">
        <f>IF(OR($A36="",$B36=""),"",'MPTO_working_2-way'!E35)</f>
        <v>2.159867538325388</v>
      </c>
      <c r="H36" s="30">
        <f>IF(OR($A36="",$B36=""),"",'OddsRatio_working_2-way'!M35)</f>
        <v>1.8620436566990362</v>
      </c>
      <c r="I36" s="30">
        <f>IF(OR($A36="",$B36=""),"",'OddsRatio_working_2-way'!N35)</f>
        <v>2.1600340565456171</v>
      </c>
      <c r="J36" s="30">
        <f>IF('Log_working_2-way'!$D35="","",A36^('Log_working_2-way'!$D35))</f>
        <v>1.8602936584659731</v>
      </c>
      <c r="K36" s="32">
        <f>IF('Log_working_2-way'!$D35="","",B36^('Log_working_2-way'!$D35))</f>
        <v>2.1623937828196005</v>
      </c>
      <c r="L36" s="37">
        <f t="shared" si="9"/>
        <v>0.53589743589743577</v>
      </c>
      <c r="M36" s="37">
        <f t="shared" si="10"/>
        <v>0.46410256410256412</v>
      </c>
      <c r="N36" s="38">
        <v>132</v>
      </c>
      <c r="O36" s="38">
        <f t="shared" si="11"/>
        <v>59.0718232044199</v>
      </c>
      <c r="P36" s="38">
        <f t="shared" si="12"/>
        <v>68.842105263157904</v>
      </c>
      <c r="Q36" s="38">
        <f t="shared" si="13"/>
        <v>63.15789473684211</v>
      </c>
      <c r="R36" s="38">
        <f t="shared" si="14"/>
        <v>72.928176795580114</v>
      </c>
      <c r="S36" s="39">
        <f t="shared" si="15"/>
        <v>-4.0860715324222099</v>
      </c>
      <c r="T36" s="39">
        <f t="shared" si="16"/>
        <v>-4.0860715324222099</v>
      </c>
      <c r="U36" t="s">
        <v>173</v>
      </c>
      <c r="V36" t="s">
        <v>158</v>
      </c>
      <c r="W36" t="s">
        <v>155</v>
      </c>
      <c r="X36" t="s">
        <v>487</v>
      </c>
      <c r="Y36" s="41"/>
    </row>
    <row r="37" spans="1:25" ht="15" x14ac:dyDescent="0.25">
      <c r="A37">
        <v>1.63</v>
      </c>
      <c r="B37">
        <v>2.41</v>
      </c>
      <c r="C37" s="29">
        <f t="shared" si="0"/>
        <v>2.8434691851436877E-2</v>
      </c>
      <c r="D37" s="30">
        <f>IF(OR($A37="",$B37=""),"",A37*'MPTO_working_2-way'!$G36)</f>
        <v>1.6763485477178419</v>
      </c>
      <c r="E37" s="32">
        <f>IF(OR($A37="",$B37=""),"",B37*'MPTO_working_2-way'!$G36)</f>
        <v>2.4785276073619631</v>
      </c>
      <c r="F37" s="30">
        <f>IF(OR($A37="",$B37=""),"",'MPTO_working_2-way'!D36)</f>
        <v>1.6686702206741284</v>
      </c>
      <c r="G37" s="32">
        <f>IF(OR($A37="",$B37=""),"",'MPTO_working_2-way'!E36)</f>
        <v>2.4955055109106499</v>
      </c>
      <c r="H37" s="30">
        <f>IF(OR($A37="",$B37=""),"",'OddsRatio_working_2-way'!M36)</f>
        <v>1.6684373647831916</v>
      </c>
      <c r="I37" s="30">
        <f>IF(OR($A37="",$B37=""),"",'OddsRatio_working_2-way'!N36)</f>
        <v>2.4960264830861911</v>
      </c>
      <c r="J37" s="30">
        <f>IF('Log_working_2-way'!$D36="","",A37^('Log_working_2-way'!$D36))</f>
        <v>1.6649584147953032</v>
      </c>
      <c r="K37" s="32">
        <f>IF('Log_working_2-way'!$D36="","",B37^('Log_working_2-way'!$D36))</f>
        <v>2.5038534406814188</v>
      </c>
      <c r="L37" s="37">
        <f t="shared" si="9"/>
        <v>0.59653465346534673</v>
      </c>
      <c r="M37" s="37">
        <f t="shared" si="10"/>
        <v>0.40346534653465349</v>
      </c>
      <c r="N37" s="38">
        <v>133</v>
      </c>
      <c r="O37" s="38">
        <f t="shared" si="11"/>
        <v>51.404907975460119</v>
      </c>
      <c r="P37" s="38">
        <f t="shared" si="12"/>
        <v>77.813278008298767</v>
      </c>
      <c r="Q37" s="38">
        <f t="shared" si="13"/>
        <v>55.186721991701241</v>
      </c>
      <c r="R37" s="38">
        <f t="shared" si="14"/>
        <v>81.595092024539881</v>
      </c>
      <c r="S37" s="39">
        <f t="shared" si="15"/>
        <v>-3.7818140162411211</v>
      </c>
      <c r="T37" s="39">
        <f t="shared" si="16"/>
        <v>-3.781814016241114</v>
      </c>
      <c r="U37" t="s">
        <v>168</v>
      </c>
      <c r="V37" t="s">
        <v>172</v>
      </c>
      <c r="W37" t="s">
        <v>155</v>
      </c>
      <c r="X37" t="s">
        <v>487</v>
      </c>
      <c r="Y37" s="41"/>
    </row>
    <row r="38" spans="1:25" ht="15" x14ac:dyDescent="0.25">
      <c r="A38">
        <v>1.7</v>
      </c>
      <c r="B38">
        <v>2.25</v>
      </c>
      <c r="C38" s="29">
        <f t="shared" si="0"/>
        <v>3.2679738562091387E-2</v>
      </c>
      <c r="D38" s="30">
        <f>IF(OR($A38="",$B38=""),"",A38*'MPTO_working_2-way'!$G37)</f>
        <v>1.7555555555555553</v>
      </c>
      <c r="E38" s="32">
        <f>IF(OR($A38="",$B38=""),"",B38*'MPTO_working_2-way'!$G37)</f>
        <v>2.3235294117647056</v>
      </c>
      <c r="F38" s="30">
        <f>IF(OR($A38="",$B38=""),"",'MPTO_working_2-way'!D37)</f>
        <v>1.7485714285714284</v>
      </c>
      <c r="G38" s="32">
        <f>IF(OR($A38="",$B38=""),"",'MPTO_working_2-way'!E37)</f>
        <v>2.3358778625954195</v>
      </c>
      <c r="H38" s="30">
        <f>IF(OR($A38="",$B38=""),"",'OddsRatio_working_2-way'!M37)</f>
        <v>1.7483314773547878</v>
      </c>
      <c r="I38" s="30">
        <f>IF(OR($A38="",$B38=""),"",'OddsRatio_working_2-way'!N37)</f>
        <v>2.3363062095621219</v>
      </c>
      <c r="J38" s="30">
        <f>IF('Log_working_2-way'!$D37="","",A38^('Log_working_2-way'!$D37))</f>
        <v>1.7451629298644922</v>
      </c>
      <c r="K38" s="32">
        <f>IF('Log_working_2-way'!$D37="","",B38^('Log_working_2-way'!$D37))</f>
        <v>2.3419883892799152</v>
      </c>
      <c r="L38" s="37">
        <f t="shared" si="9"/>
        <v>0.569620253164557</v>
      </c>
      <c r="M38" s="37">
        <f t="shared" si="10"/>
        <v>0.43037974683544311</v>
      </c>
      <c r="N38" s="38">
        <v>134</v>
      </c>
      <c r="O38" s="38">
        <f t="shared" si="11"/>
        <v>55.176470588235283</v>
      </c>
      <c r="P38" s="38">
        <f t="shared" si="12"/>
        <v>74.444444444444443</v>
      </c>
      <c r="Q38" s="38">
        <f t="shared" si="13"/>
        <v>59.55555555555555</v>
      </c>
      <c r="R38" s="38">
        <f t="shared" si="14"/>
        <v>78.82352941176471</v>
      </c>
      <c r="S38" s="39">
        <f t="shared" si="15"/>
        <v>-4.3790849673202672</v>
      </c>
      <c r="T38" s="39">
        <f t="shared" si="16"/>
        <v>-4.3790849673202672</v>
      </c>
      <c r="U38" t="s">
        <v>162</v>
      </c>
      <c r="V38" t="s">
        <v>98</v>
      </c>
      <c r="W38" t="s">
        <v>94</v>
      </c>
      <c r="X38" t="s">
        <v>487</v>
      </c>
      <c r="Y38" s="41"/>
    </row>
    <row r="39" spans="1:25" ht="15" x14ac:dyDescent="0.25">
      <c r="A39">
        <v>2.5099999999999998</v>
      </c>
      <c r="B39">
        <v>1.57</v>
      </c>
      <c r="C39" s="29">
        <f t="shared" si="0"/>
        <v>3.5349049661227649E-2</v>
      </c>
      <c r="D39" s="30">
        <f>IF(OR($A39="",$B39=""),"",A39*'MPTO_working_2-way'!$G38)</f>
        <v>2.5987261146496814</v>
      </c>
      <c r="E39" s="32">
        <f>IF(OR($A39="",$B39=""),"",B39*'MPTO_working_2-way'!$G38)</f>
        <v>1.6254980079681274</v>
      </c>
      <c r="F39" s="30">
        <f>IF(OR($A39="",$B39=""),"",'MPTO_working_2-way'!D38)</f>
        <v>2.6265204785550034</v>
      </c>
      <c r="G39" s="32">
        <f>IF(OR($A39="",$B39=""),"",'MPTO_working_2-way'!E38)</f>
        <v>1.6148093511176675</v>
      </c>
      <c r="H39" s="30">
        <f>IF(OR($A39="",$B39=""),"",'OddsRatio_working_2-way'!M38)</f>
        <v>2.6276126096272243</v>
      </c>
      <c r="I39" s="30">
        <f>IF(OR($A39="",$B39=""),"",'OddsRatio_working_2-way'!N38)</f>
        <v>1.6143968129056414</v>
      </c>
      <c r="J39" s="30">
        <f>IF('Log_working_2-way'!$D38="","",A39^('Log_working_2-way'!$D38))</f>
        <v>2.6406155837309813</v>
      </c>
      <c r="K39" s="32">
        <f>IF('Log_working_2-way'!$D38="","",B39^('Log_working_2-way'!$D38))</f>
        <v>1.6095273078692256</v>
      </c>
      <c r="L39" s="37">
        <f t="shared" si="9"/>
        <v>0.38480392156862747</v>
      </c>
      <c r="M39" s="37">
        <f t="shared" si="10"/>
        <v>0.61519607843137258</v>
      </c>
      <c r="N39" s="38">
        <v>135</v>
      </c>
      <c r="O39" s="38">
        <f t="shared" si="11"/>
        <v>81.215139442231063</v>
      </c>
      <c r="P39" s="38">
        <f t="shared" si="12"/>
        <v>49.012738853503194</v>
      </c>
      <c r="Q39" s="38">
        <f t="shared" si="13"/>
        <v>85.987261146496806</v>
      </c>
      <c r="R39" s="38">
        <f t="shared" si="14"/>
        <v>53.78486055776893</v>
      </c>
      <c r="S39" s="39">
        <f t="shared" si="15"/>
        <v>-4.7721217042657429</v>
      </c>
      <c r="T39" s="39">
        <f t="shared" si="16"/>
        <v>-4.7721217042657358</v>
      </c>
      <c r="U39" t="s">
        <v>128</v>
      </c>
      <c r="V39" t="s">
        <v>100</v>
      </c>
      <c r="W39" t="s">
        <v>94</v>
      </c>
      <c r="X39" t="s">
        <v>487</v>
      </c>
      <c r="Y39" s="41"/>
    </row>
    <row r="40" spans="1:25" ht="15" x14ac:dyDescent="0.25">
      <c r="A40">
        <v>2.11</v>
      </c>
      <c r="B40">
        <v>1.79</v>
      </c>
      <c r="C40" s="29">
        <f t="shared" si="0"/>
        <v>3.2592867166194583E-2</v>
      </c>
      <c r="D40" s="30">
        <f>IF(OR($A40="",$B40=""),"",A40*'MPTO_working_2-way'!$G39)</f>
        <v>2.1787709497206706</v>
      </c>
      <c r="E40" s="32">
        <f>IF(OR($A40="",$B40=""),"",B40*'MPTO_working_2-way'!$G39)</f>
        <v>1.8483412322274884</v>
      </c>
      <c r="F40" s="30">
        <f>IF(OR($A40="",$B40=""),"",'MPTO_working_2-way'!D39)</f>
        <v>2.1851369724319478</v>
      </c>
      <c r="G40" s="32">
        <f>IF(OR($A40="",$B40=""),"",'MPTO_working_2-way'!E39)</f>
        <v>1.8437843247333352</v>
      </c>
      <c r="H40" s="30">
        <f>IF(OR($A40="",$B40=""),"",'OddsRatio_working_2-way'!M39)</f>
        <v>2.1853536565680476</v>
      </c>
      <c r="I40" s="30">
        <f>IF(OR($A40="",$B40=""),"",'OddsRatio_working_2-way'!N39)</f>
        <v>1.8436300798997822</v>
      </c>
      <c r="J40" s="30">
        <f>IF('Log_working_2-way'!$D39="","",A40^('Log_working_2-way'!$D39))</f>
        <v>2.1882656756587764</v>
      </c>
      <c r="K40" s="32">
        <f>IF('Log_working_2-way'!$D39="","",B40^('Log_working_2-way'!$D39))</f>
        <v>1.8415626408173078</v>
      </c>
      <c r="L40" s="37">
        <f t="shared" si="9"/>
        <v>0.4589743589743589</v>
      </c>
      <c r="M40" s="37">
        <f t="shared" si="10"/>
        <v>0.54102564102564099</v>
      </c>
      <c r="N40" s="38">
        <v>136</v>
      </c>
      <c r="O40" s="38">
        <f t="shared" si="11"/>
        <v>71.545023696682449</v>
      </c>
      <c r="P40" s="38">
        <f t="shared" si="12"/>
        <v>60.022346368715077</v>
      </c>
      <c r="Q40" s="38">
        <f t="shared" si="13"/>
        <v>75.977653631284909</v>
      </c>
      <c r="R40" s="38">
        <f t="shared" si="14"/>
        <v>64.454976303317537</v>
      </c>
      <c r="S40" s="39">
        <f t="shared" si="15"/>
        <v>-4.4326299346024598</v>
      </c>
      <c r="T40" s="39">
        <f t="shared" si="16"/>
        <v>-4.4326299346024598</v>
      </c>
      <c r="U40" t="s">
        <v>126</v>
      </c>
      <c r="V40" t="s">
        <v>181</v>
      </c>
      <c r="W40" t="s">
        <v>94</v>
      </c>
      <c r="X40" t="s">
        <v>487</v>
      </c>
      <c r="Y40" s="41"/>
    </row>
    <row r="41" spans="1:25" s="35" customFormat="1" ht="15" x14ac:dyDescent="0.25">
      <c r="A41">
        <v>2.17</v>
      </c>
      <c r="B41">
        <v>1.75</v>
      </c>
      <c r="C41" s="29">
        <f t="shared" si="0"/>
        <v>3.2258064516129004E-2</v>
      </c>
      <c r="D41" s="30">
        <f>IF(OR($A41="",$B41=""),"",A41*'MPTO_working_2-way'!$G40)</f>
        <v>2.2399999999999998</v>
      </c>
      <c r="E41" s="32">
        <f>IF(OR($A41="",$B41=""),"",B41*'MPTO_working_2-way'!$G40)</f>
        <v>1.8064516129032258</v>
      </c>
      <c r="F41" s="30">
        <f>IF(OR($A41="",$B41=""),"",'MPTO_working_2-way'!D40)</f>
        <v>2.2487046632124348</v>
      </c>
      <c r="G41" s="32">
        <f>IF(OR($A41="",$B41=""),"",'MPTO_working_2-way'!E40)</f>
        <v>1.8008298755186722</v>
      </c>
      <c r="H41" s="30">
        <f>IF(OR($A41="",$B41=""),"",'OddsRatio_working_2-way'!M40)</f>
        <v>2.2489995996796797</v>
      </c>
      <c r="I41" s="30">
        <f>IF(OR($A41="",$B41=""),"",'OddsRatio_working_2-way'!N40)</f>
        <v>1.8006407690254356</v>
      </c>
      <c r="J41" s="30">
        <f>IF('Log_working_2-way'!$D40="","",A41^('Log_working_2-way'!$D40))</f>
        <v>2.2529893897006406</v>
      </c>
      <c r="K41" s="32">
        <f>IF('Log_working_2-way'!$D40="","",B41^('Log_working_2-way'!$D40))</f>
        <v>1.798091355138193</v>
      </c>
      <c r="L41" s="37">
        <f t="shared" si="9"/>
        <v>0.44642857142857145</v>
      </c>
      <c r="M41" s="37">
        <f t="shared" si="10"/>
        <v>0.5535714285714286</v>
      </c>
      <c r="N41" s="38">
        <v>137</v>
      </c>
      <c r="O41" s="38">
        <f t="shared" si="11"/>
        <v>73.866359447004598</v>
      </c>
      <c r="P41" s="38">
        <f t="shared" si="12"/>
        <v>58.714285714285708</v>
      </c>
      <c r="Q41" s="38">
        <f t="shared" si="13"/>
        <v>78.285714285714278</v>
      </c>
      <c r="R41" s="38">
        <f t="shared" si="14"/>
        <v>63.133640552995395</v>
      </c>
      <c r="S41" s="39">
        <f t="shared" si="15"/>
        <v>-4.4193548387096797</v>
      </c>
      <c r="T41" s="39">
        <f t="shared" si="16"/>
        <v>-4.4193548387096868</v>
      </c>
      <c r="U41" t="s">
        <v>95</v>
      </c>
      <c r="V41" t="s">
        <v>125</v>
      </c>
      <c r="W41" t="s">
        <v>94</v>
      </c>
      <c r="X41" t="s">
        <v>487</v>
      </c>
      <c r="Y41" s="41"/>
    </row>
    <row r="42" spans="1:25" ht="15" x14ac:dyDescent="0.25">
      <c r="A42">
        <v>2.08</v>
      </c>
      <c r="B42">
        <v>1.81</v>
      </c>
      <c r="C42" s="29">
        <f t="shared" si="0"/>
        <v>3.3255418614534626E-2</v>
      </c>
      <c r="D42" s="30">
        <f>IF(OR($A42="",$B42=""),"",A42*'MPTO_working_2-way'!$G41)</f>
        <v>2.1491712707182322</v>
      </c>
      <c r="E42" s="32">
        <f>IF(OR($A42="",$B42=""),"",B42*'MPTO_working_2-way'!$G41)</f>
        <v>1.8701923076923077</v>
      </c>
      <c r="F42" s="30">
        <f>IF(OR($A42="",$B42=""),"",'MPTO_working_2-way'!D41)</f>
        <v>2.1545152798443401</v>
      </c>
      <c r="G42" s="32">
        <f>IF(OR($A42="",$B42=""),"",'MPTO_working_2-way'!E41)</f>
        <v>1.8661643699811639</v>
      </c>
      <c r="H42" s="30">
        <f>IF(OR($A42="",$B42=""),"",'OddsRatio_working_2-way'!M41)</f>
        <v>2.1547005383792519</v>
      </c>
      <c r="I42" s="30">
        <f>IF(OR($A42="",$B42=""),"",'OddsRatio_working_2-way'!N41)</f>
        <v>1.8660254037844384</v>
      </c>
      <c r="J42" s="30">
        <f>IF('Log_working_2-way'!$D41="","",A42^('Log_working_2-way'!$D41))</f>
        <v>2.1571440120474694</v>
      </c>
      <c r="K42" s="32">
        <f>IF('Log_working_2-way'!$D41="","",B42^('Log_working_2-way'!$D41))</f>
        <v>1.8641966683390954</v>
      </c>
      <c r="L42" s="37">
        <f t="shared" si="9"/>
        <v>0.46529562982005135</v>
      </c>
      <c r="M42" s="37">
        <f t="shared" si="10"/>
        <v>0.53470437017994854</v>
      </c>
      <c r="N42" s="38">
        <v>138</v>
      </c>
      <c r="O42" s="38">
        <f t="shared" si="11"/>
        <v>71.65384615384616</v>
      </c>
      <c r="P42" s="38">
        <f t="shared" si="12"/>
        <v>61.75690607734807</v>
      </c>
      <c r="Q42" s="38">
        <f t="shared" si="13"/>
        <v>76.243093922651937</v>
      </c>
      <c r="R42" s="38">
        <f t="shared" si="14"/>
        <v>66.34615384615384</v>
      </c>
      <c r="S42" s="39">
        <f t="shared" si="15"/>
        <v>-4.5892477688057767</v>
      </c>
      <c r="T42" s="39">
        <f t="shared" si="16"/>
        <v>-4.5892477688057696</v>
      </c>
      <c r="U42" t="s">
        <v>161</v>
      </c>
      <c r="V42" t="s">
        <v>113</v>
      </c>
      <c r="W42" t="s">
        <v>94</v>
      </c>
      <c r="X42" t="s">
        <v>487</v>
      </c>
      <c r="Y42" s="41"/>
    </row>
    <row r="43" spans="1:25" ht="15" x14ac:dyDescent="0.25">
      <c r="A43">
        <v>2.2200000000000002</v>
      </c>
      <c r="B43">
        <v>1.71</v>
      </c>
      <c r="C43" s="29">
        <f t="shared" si="0"/>
        <v>3.5245772087877381E-2</v>
      </c>
      <c r="D43" s="30">
        <f>IF(OR($A43="",$B43=""),"",A43*'MPTO_working_2-way'!$G42)</f>
        <v>2.2982456140350882</v>
      </c>
      <c r="E43" s="32">
        <f>IF(OR($A43="",$B43=""),"",B43*'MPTO_working_2-way'!$G42)</f>
        <v>1.7702702702702702</v>
      </c>
      <c r="F43" s="30">
        <f>IF(OR($A43="",$B43=""),"",'MPTO_working_2-way'!D42)</f>
        <v>2.3103888990323171</v>
      </c>
      <c r="G43" s="32">
        <f>IF(OR($A43="",$B43=""),"",'MPTO_working_2-way'!E42)</f>
        <v>1.7631322279503969</v>
      </c>
      <c r="H43" s="30">
        <f>IF(OR($A43="",$B43=""),"",'OddsRatio_working_2-way'!M42)</f>
        <v>2.310843186332725</v>
      </c>
      <c r="I43" s="30">
        <f>IF(OR($A43="",$B43=""),"",'OddsRatio_working_2-way'!N42)</f>
        <v>1.7628677559805201</v>
      </c>
      <c r="J43" s="30">
        <f>IF('Log_working_2-way'!$D42="","",A43^('Log_working_2-way'!$D42))</f>
        <v>2.3164405926032319</v>
      </c>
      <c r="K43" s="32">
        <f>IF('Log_working_2-way'!$D42="","",B43^('Log_working_2-way'!$D42))</f>
        <v>1.7596240997267032</v>
      </c>
      <c r="L43" s="37">
        <f t="shared" si="9"/>
        <v>0.43511450381679379</v>
      </c>
      <c r="M43" s="37">
        <f t="shared" si="10"/>
        <v>0.56488549618320616</v>
      </c>
      <c r="N43" s="38">
        <v>139</v>
      </c>
      <c r="O43" s="38">
        <f t="shared" si="11"/>
        <v>76.387387387387392</v>
      </c>
      <c r="P43" s="38">
        <f t="shared" si="12"/>
        <v>57.71345029239766</v>
      </c>
      <c r="Q43" s="38">
        <f t="shared" si="13"/>
        <v>81.286549707602333</v>
      </c>
      <c r="R43" s="38">
        <f t="shared" si="14"/>
        <v>62.612612612612608</v>
      </c>
      <c r="S43" s="39">
        <f t="shared" si="15"/>
        <v>-4.8991623202149412</v>
      </c>
      <c r="T43" s="39">
        <f t="shared" si="16"/>
        <v>-4.8991623202149484</v>
      </c>
      <c r="U43" t="s">
        <v>97</v>
      </c>
      <c r="V43" t="s">
        <v>179</v>
      </c>
      <c r="W43" t="s">
        <v>94</v>
      </c>
      <c r="X43" t="s">
        <v>487</v>
      </c>
      <c r="Y43" s="41"/>
    </row>
    <row r="44" spans="1:25" ht="15" x14ac:dyDescent="0.25">
      <c r="A44">
        <v>2.2999999999999998</v>
      </c>
      <c r="B44">
        <v>1.67</v>
      </c>
      <c r="C44" s="29">
        <f t="shared" si="0"/>
        <v>3.3585003905233002E-2</v>
      </c>
      <c r="D44" s="30">
        <f>IF(OR($A44="",$B44=""),"",A44*'MPTO_working_2-way'!$G43)</f>
        <v>2.3772455089820359</v>
      </c>
      <c r="E44" s="32">
        <f>IF(OR($A44="",$B44=""),"",B44*'MPTO_working_2-way'!$G43)</f>
        <v>1.7260869565217389</v>
      </c>
      <c r="F44" s="30">
        <f>IF(OR($A44="",$B44=""),"",'MPTO_working_2-way'!D43)</f>
        <v>2.3924011211460603</v>
      </c>
      <c r="G44" s="32">
        <f>IF(OR($A44="",$B44=""),"",'MPTO_working_2-way'!E43)</f>
        <v>1.7181838514873629</v>
      </c>
      <c r="H44" s="30">
        <f>IF(OR($A44="",$B44=""),"",'OddsRatio_working_2-way'!M43)</f>
        <v>2.3929459815307572</v>
      </c>
      <c r="I44" s="30">
        <f>IF(OR($A44="",$B44=""),"",'OddsRatio_working_2-way'!N43)</f>
        <v>1.7179029289427752</v>
      </c>
      <c r="J44" s="30">
        <f>IF('Log_working_2-way'!$D43="","",A44^('Log_working_2-way'!$D43))</f>
        <v>2.399943779582375</v>
      </c>
      <c r="K44" s="32">
        <f>IF('Log_working_2-way'!$D43="","",B44^('Log_working_2-way'!$D43))</f>
        <v>1.7143143993241288</v>
      </c>
      <c r="L44" s="37">
        <f t="shared" si="9"/>
        <v>0.42065491183879095</v>
      </c>
      <c r="M44" s="37">
        <f t="shared" si="10"/>
        <v>0.57934508816120911</v>
      </c>
      <c r="N44" s="38">
        <v>140</v>
      </c>
      <c r="O44" s="38">
        <f t="shared" si="11"/>
        <v>79.130434782608702</v>
      </c>
      <c r="P44" s="38">
        <f t="shared" si="12"/>
        <v>56.167664670658681</v>
      </c>
      <c r="Q44" s="38">
        <f t="shared" si="13"/>
        <v>83.832335329341319</v>
      </c>
      <c r="R44" s="38">
        <f t="shared" si="14"/>
        <v>60.869565217391312</v>
      </c>
      <c r="S44" s="39">
        <f t="shared" si="15"/>
        <v>-4.7019005467326167</v>
      </c>
      <c r="T44" s="39">
        <f t="shared" si="16"/>
        <v>-4.7019005467326309</v>
      </c>
      <c r="U44" t="s">
        <v>96</v>
      </c>
      <c r="V44" t="s">
        <v>182</v>
      </c>
      <c r="W44" t="s">
        <v>94</v>
      </c>
      <c r="X44" t="s">
        <v>487</v>
      </c>
      <c r="Y44" s="41"/>
    </row>
    <row r="45" spans="1:25" ht="15" x14ac:dyDescent="0.25">
      <c r="A45">
        <v>2.0099999999999998</v>
      </c>
      <c r="B45">
        <v>1.88</v>
      </c>
      <c r="C45" s="29">
        <f t="shared" si="0"/>
        <v>2.9427331427966497E-2</v>
      </c>
      <c r="D45" s="30">
        <f>IF(OR($A45="",$B45=""),"",A45*'MPTO_working_2-way'!$G44)</f>
        <v>2.0691489361702122</v>
      </c>
      <c r="E45" s="32">
        <f>IF(OR($A45="",$B45=""),"",B45*'MPTO_working_2-way'!$G44)</f>
        <v>1.9353233830845769</v>
      </c>
      <c r="F45" s="30">
        <f>IF(OR($A45="",$B45=""),"",'MPTO_working_2-way'!D44)</f>
        <v>2.0712563034422273</v>
      </c>
      <c r="G45" s="32">
        <f>IF(OR($A45="",$B45=""),"",'MPTO_working_2-way'!E44)</f>
        <v>1.9334834220221038</v>
      </c>
      <c r="H45" s="30">
        <f>IF(OR($A45="",$B45=""),"",'OddsRatio_working_2-way'!M44)</f>
        <v>2.0713203408538785</v>
      </c>
      <c r="I45" s="30">
        <f>IF(OR($A45="",$B45=""),"",'OddsRatio_working_2-way'!N44)</f>
        <v>1.9334276237142709</v>
      </c>
      <c r="J45" s="30">
        <f>IF('Log_working_2-way'!$D44="","",A45^('Log_working_2-way'!$D44))</f>
        <v>2.0722780043286777</v>
      </c>
      <c r="K45" s="32">
        <f>IF('Log_working_2-way'!$D44="","",B45^('Log_working_2-way'!$D44))</f>
        <v>1.9325939690668699</v>
      </c>
      <c r="L45" s="37">
        <f t="shared" si="9"/>
        <v>0.48329048843187672</v>
      </c>
      <c r="M45" s="37">
        <f t="shared" si="10"/>
        <v>0.5167095115681235</v>
      </c>
      <c r="N45" s="38">
        <v>141</v>
      </c>
      <c r="O45" s="38">
        <f t="shared" si="11"/>
        <v>70.850746268656707</v>
      </c>
      <c r="P45" s="38">
        <f t="shared" si="12"/>
        <v>65.999999999999986</v>
      </c>
      <c r="Q45" s="38">
        <f t="shared" si="13"/>
        <v>75</v>
      </c>
      <c r="R45" s="38">
        <f t="shared" si="14"/>
        <v>70.149253731343293</v>
      </c>
      <c r="S45" s="39">
        <f t="shared" si="15"/>
        <v>-4.1492537313432933</v>
      </c>
      <c r="T45" s="39">
        <f t="shared" si="16"/>
        <v>-4.1492537313433075</v>
      </c>
      <c r="U45" t="s">
        <v>101</v>
      </c>
      <c r="V45" t="s">
        <v>178</v>
      </c>
      <c r="W45" t="s">
        <v>94</v>
      </c>
      <c r="X45" t="s">
        <v>487</v>
      </c>
      <c r="Y45" s="41"/>
    </row>
    <row r="46" spans="1:25" s="50" customFormat="1" ht="15" x14ac:dyDescent="0.25">
      <c r="A46">
        <v>2.0099999999999998</v>
      </c>
      <c r="B46">
        <v>1.88</v>
      </c>
      <c r="C46" s="29">
        <f t="shared" si="0"/>
        <v>2.9427331427966497E-2</v>
      </c>
      <c r="D46" s="30">
        <f>IF(OR($A46="",$B46=""),"",A46*'MPTO_working_2-way'!$G45)</f>
        <v>2.0691489361702122</v>
      </c>
      <c r="E46" s="32">
        <f>IF(OR($A46="",$B46=""),"",B46*'MPTO_working_2-way'!$G45)</f>
        <v>1.9353233830845769</v>
      </c>
      <c r="F46" s="30">
        <f>IF(OR($A46="",$B46=""),"",'MPTO_working_2-way'!D45)</f>
        <v>2.0712563034422273</v>
      </c>
      <c r="G46" s="32">
        <f>IF(OR($A46="",$B46=""),"",'MPTO_working_2-way'!E45)</f>
        <v>1.9334834220221038</v>
      </c>
      <c r="H46" s="30">
        <f>IF(OR($A46="",$B46=""),"",'OddsRatio_working_2-way'!M45)</f>
        <v>2.0713203408538785</v>
      </c>
      <c r="I46" s="30">
        <f>IF(OR($A46="",$B46=""),"",'OddsRatio_working_2-way'!N45)</f>
        <v>1.9334276237142709</v>
      </c>
      <c r="J46" s="30">
        <f>IF('Log_working_2-way'!$D45="","",A46^('Log_working_2-way'!$D45))</f>
        <v>2.0722780043286777</v>
      </c>
      <c r="K46" s="32">
        <f>IF('Log_working_2-way'!$D45="","",B46^('Log_working_2-way'!$D45))</f>
        <v>1.9325939690668699</v>
      </c>
      <c r="L46" s="37">
        <f t="shared" si="9"/>
        <v>0.48329048843187672</v>
      </c>
      <c r="M46" s="37">
        <f t="shared" si="10"/>
        <v>0.5167095115681235</v>
      </c>
      <c r="N46" s="38">
        <v>142</v>
      </c>
      <c r="O46" s="38">
        <f t="shared" si="11"/>
        <v>71.353233830845767</v>
      </c>
      <c r="P46" s="38">
        <f t="shared" si="12"/>
        <v>66.468085106382972</v>
      </c>
      <c r="Q46" s="38">
        <f t="shared" si="13"/>
        <v>75.531914893617014</v>
      </c>
      <c r="R46" s="38">
        <f t="shared" si="14"/>
        <v>70.646766169154233</v>
      </c>
      <c r="S46" s="39">
        <f t="shared" si="15"/>
        <v>-4.178681062771247</v>
      </c>
      <c r="T46" s="39">
        <f t="shared" si="16"/>
        <v>-4.1786810627712612</v>
      </c>
      <c r="U46" t="s">
        <v>180</v>
      </c>
      <c r="V46" t="s">
        <v>127</v>
      </c>
      <c r="W46" t="s">
        <v>94</v>
      </c>
      <c r="X46" t="s">
        <v>487</v>
      </c>
      <c r="Y46" s="52"/>
    </row>
    <row r="47" spans="1:25" ht="15" x14ac:dyDescent="0.25">
      <c r="A47">
        <v>2.08</v>
      </c>
      <c r="B47">
        <v>1.81</v>
      </c>
      <c r="C47" s="29">
        <f t="shared" si="0"/>
        <v>3.3255418614534626E-2</v>
      </c>
      <c r="D47" s="30">
        <f>IF(OR($A47="",$B47=""),"",A47*'MPTO_working_2-way'!$G46)</f>
        <v>2.1491712707182322</v>
      </c>
      <c r="E47" s="32">
        <f>IF(OR($A47="",$B47=""),"",B47*'MPTO_working_2-way'!$G46)</f>
        <v>1.8701923076923077</v>
      </c>
      <c r="F47" s="30">
        <f>IF(OR($A47="",$B47=""),"",'MPTO_working_2-way'!D46)</f>
        <v>2.1545152798443401</v>
      </c>
      <c r="G47" s="32">
        <f>IF(OR($A47="",$B47=""),"",'MPTO_working_2-way'!E46)</f>
        <v>1.8661643699811639</v>
      </c>
      <c r="H47" s="30">
        <f>IF(OR($A47="",$B47=""),"",'OddsRatio_working_2-way'!M46)</f>
        <v>2.1547005383792519</v>
      </c>
      <c r="I47" s="30">
        <f>IF(OR($A47="",$B47=""),"",'OddsRatio_working_2-way'!N46)</f>
        <v>1.8660254037844384</v>
      </c>
      <c r="J47" s="30">
        <f>IF('Log_working_2-way'!$D46="","",A47^('Log_working_2-way'!$D46))</f>
        <v>2.1571440120474694</v>
      </c>
      <c r="K47" s="32">
        <f>IF('Log_working_2-way'!$D46="","",B47^('Log_working_2-way'!$D46))</f>
        <v>1.8641966683390954</v>
      </c>
      <c r="L47" s="37">
        <f t="shared" si="9"/>
        <v>0.46529562982005135</v>
      </c>
      <c r="M47" s="37">
        <f t="shared" si="10"/>
        <v>0.53470437017994854</v>
      </c>
      <c r="N47" s="38">
        <v>143</v>
      </c>
      <c r="O47" s="38">
        <f t="shared" si="11"/>
        <v>74.249999999999986</v>
      </c>
      <c r="P47" s="38">
        <f t="shared" si="12"/>
        <v>63.994475138121544</v>
      </c>
      <c r="Q47" s="38">
        <f t="shared" si="13"/>
        <v>79.005524861878456</v>
      </c>
      <c r="R47" s="38">
        <f t="shared" si="14"/>
        <v>68.75</v>
      </c>
      <c r="S47" s="39">
        <f t="shared" si="15"/>
        <v>-4.7555248618784702</v>
      </c>
      <c r="T47" s="39">
        <f t="shared" si="16"/>
        <v>-4.755524861878456</v>
      </c>
      <c r="U47" t="s">
        <v>117</v>
      </c>
      <c r="V47" t="s">
        <v>99</v>
      </c>
      <c r="W47" t="s">
        <v>94</v>
      </c>
      <c r="X47" t="s">
        <v>487</v>
      </c>
      <c r="Y47" s="41"/>
    </row>
    <row r="48" spans="1:25" ht="15" x14ac:dyDescent="0.25">
      <c r="A48">
        <v>2.12</v>
      </c>
      <c r="B48">
        <v>1.78</v>
      </c>
      <c r="C48" s="29">
        <f t="shared" si="0"/>
        <v>3.3495866016535869E-2</v>
      </c>
      <c r="D48" s="30">
        <f>IF(OR($A48="",$B48=""),"",A48*'MPTO_working_2-way'!$G47)</f>
        <v>2.191011235955056</v>
      </c>
      <c r="E48" s="32">
        <f>IF(OR($A48="",$B48=""),"",B48*'MPTO_working_2-way'!$G47)</f>
        <v>1.8396226415094339</v>
      </c>
      <c r="F48" s="30">
        <f>IF(OR($A48="",$B48=""),"",'MPTO_working_2-way'!D47)</f>
        <v>2.1980428704566637</v>
      </c>
      <c r="G48" s="32">
        <f>IF(OR($A48="",$B48=""),"",'MPTO_working_2-way'!E47)</f>
        <v>1.8346946713341112</v>
      </c>
      <c r="H48" s="30">
        <f>IF(OR($A48="",$B48=""),"",'OddsRatio_working_2-way'!M47)</f>
        <v>2.1982893790305562</v>
      </c>
      <c r="I48" s="30">
        <f>IF(OR($A48="",$B48=""),"",'OddsRatio_working_2-way'!N47)</f>
        <v>1.83452296039628</v>
      </c>
      <c r="J48" s="30">
        <f>IF('Log_working_2-way'!$D47="","",A48^('Log_working_2-way'!$D47))</f>
        <v>2.2015102621380289</v>
      </c>
      <c r="K48" s="32">
        <f>IF('Log_working_2-way'!$D47="","",B48^('Log_working_2-way'!$D47))</f>
        <v>1.8322858584832242</v>
      </c>
      <c r="L48" s="37">
        <f t="shared" si="9"/>
        <v>0.45641025641025645</v>
      </c>
      <c r="M48" s="37">
        <f t="shared" si="10"/>
        <v>0.54358974358974366</v>
      </c>
      <c r="N48" s="38">
        <v>144</v>
      </c>
      <c r="O48" s="38">
        <f t="shared" si="11"/>
        <v>76.075471698113219</v>
      </c>
      <c r="P48" s="38">
        <f t="shared" si="12"/>
        <v>63.101123595505619</v>
      </c>
      <c r="Q48" s="38">
        <f t="shared" si="13"/>
        <v>80.898876404494388</v>
      </c>
      <c r="R48" s="38">
        <f t="shared" si="14"/>
        <v>67.924528301886781</v>
      </c>
      <c r="S48" s="39">
        <f t="shared" si="15"/>
        <v>-4.8234047063811687</v>
      </c>
      <c r="T48" s="39">
        <f t="shared" si="16"/>
        <v>-4.8234047063811616</v>
      </c>
      <c r="U48" t="s">
        <v>163</v>
      </c>
      <c r="V48" t="s">
        <v>116</v>
      </c>
      <c r="W48" t="s">
        <v>94</v>
      </c>
      <c r="X48" t="s">
        <v>487</v>
      </c>
      <c r="Y48" s="41"/>
    </row>
    <row r="49" spans="1:25" ht="15" x14ac:dyDescent="0.25">
      <c r="A49">
        <v>1.98</v>
      </c>
      <c r="B49">
        <v>1.86</v>
      </c>
      <c r="C49" s="29">
        <f t="shared" si="0"/>
        <v>4.2684913652655698E-2</v>
      </c>
      <c r="D49" s="30">
        <f>IF(OR($A49="",$B49=""),"",A49*'MPTO_working_2-way'!$G48)</f>
        <v>2.0645161290322585</v>
      </c>
      <c r="E49" s="32">
        <f>IF(OR($A49="",$B49=""),"",B49*'MPTO_working_2-way'!$G48)</f>
        <v>1.9393939393939397</v>
      </c>
      <c r="F49" s="30">
        <f>IF(OR($A49="",$B49=""),"",'MPTO_working_2-way'!D48)</f>
        <v>2.0673627484001349</v>
      </c>
      <c r="G49" s="32">
        <f>IF(OR($A49="",$B49=""),"",'MPTO_working_2-way'!E48)</f>
        <v>1.9368886083938153</v>
      </c>
      <c r="H49" s="30">
        <f>IF(OR($A49="",$B49=""),"",'OddsRatio_working_2-way'!M48)</f>
        <v>2.0674899923282331</v>
      </c>
      <c r="I49" s="30">
        <f>IF(OR($A49="",$B49=""),"",'OddsRatio_working_2-way'!N48)</f>
        <v>1.9367769320431434</v>
      </c>
      <c r="J49" s="30">
        <f>IF('Log_working_2-way'!$D48="","",A49^('Log_working_2-way'!$D48))</f>
        <v>2.0687991049302137</v>
      </c>
      <c r="K49" s="32">
        <f>IF('Log_working_2-way'!$D48="","",B49^('Log_working_2-way'!$D48))</f>
        <v>1.9356295260604794</v>
      </c>
      <c r="L49" s="37">
        <f t="shared" si="9"/>
        <v>0.48437499999999989</v>
      </c>
      <c r="M49" s="37">
        <f t="shared" si="10"/>
        <v>0.51562499999999989</v>
      </c>
      <c r="N49" s="38">
        <v>145</v>
      </c>
      <c r="O49" s="38">
        <f t="shared" si="11"/>
        <v>71.767676767676789</v>
      </c>
      <c r="P49" s="38">
        <f t="shared" si="12"/>
        <v>67.043010752688161</v>
      </c>
      <c r="Q49" s="38">
        <f t="shared" si="13"/>
        <v>77.956989247311824</v>
      </c>
      <c r="R49" s="38">
        <f t="shared" si="14"/>
        <v>73.232323232323239</v>
      </c>
      <c r="S49" s="39">
        <f t="shared" si="15"/>
        <v>-6.1893124796350349</v>
      </c>
      <c r="T49" s="39">
        <f t="shared" si="16"/>
        <v>-6.1893124796350776</v>
      </c>
      <c r="U49" t="s">
        <v>88</v>
      </c>
      <c r="V49" t="s">
        <v>87</v>
      </c>
      <c r="W49" t="s">
        <v>71</v>
      </c>
      <c r="X49" t="s">
        <v>487</v>
      </c>
      <c r="Y49" s="41"/>
    </row>
    <row r="50" spans="1:25" ht="15" x14ac:dyDescent="0.25">
      <c r="A50">
        <v>1.92</v>
      </c>
      <c r="B50">
        <v>1.92</v>
      </c>
      <c r="C50" s="29">
        <f t="shared" si="0"/>
        <v>4.1666666666666741E-2</v>
      </c>
      <c r="D50" s="30">
        <f>IF(OR($A50="",$B50=""),"",A50*'MPTO_working_2-way'!$G49)</f>
        <v>2</v>
      </c>
      <c r="E50" s="32">
        <f>IF(OR($A50="",$B50=""),"",B50*'MPTO_working_2-way'!$G49)</f>
        <v>2</v>
      </c>
      <c r="F50" s="30">
        <f>IF(OR($A50="",$B50=""),"",'MPTO_working_2-way'!D49)</f>
        <v>2</v>
      </c>
      <c r="G50" s="32">
        <f>IF(OR($A50="",$B50=""),"",'MPTO_working_2-way'!E49)</f>
        <v>2</v>
      </c>
      <c r="H50" s="30">
        <f>IF(OR($A50="",$B50=""),"",'OddsRatio_working_2-way'!M49)</f>
        <v>1.9999999999999996</v>
      </c>
      <c r="I50" s="30">
        <f>IF(OR($A50="",$B50=""),"",'OddsRatio_working_2-way'!N49)</f>
        <v>1.9999999999999996</v>
      </c>
      <c r="J50" s="30">
        <f>IF('Log_working_2-way'!$D49="","",A50^('Log_working_2-way'!$D49))</f>
        <v>1.9999999999998859</v>
      </c>
      <c r="K50" s="32">
        <f>IF('Log_working_2-way'!$D49="","",B50^('Log_working_2-way'!$D49))</f>
        <v>1.9999999999998859</v>
      </c>
      <c r="L50" s="37">
        <f t="shared" si="9"/>
        <v>0.5</v>
      </c>
      <c r="M50" s="37">
        <f t="shared" si="10"/>
        <v>0.5</v>
      </c>
      <c r="N50" s="38">
        <v>146</v>
      </c>
      <c r="O50" s="38">
        <f t="shared" si="11"/>
        <v>69.958333333333329</v>
      </c>
      <c r="P50" s="38">
        <f t="shared" si="12"/>
        <v>69.958333333333329</v>
      </c>
      <c r="Q50" s="38">
        <f t="shared" si="13"/>
        <v>76.041666666666671</v>
      </c>
      <c r="R50" s="38">
        <f t="shared" si="14"/>
        <v>76.041666666666671</v>
      </c>
      <c r="S50" s="39">
        <f t="shared" si="15"/>
        <v>-6.0833333333333428</v>
      </c>
      <c r="T50" s="39">
        <f t="shared" si="16"/>
        <v>-6.0833333333333428</v>
      </c>
      <c r="U50" t="s">
        <v>105</v>
      </c>
      <c r="V50" t="s">
        <v>135</v>
      </c>
      <c r="W50" t="s">
        <v>71</v>
      </c>
      <c r="X50" t="s">
        <v>487</v>
      </c>
      <c r="Y50" s="41"/>
    </row>
    <row r="51" spans="1:25" ht="15" x14ac:dyDescent="0.25">
      <c r="A51">
        <v>1.84</v>
      </c>
      <c r="B51">
        <v>2</v>
      </c>
      <c r="C51" s="29">
        <f t="shared" si="0"/>
        <v>4.3478260869565188E-2</v>
      </c>
      <c r="D51" s="30">
        <f>IF(OR($A51="",$B51=""),"",A51*'MPTO_working_2-way'!$G50)</f>
        <v>1.92</v>
      </c>
      <c r="E51" s="32">
        <f>IF(OR($A51="",$B51=""),"",B51*'MPTO_working_2-way'!$G50)</f>
        <v>2.0869565217391304</v>
      </c>
      <c r="F51" s="30">
        <f>IF(OR($A51="",$B51=""),"",'MPTO_working_2-way'!D50)</f>
        <v>1.9166666666666665</v>
      </c>
      <c r="G51" s="32">
        <f>IF(OR($A51="",$B51=""),"",'MPTO_working_2-way'!E50)</f>
        <v>2.0909090909090908</v>
      </c>
      <c r="H51" s="30">
        <f>IF(OR($A51="",$B51=""),"",'OddsRatio_working_2-way'!M50)</f>
        <v>1.9165151389911681</v>
      </c>
      <c r="I51" s="30">
        <f>IF(OR($A51="",$B51=""),"",'OddsRatio_working_2-way'!N50)</f>
        <v>2.091089451179962</v>
      </c>
      <c r="J51" s="30">
        <f>IF('Log_working_2-way'!$D50="","",A51^('Log_working_2-way'!$D50))</f>
        <v>1.9149883303671131</v>
      </c>
      <c r="K51" s="32">
        <f>IF('Log_working_2-way'!$D50="","",B51^('Log_working_2-way'!$D50))</f>
        <v>2.0929101135076231</v>
      </c>
      <c r="L51" s="37">
        <f t="shared" si="9"/>
        <v>0.52083333333333337</v>
      </c>
      <c r="M51" s="37">
        <f t="shared" si="10"/>
        <v>0.47916666666666669</v>
      </c>
      <c r="N51" s="38">
        <v>147</v>
      </c>
      <c r="O51" s="38">
        <f t="shared" si="11"/>
        <v>67.108695652173921</v>
      </c>
      <c r="P51" s="38">
        <f t="shared" si="12"/>
        <v>73.5</v>
      </c>
      <c r="Q51" s="38">
        <f t="shared" si="13"/>
        <v>73.5</v>
      </c>
      <c r="R51" s="38">
        <f t="shared" si="14"/>
        <v>79.891304347826079</v>
      </c>
      <c r="S51" s="39">
        <f t="shared" si="15"/>
        <v>-6.3913043478260789</v>
      </c>
      <c r="T51" s="39">
        <f t="shared" si="16"/>
        <v>-6.3913043478260789</v>
      </c>
      <c r="U51" t="s">
        <v>130</v>
      </c>
      <c r="V51" t="s">
        <v>75</v>
      </c>
      <c r="W51" t="s">
        <v>71</v>
      </c>
      <c r="X51" t="s">
        <v>487</v>
      </c>
      <c r="Y51" s="41"/>
    </row>
    <row r="52" spans="1:25" ht="15" x14ac:dyDescent="0.25">
      <c r="A52">
        <v>1.92</v>
      </c>
      <c r="B52">
        <v>1.92</v>
      </c>
      <c r="C52" s="29">
        <f t="shared" si="0"/>
        <v>4.1666666666666741E-2</v>
      </c>
      <c r="D52" s="30">
        <f>IF(OR($A52="",$B52=""),"",A52*'MPTO_working_2-way'!$G51)</f>
        <v>2</v>
      </c>
      <c r="E52" s="32">
        <f>IF(OR($A52="",$B52=""),"",B52*'MPTO_working_2-way'!$G51)</f>
        <v>2</v>
      </c>
      <c r="F52" s="30">
        <f>IF(OR($A52="",$B52=""),"",'MPTO_working_2-way'!D51)</f>
        <v>2</v>
      </c>
      <c r="G52" s="32">
        <f>IF(OR($A52="",$B52=""),"",'MPTO_working_2-way'!E51)</f>
        <v>2</v>
      </c>
      <c r="H52" s="30">
        <f>IF(OR($A52="",$B52=""),"",'OddsRatio_working_2-way'!M51)</f>
        <v>1.9999999999999996</v>
      </c>
      <c r="I52" s="30">
        <f>IF(OR($A52="",$B52=""),"",'OddsRatio_working_2-way'!N51)</f>
        <v>1.9999999999999996</v>
      </c>
      <c r="J52" s="30">
        <f>IF('Log_working_2-way'!$D51="","",A52^('Log_working_2-way'!$D51))</f>
        <v>1.9999999999998859</v>
      </c>
      <c r="K52" s="32">
        <f>IF('Log_working_2-way'!$D51="","",B52^('Log_working_2-way'!$D51))</f>
        <v>1.9999999999998859</v>
      </c>
      <c r="L52" s="37">
        <f t="shared" si="9"/>
        <v>0.5</v>
      </c>
      <c r="M52" s="37">
        <f t="shared" si="10"/>
        <v>0.5</v>
      </c>
      <c r="N52" s="38">
        <v>148</v>
      </c>
      <c r="O52" s="38">
        <f t="shared" si="11"/>
        <v>70.916666666666657</v>
      </c>
      <c r="P52" s="38">
        <f t="shared" si="12"/>
        <v>70.916666666666657</v>
      </c>
      <c r="Q52" s="38">
        <f t="shared" si="13"/>
        <v>77.083333333333343</v>
      </c>
      <c r="R52" s="38">
        <f t="shared" si="14"/>
        <v>77.083333333333343</v>
      </c>
      <c r="S52" s="39">
        <f t="shared" si="15"/>
        <v>-6.1666666666666856</v>
      </c>
      <c r="T52" s="39">
        <f t="shared" si="16"/>
        <v>-6.1666666666666856</v>
      </c>
      <c r="U52" t="s">
        <v>93</v>
      </c>
      <c r="V52" t="s">
        <v>134</v>
      </c>
      <c r="W52" t="s">
        <v>71</v>
      </c>
      <c r="X52" t="s">
        <v>487</v>
      </c>
      <c r="Y52" s="41"/>
    </row>
    <row r="53" spans="1:25" s="35" customFormat="1" ht="15" x14ac:dyDescent="0.25">
      <c r="A53">
        <v>1.94</v>
      </c>
      <c r="B53">
        <v>1.88</v>
      </c>
      <c r="C53" s="29">
        <f t="shared" si="0"/>
        <v>4.7378811142794408E-2</v>
      </c>
      <c r="D53" s="30">
        <f>IF(OR($A53="",$B53=""),"",A53*'MPTO_working_2-way'!$G52)</f>
        <v>2.0319148936170213</v>
      </c>
      <c r="E53" s="32">
        <f>IF(OR($A53="",$B53=""),"",B53*'MPTO_working_2-way'!$G52)</f>
        <v>1.9690721649484533</v>
      </c>
      <c r="F53" s="30">
        <f>IF(OR($A53="",$B53=""),"",'MPTO_working_2-way'!D52)</f>
        <v>2.033452274754683</v>
      </c>
      <c r="G53" s="32">
        <f>IF(OR($A53="",$B53=""),"",'MPTO_working_2-way'!E52)</f>
        <v>1.9676305567544234</v>
      </c>
      <c r="H53" s="30">
        <f>IF(OR($A53="",$B53=""),"",'OddsRatio_working_2-way'!M52)</f>
        <v>2.0335288182638238</v>
      </c>
      <c r="I53" s="30">
        <f>IF(OR($A53="",$B53=""),"",'OddsRatio_working_2-way'!N52)</f>
        <v>1.9675588936937933</v>
      </c>
      <c r="J53" s="30">
        <f>IF('Log_working_2-way'!$D52="","",A53^('Log_working_2-way'!$D52))</f>
        <v>2.0342379522187155</v>
      </c>
      <c r="K53" s="32">
        <f>IF('Log_working_2-way'!$D52="","",B53^('Log_working_2-way'!$D52))</f>
        <v>1.9668954787958726</v>
      </c>
      <c r="L53" s="37">
        <f t="shared" si="9"/>
        <v>0.49214659685863876</v>
      </c>
      <c r="M53" s="37">
        <f t="shared" si="10"/>
        <v>0.50785340314136129</v>
      </c>
      <c r="N53" s="38">
        <v>149</v>
      </c>
      <c r="O53" s="38">
        <f t="shared" si="11"/>
        <v>72.195876288659804</v>
      </c>
      <c r="P53" s="38">
        <f t="shared" si="12"/>
        <v>69.744680851063833</v>
      </c>
      <c r="Q53" s="38">
        <f t="shared" si="13"/>
        <v>79.255319148936167</v>
      </c>
      <c r="R53" s="38">
        <f t="shared" si="14"/>
        <v>76.80412371134021</v>
      </c>
      <c r="S53" s="39">
        <f t="shared" si="15"/>
        <v>-7.0594428602763628</v>
      </c>
      <c r="T53" s="39">
        <f t="shared" si="16"/>
        <v>-7.059442860276377</v>
      </c>
      <c r="U53" t="s">
        <v>83</v>
      </c>
      <c r="V53" t="s">
        <v>106</v>
      </c>
      <c r="W53" t="s">
        <v>71</v>
      </c>
      <c r="X53" t="s">
        <v>487</v>
      </c>
      <c r="Y53" s="41"/>
    </row>
    <row r="54" spans="1:25" ht="15" x14ac:dyDescent="0.25">
      <c r="A54">
        <v>2.09</v>
      </c>
      <c r="B54">
        <v>1.76</v>
      </c>
      <c r="C54" s="29">
        <f t="shared" si="0"/>
        <v>4.6650717703349276E-2</v>
      </c>
      <c r="D54" s="30">
        <f>IF(OR($A54="",$B54=""),"",A54*'MPTO_working_2-way'!$G53)</f>
        <v>2.1875</v>
      </c>
      <c r="E54" s="32">
        <f>IF(OR($A54="",$B54=""),"",B54*'MPTO_working_2-way'!$G53)</f>
        <v>1.8421052631578947</v>
      </c>
      <c r="F54" s="30">
        <f>IF(OR($A54="",$B54=""),"",'MPTO_working_2-way'!D53)</f>
        <v>2.1971090670170828</v>
      </c>
      <c r="G54" s="32">
        <f>IF(OR($A54="",$B54=""),"",'MPTO_working_2-way'!E53)</f>
        <v>1.8353457738748626</v>
      </c>
      <c r="H54" s="30">
        <f>IF(OR($A54="",$B54=""),"",'OddsRatio_working_2-way'!M53)</f>
        <v>2.197585289787658</v>
      </c>
      <c r="I54" s="30">
        <f>IF(OR($A54="",$B54=""),"",'OddsRatio_working_2-way'!N53)</f>
        <v>1.8350135965491927</v>
      </c>
      <c r="J54" s="30">
        <f>IF('Log_working_2-way'!$D53="","",A54^('Log_working_2-way'!$D53))</f>
        <v>2.2020453494773053</v>
      </c>
      <c r="K54" s="32">
        <f>IF('Log_working_2-way'!$D53="","",B54^('Log_working_2-way'!$D53))</f>
        <v>1.8319153686125185</v>
      </c>
      <c r="L54" s="37">
        <f t="shared" si="9"/>
        <v>0.45714285714285713</v>
      </c>
      <c r="M54" s="37">
        <f t="shared" si="10"/>
        <v>0.54285714285714282</v>
      </c>
      <c r="N54" s="38">
        <v>150</v>
      </c>
      <c r="O54" s="38">
        <f t="shared" si="11"/>
        <v>78.229665071770341</v>
      </c>
      <c r="P54" s="38">
        <f t="shared" si="12"/>
        <v>64.77272727272728</v>
      </c>
      <c r="Q54" s="38">
        <f t="shared" si="13"/>
        <v>85.227272727272734</v>
      </c>
      <c r="R54" s="38">
        <f t="shared" si="14"/>
        <v>71.770334928229673</v>
      </c>
      <c r="S54" s="39">
        <f t="shared" si="15"/>
        <v>-6.9976076555023923</v>
      </c>
      <c r="T54" s="39">
        <f t="shared" si="16"/>
        <v>-6.9976076555023923</v>
      </c>
      <c r="U54" t="s">
        <v>137</v>
      </c>
      <c r="V54" t="s">
        <v>133</v>
      </c>
      <c r="W54" t="s">
        <v>71</v>
      </c>
      <c r="X54" t="s">
        <v>487</v>
      </c>
      <c r="Y54" s="41"/>
    </row>
    <row r="55" spans="1:25" ht="15" x14ac:dyDescent="0.25">
      <c r="A55">
        <v>1.93</v>
      </c>
      <c r="B55">
        <v>1.91</v>
      </c>
      <c r="C55" s="29">
        <f t="shared" si="0"/>
        <v>4.1694924449990456E-2</v>
      </c>
      <c r="D55" s="30">
        <f>IF(OR($A55="",$B55=""),"",A55*'MPTO_working_2-way'!$G54)</f>
        <v>2.0104712041884816</v>
      </c>
      <c r="E55" s="32">
        <f>IF(OR($A55="",$B55=""),"",B55*'MPTO_working_2-way'!$G54)</f>
        <v>1.9896373056994816</v>
      </c>
      <c r="F55" s="30">
        <f>IF(OR($A55="",$B55=""),"",'MPTO_working_2-way'!D54)</f>
        <v>2.0109101819272834</v>
      </c>
      <c r="G55" s="32">
        <f>IF(OR($A55="",$B55=""),"",'MPTO_working_2-way'!E54)</f>
        <v>1.9892075654965866</v>
      </c>
      <c r="H55" s="30">
        <f>IF(OR($A55="",$B55=""),"",'OddsRatio_working_2-way'!M54)</f>
        <v>2.0109292863390706</v>
      </c>
      <c r="I55" s="30">
        <f>IF(OR($A55="",$B55=""),"",'OddsRatio_working_2-way'!N54)</f>
        <v>1.9891888715790902</v>
      </c>
      <c r="J55" s="30">
        <f>IF('Log_working_2-way'!$D54="","",A55^('Log_working_2-way'!$D54))</f>
        <v>2.0111305974900358</v>
      </c>
      <c r="K55" s="32">
        <f>IF('Log_working_2-way'!$D54="","",B55^('Log_working_2-way'!$D54))</f>
        <v>1.9889919289180891</v>
      </c>
      <c r="L55" s="37">
        <f t="shared" si="9"/>
        <v>0.49739583333333337</v>
      </c>
      <c r="M55" s="37">
        <f t="shared" si="10"/>
        <v>0.50260416666666674</v>
      </c>
      <c r="N55" s="38">
        <v>151</v>
      </c>
      <c r="O55" s="38">
        <f t="shared" si="11"/>
        <v>72.761658031088089</v>
      </c>
      <c r="P55" s="38">
        <f t="shared" si="12"/>
        <v>71.942408376963328</v>
      </c>
      <c r="Q55" s="38">
        <f t="shared" si="13"/>
        <v>79.057591623036643</v>
      </c>
      <c r="R55" s="38">
        <f t="shared" si="14"/>
        <v>78.238341968911925</v>
      </c>
      <c r="S55" s="39">
        <f t="shared" si="15"/>
        <v>-6.295933591948554</v>
      </c>
      <c r="T55" s="39">
        <f t="shared" si="16"/>
        <v>-6.2959335919485966</v>
      </c>
      <c r="U55" t="s">
        <v>78</v>
      </c>
      <c r="V55" t="s">
        <v>164</v>
      </c>
      <c r="W55" t="s">
        <v>71</v>
      </c>
      <c r="X55" t="s">
        <v>487</v>
      </c>
      <c r="Y55" s="41"/>
    </row>
    <row r="56" spans="1:25" ht="15" x14ac:dyDescent="0.25">
      <c r="A56">
        <v>2.1</v>
      </c>
      <c r="B56">
        <v>1.75</v>
      </c>
      <c r="C56" s="29">
        <f t="shared" si="0"/>
        <v>4.761904761904745E-2</v>
      </c>
      <c r="D56" s="30">
        <f>IF(OR($A56="",$B56=""),"",A56*'MPTO_working_2-way'!$G55)</f>
        <v>2.1999999999999997</v>
      </c>
      <c r="E56" s="32">
        <f>IF(OR($A56="",$B56=""),"",B56*'MPTO_working_2-way'!$G55)</f>
        <v>1.833333333333333</v>
      </c>
      <c r="F56" s="30">
        <f>IF(OR($A56="",$B56=""),"",'MPTO_working_2-way'!D55)</f>
        <v>2.2105263157894735</v>
      </c>
      <c r="G56" s="32">
        <f>IF(OR($A56="",$B56=""),"",'MPTO_working_2-way'!E55)</f>
        <v>1.8260869565217388</v>
      </c>
      <c r="H56" s="30">
        <f>IF(OR($A56="",$B56=""),"",'OddsRatio_working_2-way'!M55)</f>
        <v>2.2110601416389968</v>
      </c>
      <c r="I56" s="30">
        <f>IF(OR($A56="",$B56=""),"",'OddsRatio_working_2-way'!N55)</f>
        <v>1.8257228238447702</v>
      </c>
      <c r="J56" s="30">
        <f>IF('Log_working_2-way'!$D55="","",A56^('Log_working_2-way'!$D55))</f>
        <v>2.2159538718240408</v>
      </c>
      <c r="K56" s="32">
        <f>IF('Log_working_2-way'!$D55="","",B56^('Log_working_2-way'!$D55))</f>
        <v>1.8223996182512778</v>
      </c>
      <c r="L56" s="37">
        <f t="shared" si="9"/>
        <v>0.45454545454545459</v>
      </c>
      <c r="M56" s="37">
        <f t="shared" si="10"/>
        <v>0.54545454545454553</v>
      </c>
      <c r="N56" s="38">
        <v>152</v>
      </c>
      <c r="O56" s="38">
        <f t="shared" si="11"/>
        <v>79.619047619047606</v>
      </c>
      <c r="P56" s="38">
        <f t="shared" si="12"/>
        <v>65.142857142857139</v>
      </c>
      <c r="Q56" s="38">
        <f t="shared" si="13"/>
        <v>86.857142857142847</v>
      </c>
      <c r="R56" s="38">
        <f t="shared" si="14"/>
        <v>72.38095238095238</v>
      </c>
      <c r="S56" s="39">
        <f t="shared" si="15"/>
        <v>-7.2380952380952408</v>
      </c>
      <c r="T56" s="39">
        <f t="shared" si="16"/>
        <v>-7.2380952380952408</v>
      </c>
      <c r="U56" t="s">
        <v>131</v>
      </c>
      <c r="V56" t="s">
        <v>129</v>
      </c>
      <c r="W56" t="s">
        <v>71</v>
      </c>
      <c r="X56" t="s">
        <v>487</v>
      </c>
      <c r="Y56" s="41"/>
    </row>
    <row r="57" spans="1:25" ht="15" x14ac:dyDescent="0.25">
      <c r="A57">
        <v>2.2000000000000002</v>
      </c>
      <c r="B57">
        <v>1.68</v>
      </c>
      <c r="C57" s="29">
        <f t="shared" si="0"/>
        <v>4.9783549783549708E-2</v>
      </c>
      <c r="D57" s="30">
        <f>IF(OR($A57="",$B57=""),"",A57*'MPTO_working_2-way'!$G56)</f>
        <v>2.3095238095238098</v>
      </c>
      <c r="E57" s="32">
        <f>IF(OR($A57="",$B57=""),"",B57*'MPTO_working_2-way'!$G56)</f>
        <v>1.7636363636363634</v>
      </c>
      <c r="F57" s="30">
        <f>IF(OR($A57="",$B57=""),"",'MPTO_working_2-way'!D56)</f>
        <v>2.327455919395466</v>
      </c>
      <c r="G57" s="32">
        <f>IF(OR($A57="",$B57=""),"",'MPTO_working_2-way'!E56)</f>
        <v>1.7533206831119543</v>
      </c>
      <c r="H57" s="30">
        <f>IF(OR($A57="",$B57=""),"",'OddsRatio_working_2-way'!M56)</f>
        <v>2.3284223283101424</v>
      </c>
      <c r="I57" s="30">
        <f>IF(OR($A57="",$B57=""),"",'OddsRatio_working_2-way'!N56)</f>
        <v>1.7527726527090808</v>
      </c>
      <c r="J57" s="30">
        <f>IF('Log_working_2-way'!$D56="","",A57^('Log_working_2-way'!$D56))</f>
        <v>2.3368281041445402</v>
      </c>
      <c r="K57" s="32">
        <f>IF('Log_working_2-way'!$D56="","",B57^('Log_working_2-way'!$D56))</f>
        <v>1.7480393304857011</v>
      </c>
      <c r="L57" s="37">
        <f t="shared" si="9"/>
        <v>0.43298969072164945</v>
      </c>
      <c r="M57" s="37">
        <f t="shared" si="10"/>
        <v>0.56701030927835061</v>
      </c>
      <c r="N57" s="38">
        <v>153</v>
      </c>
      <c r="O57" s="38">
        <f t="shared" si="11"/>
        <v>83.454545454545467</v>
      </c>
      <c r="P57" s="38">
        <f t="shared" si="12"/>
        <v>61.928571428571409</v>
      </c>
      <c r="Q57" s="38">
        <f t="shared" si="13"/>
        <v>91.071428571428569</v>
      </c>
      <c r="R57" s="38">
        <f t="shared" si="14"/>
        <v>69.545454545454547</v>
      </c>
      <c r="S57" s="39">
        <f t="shared" si="15"/>
        <v>-7.6168831168831019</v>
      </c>
      <c r="T57" s="39">
        <f t="shared" si="16"/>
        <v>-7.6168831168831375</v>
      </c>
      <c r="U57" t="s">
        <v>136</v>
      </c>
      <c r="V57" t="s">
        <v>102</v>
      </c>
      <c r="W57" t="s">
        <v>71</v>
      </c>
      <c r="X57" t="s">
        <v>487</v>
      </c>
      <c r="Y57" s="41"/>
    </row>
    <row r="58" spans="1:25" ht="15" x14ac:dyDescent="0.25">
      <c r="A58">
        <v>1.84</v>
      </c>
      <c r="B58">
        <v>2.0099999999999998</v>
      </c>
      <c r="C58" s="29">
        <f t="shared" si="0"/>
        <v>4.099069868051064E-2</v>
      </c>
      <c r="D58" s="30">
        <f>IF(OR($A58="",$B58=""),"",A58*'MPTO_working_2-way'!$G57)</f>
        <v>1.9154228855721396</v>
      </c>
      <c r="E58" s="32">
        <f>IF(OR($A58="",$B58=""),"",B58*'MPTO_working_2-way'!$G57)</f>
        <v>2.0923913043478262</v>
      </c>
      <c r="F58" s="30">
        <f>IF(OR($A58="",$B58=""),"",'MPTO_working_2-way'!D57)</f>
        <v>1.9121083652155932</v>
      </c>
      <c r="G58" s="32">
        <f>IF(OR($A58="",$B58=""),"",'MPTO_working_2-way'!E57)</f>
        <v>2.0963609568076182</v>
      </c>
      <c r="H58" s="30">
        <f>IF(OR($A58="",$B58=""),"",'OddsRatio_working_2-way'!M57)</f>
        <v>1.9119666486866893</v>
      </c>
      <c r="I58" s="30">
        <f>IF(OR($A58="",$B58=""),"",'OddsRatio_working_2-way'!N57)</f>
        <v>2.096531327587567</v>
      </c>
      <c r="J58" s="30">
        <f>IF('Log_working_2-way'!$D57="","",A58^('Log_working_2-way'!$D57))</f>
        <v>1.910451628812909</v>
      </c>
      <c r="K58" s="32">
        <f>IF('Log_working_2-way'!$D57="","",B58^('Log_working_2-way'!$D57))</f>
        <v>2.0983559898768491</v>
      </c>
      <c r="L58" s="37">
        <f t="shared" si="9"/>
        <v>0.52207792207792203</v>
      </c>
      <c r="M58" s="37">
        <f t="shared" si="10"/>
        <v>0.47792207792207791</v>
      </c>
      <c r="N58" s="38">
        <v>154</v>
      </c>
      <c r="O58" s="38">
        <f t="shared" si="11"/>
        <v>70.304347826086953</v>
      </c>
      <c r="P58" s="38">
        <f t="shared" si="12"/>
        <v>77.383084577114417</v>
      </c>
      <c r="Q58" s="38">
        <f t="shared" si="13"/>
        <v>76.616915422885583</v>
      </c>
      <c r="R58" s="38">
        <f t="shared" si="14"/>
        <v>83.695652173913032</v>
      </c>
      <c r="S58" s="39">
        <f t="shared" si="15"/>
        <v>-6.3125675967986297</v>
      </c>
      <c r="T58" s="39">
        <f t="shared" si="16"/>
        <v>-6.3125675967986155</v>
      </c>
      <c r="U58" t="s">
        <v>138</v>
      </c>
      <c r="V58" t="s">
        <v>132</v>
      </c>
      <c r="W58" t="s">
        <v>71</v>
      </c>
      <c r="X58" t="s">
        <v>487</v>
      </c>
      <c r="Y58" s="41"/>
    </row>
    <row r="59" spans="1:25" ht="15" x14ac:dyDescent="0.25">
      <c r="A59">
        <v>1.94</v>
      </c>
      <c r="B59">
        <v>1.89</v>
      </c>
      <c r="C59" s="29">
        <f t="shared" si="0"/>
        <v>4.4564446626302434E-2</v>
      </c>
      <c r="D59" s="30">
        <f>IF(OR($A59="",$B59=""),"",A59*'MPTO_working_2-way'!$G58)</f>
        <v>2.0264550264550265</v>
      </c>
      <c r="E59" s="32">
        <f>IF(OR($A59="",$B59=""),"",B59*'MPTO_working_2-way'!$G58)</f>
        <v>1.9742268041237114</v>
      </c>
      <c r="F59" s="30">
        <f>IF(OR($A59="",$B59=""),"",'MPTO_working_2-way'!D58)</f>
        <v>2.0276502792678208</v>
      </c>
      <c r="G59" s="32">
        <f>IF(OR($A59="",$B59=""),"",'MPTO_working_2-way'!E58)</f>
        <v>1.9730936877791532</v>
      </c>
      <c r="H59" s="30">
        <f>IF(OR($A59="",$B59=""),"",'OddsRatio_working_2-way'!M58)</f>
        <v>2.0277060743621682</v>
      </c>
      <c r="I59" s="30">
        <f>IF(OR($A59="",$B59=""),"",'OddsRatio_working_2-way'!N58)</f>
        <v>1.9730408576407765</v>
      </c>
      <c r="J59" s="30">
        <f>IF('Log_working_2-way'!$D58="","",A59^('Log_working_2-way'!$D58))</f>
        <v>2.0282558996234914</v>
      </c>
      <c r="K59" s="32">
        <f>IF('Log_working_2-way'!$D58="","",B59^('Log_working_2-way'!$D58))</f>
        <v>1.9725205567658568</v>
      </c>
      <c r="L59" s="37">
        <f t="shared" si="9"/>
        <v>0.49347258485639683</v>
      </c>
      <c r="M59" s="37">
        <f t="shared" si="10"/>
        <v>0.50652741514360311</v>
      </c>
      <c r="N59" s="38">
        <v>155</v>
      </c>
      <c r="O59" s="38">
        <f t="shared" si="11"/>
        <v>75.103092783505161</v>
      </c>
      <c r="P59" s="38">
        <f t="shared" si="12"/>
        <v>72.989417989418001</v>
      </c>
      <c r="Q59" s="38">
        <f t="shared" si="13"/>
        <v>82.010582010582027</v>
      </c>
      <c r="R59" s="38">
        <f t="shared" si="14"/>
        <v>79.896907216494853</v>
      </c>
      <c r="S59" s="39">
        <f t="shared" si="15"/>
        <v>-6.9074892270768657</v>
      </c>
      <c r="T59" s="39">
        <f t="shared" si="16"/>
        <v>-6.9074892270768515</v>
      </c>
      <c r="U59" t="s">
        <v>165</v>
      </c>
      <c r="V59" t="s">
        <v>68</v>
      </c>
      <c r="W59" t="s">
        <v>71</v>
      </c>
      <c r="X59" t="s">
        <v>487</v>
      </c>
      <c r="Y59" s="41"/>
    </row>
    <row r="60" spans="1:25" s="35" customFormat="1" ht="15" x14ac:dyDescent="0.25">
      <c r="A60">
        <v>2.2999999999999998</v>
      </c>
      <c r="B60">
        <v>1.63</v>
      </c>
      <c r="C60" s="29">
        <f t="shared" si="0"/>
        <v>4.8279541210989763E-2</v>
      </c>
      <c r="D60" s="30">
        <f>IF(OR($A60="",$B60=""),"",A60*'MPTO_working_2-way'!$G59)</f>
        <v>2.4110429447852764</v>
      </c>
      <c r="E60" s="32">
        <f>IF(OR($A60="",$B60=""),"",B60*'MPTO_working_2-way'!$G59)</f>
        <v>1.7086956521739132</v>
      </c>
      <c r="F60" s="30">
        <f>IF(OR($A60="",$B60=""),"",'MPTO_working_2-way'!D59)</f>
        <v>2.4352062357908415</v>
      </c>
      <c r="G60" s="32">
        <f>IF(OR($A60="",$B60=""),"",'MPTO_working_2-way'!E59)</f>
        <v>1.6967639737497173</v>
      </c>
      <c r="H60" s="30">
        <f>IF(OR($A60="",$B60=""),"",'OddsRatio_working_2-way'!M59)</f>
        <v>2.4364860122855578</v>
      </c>
      <c r="I60" s="30">
        <f>IF(OR($A60="",$B60=""),"",'OddsRatio_working_2-way'!N59)</f>
        <v>1.6961432213383858</v>
      </c>
      <c r="J60" s="30">
        <f>IF('Log_working_2-way'!$D59="","",A60^('Log_working_2-way'!$D59))</f>
        <v>2.4478595145117024</v>
      </c>
      <c r="K60" s="32">
        <f>IF('Log_working_2-way'!$D59="","",B60^('Log_working_2-way'!$D59))</f>
        <v>1.6906747443214869</v>
      </c>
      <c r="L60" s="37">
        <f t="shared" si="9"/>
        <v>0.41475826972010171</v>
      </c>
      <c r="M60" s="37">
        <f t="shared" si="10"/>
        <v>0.58524173027989812</v>
      </c>
      <c r="N60" s="38">
        <v>156</v>
      </c>
      <c r="O60" s="38">
        <f t="shared" si="11"/>
        <v>88.173913043478251</v>
      </c>
      <c r="P60" s="38">
        <f t="shared" si="12"/>
        <v>60.294478527607346</v>
      </c>
      <c r="Q60" s="38">
        <f t="shared" si="13"/>
        <v>95.705521472392633</v>
      </c>
      <c r="R60" s="38">
        <f t="shared" si="14"/>
        <v>67.826086956521749</v>
      </c>
      <c r="S60" s="39">
        <f t="shared" si="15"/>
        <v>-7.5316084289143816</v>
      </c>
      <c r="T60" s="39">
        <f t="shared" si="16"/>
        <v>-7.531608428914403</v>
      </c>
      <c r="U60" t="s">
        <v>82</v>
      </c>
      <c r="V60" t="s">
        <v>76</v>
      </c>
      <c r="W60" t="s">
        <v>72</v>
      </c>
      <c r="X60" t="s">
        <v>487</v>
      </c>
      <c r="Y60" s="41"/>
    </row>
    <row r="61" spans="1:25" ht="15" x14ac:dyDescent="0.25">
      <c r="A61">
        <v>2.1</v>
      </c>
      <c r="B61">
        <v>1.75</v>
      </c>
      <c r="C61" s="29">
        <f t="shared" si="0"/>
        <v>4.761904761904745E-2</v>
      </c>
      <c r="D61" s="30">
        <f>IF(OR($A61="",$B61=""),"",A61*'MPTO_working_2-way'!$G60)</f>
        <v>2.1999999999999997</v>
      </c>
      <c r="E61" s="32">
        <f>IF(OR($A61="",$B61=""),"",B61*'MPTO_working_2-way'!$G60)</f>
        <v>1.833333333333333</v>
      </c>
      <c r="F61" s="30">
        <f>IF(OR($A61="",$B61=""),"",'MPTO_working_2-way'!D60)</f>
        <v>2.2105263157894735</v>
      </c>
      <c r="G61" s="32">
        <f>IF(OR($A61="",$B61=""),"",'MPTO_working_2-way'!E60)</f>
        <v>1.8260869565217388</v>
      </c>
      <c r="H61" s="30">
        <f>IF(OR($A61="",$B61=""),"",'OddsRatio_working_2-way'!M60)</f>
        <v>2.2110601416389968</v>
      </c>
      <c r="I61" s="30">
        <f>IF(OR($A61="",$B61=""),"",'OddsRatio_working_2-way'!N60)</f>
        <v>1.8257228238447702</v>
      </c>
      <c r="J61" s="30">
        <f>IF('Log_working_2-way'!$D60="","",A61^('Log_working_2-way'!$D60))</f>
        <v>2.2159538718240408</v>
      </c>
      <c r="K61" s="32">
        <f>IF('Log_working_2-way'!$D60="","",B61^('Log_working_2-way'!$D60))</f>
        <v>1.8223996182512778</v>
      </c>
      <c r="L61" s="37">
        <f t="shared" si="9"/>
        <v>0.45454545454545459</v>
      </c>
      <c r="M61" s="37">
        <f t="shared" si="10"/>
        <v>0.54545454545454553</v>
      </c>
      <c r="N61" s="38">
        <v>157</v>
      </c>
      <c r="O61" s="38">
        <f t="shared" si="11"/>
        <v>82.238095238095227</v>
      </c>
      <c r="P61" s="38">
        <f t="shared" si="12"/>
        <v>67.285714285714278</v>
      </c>
      <c r="Q61" s="38">
        <f t="shared" si="13"/>
        <v>89.714285714285708</v>
      </c>
      <c r="R61" s="38">
        <f t="shared" si="14"/>
        <v>74.761904761904759</v>
      </c>
      <c r="S61" s="39">
        <f t="shared" si="15"/>
        <v>-7.4761904761904816</v>
      </c>
      <c r="T61" s="39">
        <f t="shared" si="16"/>
        <v>-7.4761904761904816</v>
      </c>
      <c r="U61" t="s">
        <v>81</v>
      </c>
      <c r="V61" t="s">
        <v>90</v>
      </c>
      <c r="W61" t="s">
        <v>72</v>
      </c>
      <c r="X61" t="s">
        <v>487</v>
      </c>
      <c r="Y61" s="41"/>
    </row>
    <row r="62" spans="1:25" ht="15" x14ac:dyDescent="0.25">
      <c r="A62">
        <v>2.14</v>
      </c>
      <c r="B62">
        <v>1.72</v>
      </c>
      <c r="C62" s="29">
        <f t="shared" si="0"/>
        <v>4.8685068463377501E-2</v>
      </c>
      <c r="D62" s="30">
        <f>IF(OR($A62="",$B62=""),"",A62*'MPTO_working_2-way'!$G61)</f>
        <v>2.2441860465116279</v>
      </c>
      <c r="E62" s="32">
        <f>IF(OR($A62="",$B62=""),"",B62*'MPTO_working_2-way'!$G61)</f>
        <v>1.8037383177570092</v>
      </c>
      <c r="F62" s="30">
        <f>IF(OR($A62="",$B62=""),"",'MPTO_working_2-way'!D61)</f>
        <v>2.2576054955839058</v>
      </c>
      <c r="G62" s="32">
        <f>IF(OR($A62="",$B62=""),"",'MPTO_working_2-way'!E61)</f>
        <v>1.7951619196254389</v>
      </c>
      <c r="H62" s="30">
        <f>IF(OR($A62="",$B62=""),"",'OddsRatio_working_2-way'!M61)</f>
        <v>2.2583057392117913</v>
      </c>
      <c r="I62" s="30">
        <f>IF(OR($A62="",$B62=""),"",'OddsRatio_working_2-way'!N61)</f>
        <v>1.7947194142390264</v>
      </c>
      <c r="J62" s="30">
        <f>IF('Log_working_2-way'!$D61="","",A62^('Log_working_2-way'!$D61))</f>
        <v>2.2645658948599179</v>
      </c>
      <c r="K62" s="32">
        <f>IF('Log_working_2-way'!$D61="","",B62^('Log_working_2-way'!$D61))</f>
        <v>1.7907852046807202</v>
      </c>
      <c r="L62" s="37">
        <f t="shared" si="9"/>
        <v>0.44559585492227982</v>
      </c>
      <c r="M62" s="37">
        <f t="shared" si="10"/>
        <v>0.55440414507772029</v>
      </c>
      <c r="N62" s="38">
        <v>158</v>
      </c>
      <c r="O62" s="38">
        <f t="shared" si="11"/>
        <v>84.168224299065429</v>
      </c>
      <c r="P62" s="38">
        <f t="shared" si="12"/>
        <v>66.139534883720927</v>
      </c>
      <c r="Q62" s="38">
        <f t="shared" si="13"/>
        <v>91.860465116279073</v>
      </c>
      <c r="R62" s="38">
        <f t="shared" si="14"/>
        <v>73.831775700934585</v>
      </c>
      <c r="S62" s="39">
        <f t="shared" si="15"/>
        <v>-7.6922408172136443</v>
      </c>
      <c r="T62" s="39">
        <f t="shared" si="16"/>
        <v>-7.6922408172136585</v>
      </c>
      <c r="U62" t="s">
        <v>144</v>
      </c>
      <c r="V62" t="s">
        <v>108</v>
      </c>
      <c r="W62" t="s">
        <v>72</v>
      </c>
      <c r="X62" t="s">
        <v>487</v>
      </c>
      <c r="Y62" s="41"/>
    </row>
    <row r="63" spans="1:25" ht="15" x14ac:dyDescent="0.25">
      <c r="A63">
        <v>2.0099999999999998</v>
      </c>
      <c r="B63">
        <v>1.83</v>
      </c>
      <c r="C63" s="29">
        <f t="shared" si="0"/>
        <v>4.3960525242639381E-2</v>
      </c>
      <c r="D63" s="30">
        <f>IF(OR($A63="",$B63=""),"",A63*'MPTO_working_2-way'!$G62)</f>
        <v>2.098360655737705</v>
      </c>
      <c r="E63" s="32">
        <f>IF(OR($A63="",$B63=""),"",B63*'MPTO_working_2-way'!$G62)</f>
        <v>1.91044776119403</v>
      </c>
      <c r="F63" s="30">
        <f>IF(OR($A63="",$B63=""),"",'MPTO_working_2-way'!D62)</f>
        <v>2.1029071263184975</v>
      </c>
      <c r="G63" s="32">
        <f>IF(OR($A63="",$B63=""),"",'MPTO_working_2-way'!E62)</f>
        <v>1.9066946582691862</v>
      </c>
      <c r="H63" s="30">
        <f>IF(OR($A63="",$B63=""),"",'OddsRatio_working_2-way'!M62)</f>
        <v>2.1031171605407648</v>
      </c>
      <c r="I63" s="30">
        <f>IF(OR($A63="",$B63=""),"",'OddsRatio_working_2-way'!N62)</f>
        <v>1.9065220230186481</v>
      </c>
      <c r="J63" s="30">
        <f>IF('Log_working_2-way'!$D62="","",A63^('Log_working_2-way'!$D62))</f>
        <v>2.105213321317545</v>
      </c>
      <c r="K63" s="32">
        <f>IF('Log_working_2-way'!$D62="","",B63^('Log_working_2-way'!$D62))</f>
        <v>1.9048027025294283</v>
      </c>
      <c r="L63" s="37">
        <f t="shared" si="9"/>
        <v>0.4765625</v>
      </c>
      <c r="M63" s="37">
        <f t="shared" si="10"/>
        <v>0.5234375</v>
      </c>
      <c r="N63" s="38">
        <v>159</v>
      </c>
      <c r="O63" s="38">
        <f t="shared" si="11"/>
        <v>79.895522388059703</v>
      </c>
      <c r="P63" s="38">
        <f t="shared" si="12"/>
        <v>72.114754098360663</v>
      </c>
      <c r="Q63" s="38">
        <f t="shared" si="13"/>
        <v>86.885245901639337</v>
      </c>
      <c r="R63" s="38">
        <f t="shared" si="14"/>
        <v>79.104477611940311</v>
      </c>
      <c r="S63" s="39">
        <f t="shared" si="15"/>
        <v>-6.9897235135796336</v>
      </c>
      <c r="T63" s="39">
        <f t="shared" si="16"/>
        <v>-6.9897235135796478</v>
      </c>
      <c r="U63" t="s">
        <v>91</v>
      </c>
      <c r="V63" t="s">
        <v>145</v>
      </c>
      <c r="W63" t="s">
        <v>72</v>
      </c>
      <c r="X63" t="s">
        <v>487</v>
      </c>
      <c r="Y63" s="41"/>
    </row>
    <row r="64" spans="1:25" ht="15" x14ac:dyDescent="0.25">
      <c r="A64">
        <v>2.2200000000000002</v>
      </c>
      <c r="B64">
        <v>1.68</v>
      </c>
      <c r="C64" s="29">
        <f t="shared" si="0"/>
        <v>4.5688545688545634E-2</v>
      </c>
      <c r="D64" s="30">
        <f>IF(OR($A64="",$B64=""),"",A64*'MPTO_working_2-way'!$G63)</f>
        <v>2.3214285714285716</v>
      </c>
      <c r="E64" s="32">
        <f>IF(OR($A64="",$B64=""),"",B64*'MPTO_working_2-way'!$G63)</f>
        <v>1.7567567567567566</v>
      </c>
      <c r="F64" s="30">
        <f>IF(OR($A64="",$B64=""),"",'MPTO_working_2-way'!D63)</f>
        <v>2.3386004514672689</v>
      </c>
      <c r="G64" s="32">
        <f>IF(OR($A64="",$B64=""),"",'MPTO_working_2-way'!E63)</f>
        <v>1.7470489038785832</v>
      </c>
      <c r="H64" s="30">
        <f>IF(OR($A64="",$B64=""),"",'OddsRatio_working_2-way'!M63)</f>
        <v>2.3394467690277296</v>
      </c>
      <c r="I64" s="30">
        <f>IF(OR($A64="",$B64=""),"",'OddsRatio_working_2-way'!N63)</f>
        <v>1.7465768876547993</v>
      </c>
      <c r="J64" s="30">
        <f>IF('Log_working_2-way'!$D63="","",A64^('Log_working_2-way'!$D63))</f>
        <v>2.3474640771287958</v>
      </c>
      <c r="K64" s="32">
        <f>IF('Log_working_2-way'!$D63="","",B64^('Log_working_2-way'!$D63))</f>
        <v>1.7421348123284788</v>
      </c>
      <c r="L64" s="37">
        <f t="shared" si="9"/>
        <v>0.43076923076923074</v>
      </c>
      <c r="M64" s="37">
        <f t="shared" si="10"/>
        <v>0.56923076923076932</v>
      </c>
      <c r="N64" s="38">
        <v>160</v>
      </c>
      <c r="O64" s="38">
        <f t="shared" si="11"/>
        <v>87.927927927927939</v>
      </c>
      <c r="P64" s="38">
        <f t="shared" si="12"/>
        <v>64.761904761904773</v>
      </c>
      <c r="Q64" s="38">
        <f t="shared" si="13"/>
        <v>95.238095238095241</v>
      </c>
      <c r="R64" s="38">
        <f t="shared" si="14"/>
        <v>72.072072072072061</v>
      </c>
      <c r="S64" s="39">
        <f t="shared" si="15"/>
        <v>-7.3101673101673015</v>
      </c>
      <c r="T64" s="39">
        <f t="shared" si="16"/>
        <v>-7.3101673101672873</v>
      </c>
      <c r="U64" t="s">
        <v>107</v>
      </c>
      <c r="V64" t="s">
        <v>114</v>
      </c>
      <c r="W64" t="s">
        <v>72</v>
      </c>
      <c r="X64" t="s">
        <v>487</v>
      </c>
      <c r="Y64" s="41"/>
    </row>
    <row r="65" spans="1:25" ht="15" x14ac:dyDescent="0.25">
      <c r="A65">
        <v>2.3199999999999998</v>
      </c>
      <c r="B65">
        <v>1.63</v>
      </c>
      <c r="C65" s="29">
        <f t="shared" si="0"/>
        <v>4.4531415273958208E-2</v>
      </c>
      <c r="D65" s="30">
        <f>IF(OR($A65="",$B65=""),"",A65*'MPTO_working_2-way'!$G64)</f>
        <v>2.423312883435583</v>
      </c>
      <c r="E65" s="32">
        <f>IF(OR($A65="",$B65=""),"",B65*'MPTO_working_2-way'!$G64)</f>
        <v>1.7025862068965518</v>
      </c>
      <c r="F65" s="30">
        <f>IF(OR($A65="",$B65=""),"",'MPTO_working_2-way'!D64)</f>
        <v>2.4463708112304308</v>
      </c>
      <c r="G65" s="32">
        <f>IF(OR($A65="",$B65=""),"",'MPTO_working_2-way'!E64)</f>
        <v>1.6913856337776187</v>
      </c>
      <c r="H65" s="30">
        <f>IF(OR($A65="",$B65=""),"",'OddsRatio_working_2-way'!M64)</f>
        <v>2.4474937289114918</v>
      </c>
      <c r="I65" s="30">
        <f>IF(OR($A65="",$B65=""),"",'OddsRatio_working_2-way'!N64)</f>
        <v>1.6908492797077574</v>
      </c>
      <c r="J65" s="30">
        <f>IF('Log_working_2-way'!$D64="","",A65^('Log_working_2-way'!$D64))</f>
        <v>2.4583050322184126</v>
      </c>
      <c r="K65" s="32">
        <f>IF('Log_working_2-way'!$D64="","",B65^('Log_working_2-way'!$D64))</f>
        <v>1.6857275932718412</v>
      </c>
      <c r="L65" s="37">
        <f t="shared" si="9"/>
        <v>0.41265822784810124</v>
      </c>
      <c r="M65" s="37">
        <f t="shared" si="10"/>
        <v>0.58734177215189864</v>
      </c>
      <c r="N65" s="38">
        <v>161</v>
      </c>
      <c r="O65" s="38">
        <f t="shared" si="11"/>
        <v>91.603448275862064</v>
      </c>
      <c r="P65" s="38">
        <f t="shared" si="12"/>
        <v>62.226993865030678</v>
      </c>
      <c r="Q65" s="38">
        <f t="shared" si="13"/>
        <v>98.773006134969322</v>
      </c>
      <c r="R65" s="38">
        <f t="shared" si="14"/>
        <v>69.396551724137936</v>
      </c>
      <c r="S65" s="39">
        <f t="shared" si="15"/>
        <v>-7.1695578591072575</v>
      </c>
      <c r="T65" s="39">
        <f t="shared" si="16"/>
        <v>-7.1695578591072575</v>
      </c>
      <c r="U65" t="s">
        <v>166</v>
      </c>
      <c r="V65" t="s">
        <v>142</v>
      </c>
      <c r="W65" t="s">
        <v>72</v>
      </c>
      <c r="X65" t="s">
        <v>487</v>
      </c>
      <c r="Y65" s="41"/>
    </row>
    <row r="66" spans="1:25" ht="15" x14ac:dyDescent="0.25">
      <c r="A66">
        <v>2</v>
      </c>
      <c r="B66">
        <v>1.84</v>
      </c>
      <c r="C66" s="29">
        <f t="shared" si="0"/>
        <v>4.3478260869565188E-2</v>
      </c>
      <c r="D66" s="30">
        <f>IF(OR($A66="",$B66=""),"",A66*'MPTO_working_2-way'!$G65)</f>
        <v>2.0869565217391304</v>
      </c>
      <c r="E66" s="32">
        <f>IF(OR($A66="",$B66=""),"",B66*'MPTO_working_2-way'!$G65)</f>
        <v>1.92</v>
      </c>
      <c r="F66" s="30">
        <f>IF(OR($A66="",$B66=""),"",'MPTO_working_2-way'!D65)</f>
        <v>2.0909090909090908</v>
      </c>
      <c r="G66" s="32">
        <f>IF(OR($A66="",$B66=""),"",'MPTO_working_2-way'!E65)</f>
        <v>1.9166666666666665</v>
      </c>
      <c r="H66" s="30">
        <f>IF(OR($A66="",$B66=""),"",'OddsRatio_working_2-way'!M65)</f>
        <v>2.091089451179962</v>
      </c>
      <c r="I66" s="30">
        <f>IF(OR($A66="",$B66=""),"",'OddsRatio_working_2-way'!N65)</f>
        <v>1.9165151389911681</v>
      </c>
      <c r="J66" s="30">
        <f>IF('Log_working_2-way'!$D65="","",A66^('Log_working_2-way'!$D65))</f>
        <v>2.0929101135076231</v>
      </c>
      <c r="K66" s="32">
        <f>IF('Log_working_2-way'!$D65="","",B66^('Log_working_2-way'!$D65))</f>
        <v>1.9149883303671131</v>
      </c>
      <c r="L66" s="37">
        <f t="shared" si="9"/>
        <v>0.47916666666666669</v>
      </c>
      <c r="M66" s="37">
        <f t="shared" si="10"/>
        <v>0.52083333333333337</v>
      </c>
      <c r="N66" s="38">
        <v>162</v>
      </c>
      <c r="O66" s="38">
        <f t="shared" si="11"/>
        <v>81</v>
      </c>
      <c r="P66" s="38">
        <f t="shared" si="12"/>
        <v>73.956521739130451</v>
      </c>
      <c r="Q66" s="38">
        <f t="shared" si="13"/>
        <v>88.043478260869563</v>
      </c>
      <c r="R66" s="38">
        <f t="shared" si="14"/>
        <v>81</v>
      </c>
      <c r="S66" s="39">
        <f t="shared" si="15"/>
        <v>-7.0434782608695627</v>
      </c>
      <c r="T66" s="39">
        <f t="shared" si="16"/>
        <v>-7.0434782608695485</v>
      </c>
      <c r="U66" t="s">
        <v>139</v>
      </c>
      <c r="V66" t="s">
        <v>89</v>
      </c>
      <c r="W66" t="s">
        <v>72</v>
      </c>
      <c r="X66" t="s">
        <v>487</v>
      </c>
      <c r="Y66" s="41"/>
    </row>
    <row r="67" spans="1:25" ht="15" x14ac:dyDescent="0.25">
      <c r="A67">
        <v>2.13</v>
      </c>
      <c r="B67">
        <v>1.73</v>
      </c>
      <c r="C67" s="29">
        <f t="shared" ref="C67:C130" si="17">IF(OR($A67="",$B67=""),"",(1/A67)+(1/B67)-1)</f>
        <v>4.7518250156042274E-2</v>
      </c>
      <c r="D67" s="30">
        <f>IF(OR($A67="",$B67=""),"",A67*'MPTO_working_2-way'!$G66)</f>
        <v>2.2312138728323698</v>
      </c>
      <c r="E67" s="32">
        <f>IF(OR($A67="",$B67=""),"",B67*'MPTO_working_2-way'!$G66)</f>
        <v>1.812206572769953</v>
      </c>
      <c r="F67" s="30">
        <f>IF(OR($A67="",$B67=""),"",'MPTO_working_2-way'!D66)</f>
        <v>2.243538616091814</v>
      </c>
      <c r="G67" s="32">
        <f>IF(OR($A67="",$B67=""),"",'MPTO_working_2-way'!E66)</f>
        <v>1.8041567725036107</v>
      </c>
      <c r="H67" s="30">
        <f>IF(OR($A67="",$B67=""),"",'OddsRatio_working_2-way'!M66)</f>
        <v>2.244164460784607</v>
      </c>
      <c r="I67" s="30">
        <f>IF(OR($A67="",$B67=""),"",'OddsRatio_working_2-way'!N66)</f>
        <v>1.8037522622767821</v>
      </c>
      <c r="J67" s="30">
        <f>IF('Log_working_2-way'!$D66="","",A67^('Log_working_2-way'!$D66))</f>
        <v>2.2499028330075874</v>
      </c>
      <c r="K67" s="32">
        <f>IF('Log_working_2-way'!$D66="","",B67^('Log_working_2-way'!$D66))</f>
        <v>1.8000621917089168</v>
      </c>
      <c r="L67" s="37">
        <f t="shared" si="9"/>
        <v>0.44818652849740936</v>
      </c>
      <c r="M67" s="37">
        <f t="shared" si="10"/>
        <v>0.55181347150259064</v>
      </c>
      <c r="N67" s="38">
        <v>163</v>
      </c>
      <c r="O67" s="38">
        <f t="shared" si="11"/>
        <v>86.474178403755872</v>
      </c>
      <c r="P67" s="38">
        <f t="shared" si="12"/>
        <v>68.780346820809257</v>
      </c>
      <c r="Q67" s="38">
        <f t="shared" si="13"/>
        <v>94.219653179190757</v>
      </c>
      <c r="R67" s="38">
        <f t="shared" si="14"/>
        <v>76.525821596244128</v>
      </c>
      <c r="S67" s="39">
        <f t="shared" si="15"/>
        <v>-7.7454747754348858</v>
      </c>
      <c r="T67" s="39">
        <f t="shared" si="16"/>
        <v>-7.7454747754348716</v>
      </c>
      <c r="U67" t="s">
        <v>141</v>
      </c>
      <c r="V67" t="s">
        <v>79</v>
      </c>
      <c r="W67" t="s">
        <v>72</v>
      </c>
      <c r="X67" t="s">
        <v>487</v>
      </c>
      <c r="Y67" s="41"/>
    </row>
    <row r="68" spans="1:25" ht="15" x14ac:dyDescent="0.25">
      <c r="A68">
        <v>2.13</v>
      </c>
      <c r="B68">
        <v>1.73</v>
      </c>
      <c r="C68" s="29">
        <f t="shared" si="17"/>
        <v>4.7518250156042274E-2</v>
      </c>
      <c r="D68" s="30">
        <f>IF(OR($A68="",$B68=""),"",A68*'MPTO_working_2-way'!$G67)</f>
        <v>2.2312138728323698</v>
      </c>
      <c r="E68" s="32">
        <f>IF(OR($A68="",$B68=""),"",B68*'MPTO_working_2-way'!$G67)</f>
        <v>1.812206572769953</v>
      </c>
      <c r="F68" s="30">
        <f>IF(OR($A68="",$B68=""),"",'MPTO_working_2-way'!D67)</f>
        <v>2.243538616091814</v>
      </c>
      <c r="G68" s="32">
        <f>IF(OR($A68="",$B68=""),"",'MPTO_working_2-way'!E67)</f>
        <v>1.8041567725036107</v>
      </c>
      <c r="H68" s="30">
        <f>IF(OR($A68="",$B68=""),"",'OddsRatio_working_2-way'!M67)</f>
        <v>2.244164460784607</v>
      </c>
      <c r="I68" s="30">
        <f>IF(OR($A68="",$B68=""),"",'OddsRatio_working_2-way'!N67)</f>
        <v>1.8037522622767821</v>
      </c>
      <c r="J68" s="30">
        <f>IF('Log_working_2-way'!$D67="","",A68^('Log_working_2-way'!$D67))</f>
        <v>2.2499028330075874</v>
      </c>
      <c r="K68" s="32">
        <f>IF('Log_working_2-way'!$D67="","",B68^('Log_working_2-way'!$D67))</f>
        <v>1.8000621917089168</v>
      </c>
      <c r="L68" s="37">
        <f t="shared" si="9"/>
        <v>0.44818652849740936</v>
      </c>
      <c r="M68" s="37">
        <f t="shared" si="10"/>
        <v>0.55181347150259064</v>
      </c>
      <c r="N68" s="38">
        <v>164</v>
      </c>
      <c r="O68" s="38">
        <f t="shared" si="11"/>
        <v>87.004694835680752</v>
      </c>
      <c r="P68" s="38">
        <f t="shared" si="12"/>
        <v>69.202312138728317</v>
      </c>
      <c r="Q68" s="38">
        <f t="shared" si="13"/>
        <v>94.797687861271683</v>
      </c>
      <c r="R68" s="38">
        <f t="shared" si="14"/>
        <v>76.995305164319248</v>
      </c>
      <c r="S68" s="39">
        <f t="shared" si="15"/>
        <v>-7.7929930255909312</v>
      </c>
      <c r="T68" s="39">
        <f t="shared" si="16"/>
        <v>-7.7929930255909312</v>
      </c>
      <c r="U68" t="s">
        <v>85</v>
      </c>
      <c r="V68" t="s">
        <v>80</v>
      </c>
      <c r="W68" t="s">
        <v>72</v>
      </c>
      <c r="X68" t="s">
        <v>487</v>
      </c>
      <c r="Y68" s="41"/>
    </row>
    <row r="69" spans="1:25" ht="15" x14ac:dyDescent="0.25">
      <c r="A69">
        <v>2.11</v>
      </c>
      <c r="B69">
        <v>1.75</v>
      </c>
      <c r="C69" s="29">
        <f t="shared" si="17"/>
        <v>4.5362220717670931E-2</v>
      </c>
      <c r="D69" s="30">
        <f>IF(OR($A69="",$B69=""),"",A69*'MPTO_working_2-way'!$G68)</f>
        <v>2.2057142857142855</v>
      </c>
      <c r="E69" s="32">
        <f>IF(OR($A69="",$B69=""),"",B69*'MPTO_working_2-way'!$G68)</f>
        <v>1.8293838862559242</v>
      </c>
      <c r="F69" s="30">
        <f>IF(OR($A69="",$B69=""),"",'MPTO_working_2-way'!D68)</f>
        <v>2.2160540135033755</v>
      </c>
      <c r="G69" s="32">
        <f>IF(OR($A69="",$B69=""),"",'MPTO_working_2-way'!E68)</f>
        <v>1.8223318938926589</v>
      </c>
      <c r="H69" s="30">
        <f>IF(OR($A69="",$B69=""),"",'OddsRatio_working_2-way'!M68)</f>
        <v>2.216552506059644</v>
      </c>
      <c r="I69" s="30">
        <f>IF(OR($A69="",$B69=""),"",'OddsRatio_working_2-way'!N68)</f>
        <v>1.8219949365267862</v>
      </c>
      <c r="J69" s="30">
        <f>IF('Log_working_2-way'!$D68="","",A69^('Log_working_2-way'!$D68))</f>
        <v>2.2213495885331906</v>
      </c>
      <c r="K69" s="32">
        <f>IF('Log_working_2-way'!$D68="","",B69^('Log_working_2-way'!$D68))</f>
        <v>1.8187663952959283</v>
      </c>
      <c r="L69" s="37">
        <f t="shared" ref="L69:L132" si="18">(1/D69)</f>
        <v>0.45336787564766845</v>
      </c>
      <c r="M69" s="37">
        <f t="shared" ref="M69:M132" si="19">(1/E69)</f>
        <v>0.54663212435233155</v>
      </c>
      <c r="N69" s="38">
        <v>165</v>
      </c>
      <c r="O69" s="38">
        <f t="shared" ref="O69:O132" si="20">(1/A69)*((N69*A69)-N69)</f>
        <v>86.800947867298575</v>
      </c>
      <c r="P69" s="38">
        <f t="shared" ref="P69:P132" si="21">(1/B69)*((N69*B69)-N69)</f>
        <v>70.714285714285708</v>
      </c>
      <c r="Q69" s="38">
        <f t="shared" ref="Q69:Q132" si="22">(1/B69)*N69</f>
        <v>94.285714285714278</v>
      </c>
      <c r="R69" s="38">
        <f t="shared" ref="R69:R132" si="23">(1/A69)*N69</f>
        <v>78.199052132701425</v>
      </c>
      <c r="S69" s="39">
        <f t="shared" ref="S69:S132" si="24">O69-Q69</f>
        <v>-7.4847664184157026</v>
      </c>
      <c r="T69" s="39">
        <f t="shared" ref="T69:T132" si="25">P69-R69</f>
        <v>-7.4847664184157168</v>
      </c>
      <c r="U69" t="s">
        <v>140</v>
      </c>
      <c r="V69" t="s">
        <v>69</v>
      </c>
      <c r="W69" t="s">
        <v>72</v>
      </c>
      <c r="X69" t="s">
        <v>487</v>
      </c>
      <c r="Y69" s="41"/>
    </row>
    <row r="70" spans="1:25" ht="15" x14ac:dyDescent="0.25">
      <c r="A70">
        <v>2.2000000000000002</v>
      </c>
      <c r="B70">
        <v>1.69</v>
      </c>
      <c r="C70" s="29">
        <f t="shared" si="17"/>
        <v>4.6261430876815446E-2</v>
      </c>
      <c r="D70" s="30">
        <f>IF(OR($A70="",$B70=""),"",A70*'MPTO_working_2-way'!$G69)</f>
        <v>2.3017751479289941</v>
      </c>
      <c r="E70" s="32">
        <f>IF(OR($A70="",$B70=""),"",B70*'MPTO_working_2-way'!$G69)</f>
        <v>1.7681818181818181</v>
      </c>
      <c r="F70" s="30">
        <f>IF(OR($A70="",$B70=""),"",'MPTO_working_2-way'!D69)</f>
        <v>2.3179551122194515</v>
      </c>
      <c r="G70" s="32">
        <f>IF(OR($A70="",$B70=""),"",'MPTO_working_2-way'!E69)</f>
        <v>1.7587511825922422</v>
      </c>
      <c r="H70" s="30">
        <f>IF(OR($A70="",$B70=""),"",'OddsRatio_working_2-way'!M69)</f>
        <v>2.3187609467915737</v>
      </c>
      <c r="I70" s="30">
        <f>IF(OR($A70="",$B70=""),"",'OddsRatio_working_2-way'!N69)</f>
        <v>1.7582875444051547</v>
      </c>
      <c r="J70" s="30">
        <f>IF('Log_working_2-way'!$D69="","",A70^('Log_working_2-way'!$D69))</f>
        <v>2.3263120420260779</v>
      </c>
      <c r="K70" s="32">
        <f>IF('Log_working_2-way'!$D69="","",B70^('Log_working_2-way'!$D69))</f>
        <v>1.7539703842782741</v>
      </c>
      <c r="L70" s="37">
        <f t="shared" si="18"/>
        <v>0.43444730077120824</v>
      </c>
      <c r="M70" s="37">
        <f t="shared" si="19"/>
        <v>0.56555269922879181</v>
      </c>
      <c r="N70" s="38">
        <v>166</v>
      </c>
      <c r="O70" s="38">
        <f t="shared" si="20"/>
        <v>90.545454545454561</v>
      </c>
      <c r="P70" s="38">
        <f t="shared" si="21"/>
        <v>67.775147928994059</v>
      </c>
      <c r="Q70" s="38">
        <f t="shared" si="22"/>
        <v>98.224852071005927</v>
      </c>
      <c r="R70" s="38">
        <f t="shared" si="23"/>
        <v>75.454545454545453</v>
      </c>
      <c r="S70" s="39">
        <f t="shared" si="24"/>
        <v>-7.6793975255513658</v>
      </c>
      <c r="T70" s="39">
        <f t="shared" si="25"/>
        <v>-7.6793975255513942</v>
      </c>
      <c r="U70" t="s">
        <v>77</v>
      </c>
      <c r="V70" t="s">
        <v>143</v>
      </c>
      <c r="W70" t="s">
        <v>72</v>
      </c>
      <c r="X70" t="s">
        <v>487</v>
      </c>
      <c r="Y70" s="41"/>
    </row>
    <row r="71" spans="1:25" ht="15" x14ac:dyDescent="0.25">
      <c r="A71">
        <v>2.41</v>
      </c>
      <c r="B71">
        <v>1.58</v>
      </c>
      <c r="C71" s="29">
        <f t="shared" si="17"/>
        <v>4.7849151741162776E-2</v>
      </c>
      <c r="D71" s="30">
        <f>IF(OR($A71="",$B71=""),"",A71*'MPTO_working_2-way'!$G70)</f>
        <v>2.5253164556962022</v>
      </c>
      <c r="E71" s="32">
        <f>IF(OR($A71="",$B71=""),"",B71*'MPTO_working_2-way'!$G70)</f>
        <v>1.6556016597510372</v>
      </c>
      <c r="F71" s="30">
        <f>IF(OR($A71="",$B71=""),"",'MPTO_working_2-way'!D70)</f>
        <v>2.5574585264289071</v>
      </c>
      <c r="G71" s="32">
        <f>IF(OR($A71="",$B71=""),"",'MPTO_working_2-way'!E70)</f>
        <v>1.6420716719134072</v>
      </c>
      <c r="H71" s="30">
        <f>IF(OR($A71="",$B71=""),"",'OddsRatio_working_2-way'!M70)</f>
        <v>2.5591775020050216</v>
      </c>
      <c r="I71" s="30">
        <f>IF(OR($A71="",$B71=""),"",'OddsRatio_working_2-way'!N70)</f>
        <v>1.6413637951510016</v>
      </c>
      <c r="J71" s="30">
        <f>IF('Log_working_2-way'!$D70="","",A71^('Log_working_2-way'!$D70))</f>
        <v>2.5744029244823512</v>
      </c>
      <c r="K71" s="32">
        <f>IF('Log_working_2-way'!$D70="","",B71^('Log_working_2-way'!$D70))</f>
        <v>1.6351614217989046</v>
      </c>
      <c r="L71" s="37">
        <f t="shared" si="18"/>
        <v>0.39598997493734339</v>
      </c>
      <c r="M71" s="37">
        <f t="shared" si="19"/>
        <v>0.60401002506265666</v>
      </c>
      <c r="N71" s="38">
        <v>167</v>
      </c>
      <c r="O71" s="38">
        <f t="shared" si="20"/>
        <v>97.705394190871374</v>
      </c>
      <c r="P71" s="38">
        <f t="shared" si="21"/>
        <v>61.303797468354432</v>
      </c>
      <c r="Q71" s="38">
        <f t="shared" si="22"/>
        <v>105.69620253164555</v>
      </c>
      <c r="R71" s="38">
        <f t="shared" si="23"/>
        <v>69.294605809128626</v>
      </c>
      <c r="S71" s="39">
        <f t="shared" si="24"/>
        <v>-7.9908083407741799</v>
      </c>
      <c r="T71" s="39">
        <f t="shared" si="25"/>
        <v>-7.9908083407741941</v>
      </c>
      <c r="U71" t="s">
        <v>70</v>
      </c>
      <c r="V71" t="s">
        <v>109</v>
      </c>
      <c r="W71" t="s">
        <v>72</v>
      </c>
      <c r="X71" t="s">
        <v>487</v>
      </c>
      <c r="Y71" s="41"/>
    </row>
    <row r="72" spans="1:25" ht="15" x14ac:dyDescent="0.25">
      <c r="A72">
        <v>1.88</v>
      </c>
      <c r="B72">
        <v>1.92</v>
      </c>
      <c r="C72" s="29">
        <f t="shared" si="17"/>
        <v>5.2748226950354749E-2</v>
      </c>
      <c r="D72" s="30">
        <f>IF(OR($A72="",$B72=""),"",A72*'MPTO_working_2-way'!$G71)</f>
        <v>1.9791666666666667</v>
      </c>
      <c r="E72" s="32">
        <f>IF(OR($A72="",$B72=""),"",B72*'MPTO_working_2-way'!$G71)</f>
        <v>2.021276595744681</v>
      </c>
      <c r="F72" s="30">
        <f>IF(OR($A72="",$B72=""),"",'MPTO_working_2-way'!D71)</f>
        <v>1.9780797895659799</v>
      </c>
      <c r="G72" s="32">
        <f>IF(OR($A72="",$B72=""),"",'MPTO_working_2-way'!E71)</f>
        <v>2.0224114746750339</v>
      </c>
      <c r="H72" s="30">
        <f>IF(OR($A72="",$B72=""),"",'OddsRatio_working_2-way'!M71)</f>
        <v>1.9780192938436518</v>
      </c>
      <c r="I72" s="30">
        <f>IF(OR($A72="",$B72=""),"",'OddsRatio_working_2-way'!N71)</f>
        <v>2.0224747162910903</v>
      </c>
      <c r="J72" s="30">
        <f>IF('Log_working_2-way'!$D71="","",A72^('Log_working_2-way'!$D71))</f>
        <v>1.9775166437629874</v>
      </c>
      <c r="K72" s="32">
        <f>IF('Log_working_2-way'!$D71="","",B72^('Log_working_2-way'!$D71))</f>
        <v>2.0230004843181359</v>
      </c>
      <c r="L72" s="37">
        <f t="shared" si="18"/>
        <v>0.50526315789473686</v>
      </c>
      <c r="M72" s="37">
        <f t="shared" si="19"/>
        <v>0.49473684210526314</v>
      </c>
      <c r="N72" s="38">
        <v>168</v>
      </c>
      <c r="O72" s="38">
        <f t="shared" si="20"/>
        <v>78.638297872340416</v>
      </c>
      <c r="P72" s="38">
        <f t="shared" si="21"/>
        <v>80.5</v>
      </c>
      <c r="Q72" s="38">
        <f t="shared" si="22"/>
        <v>87.5</v>
      </c>
      <c r="R72" s="38">
        <f t="shared" si="23"/>
        <v>89.361702127659569</v>
      </c>
      <c r="S72" s="39">
        <f t="shared" si="24"/>
        <v>-8.8617021276595835</v>
      </c>
      <c r="T72" s="39">
        <f t="shared" si="25"/>
        <v>-8.8617021276595693</v>
      </c>
      <c r="U72" t="s">
        <v>235</v>
      </c>
      <c r="V72" t="s">
        <v>236</v>
      </c>
      <c r="W72" t="s">
        <v>73</v>
      </c>
      <c r="X72" t="s">
        <v>487</v>
      </c>
      <c r="Y72" s="41"/>
    </row>
    <row r="73" spans="1:25" ht="15" x14ac:dyDescent="0.25">
      <c r="A73">
        <v>2.0699999999999998</v>
      </c>
      <c r="B73">
        <v>1.74</v>
      </c>
      <c r="C73" s="29">
        <f t="shared" si="17"/>
        <v>5.7804431117774335E-2</v>
      </c>
      <c r="D73" s="30">
        <f>IF(OR($A73="",$B73=""),"",A73*'MPTO_working_2-way'!$G72)</f>
        <v>2.1896551724137927</v>
      </c>
      <c r="E73" s="32">
        <f>IF(OR($A73="",$B73=""),"",B73*'MPTO_working_2-way'!$G72)</f>
        <v>1.8405797101449273</v>
      </c>
      <c r="F73" s="30">
        <f>IF(OR($A73="",$B73=""),"",'MPTO_working_2-way'!D72)</f>
        <v>2.2017238217494954</v>
      </c>
      <c r="G73" s="32">
        <f>IF(OR($A73="",$B73=""),"",'MPTO_working_2-way'!E72)</f>
        <v>1.8321379520830152</v>
      </c>
      <c r="H73" s="30">
        <f>IF(OR($A73="",$B73=""),"",'OddsRatio_working_2-way'!M72)</f>
        <v>2.2024749252878184</v>
      </c>
      <c r="I73" s="30">
        <f>IF(OR($A73="",$B73=""),"",'OddsRatio_working_2-way'!N72)</f>
        <v>1.8316181726289591</v>
      </c>
      <c r="J73" s="30">
        <f>IF('Log_working_2-way'!$D72="","",A73^('Log_working_2-way'!$D72))</f>
        <v>2.2081424697372372</v>
      </c>
      <c r="K73" s="32">
        <f>IF('Log_working_2-way'!$D72="","",B73^('Log_working_2-way'!$D72))</f>
        <v>1.8277169498181729</v>
      </c>
      <c r="L73" s="37">
        <f t="shared" si="18"/>
        <v>0.45669291338582685</v>
      </c>
      <c r="M73" s="37">
        <f t="shared" si="19"/>
        <v>0.54330708661417326</v>
      </c>
      <c r="N73" s="38">
        <v>169</v>
      </c>
      <c r="O73" s="38">
        <f t="shared" si="20"/>
        <v>87.357487922705317</v>
      </c>
      <c r="P73" s="38">
        <f t="shared" si="21"/>
        <v>71.8735632183908</v>
      </c>
      <c r="Q73" s="38">
        <f t="shared" si="22"/>
        <v>97.126436781609186</v>
      </c>
      <c r="R73" s="38">
        <f t="shared" si="23"/>
        <v>81.642512077294697</v>
      </c>
      <c r="S73" s="39">
        <f t="shared" si="24"/>
        <v>-9.7689488589038689</v>
      </c>
      <c r="T73" s="39">
        <f t="shared" si="25"/>
        <v>-9.7689488589038973</v>
      </c>
      <c r="U73" t="s">
        <v>146</v>
      </c>
      <c r="V73" t="s">
        <v>464</v>
      </c>
      <c r="W73" t="s">
        <v>73</v>
      </c>
      <c r="X73" t="s">
        <v>487</v>
      </c>
      <c r="Y73" s="41"/>
    </row>
    <row r="74" spans="1:25" ht="15" x14ac:dyDescent="0.25">
      <c r="A74">
        <v>1.98</v>
      </c>
      <c r="B74">
        <v>1.83</v>
      </c>
      <c r="C74" s="29">
        <f t="shared" si="17"/>
        <v>5.1498592482198902E-2</v>
      </c>
      <c r="D74" s="30">
        <f>IF(OR($A74="",$B74=""),"",A74*'MPTO_working_2-way'!$G73)</f>
        <v>2.081967213114754</v>
      </c>
      <c r="E74" s="32">
        <f>IF(OR($A74="",$B74=""),"",B74*'MPTO_working_2-way'!$G73)</f>
        <v>1.9242424242424241</v>
      </c>
      <c r="F74" s="30">
        <f>IF(OR($A74="",$B74=""),"",'MPTO_working_2-way'!D73)</f>
        <v>2.0863707030575225</v>
      </c>
      <c r="G74" s="32">
        <f>IF(OR($A74="",$B74=""),"",'MPTO_working_2-way'!E73)</f>
        <v>1.9204961043091109</v>
      </c>
      <c r="H74" s="30">
        <f>IF(OR($A74="",$B74=""),"",'OddsRatio_working_2-way'!M73)</f>
        <v>2.0866107359888657</v>
      </c>
      <c r="I74" s="30">
        <f>IF(OR($A74="",$B74=""),"",'OddsRatio_working_2-way'!N73)</f>
        <v>1.9202927661946518</v>
      </c>
      <c r="J74" s="30">
        <f>IF('Log_working_2-way'!$D73="","",A74^('Log_working_2-way'!$D73))</f>
        <v>2.0886540321581353</v>
      </c>
      <c r="K74" s="32">
        <f>IF('Log_working_2-way'!$D73="","",B74^('Log_working_2-way'!$D73))</f>
        <v>1.9185654675033876</v>
      </c>
      <c r="L74" s="37">
        <f t="shared" si="18"/>
        <v>0.48031496062992129</v>
      </c>
      <c r="M74" s="37">
        <f t="shared" si="19"/>
        <v>0.51968503937007882</v>
      </c>
      <c r="N74" s="38">
        <v>170</v>
      </c>
      <c r="O74" s="38">
        <f t="shared" si="20"/>
        <v>84.14141414141416</v>
      </c>
      <c r="P74" s="38">
        <f t="shared" si="21"/>
        <v>77.103825136612031</v>
      </c>
      <c r="Q74" s="38">
        <f t="shared" si="22"/>
        <v>92.896174863387969</v>
      </c>
      <c r="R74" s="38">
        <f t="shared" si="23"/>
        <v>85.858585858585869</v>
      </c>
      <c r="S74" s="39">
        <f t="shared" si="24"/>
        <v>-8.7547607219738097</v>
      </c>
      <c r="T74" s="39">
        <f t="shared" si="25"/>
        <v>-8.7547607219738381</v>
      </c>
      <c r="U74" t="s">
        <v>147</v>
      </c>
      <c r="V74" t="s">
        <v>453</v>
      </c>
      <c r="W74" t="s">
        <v>73</v>
      </c>
      <c r="X74" t="s">
        <v>487</v>
      </c>
      <c r="Y74" s="41"/>
    </row>
    <row r="75" spans="1:25" ht="15" x14ac:dyDescent="0.25">
      <c r="A75">
        <v>1.79</v>
      </c>
      <c r="B75">
        <v>2.0099999999999998</v>
      </c>
      <c r="C75" s="29">
        <f t="shared" si="17"/>
        <v>5.6171655688040278E-2</v>
      </c>
      <c r="D75" s="30">
        <f>IF(OR($A75="",$B75=""),"",A75*'MPTO_working_2-way'!$G74)</f>
        <v>1.8905472636815921</v>
      </c>
      <c r="E75" s="32">
        <f>IF(OR($A75="",$B75=""),"",B75*'MPTO_working_2-way'!$G74)</f>
        <v>2.1229050279329607</v>
      </c>
      <c r="F75" s="30">
        <f>IF(OR($A75="",$B75=""),"",'MPTO_working_2-way'!D74)</f>
        <v>1.8847533984651248</v>
      </c>
      <c r="G75" s="32">
        <f>IF(OR($A75="",$B75=""),"",'MPTO_working_2-way'!E74)</f>
        <v>2.1302584445957544</v>
      </c>
      <c r="H75" s="30">
        <f>IF(OR($A75="",$B75=""),"",'OddsRatio_working_2-way'!M74)</f>
        <v>1.884408399904582</v>
      </c>
      <c r="I75" s="30">
        <f>IF(OR($A75="",$B75=""),"",'OddsRatio_working_2-way'!N74)</f>
        <v>2.1306993467134521</v>
      </c>
      <c r="J75" s="30">
        <f>IF('Log_working_2-way'!$D74="","",A75^('Log_working_2-way'!$D74))</f>
        <v>1.8817300657088789</v>
      </c>
      <c r="K75" s="32">
        <f>IF('Log_working_2-way'!$D74="","",B75^('Log_working_2-way'!$D74))</f>
        <v>2.1341339474384169</v>
      </c>
      <c r="L75" s="37">
        <f t="shared" si="18"/>
        <v>0.52894736842105261</v>
      </c>
      <c r="M75" s="37">
        <f t="shared" si="19"/>
        <v>0.47105263157894744</v>
      </c>
      <c r="N75" s="38">
        <v>171</v>
      </c>
      <c r="O75" s="38">
        <f t="shared" si="20"/>
        <v>75.469273743016771</v>
      </c>
      <c r="P75" s="38">
        <f t="shared" si="21"/>
        <v>85.925373134328353</v>
      </c>
      <c r="Q75" s="38">
        <f t="shared" si="22"/>
        <v>85.074626865671647</v>
      </c>
      <c r="R75" s="38">
        <f t="shared" si="23"/>
        <v>95.530726256983229</v>
      </c>
      <c r="S75" s="39">
        <f t="shared" si="24"/>
        <v>-9.6053531226548756</v>
      </c>
      <c r="T75" s="39">
        <f t="shared" si="25"/>
        <v>-9.6053531226548756</v>
      </c>
      <c r="U75" t="s">
        <v>455</v>
      </c>
      <c r="V75" t="s">
        <v>234</v>
      </c>
      <c r="W75" t="s">
        <v>73</v>
      </c>
      <c r="X75" t="s">
        <v>487</v>
      </c>
      <c r="Y75" s="41"/>
    </row>
    <row r="76" spans="1:25" ht="15" x14ac:dyDescent="0.25">
      <c r="A76">
        <v>1.68</v>
      </c>
      <c r="B76">
        <v>2.16</v>
      </c>
      <c r="C76" s="29">
        <f t="shared" si="17"/>
        <v>5.8201058201058142E-2</v>
      </c>
      <c r="D76" s="30">
        <f>IF(OR($A76="",$B76=""),"",A76*'MPTO_working_2-way'!$G75)</f>
        <v>1.7777777777777777</v>
      </c>
      <c r="E76" s="32">
        <f>IF(OR($A76="",$B76=""),"",B76*'MPTO_working_2-way'!$G75)</f>
        <v>2.2857142857142856</v>
      </c>
      <c r="F76" s="30">
        <f>IF(OR($A76="",$B76=""),"",'MPTO_working_2-way'!D75)</f>
        <v>1.7663551401869158</v>
      </c>
      <c r="G76" s="32">
        <f>IF(OR($A76="",$B76=""),"",'MPTO_working_2-way'!E75)</f>
        <v>2.3048780487804881</v>
      </c>
      <c r="H76" s="30">
        <f>IF(OR($A76="",$B76=""),"",'OddsRatio_working_2-way'!M75)</f>
        <v>1.7656414934887763</v>
      </c>
      <c r="I76" s="30">
        <f>IF(OR($A76="",$B76=""),"",'OddsRatio_working_2-way'!N75)</f>
        <v>2.3060943124220299</v>
      </c>
      <c r="J76" s="30">
        <f>IF('Log_working_2-way'!$D75="","",A76^('Log_working_2-way'!$D75))</f>
        <v>1.7603691257746719</v>
      </c>
      <c r="K76" s="32">
        <f>IF('Log_working_2-way'!$D75="","",B76^('Log_working_2-way'!$D75))</f>
        <v>2.3151507157489588</v>
      </c>
      <c r="L76" s="37">
        <f t="shared" si="18"/>
        <v>0.5625</v>
      </c>
      <c r="M76" s="37">
        <f t="shared" si="19"/>
        <v>0.4375</v>
      </c>
      <c r="N76" s="38">
        <v>172</v>
      </c>
      <c r="O76" s="38">
        <f t="shared" si="20"/>
        <v>69.619047619047606</v>
      </c>
      <c r="P76" s="38">
        <f t="shared" si="21"/>
        <v>92.370370370370381</v>
      </c>
      <c r="Q76" s="38">
        <f t="shared" si="22"/>
        <v>79.629629629629619</v>
      </c>
      <c r="R76" s="38">
        <f t="shared" si="23"/>
        <v>102.38095238095238</v>
      </c>
      <c r="S76" s="39">
        <f t="shared" si="24"/>
        <v>-10.010582010582013</v>
      </c>
      <c r="T76" s="39">
        <f t="shared" si="25"/>
        <v>-10.010582010581999</v>
      </c>
      <c r="U76" t="s">
        <v>454</v>
      </c>
      <c r="V76" t="s">
        <v>237</v>
      </c>
      <c r="W76" t="s">
        <v>73</v>
      </c>
      <c r="X76" t="s">
        <v>487</v>
      </c>
      <c r="Y76" s="41"/>
    </row>
    <row r="77" spans="1:25" ht="15" x14ac:dyDescent="0.25">
      <c r="A77">
        <v>1.84</v>
      </c>
      <c r="B77">
        <v>2.04</v>
      </c>
      <c r="C77" s="29">
        <f t="shared" si="17"/>
        <v>3.3674339300937772E-2</v>
      </c>
      <c r="D77" s="30">
        <f>IF(OR($A77="",$B77=""),"",A77*'MPTO_working_2-way'!$G76)</f>
        <v>1.9019607843137256</v>
      </c>
      <c r="E77" s="32">
        <f>IF(OR($A77="",$B77=""),"",B77*'MPTO_working_2-way'!$G76)</f>
        <v>2.1086956521739131</v>
      </c>
      <c r="F77" s="30">
        <f>IF(OR($A77="",$B77=""),"",'MPTO_working_2-way'!D76)</f>
        <v>1.8988263860785108</v>
      </c>
      <c r="G77" s="32">
        <f>IF(OR($A77="",$B77=""),"",'MPTO_working_2-way'!E76)</f>
        <v>2.1125619090499774</v>
      </c>
      <c r="H77" s="30">
        <f>IF(OR($A77="",$B77=""),"",'OddsRatio_working_2-way'!M76)</f>
        <v>1.8987170342729172</v>
      </c>
      <c r="I77" s="30">
        <f>IF(OR($A77="",$B77=""),"",'OddsRatio_working_2-way'!N76)</f>
        <v>2.1126972805283741</v>
      </c>
      <c r="J77" s="30">
        <f>IF('Log_working_2-way'!$D76="","",A77^('Log_working_2-way'!$D76))</f>
        <v>1.8972929050551837</v>
      </c>
      <c r="K77" s="32">
        <f>IF('Log_working_2-way'!$D76="","",B77^('Log_working_2-way'!$D76))</f>
        <v>2.1144632865880677</v>
      </c>
      <c r="L77" s="37">
        <f t="shared" si="18"/>
        <v>0.52577319587628868</v>
      </c>
      <c r="M77" s="37">
        <f t="shared" si="19"/>
        <v>0.47422680412371132</v>
      </c>
      <c r="N77" s="38">
        <v>173</v>
      </c>
      <c r="O77" s="38">
        <f t="shared" si="20"/>
        <v>78.978260869565204</v>
      </c>
      <c r="P77" s="38">
        <f t="shared" si="21"/>
        <v>88.196078431372555</v>
      </c>
      <c r="Q77" s="38">
        <f t="shared" si="22"/>
        <v>84.803921568627445</v>
      </c>
      <c r="R77" s="38">
        <f t="shared" si="23"/>
        <v>94.021739130434781</v>
      </c>
      <c r="S77" s="39">
        <f t="shared" si="24"/>
        <v>-5.8256606990622402</v>
      </c>
      <c r="T77" s="39">
        <f t="shared" si="25"/>
        <v>-5.8256606990622259</v>
      </c>
      <c r="U77" t="s">
        <v>233</v>
      </c>
      <c r="V77" t="s">
        <v>115</v>
      </c>
      <c r="W77" t="s">
        <v>73</v>
      </c>
      <c r="X77" t="s">
        <v>487</v>
      </c>
      <c r="Y77" s="41"/>
    </row>
    <row r="78" spans="1:25" ht="15" x14ac:dyDescent="0.25">
      <c r="A78">
        <v>1.97</v>
      </c>
      <c r="B78">
        <v>1.84</v>
      </c>
      <c r="C78" s="29">
        <f t="shared" si="17"/>
        <v>5.1092474067534699E-2</v>
      </c>
      <c r="D78" s="30">
        <f>IF(OR($A78="",$B78=""),"",A78*'MPTO_working_2-way'!$G77)</f>
        <v>2.0706521739130435</v>
      </c>
      <c r="E78" s="32">
        <f>IF(OR($A78="",$B78=""),"",B78*'MPTO_working_2-way'!$G77)</f>
        <v>1.9340101522842639</v>
      </c>
      <c r="F78" s="30">
        <f>IF(OR($A78="",$B78=""),"",'MPTO_working_2-way'!D77)</f>
        <v>2.0743962458509784</v>
      </c>
      <c r="G78" s="32">
        <f>IF(OR($A78="",$B78=""),"",'MPTO_working_2-way'!E77)</f>
        <v>1.9307552998828166</v>
      </c>
      <c r="H78" s="30">
        <f>IF(OR($A78="",$B78=""),"",'OddsRatio_working_2-way'!M77)</f>
        <v>2.0745984853711197</v>
      </c>
      <c r="I78" s="30">
        <f>IF(OR($A78="",$B78=""),"",'OddsRatio_working_2-way'!N77)</f>
        <v>1.9305801316615878</v>
      </c>
      <c r="J78" s="30">
        <f>IF('Log_working_2-way'!$D77="","",A78^('Log_working_2-way'!$D77))</f>
        <v>2.0763342289218598</v>
      </c>
      <c r="K78" s="32">
        <f>IF('Log_working_2-way'!$D77="","",B78^('Log_working_2-way'!$D77))</f>
        <v>1.9290794375280103</v>
      </c>
      <c r="L78" s="37">
        <f t="shared" si="18"/>
        <v>0.48293963254593175</v>
      </c>
      <c r="M78" s="37">
        <f t="shared" si="19"/>
        <v>0.51706036745406825</v>
      </c>
      <c r="N78" s="38">
        <v>174</v>
      </c>
      <c r="O78" s="38">
        <f t="shared" si="20"/>
        <v>85.675126903553277</v>
      </c>
      <c r="P78" s="38">
        <f t="shared" si="21"/>
        <v>79.434782608695656</v>
      </c>
      <c r="Q78" s="38">
        <f t="shared" si="22"/>
        <v>94.565217391304344</v>
      </c>
      <c r="R78" s="38">
        <f t="shared" si="23"/>
        <v>88.324873096446694</v>
      </c>
      <c r="S78" s="39">
        <f t="shared" si="24"/>
        <v>-8.8900904877510669</v>
      </c>
      <c r="T78" s="39">
        <f t="shared" si="25"/>
        <v>-8.8900904877510385</v>
      </c>
      <c r="U78" t="s">
        <v>167</v>
      </c>
      <c r="V78" t="s">
        <v>465</v>
      </c>
      <c r="W78" t="s">
        <v>73</v>
      </c>
      <c r="X78" t="s">
        <v>487</v>
      </c>
      <c r="Y78" s="41"/>
    </row>
    <row r="79" spans="1:25" ht="15" x14ac:dyDescent="0.25">
      <c r="A79">
        <v>1.9</v>
      </c>
      <c r="B79">
        <v>1.9</v>
      </c>
      <c r="C79" s="29">
        <f t="shared" si="17"/>
        <v>5.2631578947368363E-2</v>
      </c>
      <c r="D79" s="30">
        <f>IF(OR($A79="",$B79=""),"",A79*'MPTO_working_2-way'!$G78)</f>
        <v>1.9999999999999998</v>
      </c>
      <c r="E79" s="32">
        <f>IF(OR($A79="",$B79=""),"",B79*'MPTO_working_2-way'!$G78)</f>
        <v>1.9999999999999998</v>
      </c>
      <c r="F79" s="30">
        <f>IF(OR($A79="",$B79=""),"",'MPTO_working_2-way'!D78)</f>
        <v>1.9999999999999998</v>
      </c>
      <c r="G79" s="32">
        <f>IF(OR($A79="",$B79=""),"",'MPTO_working_2-way'!E78)</f>
        <v>1.9999999999999998</v>
      </c>
      <c r="H79" s="30">
        <f>IF(OR($A79="",$B79=""),"",'OddsRatio_working_2-way'!M78)</f>
        <v>2.0000000000000004</v>
      </c>
      <c r="I79" s="30">
        <f>IF(OR($A79="",$B79=""),"",'OddsRatio_working_2-way'!N78)</f>
        <v>2.0000000000000004</v>
      </c>
      <c r="J79" s="30">
        <f>IF('Log_working_2-way'!$D78="","",A79^('Log_working_2-way'!$D78))</f>
        <v>1.999999999999301</v>
      </c>
      <c r="K79" s="32">
        <f>IF('Log_working_2-way'!$D78="","",B79^('Log_working_2-way'!$D78))</f>
        <v>1.999999999999301</v>
      </c>
      <c r="L79" s="37">
        <f t="shared" si="18"/>
        <v>0.5</v>
      </c>
      <c r="M79" s="37">
        <f t="shared" si="19"/>
        <v>0.5</v>
      </c>
      <c r="N79" s="38">
        <v>175</v>
      </c>
      <c r="O79" s="38">
        <f t="shared" si="20"/>
        <v>82.89473684210526</v>
      </c>
      <c r="P79" s="38">
        <f t="shared" si="21"/>
        <v>82.89473684210526</v>
      </c>
      <c r="Q79" s="38">
        <f t="shared" si="22"/>
        <v>92.105263157894726</v>
      </c>
      <c r="R79" s="38">
        <f t="shared" si="23"/>
        <v>92.105263157894726</v>
      </c>
      <c r="S79" s="39">
        <f t="shared" si="24"/>
        <v>-9.2105263157894655</v>
      </c>
      <c r="T79" s="39">
        <f t="shared" si="25"/>
        <v>-9.2105263157894655</v>
      </c>
      <c r="U79" t="s">
        <v>92</v>
      </c>
      <c r="V79" t="s">
        <v>466</v>
      </c>
      <c r="W79" t="s">
        <v>73</v>
      </c>
      <c r="X79" t="s">
        <v>487</v>
      </c>
      <c r="Y79" s="41"/>
    </row>
    <row r="80" spans="1:25" ht="15" x14ac:dyDescent="0.25">
      <c r="A80">
        <v>2</v>
      </c>
      <c r="B80">
        <v>1.81</v>
      </c>
      <c r="C80" s="29">
        <f t="shared" si="17"/>
        <v>5.2486187845303789E-2</v>
      </c>
      <c r="D80" s="30">
        <f>IF(OR($A80="",$B80=""),"",A80*'MPTO_working_2-way'!$G79)</f>
        <v>2.1049723756906076</v>
      </c>
      <c r="E80" s="32">
        <f>IF(OR($A80="",$B80=""),"",B80*'MPTO_working_2-way'!$G79)</f>
        <v>1.9049999999999998</v>
      </c>
      <c r="F80" s="30">
        <f>IF(OR($A80="",$B80=""),"",'MPTO_working_2-way'!D79)</f>
        <v>2.1107871720116615</v>
      </c>
      <c r="G80" s="32">
        <f>IF(OR($A80="",$B80=""),"",'MPTO_working_2-way'!E79)</f>
        <v>1.9002624671916009</v>
      </c>
      <c r="H80" s="30">
        <f>IF(OR($A80="",$B80=""),"",'OddsRatio_working_2-way'!M79)</f>
        <v>2.1111111111111112</v>
      </c>
      <c r="I80" s="30">
        <f>IF(OR($A80="",$B80=""),"",'OddsRatio_working_2-way'!N79)</f>
        <v>1.8999999999999992</v>
      </c>
      <c r="J80" s="30">
        <f>IF('Log_working_2-way'!$D79="","",A80^('Log_working_2-way'!$D79))</f>
        <v>2.1138148090273745</v>
      </c>
      <c r="K80" s="32">
        <f>IF('Log_working_2-way'!$D79="","",B80^('Log_working_2-way'!$D79))</f>
        <v>1.8978153207280555</v>
      </c>
      <c r="L80" s="37">
        <f t="shared" si="18"/>
        <v>0.47506561679790033</v>
      </c>
      <c r="M80" s="37">
        <f t="shared" si="19"/>
        <v>0.52493438320209984</v>
      </c>
      <c r="N80" s="38">
        <v>176</v>
      </c>
      <c r="O80" s="38">
        <f t="shared" si="20"/>
        <v>88</v>
      </c>
      <c r="P80" s="38">
        <f t="shared" si="21"/>
        <v>78.762430939226519</v>
      </c>
      <c r="Q80" s="38">
        <f t="shared" si="22"/>
        <v>97.237569060773481</v>
      </c>
      <c r="R80" s="38">
        <f t="shared" si="23"/>
        <v>88</v>
      </c>
      <c r="S80" s="39">
        <f t="shared" si="24"/>
        <v>-9.2375690607734811</v>
      </c>
      <c r="T80" s="39">
        <f t="shared" si="25"/>
        <v>-9.2375690607734811</v>
      </c>
      <c r="U80" t="s">
        <v>456</v>
      </c>
      <c r="V80" t="s">
        <v>452</v>
      </c>
      <c r="W80" t="s">
        <v>73</v>
      </c>
      <c r="X80" t="s">
        <v>487</v>
      </c>
      <c r="Y80" s="41"/>
    </row>
    <row r="81" spans="1:25" ht="15" x14ac:dyDescent="0.25">
      <c r="A81">
        <v>1.84</v>
      </c>
      <c r="B81">
        <v>2.06</v>
      </c>
      <c r="C81" s="29">
        <f t="shared" si="17"/>
        <v>2.891515407344869E-2</v>
      </c>
      <c r="D81" s="30">
        <f>IF(OR($A81="",$B81=""),"",A81*'MPTO_working_2-way'!$G80)</f>
        <v>1.8932038834951457</v>
      </c>
      <c r="E81" s="32">
        <f>IF(OR($A81="",$B81=""),"",B81*'MPTO_working_2-way'!$G80)</f>
        <v>2.1195652173913042</v>
      </c>
      <c r="F81" s="30">
        <f>IF(OR($A81="",$B81=""),"",'MPTO_working_2-way'!D80)</f>
        <v>1.8902852583283463</v>
      </c>
      <c r="G81" s="32">
        <f>IF(OR($A81="",$B81=""),"",'MPTO_working_2-way'!E80)</f>
        <v>2.1232354918216445</v>
      </c>
      <c r="H81" s="30">
        <f>IF(OR($A81="",$B81=""),"",'OddsRatio_working_2-way'!M80)</f>
        <v>1.8901981971385247</v>
      </c>
      <c r="I81" s="30">
        <f>IF(OR($A81="",$B81=""),"",'OddsRatio_working_2-way'!N80)</f>
        <v>2.123345344008138</v>
      </c>
      <c r="J81" s="30">
        <f>IF('Log_working_2-way'!$D80="","",A81^('Log_working_2-way'!$D80))</f>
        <v>1.8888770989238437</v>
      </c>
      <c r="K81" s="32">
        <f>IF('Log_working_2-way'!$D80="","",B81^('Log_working_2-way'!$D80))</f>
        <v>2.1250149218724146</v>
      </c>
      <c r="L81" s="37">
        <f t="shared" si="18"/>
        <v>0.52820512820512822</v>
      </c>
      <c r="M81" s="37">
        <f t="shared" si="19"/>
        <v>0.47179487179487184</v>
      </c>
      <c r="N81" s="38">
        <v>177</v>
      </c>
      <c r="O81" s="38">
        <f t="shared" si="20"/>
        <v>80.804347826086953</v>
      </c>
      <c r="P81" s="38">
        <f t="shared" si="21"/>
        <v>91.077669902912618</v>
      </c>
      <c r="Q81" s="38">
        <f t="shared" si="22"/>
        <v>85.922330097087382</v>
      </c>
      <c r="R81" s="38">
        <f t="shared" si="23"/>
        <v>96.195652173913032</v>
      </c>
      <c r="S81" s="39">
        <f t="shared" si="24"/>
        <v>-5.1179822710004288</v>
      </c>
      <c r="T81" s="39">
        <f t="shared" si="25"/>
        <v>-5.1179822710004146</v>
      </c>
      <c r="U81" t="s">
        <v>356</v>
      </c>
      <c r="V81" t="s">
        <v>240</v>
      </c>
      <c r="W81" t="s">
        <v>442</v>
      </c>
      <c r="X81" t="s">
        <v>487</v>
      </c>
      <c r="Y81" s="41"/>
    </row>
    <row r="82" spans="1:25" ht="15" x14ac:dyDescent="0.25">
      <c r="A82">
        <v>1.66</v>
      </c>
      <c r="B82">
        <v>2.34</v>
      </c>
      <c r="C82" s="29">
        <f t="shared" si="17"/>
        <v>2.9760065904644417E-2</v>
      </c>
      <c r="D82" s="30">
        <f>IF(OR($A82="",$B82=""),"",A82*'MPTO_working_2-way'!$G81)</f>
        <v>1.7094017094017095</v>
      </c>
      <c r="E82" s="32">
        <f>IF(OR($A82="",$B82=""),"",B82*'MPTO_working_2-way'!$G81)</f>
        <v>2.4096385542168677</v>
      </c>
      <c r="F82" s="30">
        <f>IF(OR($A82="",$B82=""),"",'MPTO_working_2-way'!D81)</f>
        <v>1.7020418894049603</v>
      </c>
      <c r="G82" s="32">
        <f>IF(OR($A82="",$B82=""),"",'MPTO_working_2-way'!E81)</f>
        <v>2.4244164274123086</v>
      </c>
      <c r="H82" s="30">
        <f>IF(OR($A82="",$B82=""),"",'OddsRatio_working_2-way'!M81)</f>
        <v>1.7018100265975373</v>
      </c>
      <c r="I82" s="30">
        <f>IF(OR($A82="",$B82=""),"",'OddsRatio_working_2-way'!N81)</f>
        <v>2.4248870236980302</v>
      </c>
      <c r="J82" s="30">
        <f>IF('Log_working_2-way'!$D81="","",A82^('Log_working_2-way'!$D81))</f>
        <v>1.6984752676475883</v>
      </c>
      <c r="K82" s="32">
        <f>IF('Log_working_2-way'!$D81="","",B82^('Log_working_2-way'!$D81))</f>
        <v>2.4316899199135542</v>
      </c>
      <c r="L82" s="37">
        <f t="shared" si="18"/>
        <v>0.58499999999999996</v>
      </c>
      <c r="M82" s="37">
        <f t="shared" si="19"/>
        <v>0.41499999999999998</v>
      </c>
      <c r="N82" s="38">
        <v>178</v>
      </c>
      <c r="O82" s="38">
        <f t="shared" si="20"/>
        <v>70.771084337349379</v>
      </c>
      <c r="P82" s="38">
        <f t="shared" si="21"/>
        <v>101.93162393162393</v>
      </c>
      <c r="Q82" s="38">
        <f t="shared" si="22"/>
        <v>76.068376068376068</v>
      </c>
      <c r="R82" s="38">
        <f t="shared" si="23"/>
        <v>107.22891566265061</v>
      </c>
      <c r="S82" s="39">
        <f t="shared" si="24"/>
        <v>-5.2972917310266894</v>
      </c>
      <c r="T82" s="39">
        <f t="shared" si="25"/>
        <v>-5.2972917310266752</v>
      </c>
      <c r="U82" t="s">
        <v>354</v>
      </c>
      <c r="V82" t="s">
        <v>194</v>
      </c>
      <c r="W82" t="s">
        <v>442</v>
      </c>
      <c r="X82" t="s">
        <v>487</v>
      </c>
      <c r="Y82" s="41"/>
    </row>
    <row r="83" spans="1:25" ht="15" x14ac:dyDescent="0.25">
      <c r="A83">
        <v>2.98</v>
      </c>
      <c r="B83">
        <v>1.4</v>
      </c>
      <c r="C83" s="29">
        <f t="shared" si="17"/>
        <v>4.985618408437209E-2</v>
      </c>
      <c r="D83" s="30">
        <f>IF(OR($A83="",$B83=""),"",A83*'MPTO_working_2-way'!$G82)</f>
        <v>3.128571428571429</v>
      </c>
      <c r="E83" s="32">
        <f>IF(OR($A83="",$B83=""),"",B83*'MPTO_working_2-way'!$G82)</f>
        <v>1.4697986577181208</v>
      </c>
      <c r="F83" s="30">
        <f>IF(OR($A83="",$B83=""),"",'MPTO_working_2-way'!D82)</f>
        <v>3.2191358024691361</v>
      </c>
      <c r="G83" s="32">
        <f>IF(OR($A83="",$B83=""),"",'MPTO_working_2-way'!E82)</f>
        <v>1.4506258692628651</v>
      </c>
      <c r="H83" s="30">
        <f>IF(OR($A83="",$B83=""),"",'OddsRatio_working_2-way'!M82)</f>
        <v>3.2248595461286986</v>
      </c>
      <c r="I83" s="30">
        <f>IF(OR($A83="",$B83=""),"",'OddsRatio_working_2-way'!N82)</f>
        <v>1.4494665749754947</v>
      </c>
      <c r="J83" s="30">
        <f>IF('Log_working_2-way'!$D82="","",A83^('Log_working_2-way'!$D82))</f>
        <v>3.2696566526620727</v>
      </c>
      <c r="K83" s="32">
        <f>IF('Log_working_2-way'!$D82="","",B83^('Log_working_2-way'!$D82))</f>
        <v>1.440595276302056</v>
      </c>
      <c r="L83" s="37">
        <f t="shared" si="18"/>
        <v>0.31963470319634701</v>
      </c>
      <c r="M83" s="37">
        <f t="shared" si="19"/>
        <v>0.68036529680365299</v>
      </c>
      <c r="N83" s="38">
        <v>179</v>
      </c>
      <c r="O83" s="38">
        <f t="shared" si="20"/>
        <v>118.93288590604026</v>
      </c>
      <c r="P83" s="38">
        <f t="shared" si="21"/>
        <v>51.142857142857139</v>
      </c>
      <c r="Q83" s="38">
        <f t="shared" si="22"/>
        <v>127.85714285714286</v>
      </c>
      <c r="R83" s="38">
        <f t="shared" si="23"/>
        <v>60.067114093959731</v>
      </c>
      <c r="S83" s="39">
        <f t="shared" si="24"/>
        <v>-8.9242569511026062</v>
      </c>
      <c r="T83" s="39">
        <f t="shared" si="25"/>
        <v>-8.924256951102592</v>
      </c>
      <c r="U83" t="s">
        <v>257</v>
      </c>
      <c r="V83" t="s">
        <v>244</v>
      </c>
      <c r="W83" t="s">
        <v>449</v>
      </c>
      <c r="X83" t="s">
        <v>487</v>
      </c>
      <c r="Y83" s="41"/>
    </row>
    <row r="84" spans="1:25" ht="15" x14ac:dyDescent="0.25">
      <c r="A84">
        <v>2.4</v>
      </c>
      <c r="B84">
        <v>1.58</v>
      </c>
      <c r="C84" s="29">
        <f t="shared" si="17"/>
        <v>4.9578059071729852E-2</v>
      </c>
      <c r="D84" s="30">
        <f>IF(OR($A84="",$B84=""),"",A84*'MPTO_working_2-way'!$G83)</f>
        <v>2.5189873417721516</v>
      </c>
      <c r="E84" s="32">
        <f>IF(OR($A84="",$B84=""),"",B84*'MPTO_working_2-way'!$G83)</f>
        <v>1.6583333333333332</v>
      </c>
      <c r="F84" s="30">
        <f>IF(OR($A84="",$B84=""),"",'MPTO_working_2-way'!D83)</f>
        <v>2.5518169582772541</v>
      </c>
      <c r="G84" s="32">
        <f>IF(OR($A84="",$B84=""),"",'MPTO_working_2-way'!E83)</f>
        <v>1.6444058976582827</v>
      </c>
      <c r="H84" s="30">
        <f>IF(OR($A84="",$B84=""),"",'OddsRatio_working_2-way'!M83)</f>
        <v>2.5536386656646628</v>
      </c>
      <c r="I84" s="30">
        <f>IF(OR($A84="",$B84=""),"",'OddsRatio_working_2-way'!N83)</f>
        <v>1.6436503043467887</v>
      </c>
      <c r="J84" s="30">
        <f>IF('Log_working_2-way'!$D83="","",A84^('Log_working_2-way'!$D83))</f>
        <v>2.5692191120111749</v>
      </c>
      <c r="K84" s="32">
        <f>IF('Log_working_2-way'!$D83="","",B84^('Log_working_2-way'!$D83))</f>
        <v>1.6372596359194791</v>
      </c>
      <c r="L84" s="37">
        <f t="shared" si="18"/>
        <v>0.39698492462311563</v>
      </c>
      <c r="M84" s="37">
        <f t="shared" si="19"/>
        <v>0.60301507537688448</v>
      </c>
      <c r="N84" s="38">
        <v>180</v>
      </c>
      <c r="O84" s="38">
        <f t="shared" si="20"/>
        <v>105</v>
      </c>
      <c r="P84" s="38">
        <f t="shared" si="21"/>
        <v>66.075949367088626</v>
      </c>
      <c r="Q84" s="38">
        <f t="shared" si="22"/>
        <v>113.92405063291137</v>
      </c>
      <c r="R84" s="38">
        <f t="shared" si="23"/>
        <v>75</v>
      </c>
      <c r="S84" s="39">
        <f t="shared" si="24"/>
        <v>-8.9240506329113742</v>
      </c>
      <c r="T84" s="39">
        <f t="shared" si="25"/>
        <v>-8.9240506329113742</v>
      </c>
      <c r="U84" t="s">
        <v>426</v>
      </c>
      <c r="V84" t="s">
        <v>252</v>
      </c>
      <c r="W84" t="s">
        <v>449</v>
      </c>
      <c r="X84" t="s">
        <v>487</v>
      </c>
      <c r="Y84" s="41"/>
    </row>
    <row r="85" spans="1:25" ht="15" x14ac:dyDescent="0.25">
      <c r="A85">
        <v>2.42</v>
      </c>
      <c r="B85">
        <v>1.58</v>
      </c>
      <c r="C85" s="29">
        <f t="shared" si="17"/>
        <v>4.6134532900931058E-2</v>
      </c>
      <c r="D85" s="30">
        <f>IF(OR($A85="",$B85=""),"",A85*'MPTO_working_2-way'!$G84)</f>
        <v>2.5316455696202529</v>
      </c>
      <c r="E85" s="32">
        <f>IF(OR($A85="",$B85=""),"",B85*'MPTO_working_2-way'!$G84)</f>
        <v>1.6528925619834711</v>
      </c>
      <c r="F85" s="30">
        <f>IF(OR($A85="",$B85=""),"",'MPTO_working_2-way'!D84)</f>
        <v>2.563078160611342</v>
      </c>
      <c r="G85" s="32">
        <f>IF(OR($A85="",$B85=""),"",'MPTO_working_2-way'!E84)</f>
        <v>1.6397632730079768</v>
      </c>
      <c r="H85" s="30">
        <f>IF(OR($A85="",$B85=""),"",'OddsRatio_working_2-way'!M84)</f>
        <v>2.5646967316604727</v>
      </c>
      <c r="I85" s="30">
        <f>IF(OR($A85="",$B85=""),"",'OddsRatio_working_2-way'!N84)</f>
        <v>1.6391014819458274</v>
      </c>
      <c r="J85" s="30">
        <f>IF('Log_working_2-way'!$D84="","",A85^('Log_working_2-way'!$D84))</f>
        <v>2.5795581835986892</v>
      </c>
      <c r="K85" s="32">
        <f>IF('Log_working_2-way'!$D84="","",B85^('Log_working_2-way'!$D84))</f>
        <v>1.633088423321398</v>
      </c>
      <c r="L85" s="37">
        <f t="shared" si="18"/>
        <v>0.39500000000000002</v>
      </c>
      <c r="M85" s="37">
        <f t="shared" si="19"/>
        <v>0.60499999999999998</v>
      </c>
      <c r="N85" s="38">
        <v>181</v>
      </c>
      <c r="O85" s="38">
        <f t="shared" si="20"/>
        <v>106.20661157024793</v>
      </c>
      <c r="P85" s="38">
        <f t="shared" si="21"/>
        <v>66.443037974683548</v>
      </c>
      <c r="Q85" s="38">
        <f t="shared" si="22"/>
        <v>114.55696202531644</v>
      </c>
      <c r="R85" s="38">
        <f t="shared" si="23"/>
        <v>74.793388429752071</v>
      </c>
      <c r="S85" s="39">
        <f t="shared" si="24"/>
        <v>-8.3503504550685079</v>
      </c>
      <c r="T85" s="39">
        <f t="shared" si="25"/>
        <v>-8.3503504550685221</v>
      </c>
      <c r="U85" t="s">
        <v>245</v>
      </c>
      <c r="V85" t="s">
        <v>258</v>
      </c>
      <c r="W85" t="s">
        <v>449</v>
      </c>
      <c r="X85" t="s">
        <v>487</v>
      </c>
      <c r="Y85" s="41"/>
    </row>
    <row r="86" spans="1:25" ht="15" x14ac:dyDescent="0.25">
      <c r="A86">
        <v>2.4</v>
      </c>
      <c r="B86">
        <v>1.59</v>
      </c>
      <c r="C86" s="29">
        <f t="shared" si="17"/>
        <v>4.5597484276729494E-2</v>
      </c>
      <c r="D86" s="30">
        <f>IF(OR($A86="",$B86=""),"",A86*'MPTO_working_2-way'!$G85)</f>
        <v>2.5094339622641506</v>
      </c>
      <c r="E86" s="32">
        <f>IF(OR($A86="",$B86=""),"",B86*'MPTO_working_2-way'!$G85)</f>
        <v>1.6625000000000001</v>
      </c>
      <c r="F86" s="30">
        <f>IF(OR($A86="",$B86=""),"",'MPTO_working_2-way'!D85)</f>
        <v>2.5389221556886223</v>
      </c>
      <c r="G86" s="32">
        <f>IF(OR($A86="",$B86=""),"",'MPTO_working_2-way'!E85)</f>
        <v>1.649805447470817</v>
      </c>
      <c r="H86" s="30">
        <f>IF(OR($A86="",$B86=""),"",'OddsRatio_working_2-way'!M85)</f>
        <v>2.5404159684748153</v>
      </c>
      <c r="I86" s="30">
        <f>IF(OR($A86="",$B86=""),"",'OddsRatio_working_2-way'!N85)</f>
        <v>1.6491753010001007</v>
      </c>
      <c r="J86" s="30">
        <f>IF('Log_working_2-way'!$D85="","",A86^('Log_working_2-way'!$D85))</f>
        <v>2.5543298541543464</v>
      </c>
      <c r="K86" s="32">
        <f>IF('Log_working_2-way'!$D85="","",B86^('Log_working_2-way'!$D85))</f>
        <v>1.6433640821646023</v>
      </c>
      <c r="L86" s="37">
        <f t="shared" si="18"/>
        <v>0.39849624060150379</v>
      </c>
      <c r="M86" s="37">
        <f t="shared" si="19"/>
        <v>0.60150375939849621</v>
      </c>
      <c r="N86" s="38">
        <v>182</v>
      </c>
      <c r="O86" s="38">
        <f t="shared" si="20"/>
        <v>106.16666666666667</v>
      </c>
      <c r="P86" s="38">
        <f t="shared" si="21"/>
        <v>67.534591194968542</v>
      </c>
      <c r="Q86" s="38">
        <f t="shared" si="22"/>
        <v>114.46540880503144</v>
      </c>
      <c r="R86" s="38">
        <f t="shared" si="23"/>
        <v>75.833333333333343</v>
      </c>
      <c r="S86" s="39">
        <f t="shared" si="24"/>
        <v>-8.2987421383647728</v>
      </c>
      <c r="T86" s="39">
        <f t="shared" si="25"/>
        <v>-8.2987421383648012</v>
      </c>
      <c r="U86" t="s">
        <v>249</v>
      </c>
      <c r="V86" t="s">
        <v>254</v>
      </c>
      <c r="W86" t="s">
        <v>449</v>
      </c>
      <c r="X86" t="s">
        <v>487</v>
      </c>
      <c r="Y86" s="41"/>
    </row>
    <row r="87" spans="1:25" ht="15" x14ac:dyDescent="0.25">
      <c r="A87">
        <v>2.36</v>
      </c>
      <c r="B87">
        <v>1.61</v>
      </c>
      <c r="C87" s="29">
        <f t="shared" si="17"/>
        <v>4.4846825981682326E-2</v>
      </c>
      <c r="D87" s="30">
        <f>IF(OR($A87="",$B87=""),"",A87*'MPTO_working_2-way'!$G86)</f>
        <v>2.4658385093167703</v>
      </c>
      <c r="E87" s="32">
        <f>IF(OR($A87="",$B87=""),"",B87*'MPTO_working_2-way'!$G86)</f>
        <v>1.6822033898305087</v>
      </c>
      <c r="F87" s="30">
        <f>IF(OR($A87="",$B87=""),"",'MPTO_working_2-way'!D86)</f>
        <v>2.4918677859391396</v>
      </c>
      <c r="G87" s="32">
        <f>IF(OR($A87="",$B87=""),"",'MPTO_working_2-way'!E86)</f>
        <v>1.6703006857745737</v>
      </c>
      <c r="H87" s="30">
        <f>IF(OR($A87="",$B87=""),"",'OddsRatio_working_2-way'!M86)</f>
        <v>2.4931537753095996</v>
      </c>
      <c r="I87" s="30">
        <f>IF(OR($A87="",$B87=""),"",'OddsRatio_working_2-way'!N86)</f>
        <v>1.6697233845138648</v>
      </c>
      <c r="J87" s="30">
        <f>IF('Log_working_2-way'!$D86="","",A87^('Log_working_2-way'!$D86))</f>
        <v>2.5053926130981345</v>
      </c>
      <c r="K87" s="32">
        <f>IF('Log_working_2-way'!$D86="","",B87^('Log_working_2-way'!$D86))</f>
        <v>1.6642785352461773</v>
      </c>
      <c r="L87" s="37">
        <f t="shared" si="18"/>
        <v>0.40554156171284633</v>
      </c>
      <c r="M87" s="37">
        <f t="shared" si="19"/>
        <v>0.59445843828715361</v>
      </c>
      <c r="N87" s="38">
        <v>183</v>
      </c>
      <c r="O87" s="38">
        <f t="shared" si="20"/>
        <v>105.45762711864407</v>
      </c>
      <c r="P87" s="38">
        <f t="shared" si="21"/>
        <v>69.335403726708066</v>
      </c>
      <c r="Q87" s="38">
        <f t="shared" si="22"/>
        <v>113.66459627329192</v>
      </c>
      <c r="R87" s="38">
        <f t="shared" si="23"/>
        <v>77.542372881355945</v>
      </c>
      <c r="S87" s="39">
        <f t="shared" si="24"/>
        <v>-8.2069691546478509</v>
      </c>
      <c r="T87" s="39">
        <f t="shared" si="25"/>
        <v>-8.2069691546478793</v>
      </c>
      <c r="U87" t="s">
        <v>251</v>
      </c>
      <c r="V87" t="s">
        <v>256</v>
      </c>
      <c r="W87" t="s">
        <v>449</v>
      </c>
      <c r="X87" t="s">
        <v>487</v>
      </c>
      <c r="Y87" s="41"/>
    </row>
    <row r="88" spans="1:25" ht="15" x14ac:dyDescent="0.25">
      <c r="A88">
        <v>2.33</v>
      </c>
      <c r="B88">
        <v>1.62</v>
      </c>
      <c r="C88" s="29">
        <f t="shared" si="17"/>
        <v>4.6468499973506994E-2</v>
      </c>
      <c r="D88" s="30">
        <f>IF(OR($A88="",$B88=""),"",A88*'MPTO_working_2-way'!$G87)</f>
        <v>2.4382716049382713</v>
      </c>
      <c r="E88" s="32">
        <f>IF(OR($A88="",$B88=""),"",B88*'MPTO_working_2-way'!$G87)</f>
        <v>1.6952789699570814</v>
      </c>
      <c r="F88" s="30">
        <f>IF(OR($A88="",$B88=""),"",'MPTO_working_2-way'!D87)</f>
        <v>2.4633557397376489</v>
      </c>
      <c r="G88" s="32">
        <f>IF(OR($A88="",$B88=""),"",'MPTO_working_2-way'!E87)</f>
        <v>1.6833608348570663</v>
      </c>
      <c r="H88" s="30">
        <f>IF(OR($A88="",$B88=""),"",'OddsRatio_working_2-way'!M87)</f>
        <v>2.4646369141608373</v>
      </c>
      <c r="I88" s="30">
        <f>IF(OR($A88="",$B88=""),"",'OddsRatio_working_2-way'!N87)</f>
        <v>1.6827630727667064</v>
      </c>
      <c r="J88" s="30">
        <f>IF('Log_working_2-way'!$D87="","",A88^('Log_working_2-way'!$D87))</f>
        <v>2.476436410914471</v>
      </c>
      <c r="K88" s="32">
        <f>IF('Log_working_2-way'!$D87="","",B88^('Log_working_2-way'!$D87))</f>
        <v>1.6773065149346209</v>
      </c>
      <c r="L88" s="37">
        <f t="shared" si="18"/>
        <v>0.41012658227848103</v>
      </c>
      <c r="M88" s="37">
        <f t="shared" si="19"/>
        <v>0.58987341772151902</v>
      </c>
      <c r="N88" s="38">
        <v>184</v>
      </c>
      <c r="O88" s="38">
        <f t="shared" si="20"/>
        <v>105.03004291845495</v>
      </c>
      <c r="P88" s="38">
        <f t="shared" si="21"/>
        <v>70.419753086419774</v>
      </c>
      <c r="Q88" s="38">
        <f t="shared" si="22"/>
        <v>113.58024691358024</v>
      </c>
      <c r="R88" s="38">
        <f t="shared" si="23"/>
        <v>78.969957081545061</v>
      </c>
      <c r="S88" s="39">
        <f t="shared" si="24"/>
        <v>-8.5502039951252868</v>
      </c>
      <c r="T88" s="39">
        <f t="shared" si="25"/>
        <v>-8.5502039951252868</v>
      </c>
      <c r="U88" t="s">
        <v>247</v>
      </c>
      <c r="V88" t="s">
        <v>248</v>
      </c>
      <c r="W88" t="s">
        <v>449</v>
      </c>
      <c r="X88" t="s">
        <v>487</v>
      </c>
      <c r="Y88" s="41"/>
    </row>
    <row r="89" spans="1:25" ht="15" x14ac:dyDescent="0.25">
      <c r="A89">
        <v>2.38</v>
      </c>
      <c r="B89">
        <v>1.6</v>
      </c>
      <c r="C89" s="29">
        <f t="shared" si="17"/>
        <v>4.5168067226890818E-2</v>
      </c>
      <c r="D89" s="30">
        <f>IF(OR($A89="",$B89=""),"",A89*'MPTO_working_2-way'!$G88)</f>
        <v>2.4874999999999998</v>
      </c>
      <c r="E89" s="32">
        <f>IF(OR($A89="",$B89=""),"",B89*'MPTO_working_2-way'!$G88)</f>
        <v>1.6722689075630255</v>
      </c>
      <c r="F89" s="30">
        <f>IF(OR($A89="",$B89=""),"",'MPTO_working_2-way'!D88)</f>
        <v>2.5151915455746368</v>
      </c>
      <c r="G89" s="32">
        <f>IF(OR($A89="",$B89=""),"",'MPTO_working_2-way'!E88)</f>
        <v>1.65998256320837</v>
      </c>
      <c r="H89" s="30">
        <f>IF(OR($A89="",$B89=""),"",'OddsRatio_working_2-way'!M88)</f>
        <v>2.5165750888103107</v>
      </c>
      <c r="I89" s="30">
        <f>IF(OR($A89="",$B89=""),"",'OddsRatio_working_2-way'!N88)</f>
        <v>1.6593804733957871</v>
      </c>
      <c r="J89" s="30">
        <f>IF('Log_working_2-way'!$D88="","",A89^('Log_working_2-way'!$D88))</f>
        <v>2.5296171842695241</v>
      </c>
      <c r="K89" s="32">
        <f>IF('Log_working_2-way'!$D88="","",B89^('Log_working_2-way'!$D88))</f>
        <v>1.6537583457371505</v>
      </c>
      <c r="L89" s="37">
        <f t="shared" si="18"/>
        <v>0.4020100502512563</v>
      </c>
      <c r="M89" s="37">
        <f t="shared" si="19"/>
        <v>0.59798994974874364</v>
      </c>
      <c r="N89" s="38">
        <v>185</v>
      </c>
      <c r="O89" s="38">
        <f t="shared" si="20"/>
        <v>107.26890756302519</v>
      </c>
      <c r="P89" s="38">
        <f t="shared" si="21"/>
        <v>69.375</v>
      </c>
      <c r="Q89" s="38">
        <f t="shared" si="22"/>
        <v>115.625</v>
      </c>
      <c r="R89" s="38">
        <f t="shared" si="23"/>
        <v>77.731092436974791</v>
      </c>
      <c r="S89" s="39">
        <f t="shared" si="24"/>
        <v>-8.3560924369748051</v>
      </c>
      <c r="T89" s="39">
        <f t="shared" si="25"/>
        <v>-8.3560924369747909</v>
      </c>
      <c r="U89" t="s">
        <v>253</v>
      </c>
      <c r="V89" t="s">
        <v>250</v>
      </c>
      <c r="W89" t="s">
        <v>449</v>
      </c>
      <c r="X89" t="s">
        <v>487</v>
      </c>
      <c r="Y89" s="41"/>
    </row>
    <row r="90" spans="1:25" ht="15" x14ac:dyDescent="0.25">
      <c r="A90">
        <v>2.27</v>
      </c>
      <c r="B90">
        <v>1.65</v>
      </c>
      <c r="C90" s="29">
        <f t="shared" si="17"/>
        <v>4.658924042183954E-2</v>
      </c>
      <c r="D90" s="30">
        <f>IF(OR($A90="",$B90=""),"",A90*'MPTO_working_2-way'!$G89)</f>
        <v>2.375757575757576</v>
      </c>
      <c r="E90" s="32">
        <f>IF(OR($A90="",$B90=""),"",B90*'MPTO_working_2-way'!$G89)</f>
        <v>1.7268722466960351</v>
      </c>
      <c r="F90" s="30">
        <f>IF(OR($A90="",$B90=""),"",'MPTO_working_2-way'!D89)</f>
        <v>2.3967365221564547</v>
      </c>
      <c r="G90" s="32">
        <f>IF(OR($A90="",$B90=""),"",'MPTO_working_2-way'!E89)</f>
        <v>1.7159546443706333</v>
      </c>
      <c r="H90" s="30">
        <f>IF(OR($A90="",$B90=""),"",'OddsRatio_working_2-way'!M89)</f>
        <v>2.3978004699692139</v>
      </c>
      <c r="I90" s="30">
        <f>IF(OR($A90="",$B90=""),"",'OddsRatio_working_2-way'!N89)</f>
        <v>1.715409689354322</v>
      </c>
      <c r="J90" s="30">
        <f>IF('Log_working_2-way'!$D89="","",A90^('Log_working_2-way'!$D89))</f>
        <v>2.4076349836585891</v>
      </c>
      <c r="K90" s="32">
        <f>IF('Log_working_2-way'!$D89="","",B90^('Log_working_2-way'!$D89))</f>
        <v>1.71041144302911</v>
      </c>
      <c r="L90" s="37">
        <f t="shared" si="18"/>
        <v>0.42091836734693872</v>
      </c>
      <c r="M90" s="37">
        <f t="shared" si="19"/>
        <v>0.57908163265306123</v>
      </c>
      <c r="N90" s="38">
        <v>186</v>
      </c>
      <c r="O90" s="38">
        <f t="shared" si="20"/>
        <v>104.06167400881058</v>
      </c>
      <c r="P90" s="38">
        <f t="shared" si="21"/>
        <v>73.272727272727266</v>
      </c>
      <c r="Q90" s="38">
        <f t="shared" si="22"/>
        <v>112.72727272727273</v>
      </c>
      <c r="R90" s="38">
        <f t="shared" si="23"/>
        <v>81.93832599118943</v>
      </c>
      <c r="S90" s="39">
        <f t="shared" si="24"/>
        <v>-8.6655987184621495</v>
      </c>
      <c r="T90" s="39">
        <f t="shared" si="25"/>
        <v>-8.6655987184621637</v>
      </c>
      <c r="U90" t="s">
        <v>259</v>
      </c>
      <c r="V90" t="s">
        <v>242</v>
      </c>
      <c r="W90" t="s">
        <v>449</v>
      </c>
      <c r="X90" t="s">
        <v>487</v>
      </c>
      <c r="Y90" s="41"/>
    </row>
    <row r="91" spans="1:25" ht="15" x14ac:dyDescent="0.25">
      <c r="A91">
        <v>2.69</v>
      </c>
      <c r="B91">
        <v>1.48</v>
      </c>
      <c r="C91" s="29">
        <f t="shared" si="17"/>
        <v>4.7422887571586525E-2</v>
      </c>
      <c r="D91" s="30">
        <f>IF(OR($A91="",$B91=""),"",A91*'MPTO_working_2-way'!$G90)</f>
        <v>2.8175675675675675</v>
      </c>
      <c r="E91" s="32">
        <f>IF(OR($A91="",$B91=""),"",B91*'MPTO_working_2-way'!$G90)</f>
        <v>1.550185873605948</v>
      </c>
      <c r="F91" s="30">
        <f>IF(OR($A91="",$B91=""),"",'MPTO_working_2-way'!D90)</f>
        <v>2.8732678983833719</v>
      </c>
      <c r="G91" s="32">
        <f>IF(OR($A91="",$B91=""),"",'MPTO_working_2-way'!E90)</f>
        <v>1.5338264755740483</v>
      </c>
      <c r="H91" s="30">
        <f>IF(OR($A91="",$B91=""),"",'OddsRatio_working_2-way'!M90)</f>
        <v>2.8763883748662846</v>
      </c>
      <c r="I91" s="30">
        <f>IF(OR($A91="",$B91=""),"",'OddsRatio_working_2-way'!N90)</f>
        <v>1.5329387100211935</v>
      </c>
      <c r="J91" s="30">
        <f>IF('Log_working_2-way'!$D90="","",A91^('Log_working_2-way'!$D90))</f>
        <v>2.9032528605860972</v>
      </c>
      <c r="K91" s="32">
        <f>IF('Log_working_2-way'!$D90="","",B91^('Log_working_2-way'!$D90))</f>
        <v>1.5254162600807941</v>
      </c>
      <c r="L91" s="37">
        <f t="shared" si="18"/>
        <v>0.35491606714628299</v>
      </c>
      <c r="M91" s="37">
        <f t="shared" si="19"/>
        <v>0.64508393285371701</v>
      </c>
      <c r="N91" s="38">
        <v>187</v>
      </c>
      <c r="O91" s="38">
        <f t="shared" si="20"/>
        <v>117.48327137546468</v>
      </c>
      <c r="P91" s="38">
        <f t="shared" si="21"/>
        <v>60.648648648648638</v>
      </c>
      <c r="Q91" s="38">
        <f t="shared" si="22"/>
        <v>126.35135135135135</v>
      </c>
      <c r="R91" s="38">
        <f t="shared" si="23"/>
        <v>69.516728624535318</v>
      </c>
      <c r="S91" s="39">
        <f t="shared" si="24"/>
        <v>-8.8680799758866726</v>
      </c>
      <c r="T91" s="39">
        <f t="shared" si="25"/>
        <v>-8.8680799758866797</v>
      </c>
      <c r="U91" t="s">
        <v>255</v>
      </c>
      <c r="V91" t="s">
        <v>246</v>
      </c>
      <c r="W91" t="s">
        <v>449</v>
      </c>
      <c r="X91" t="s">
        <v>487</v>
      </c>
      <c r="Y91" s="41"/>
    </row>
    <row r="92" spans="1:25" ht="15" x14ac:dyDescent="0.25">
      <c r="A92">
        <v>2.38</v>
      </c>
      <c r="B92">
        <v>1.57</v>
      </c>
      <c r="C92" s="29">
        <f t="shared" si="17"/>
        <v>5.7110742386126345E-2</v>
      </c>
      <c r="D92" s="30">
        <f>IF(OR($A92="",$B92=""),"",A92*'MPTO_working_2-way'!$G91)</f>
        <v>2.5159235668789806</v>
      </c>
      <c r="E92" s="32">
        <f>IF(OR($A92="",$B92=""),"",B92*'MPTO_working_2-way'!$G91)</f>
        <v>1.6596638655462184</v>
      </c>
      <c r="F92" s="30">
        <f>IF(OR($A92="",$B92=""),"",'MPTO_working_2-way'!D91)</f>
        <v>2.5535433608966032</v>
      </c>
      <c r="G92" s="32">
        <f>IF(OR($A92="",$B92=""),"",'MPTO_working_2-way'!E91)</f>
        <v>1.6436897901728764</v>
      </c>
      <c r="H92" s="30">
        <f>IF(OR($A92="",$B92=""),"",'OddsRatio_working_2-way'!M91)</f>
        <v>2.5559732104309978</v>
      </c>
      <c r="I92" s="30">
        <f>IF(OR($A92="",$B92=""),"",'OddsRatio_working_2-way'!N91)</f>
        <v>1.6426845869171511</v>
      </c>
      <c r="J92" s="30">
        <f>IF('Log_working_2-way'!$D91="","",A92^('Log_working_2-way'!$D91))</f>
        <v>2.5740027748887155</v>
      </c>
      <c r="K92" s="32">
        <f>IF('Log_working_2-way'!$D91="","",B92^('Log_working_2-way'!$D91))</f>
        <v>1.6353228951995207</v>
      </c>
      <c r="L92" s="37">
        <f t="shared" si="18"/>
        <v>0.39746835443037981</v>
      </c>
      <c r="M92" s="37">
        <f t="shared" si="19"/>
        <v>0.60253164556962024</v>
      </c>
      <c r="N92" s="38">
        <v>188</v>
      </c>
      <c r="O92" s="38">
        <f t="shared" si="20"/>
        <v>109.00840336134453</v>
      </c>
      <c r="P92" s="38">
        <f t="shared" si="21"/>
        <v>68.25477707006371</v>
      </c>
      <c r="Q92" s="38">
        <f t="shared" si="22"/>
        <v>119.7452229299363</v>
      </c>
      <c r="R92" s="38">
        <f t="shared" si="23"/>
        <v>78.991596638655466</v>
      </c>
      <c r="S92" s="39">
        <f t="shared" si="24"/>
        <v>-10.73681956859177</v>
      </c>
      <c r="T92" s="39">
        <f t="shared" si="25"/>
        <v>-10.736819568591756</v>
      </c>
      <c r="U92" t="s">
        <v>263</v>
      </c>
      <c r="V92" t="s">
        <v>360</v>
      </c>
      <c r="W92" t="s">
        <v>86</v>
      </c>
      <c r="X92" t="s">
        <v>487</v>
      </c>
      <c r="Y92" s="41"/>
    </row>
    <row r="93" spans="1:25" ht="15" x14ac:dyDescent="0.25">
      <c r="A93">
        <v>2.39</v>
      </c>
      <c r="B93">
        <v>1.57</v>
      </c>
      <c r="C93" s="29">
        <f t="shared" si="17"/>
        <v>5.5352717000239693E-2</v>
      </c>
      <c r="D93" s="30">
        <f>IF(OR($A93="",$B93=""),"",A93*'MPTO_working_2-way'!$G92)</f>
        <v>2.5222929936305731</v>
      </c>
      <c r="E93" s="32">
        <f>IF(OR($A93="",$B93=""),"",B93*'MPTO_working_2-way'!$G92)</f>
        <v>1.6569037656903765</v>
      </c>
      <c r="F93" s="30">
        <f>IF(OR($A93="",$B93=""),"",'MPTO_working_2-way'!D92)</f>
        <v>2.559287930975684</v>
      </c>
      <c r="G93" s="32">
        <f>IF(OR($A93="",$B93=""),"",'MPTO_working_2-way'!E92)</f>
        <v>1.6413183736850161</v>
      </c>
      <c r="H93" s="30">
        <f>IF(OR($A93="",$B93=""),"",'OddsRatio_working_2-way'!M92)</f>
        <v>2.5616006183490287</v>
      </c>
      <c r="I93" s="30">
        <f>IF(OR($A93="",$B93=""),"",'OddsRatio_working_2-way'!N92)</f>
        <v>1.6403685988913279</v>
      </c>
      <c r="J93" s="30">
        <f>IF('Log_working_2-way'!$D92="","",A93^('Log_working_2-way'!$D92))</f>
        <v>2.5792968217209364</v>
      </c>
      <c r="K93" s="32">
        <f>IF('Log_working_2-way'!$D92="","",B93^('Log_working_2-way'!$D92))</f>
        <v>1.6331931947446374</v>
      </c>
      <c r="L93" s="37">
        <f t="shared" si="18"/>
        <v>0.39646464646464646</v>
      </c>
      <c r="M93" s="37">
        <f t="shared" si="19"/>
        <v>0.60353535353535359</v>
      </c>
      <c r="N93" s="38">
        <v>189</v>
      </c>
      <c r="O93" s="38">
        <f t="shared" si="20"/>
        <v>109.92050209205021</v>
      </c>
      <c r="P93" s="38">
        <f t="shared" si="21"/>
        <v>68.617834394904463</v>
      </c>
      <c r="Q93" s="38">
        <f t="shared" si="22"/>
        <v>120.38216560509554</v>
      </c>
      <c r="R93" s="38">
        <f t="shared" si="23"/>
        <v>79.079497907949786</v>
      </c>
      <c r="S93" s="39">
        <f t="shared" si="24"/>
        <v>-10.461663513045323</v>
      </c>
      <c r="T93" s="39">
        <f t="shared" si="25"/>
        <v>-10.461663513045323</v>
      </c>
      <c r="U93" t="s">
        <v>111</v>
      </c>
      <c r="V93" t="s">
        <v>262</v>
      </c>
      <c r="W93" t="s">
        <v>86</v>
      </c>
      <c r="X93" t="s">
        <v>487</v>
      </c>
      <c r="Y93" s="41"/>
    </row>
    <row r="94" spans="1:25" ht="15" x14ac:dyDescent="0.25">
      <c r="A94">
        <v>2.2799999999999998</v>
      </c>
      <c r="B94">
        <v>1.62</v>
      </c>
      <c r="C94" s="29">
        <f t="shared" si="17"/>
        <v>5.5880441845354234E-2</v>
      </c>
      <c r="D94" s="30">
        <f>IF(OR($A94="",$B94=""),"",A94*'MPTO_working_2-way'!$G93)</f>
        <v>2.4074074074074074</v>
      </c>
      <c r="E94" s="32">
        <f>IF(OR($A94="",$B94=""),"",B94*'MPTO_working_2-way'!$G93)</f>
        <v>1.7105263157894739</v>
      </c>
      <c r="F94" s="30">
        <f>IF(OR($A94="",$B94=""),"",'MPTO_working_2-way'!D93)</f>
        <v>2.4351265822784809</v>
      </c>
      <c r="G94" s="32">
        <f>IF(OR($A94="",$B94=""),"",'MPTO_working_2-way'!E93)</f>
        <v>1.696802646085998</v>
      </c>
      <c r="H94" s="30">
        <f>IF(OR($A94="",$B94=""),"",'OddsRatio_working_2-way'!M93)</f>
        <v>2.4368424162141995</v>
      </c>
      <c r="I94" s="30">
        <f>IF(OR($A94="",$B94=""),"",'OddsRatio_working_2-way'!N93)</f>
        <v>1.6959705453537532</v>
      </c>
      <c r="J94" s="30">
        <f>IF('Log_working_2-way'!$D93="","",A94^('Log_working_2-way'!$D93))</f>
        <v>2.4500090714338851</v>
      </c>
      <c r="K94" s="32">
        <f>IF('Log_working_2-way'!$D93="","",B94^('Log_working_2-way'!$D93))</f>
        <v>1.6896508578442209</v>
      </c>
      <c r="L94" s="37">
        <f t="shared" si="18"/>
        <v>0.41538461538461535</v>
      </c>
      <c r="M94" s="37">
        <f t="shared" si="19"/>
        <v>0.58461538461538454</v>
      </c>
      <c r="N94" s="38">
        <v>190</v>
      </c>
      <c r="O94" s="38">
        <f t="shared" si="20"/>
        <v>106.66666666666667</v>
      </c>
      <c r="P94" s="38">
        <f t="shared" si="21"/>
        <v>72.716049382716051</v>
      </c>
      <c r="Q94" s="38">
        <f t="shared" si="22"/>
        <v>117.28395061728395</v>
      </c>
      <c r="R94" s="38">
        <f t="shared" si="23"/>
        <v>83.333333333333343</v>
      </c>
      <c r="S94" s="39">
        <f t="shared" si="24"/>
        <v>-10.617283950617278</v>
      </c>
      <c r="T94" s="39">
        <f t="shared" si="25"/>
        <v>-10.617283950617292</v>
      </c>
      <c r="U94" t="s">
        <v>261</v>
      </c>
      <c r="V94" t="s">
        <v>362</v>
      </c>
      <c r="W94" t="s">
        <v>86</v>
      </c>
      <c r="X94" t="s">
        <v>487</v>
      </c>
      <c r="Y94" s="41"/>
    </row>
    <row r="95" spans="1:25" ht="15" x14ac:dyDescent="0.25">
      <c r="A95">
        <v>1.7</v>
      </c>
      <c r="B95">
        <v>2.27</v>
      </c>
      <c r="C95" s="29">
        <f t="shared" si="17"/>
        <v>2.876392847888054E-2</v>
      </c>
      <c r="D95" s="30">
        <f>IF(OR($A95="",$B95=""),"",A95*'MPTO_working_2-way'!$G94)</f>
        <v>1.748898678414097</v>
      </c>
      <c r="E95" s="32">
        <f>IF(OR($A95="",$B95=""),"",B95*'MPTO_working_2-way'!$G94)</f>
        <v>2.335294117647059</v>
      </c>
      <c r="F95" s="30">
        <f>IF(OR($A95="",$B95=""),"",'MPTO_working_2-way'!D94)</f>
        <v>1.7426055543011967</v>
      </c>
      <c r="G95" s="32">
        <f>IF(OR($A95="",$B95=""),"",'MPTO_working_2-way'!E94)</f>
        <v>2.3466099118273029</v>
      </c>
      <c r="H95" s="30">
        <f>IF(OR($A95="",$B95=""),"",'OddsRatio_working_2-way'!M94)</f>
        <v>1.7424157207132702</v>
      </c>
      <c r="I95" s="30">
        <f>IF(OR($A95="",$B95=""),"",'OddsRatio_working_2-way'!N94)</f>
        <v>2.3469542361512192</v>
      </c>
      <c r="J95" s="30">
        <f>IF('Log_working_2-way'!$D94="","",A95^('Log_working_2-way'!$D94))</f>
        <v>1.7395677440294552</v>
      </c>
      <c r="K95" s="32">
        <f>IF('Log_working_2-way'!$D94="","",B95^('Log_working_2-way'!$D94))</f>
        <v>2.352141177157876</v>
      </c>
      <c r="L95" s="37">
        <f t="shared" si="18"/>
        <v>0.5717884130982368</v>
      </c>
      <c r="M95" s="37">
        <f t="shared" si="19"/>
        <v>0.4282115869017632</v>
      </c>
      <c r="N95" s="38">
        <v>191</v>
      </c>
      <c r="O95" s="38">
        <f t="shared" si="20"/>
        <v>78.647058823529406</v>
      </c>
      <c r="P95" s="38">
        <f t="shared" si="21"/>
        <v>106.8590308370044</v>
      </c>
      <c r="Q95" s="38">
        <f t="shared" si="22"/>
        <v>84.140969162995589</v>
      </c>
      <c r="R95" s="38">
        <f t="shared" si="23"/>
        <v>112.35294117647059</v>
      </c>
      <c r="S95" s="39">
        <f t="shared" si="24"/>
        <v>-5.4939103394661828</v>
      </c>
      <c r="T95" s="39">
        <f t="shared" si="25"/>
        <v>-5.493910339466197</v>
      </c>
      <c r="U95" t="s">
        <v>367</v>
      </c>
      <c r="V95" t="s">
        <v>368</v>
      </c>
      <c r="W95" t="s">
        <v>450</v>
      </c>
      <c r="X95" t="s">
        <v>487</v>
      </c>
      <c r="Y95" s="41"/>
    </row>
    <row r="96" spans="1:25" ht="15" x14ac:dyDescent="0.25">
      <c r="A96">
        <v>1.79</v>
      </c>
      <c r="B96">
        <v>2.13</v>
      </c>
      <c r="C96" s="29">
        <f t="shared" si="17"/>
        <v>2.8142785952212312E-2</v>
      </c>
      <c r="D96" s="30">
        <f>IF(OR($A96="",$B96=""),"",A96*'MPTO_working_2-way'!$G95)</f>
        <v>1.84037558685446</v>
      </c>
      <c r="E96" s="32">
        <f>IF(OR($A96="",$B96=""),"",B96*'MPTO_working_2-way'!$G95)</f>
        <v>2.1899441340782122</v>
      </c>
      <c r="F96" s="30">
        <f>IF(OR($A96="",$B96=""),"",'MPTO_working_2-way'!D95)</f>
        <v>1.8362511137332338</v>
      </c>
      <c r="G96" s="32">
        <f>IF(OR($A96="",$B96=""),"",'MPTO_working_2-way'!E95)</f>
        <v>2.1958130561234772</v>
      </c>
      <c r="H96" s="30">
        <f>IF(OR($A96="",$B96=""),"",'OddsRatio_working_2-way'!M95)</f>
        <v>1.8361309970619364</v>
      </c>
      <c r="I96" s="30">
        <f>IF(OR($A96="",$B96=""),"",'OddsRatio_working_2-way'!N95)</f>
        <v>2.1959848438987186</v>
      </c>
      <c r="J96" s="30">
        <f>IF('Log_working_2-way'!$D95="","",A96^('Log_working_2-way'!$D95))</f>
        <v>1.8342658577685029</v>
      </c>
      <c r="K96" s="32">
        <f>IF('Log_working_2-way'!$D95="","",B96^('Log_working_2-way'!$D95))</f>
        <v>2.1986586658056355</v>
      </c>
      <c r="L96" s="37">
        <f t="shared" si="18"/>
        <v>0.54336734693877553</v>
      </c>
      <c r="M96" s="37">
        <f t="shared" si="19"/>
        <v>0.45663265306122452</v>
      </c>
      <c r="N96" s="38">
        <v>192</v>
      </c>
      <c r="O96" s="38">
        <f t="shared" si="20"/>
        <v>84.737430167597765</v>
      </c>
      <c r="P96" s="38">
        <f t="shared" si="21"/>
        <v>101.85915492957746</v>
      </c>
      <c r="Q96" s="38">
        <f t="shared" si="22"/>
        <v>90.140845070422529</v>
      </c>
      <c r="R96" s="38">
        <f t="shared" si="23"/>
        <v>107.26256983240222</v>
      </c>
      <c r="S96" s="39">
        <f t="shared" si="24"/>
        <v>-5.403414902824764</v>
      </c>
      <c r="T96" s="39">
        <f t="shared" si="25"/>
        <v>-5.403414902824764</v>
      </c>
      <c r="U96" t="s">
        <v>375</v>
      </c>
      <c r="V96" t="s">
        <v>372</v>
      </c>
      <c r="W96" t="s">
        <v>450</v>
      </c>
      <c r="X96" t="s">
        <v>487</v>
      </c>
      <c r="Y96" s="41"/>
    </row>
    <row r="97" spans="1:25" ht="15" x14ac:dyDescent="0.25">
      <c r="A97">
        <v>1.67</v>
      </c>
      <c r="B97">
        <v>2.33</v>
      </c>
      <c r="C97" s="29">
        <f t="shared" si="17"/>
        <v>2.7986944565804084E-2</v>
      </c>
      <c r="D97" s="30">
        <f>IF(OR($A97="",$B97=""),"",A97*'MPTO_working_2-way'!$G96)</f>
        <v>1.7167381974248928</v>
      </c>
      <c r="E97" s="32">
        <f>IF(OR($A97="",$B97=""),"",B97*'MPTO_working_2-way'!$G96)</f>
        <v>2.3952095808383236</v>
      </c>
      <c r="F97" s="30">
        <f>IF(OR($A97="",$B97=""),"",'MPTO_working_2-way'!D96)</f>
        <v>1.7099602293950913</v>
      </c>
      <c r="G97" s="32">
        <f>IF(OR($A97="",$B97=""),"",'MPTO_working_2-way'!E96)</f>
        <v>2.4085296029216061</v>
      </c>
      <c r="H97" s="30">
        <f>IF(OR($A97="",$B97=""),"",'OddsRatio_working_2-way'!M96)</f>
        <v>1.7097600992562489</v>
      </c>
      <c r="I97" s="30">
        <f>IF(OR($A97="",$B97=""),"",'OddsRatio_working_2-way'!N96)</f>
        <v>2.408926764195241</v>
      </c>
      <c r="J97" s="30">
        <f>IF('Log_working_2-way'!$D96="","",A97^('Log_working_2-way'!$D96))</f>
        <v>1.7066927473832643</v>
      </c>
      <c r="K97" s="32">
        <f>IF('Log_working_2-way'!$D96="","",B97^('Log_working_2-way'!$D96))</f>
        <v>2.4150421151239718</v>
      </c>
      <c r="L97" s="37">
        <f t="shared" si="18"/>
        <v>0.58250000000000002</v>
      </c>
      <c r="M97" s="37">
        <f t="shared" si="19"/>
        <v>0.41749999999999998</v>
      </c>
      <c r="N97" s="38">
        <v>193</v>
      </c>
      <c r="O97" s="38">
        <f t="shared" si="20"/>
        <v>77.431137724550908</v>
      </c>
      <c r="P97" s="38">
        <f t="shared" si="21"/>
        <v>110.16738197424893</v>
      </c>
      <c r="Q97" s="38">
        <f t="shared" si="22"/>
        <v>82.832618025751074</v>
      </c>
      <c r="R97" s="38">
        <f t="shared" si="23"/>
        <v>115.56886227544911</v>
      </c>
      <c r="S97" s="39">
        <f t="shared" si="24"/>
        <v>-5.4014803012001664</v>
      </c>
      <c r="T97" s="39">
        <f t="shared" si="25"/>
        <v>-5.4014803012001806</v>
      </c>
      <c r="U97" t="s">
        <v>371</v>
      </c>
      <c r="V97" t="s">
        <v>366</v>
      </c>
      <c r="W97" t="s">
        <v>450</v>
      </c>
      <c r="X97" t="s">
        <v>487</v>
      </c>
      <c r="Y97" s="41"/>
    </row>
    <row r="98" spans="1:25" ht="15" x14ac:dyDescent="0.25">
      <c r="A98">
        <v>2.14</v>
      </c>
      <c r="B98">
        <v>1.77</v>
      </c>
      <c r="C98" s="29">
        <f t="shared" si="17"/>
        <v>3.2261471038597556E-2</v>
      </c>
      <c r="D98" s="30">
        <f>IF(OR($A98="",$B98=""),"",A98*'MPTO_working_2-way'!$G97)</f>
        <v>2.2090395480225991</v>
      </c>
      <c r="E98" s="32">
        <f>IF(OR($A98="",$B98=""),"",B98*'MPTO_working_2-way'!$G97)</f>
        <v>1.8271028037383177</v>
      </c>
      <c r="F98" s="30">
        <f>IF(OR($A98="",$B98=""),"",'MPTO_working_2-way'!D97)</f>
        <v>2.216513546725964</v>
      </c>
      <c r="G98" s="32">
        <f>IF(OR($A98="",$B98=""),"",'MPTO_working_2-way'!E97)</f>
        <v>1.822021261243927</v>
      </c>
      <c r="H98" s="30">
        <f>IF(OR($A98="",$B98=""),"",'OddsRatio_working_2-way'!M97)</f>
        <v>2.2167659925061516</v>
      </c>
      <c r="I98" s="30">
        <f>IF(OR($A98="",$B98=""),"",'OddsRatio_working_2-way'!N97)</f>
        <v>1.8218507142366114</v>
      </c>
      <c r="J98" s="30">
        <f>IF('Log_working_2-way'!$D97="","",A98^('Log_working_2-way'!$D97))</f>
        <v>2.2201875884465903</v>
      </c>
      <c r="K98" s="32">
        <f>IF('Log_working_2-way'!$D97="","",B98^('Log_working_2-way'!$D97))</f>
        <v>1.8195461168991689</v>
      </c>
      <c r="L98" s="37">
        <f t="shared" si="18"/>
        <v>0.45268542199488487</v>
      </c>
      <c r="M98" s="37">
        <f t="shared" si="19"/>
        <v>0.54731457800511507</v>
      </c>
      <c r="N98" s="38">
        <v>194</v>
      </c>
      <c r="O98" s="38">
        <f t="shared" si="20"/>
        <v>103.34579439252337</v>
      </c>
      <c r="P98" s="38">
        <f t="shared" si="21"/>
        <v>84.395480225988706</v>
      </c>
      <c r="Q98" s="38">
        <f t="shared" si="22"/>
        <v>109.60451977401131</v>
      </c>
      <c r="R98" s="38">
        <f t="shared" si="23"/>
        <v>90.654205607476641</v>
      </c>
      <c r="S98" s="39">
        <f t="shared" si="24"/>
        <v>-6.2587253814879347</v>
      </c>
      <c r="T98" s="39">
        <f t="shared" si="25"/>
        <v>-6.2587253814879347</v>
      </c>
      <c r="U98" t="s">
        <v>378</v>
      </c>
      <c r="V98" t="s">
        <v>381</v>
      </c>
      <c r="W98" t="s">
        <v>451</v>
      </c>
      <c r="X98" t="s">
        <v>487</v>
      </c>
      <c r="Y98" s="41"/>
    </row>
    <row r="99" spans="1:25" ht="15" x14ac:dyDescent="0.25">
      <c r="A99">
        <v>2.1800000000000002</v>
      </c>
      <c r="B99">
        <v>1.74</v>
      </c>
      <c r="C99" s="29">
        <f t="shared" si="17"/>
        <v>3.3428240008436028E-2</v>
      </c>
      <c r="D99" s="30">
        <f>IF(OR($A99="",$B99=""),"",A99*'MPTO_working_2-way'!$G98)</f>
        <v>2.2528735632183907</v>
      </c>
      <c r="E99" s="32">
        <f>IF(OR($A99="",$B99=""),"",B99*'MPTO_working_2-way'!$G98)</f>
        <v>1.7981651376146788</v>
      </c>
      <c r="F99" s="30">
        <f>IF(OR($A99="",$B99=""),"",'MPTO_working_2-way'!D98)</f>
        <v>2.2624358821424311</v>
      </c>
      <c r="G99" s="32">
        <f>IF(OR($A99="",$B99=""),"",'MPTO_working_2-way'!E98)</f>
        <v>1.7921194368326561</v>
      </c>
      <c r="H99" s="30">
        <f>IF(OR($A99="",$B99=""),"",'OddsRatio_working_2-way'!M98)</f>
        <v>2.26277258229445</v>
      </c>
      <c r="I99" s="30">
        <f>IF(OR($A99="",$B99=""),"",'OddsRatio_working_2-way'!N98)</f>
        <v>1.7919082295744857</v>
      </c>
      <c r="J99" s="30">
        <f>IF('Log_working_2-way'!$D98="","",A99^('Log_working_2-way'!$D98))</f>
        <v>2.2671631499443738</v>
      </c>
      <c r="K99" s="32">
        <f>IF('Log_working_2-way'!$D98="","",B99^('Log_working_2-way'!$D98))</f>
        <v>1.7891643629660847</v>
      </c>
      <c r="L99" s="37">
        <f t="shared" si="18"/>
        <v>0.44387755102040816</v>
      </c>
      <c r="M99" s="37">
        <f t="shared" si="19"/>
        <v>0.55612244897959184</v>
      </c>
      <c r="N99" s="38">
        <v>195</v>
      </c>
      <c r="O99" s="38">
        <f t="shared" si="20"/>
        <v>105.55045871559633</v>
      </c>
      <c r="P99" s="38">
        <f t="shared" si="21"/>
        <v>82.931034482758619</v>
      </c>
      <c r="Q99" s="38">
        <f t="shared" si="22"/>
        <v>112.06896551724137</v>
      </c>
      <c r="R99" s="38">
        <f t="shared" si="23"/>
        <v>89.449541284403665</v>
      </c>
      <c r="S99" s="39">
        <f t="shared" si="24"/>
        <v>-6.5185068016450316</v>
      </c>
      <c r="T99" s="39">
        <f t="shared" si="25"/>
        <v>-6.5185068016450458</v>
      </c>
      <c r="U99" t="s">
        <v>272</v>
      </c>
      <c r="V99" t="s">
        <v>276</v>
      </c>
      <c r="W99" t="s">
        <v>451</v>
      </c>
      <c r="X99" t="s">
        <v>487</v>
      </c>
      <c r="Y99" s="41"/>
    </row>
    <row r="100" spans="1:25" ht="15" x14ac:dyDescent="0.25">
      <c r="A100">
        <v>2.0499999999999998</v>
      </c>
      <c r="B100">
        <v>1.85</v>
      </c>
      <c r="C100" s="29">
        <f t="shared" si="17"/>
        <v>2.8345418589321048E-2</v>
      </c>
      <c r="D100" s="30">
        <f>IF(OR($A100="",$B100=""),"",A100*'MPTO_working_2-way'!$G99)</f>
        <v>2.1081081081081079</v>
      </c>
      <c r="E100" s="32">
        <f>IF(OR($A100="",$B100=""),"",B100*'MPTO_working_2-way'!$G99)</f>
        <v>1.902439024390244</v>
      </c>
      <c r="F100" s="30">
        <f>IF(OR($A100="",$B100=""),"",'MPTO_working_2-way'!D99)</f>
        <v>2.1113430758524703</v>
      </c>
      <c r="G100" s="32">
        <f>IF(OR($A100="",$B100=""),"",'MPTO_working_2-way'!E99)</f>
        <v>1.8998121477770822</v>
      </c>
      <c r="H100" s="30">
        <f>IF(OR($A100="",$B100=""),"",'OddsRatio_working_2-way'!M99)</f>
        <v>2.1114378604524222</v>
      </c>
      <c r="I100" s="30">
        <f>IF(OR($A100="",$B100=""),"",'OddsRatio_working_2-way'!N99)</f>
        <v>1.8997354108424378</v>
      </c>
      <c r="J100" s="30">
        <f>IF('Log_working_2-way'!$D99="","",A100^('Log_working_2-way'!$D99))</f>
        <v>2.1129081281913611</v>
      </c>
      <c r="K100" s="32">
        <f>IF('Log_working_2-way'!$D99="","",B100^('Log_working_2-way'!$D99))</f>
        <v>1.8985467665018629</v>
      </c>
      <c r="L100" s="37">
        <f t="shared" si="18"/>
        <v>0.47435897435897439</v>
      </c>
      <c r="M100" s="37">
        <f t="shared" si="19"/>
        <v>0.52564102564102555</v>
      </c>
      <c r="N100" s="38">
        <v>196</v>
      </c>
      <c r="O100" s="38">
        <f t="shared" si="20"/>
        <v>100.39024390243901</v>
      </c>
      <c r="P100" s="38">
        <f t="shared" si="21"/>
        <v>90.054054054054049</v>
      </c>
      <c r="Q100" s="38">
        <f t="shared" si="22"/>
        <v>105.94594594594594</v>
      </c>
      <c r="R100" s="38">
        <f t="shared" si="23"/>
        <v>95.609756097560989</v>
      </c>
      <c r="S100" s="39">
        <f t="shared" si="24"/>
        <v>-5.5557020435069262</v>
      </c>
      <c r="T100" s="39">
        <f t="shared" si="25"/>
        <v>-5.5557020435069404</v>
      </c>
      <c r="U100" t="s">
        <v>274</v>
      </c>
      <c r="V100" t="s">
        <v>277</v>
      </c>
      <c r="W100" t="s">
        <v>451</v>
      </c>
      <c r="X100" t="s">
        <v>487</v>
      </c>
      <c r="Y100" s="41"/>
    </row>
    <row r="101" spans="1:25" s="35" customFormat="1" ht="15" x14ac:dyDescent="0.25">
      <c r="A101">
        <v>2.37</v>
      </c>
      <c r="B101">
        <v>1.63</v>
      </c>
      <c r="C101" s="29">
        <f t="shared" si="17"/>
        <v>3.5437860785379582E-2</v>
      </c>
      <c r="D101" s="30">
        <f>IF(OR($A101="",$B101=""),"",A101*'MPTO_working_2-way'!$G100)</f>
        <v>2.4539877300613497</v>
      </c>
      <c r="E101" s="32">
        <f>IF(OR($A101="",$B101=""),"",B101*'MPTO_working_2-way'!$G100)</f>
        <v>1.6877637130801686</v>
      </c>
      <c r="F101" s="30">
        <f>IF(OR($A101="",$B101=""),"",'MPTO_working_2-way'!D100)</f>
        <v>2.4738881239793793</v>
      </c>
      <c r="G101" s="32">
        <f>IF(OR($A101="",$B101=""),"",'MPTO_working_2-way'!E100)</f>
        <v>1.6784775477395666</v>
      </c>
      <c r="H101" s="30">
        <f>IF(OR($A101="",$B101=""),"",'OddsRatio_working_2-way'!M100)</f>
        <v>2.4746535778287639</v>
      </c>
      <c r="I101" s="30">
        <f>IF(OR($A101="",$B101=""),"",'OddsRatio_working_2-way'!N100)</f>
        <v>1.6781253679066579</v>
      </c>
      <c r="J101" s="30">
        <f>IF('Log_working_2-way'!$D100="","",A101^('Log_working_2-way'!$D100))</f>
        <v>2.4838961866439853</v>
      </c>
      <c r="K101" s="32">
        <f>IF('Log_working_2-way'!$D100="","",B101^('Log_working_2-way'!$D100))</f>
        <v>1.6739015902867895</v>
      </c>
      <c r="L101" s="37">
        <f t="shared" si="18"/>
        <v>0.40749999999999997</v>
      </c>
      <c r="M101" s="37">
        <f t="shared" si="19"/>
        <v>0.59250000000000003</v>
      </c>
      <c r="N101" s="38">
        <v>197</v>
      </c>
      <c r="O101" s="38">
        <f t="shared" si="20"/>
        <v>113.87763713080169</v>
      </c>
      <c r="P101" s="38">
        <f t="shared" si="21"/>
        <v>76.141104294478509</v>
      </c>
      <c r="Q101" s="38">
        <f t="shared" si="22"/>
        <v>120.85889570552148</v>
      </c>
      <c r="R101" s="38">
        <f t="shared" si="23"/>
        <v>83.122362869198298</v>
      </c>
      <c r="S101" s="39">
        <f t="shared" si="24"/>
        <v>-6.9812585747197886</v>
      </c>
      <c r="T101" s="39">
        <f t="shared" si="25"/>
        <v>-6.9812585747197886</v>
      </c>
      <c r="U101" t="s">
        <v>282</v>
      </c>
      <c r="V101" t="s">
        <v>275</v>
      </c>
      <c r="W101" t="s">
        <v>451</v>
      </c>
      <c r="X101" t="s">
        <v>487</v>
      </c>
      <c r="Y101" s="41"/>
    </row>
    <row r="102" spans="1:25" ht="15" x14ac:dyDescent="0.25">
      <c r="A102">
        <v>2.14</v>
      </c>
      <c r="B102">
        <v>1.76</v>
      </c>
      <c r="C102" s="29">
        <f t="shared" si="17"/>
        <v>3.5471537807986397E-2</v>
      </c>
      <c r="D102" s="30">
        <f>IF(OR($A102="",$B102=""),"",A102*'MPTO_working_2-way'!$G101)</f>
        <v>2.2159090909090908</v>
      </c>
      <c r="E102" s="32">
        <f>IF(OR($A102="",$B102=""),"",B102*'MPTO_working_2-way'!$G101)</f>
        <v>1.8224299065420562</v>
      </c>
      <c r="F102" s="30">
        <f>IF(OR($A102="",$B102=""),"",'MPTO_working_2-way'!D101)</f>
        <v>2.2244271202456889</v>
      </c>
      <c r="G102" s="32">
        <f>IF(OR($A102="",$B102=""),"",'MPTO_working_2-way'!E101)</f>
        <v>1.8167084699980707</v>
      </c>
      <c r="H102" s="30">
        <f>IF(OR($A102="",$B102=""),"",'OddsRatio_working_2-way'!M101)</f>
        <v>2.2247448713915889</v>
      </c>
      <c r="I102" s="30">
        <f>IF(OR($A102="",$B102=""),"",'OddsRatio_working_2-way'!N101)</f>
        <v>1.8164965809277254</v>
      </c>
      <c r="J102" s="30">
        <f>IF('Log_working_2-way'!$D101="","",A102^('Log_working_2-way'!$D101))</f>
        <v>2.2286583340561452</v>
      </c>
      <c r="K102" s="32">
        <f>IF('Log_working_2-way'!$D101="","",B102^('Log_working_2-way'!$D101))</f>
        <v>1.8138959157983681</v>
      </c>
      <c r="L102" s="37">
        <f t="shared" si="18"/>
        <v>0.45128205128205129</v>
      </c>
      <c r="M102" s="37">
        <f t="shared" si="19"/>
        <v>0.54871794871794866</v>
      </c>
      <c r="N102" s="38">
        <v>198</v>
      </c>
      <c r="O102" s="38">
        <f t="shared" si="20"/>
        <v>105.47663551401871</v>
      </c>
      <c r="P102" s="38">
        <f t="shared" si="21"/>
        <v>85.500000000000014</v>
      </c>
      <c r="Q102" s="38">
        <f t="shared" si="22"/>
        <v>112.50000000000001</v>
      </c>
      <c r="R102" s="38">
        <f t="shared" si="23"/>
        <v>92.523364485981304</v>
      </c>
      <c r="S102" s="39">
        <f t="shared" si="24"/>
        <v>-7.023364485981304</v>
      </c>
      <c r="T102" s="39">
        <f t="shared" si="25"/>
        <v>-7.0233644859812898</v>
      </c>
      <c r="U102" t="s">
        <v>278</v>
      </c>
      <c r="V102" t="s">
        <v>273</v>
      </c>
      <c r="W102" t="s">
        <v>451</v>
      </c>
      <c r="X102" t="s">
        <v>487</v>
      </c>
      <c r="Y102" s="41"/>
    </row>
    <row r="103" spans="1:25" ht="15" x14ac:dyDescent="0.25">
      <c r="A103">
        <v>2.19</v>
      </c>
      <c r="B103">
        <v>1.73</v>
      </c>
      <c r="C103" s="29">
        <f t="shared" si="17"/>
        <v>3.4655686647135031E-2</v>
      </c>
      <c r="D103" s="30">
        <f>IF(OR($A103="",$B103=""),"",A103*'MPTO_working_2-way'!$G102)</f>
        <v>2.2658959537572256</v>
      </c>
      <c r="E103" s="32">
        <f>IF(OR($A103="",$B103=""),"",B103*'MPTO_working_2-way'!$G102)</f>
        <v>1.7899543378995435</v>
      </c>
      <c r="F103" s="30">
        <f>IF(OR($A103="",$B103=""),"",'MPTO_working_2-way'!D102)</f>
        <v>2.2763841740018629</v>
      </c>
      <c r="G103" s="32">
        <f>IF(OR($A103="",$B103=""),"",'MPTO_working_2-way'!E102)</f>
        <v>1.7834631769717797</v>
      </c>
      <c r="H103" s="30">
        <f>IF(OR($A103="",$B103=""),"",'OddsRatio_working_2-way'!M102)</f>
        <v>2.2767681803292916</v>
      </c>
      <c r="I103" s="30">
        <f>IF(OR($A103="",$B103=""),"",'OddsRatio_working_2-way'!N102)</f>
        <v>1.7832275391935992</v>
      </c>
      <c r="J103" s="30">
        <f>IF('Log_working_2-way'!$D102="","",A103^('Log_working_2-way'!$D102))</f>
        <v>2.2815927958159761</v>
      </c>
      <c r="K103" s="32">
        <f>IF('Log_working_2-way'!$D102="","",B103^('Log_working_2-way'!$D102))</f>
        <v>1.7802790428165938</v>
      </c>
      <c r="L103" s="37">
        <f t="shared" si="18"/>
        <v>0.44132653061224486</v>
      </c>
      <c r="M103" s="37">
        <f t="shared" si="19"/>
        <v>0.55867346938775508</v>
      </c>
      <c r="N103" s="38">
        <v>199</v>
      </c>
      <c r="O103" s="38">
        <f t="shared" si="20"/>
        <v>108.13242009132421</v>
      </c>
      <c r="P103" s="38">
        <f t="shared" si="21"/>
        <v>83.971098265895947</v>
      </c>
      <c r="Q103" s="38">
        <f t="shared" si="22"/>
        <v>115.02890173410405</v>
      </c>
      <c r="R103" s="38">
        <f t="shared" si="23"/>
        <v>90.867579908675808</v>
      </c>
      <c r="S103" s="39">
        <f t="shared" si="24"/>
        <v>-6.8964816427798468</v>
      </c>
      <c r="T103" s="39">
        <f t="shared" si="25"/>
        <v>-6.896481642779861</v>
      </c>
      <c r="U103" t="s">
        <v>280</v>
      </c>
      <c r="V103" t="s">
        <v>271</v>
      </c>
      <c r="W103" t="s">
        <v>451</v>
      </c>
      <c r="X103" t="s">
        <v>487</v>
      </c>
      <c r="Y103" s="41"/>
    </row>
    <row r="104" spans="1:25" ht="15" x14ac:dyDescent="0.25">
      <c r="A104">
        <v>1.87</v>
      </c>
      <c r="B104">
        <v>2.0299999999999998</v>
      </c>
      <c r="C104" s="29">
        <f t="shared" si="17"/>
        <v>2.737019572719368E-2</v>
      </c>
      <c r="D104" s="30">
        <f>IF(OR($A104="",$B104=""),"",A104*'MPTO_working_2-way'!$G103)</f>
        <v>1.9211822660098523</v>
      </c>
      <c r="E104" s="32">
        <f>IF(OR($A104="",$B104=""),"",B104*'MPTO_working_2-way'!$G103)</f>
        <v>2.0855614973262031</v>
      </c>
      <c r="F104" s="30">
        <f>IF(OR($A104="",$B104=""),"",'MPTO_working_2-way'!D103)</f>
        <v>1.9191122570208035</v>
      </c>
      <c r="G104" s="32">
        <f>IF(OR($A104="",$B104=""),"",'MPTO_working_2-way'!E103)</f>
        <v>2.0880063804625832</v>
      </c>
      <c r="H104" s="30">
        <f>IF(OR($A104="",$B104=""),"",'OddsRatio_working_2-way'!M103)</f>
        <v>1.9190539669544755</v>
      </c>
      <c r="I104" s="30">
        <f>IF(OR($A104="",$B104=""),"",'OddsRatio_working_2-way'!N103)</f>
        <v>2.0880753861644932</v>
      </c>
      <c r="J104" s="30">
        <f>IF('Log_working_2-way'!$D103="","",A104^('Log_working_2-way'!$D103))</f>
        <v>1.9181177959672178</v>
      </c>
      <c r="K104" s="32">
        <f>IF('Log_working_2-way'!$D103="","",B104^('Log_working_2-way'!$D103))</f>
        <v>2.0891848566626599</v>
      </c>
      <c r="L104" s="37">
        <f t="shared" si="18"/>
        <v>0.52051282051282044</v>
      </c>
      <c r="M104" s="37">
        <f t="shared" si="19"/>
        <v>0.4794871794871795</v>
      </c>
      <c r="N104" s="38">
        <v>200</v>
      </c>
      <c r="O104" s="38">
        <f t="shared" si="20"/>
        <v>93.048128342245974</v>
      </c>
      <c r="P104" s="38">
        <f t="shared" si="21"/>
        <v>101.47783251231526</v>
      </c>
      <c r="Q104" s="38">
        <f t="shared" si="22"/>
        <v>98.52216748768474</v>
      </c>
      <c r="R104" s="38">
        <f t="shared" si="23"/>
        <v>106.951871657754</v>
      </c>
      <c r="S104" s="39">
        <f t="shared" si="24"/>
        <v>-5.4740391454387662</v>
      </c>
      <c r="T104" s="39">
        <f t="shared" si="25"/>
        <v>-5.4740391454387378</v>
      </c>
      <c r="U104" t="s">
        <v>388</v>
      </c>
      <c r="V104" t="s">
        <v>389</v>
      </c>
      <c r="W104" t="s">
        <v>443</v>
      </c>
      <c r="X104" t="s">
        <v>487</v>
      </c>
      <c r="Y104" s="41"/>
    </row>
    <row r="105" spans="1:25" ht="15" x14ac:dyDescent="0.25">
      <c r="A105">
        <v>1.36</v>
      </c>
      <c r="B105">
        <v>3.27</v>
      </c>
      <c r="C105" s="29">
        <f t="shared" si="17"/>
        <v>4.1104515200575564E-2</v>
      </c>
      <c r="D105" s="30">
        <f>IF(OR($A105="",$B105=""),"",A105*'MPTO_working_2-way'!$G104)</f>
        <v>1.415902140672783</v>
      </c>
      <c r="E105" s="32">
        <f>IF(OR($A105="",$B105=""),"",B105*'MPTO_working_2-way'!$G104)</f>
        <v>3.4044117647058822</v>
      </c>
      <c r="F105" s="30">
        <f>IF(OR($A105="",$B105=""),"",'MPTO_working_2-way'!D104)</f>
        <v>1.3991065248851697</v>
      </c>
      <c r="G105" s="32">
        <f>IF(OR($A105="",$B105=""),"",'MPTO_working_2-way'!E104)</f>
        <v>3.5055967207945762</v>
      </c>
      <c r="H105" s="30">
        <f>IF(OR($A105="",$B105=""),"",'OddsRatio_working_2-way'!M104)</f>
        <v>1.3982339869599831</v>
      </c>
      <c r="I105" s="30">
        <f>IF(OR($A105="",$B105=""),"",'OddsRatio_working_2-way'!N104)</f>
        <v>3.5110865288865609</v>
      </c>
      <c r="J105" s="30">
        <f>IF('Log_working_2-way'!$D104="","",A105^('Log_working_2-way'!$D104))</f>
        <v>1.3904441783282842</v>
      </c>
      <c r="K105" s="32">
        <f>IF('Log_working_2-way'!$D104="","",B105^('Log_working_2-way'!$D104))</f>
        <v>3.5611855817069182</v>
      </c>
      <c r="L105" s="37">
        <f t="shared" si="18"/>
        <v>0.70626349892008633</v>
      </c>
      <c r="M105" s="37">
        <f t="shared" si="19"/>
        <v>0.29373650107991361</v>
      </c>
      <c r="N105" s="38">
        <v>201</v>
      </c>
      <c r="O105" s="38">
        <f t="shared" si="20"/>
        <v>53.205882352941181</v>
      </c>
      <c r="P105" s="38">
        <f t="shared" si="21"/>
        <v>139.53211009174311</v>
      </c>
      <c r="Q105" s="38">
        <f t="shared" si="22"/>
        <v>61.467889908256879</v>
      </c>
      <c r="R105" s="38">
        <f t="shared" si="23"/>
        <v>147.79411764705881</v>
      </c>
      <c r="S105" s="39">
        <f t="shared" si="24"/>
        <v>-8.262007555315698</v>
      </c>
      <c r="T105" s="39">
        <f t="shared" si="25"/>
        <v>-8.2620075553157051</v>
      </c>
      <c r="U105" t="s">
        <v>386</v>
      </c>
      <c r="V105" t="s">
        <v>391</v>
      </c>
      <c r="W105" t="s">
        <v>443</v>
      </c>
      <c r="X105" t="s">
        <v>487</v>
      </c>
      <c r="Y105" s="41"/>
    </row>
    <row r="106" spans="1:25" ht="15" x14ac:dyDescent="0.25">
      <c r="A106">
        <v>1.75</v>
      </c>
      <c r="B106">
        <v>2.17</v>
      </c>
      <c r="C106" s="29">
        <f t="shared" si="17"/>
        <v>3.2258064516129004E-2</v>
      </c>
      <c r="D106" s="30">
        <f>IF(OR($A106="",$B106=""),"",A106*'MPTO_working_2-way'!$G105)</f>
        <v>1.8064516129032258</v>
      </c>
      <c r="E106" s="32">
        <f>IF(OR($A106="",$B106=""),"",B106*'MPTO_working_2-way'!$G105)</f>
        <v>2.2399999999999998</v>
      </c>
      <c r="F106" s="30">
        <f>IF(OR($A106="",$B106=""),"",'MPTO_working_2-way'!D105)</f>
        <v>1.8008298755186722</v>
      </c>
      <c r="G106" s="32">
        <f>IF(OR($A106="",$B106=""),"",'MPTO_working_2-way'!E105)</f>
        <v>2.2487046632124348</v>
      </c>
      <c r="H106" s="30">
        <f>IF(OR($A106="",$B106=""),"",'OddsRatio_working_2-way'!M105)</f>
        <v>1.8006407690254356</v>
      </c>
      <c r="I106" s="30">
        <f>IF(OR($A106="",$B106=""),"",'OddsRatio_working_2-way'!N105)</f>
        <v>2.2489995996796797</v>
      </c>
      <c r="J106" s="30">
        <f>IF('Log_working_2-way'!$D105="","",A106^('Log_working_2-way'!$D105))</f>
        <v>1.798091355138193</v>
      </c>
      <c r="K106" s="32">
        <f>IF('Log_working_2-way'!$D105="","",B106^('Log_working_2-way'!$D105))</f>
        <v>2.2529893897006406</v>
      </c>
      <c r="L106" s="37">
        <f t="shared" si="18"/>
        <v>0.5535714285714286</v>
      </c>
      <c r="M106" s="37">
        <f t="shared" si="19"/>
        <v>0.44642857142857145</v>
      </c>
      <c r="N106" s="38">
        <v>202</v>
      </c>
      <c r="O106" s="38">
        <f t="shared" si="20"/>
        <v>86.571428571428569</v>
      </c>
      <c r="P106" s="38">
        <f t="shared" si="21"/>
        <v>108.91244239631335</v>
      </c>
      <c r="Q106" s="38">
        <f t="shared" si="22"/>
        <v>93.087557603686633</v>
      </c>
      <c r="R106" s="38">
        <f t="shared" si="23"/>
        <v>115.42857142857142</v>
      </c>
      <c r="S106" s="39">
        <f t="shared" si="24"/>
        <v>-6.5161290322580641</v>
      </c>
      <c r="T106" s="39">
        <f t="shared" si="25"/>
        <v>-6.5161290322580641</v>
      </c>
      <c r="U106" t="s">
        <v>385</v>
      </c>
      <c r="V106" t="s">
        <v>196</v>
      </c>
      <c r="W106" t="s">
        <v>443</v>
      </c>
      <c r="X106" t="s">
        <v>487</v>
      </c>
      <c r="Y106" s="41"/>
    </row>
    <row r="107" spans="1:25" ht="15" x14ac:dyDescent="0.25">
      <c r="A107">
        <v>2.08</v>
      </c>
      <c r="B107">
        <v>1.81</v>
      </c>
      <c r="C107" s="29">
        <f t="shared" si="17"/>
        <v>3.3255418614534626E-2</v>
      </c>
      <c r="D107" s="30">
        <f>IF(OR($A107="",$B107=""),"",A107*'MPTO_working_2-way'!$G106)</f>
        <v>2.1491712707182322</v>
      </c>
      <c r="E107" s="32">
        <f>IF(OR($A107="",$B107=""),"",B107*'MPTO_working_2-way'!$G106)</f>
        <v>1.8701923076923077</v>
      </c>
      <c r="F107" s="30">
        <f>IF(OR($A107="",$B107=""),"",'MPTO_working_2-way'!D106)</f>
        <v>2.1545152798443401</v>
      </c>
      <c r="G107" s="32">
        <f>IF(OR($A107="",$B107=""),"",'MPTO_working_2-way'!E106)</f>
        <v>1.8661643699811639</v>
      </c>
      <c r="H107" s="30">
        <f>IF(OR($A107="",$B107=""),"",'OddsRatio_working_2-way'!M106)</f>
        <v>2.1547005383792519</v>
      </c>
      <c r="I107" s="30">
        <f>IF(OR($A107="",$B107=""),"",'OddsRatio_working_2-way'!N106)</f>
        <v>1.8660254037844384</v>
      </c>
      <c r="J107" s="30">
        <f>IF('Log_working_2-way'!$D106="","",A107^('Log_working_2-way'!$D106))</f>
        <v>2.1571440120474694</v>
      </c>
      <c r="K107" s="32">
        <f>IF('Log_working_2-way'!$D106="","",B107^('Log_working_2-way'!$D106))</f>
        <v>1.8641966683390954</v>
      </c>
      <c r="L107" s="37">
        <f t="shared" si="18"/>
        <v>0.46529562982005135</v>
      </c>
      <c r="M107" s="37">
        <f t="shared" si="19"/>
        <v>0.53470437017994854</v>
      </c>
      <c r="N107" s="38">
        <v>203</v>
      </c>
      <c r="O107" s="38">
        <f t="shared" si="20"/>
        <v>105.40384615384615</v>
      </c>
      <c r="P107" s="38">
        <f t="shared" si="21"/>
        <v>90.845303867403331</v>
      </c>
      <c r="Q107" s="38">
        <f t="shared" si="22"/>
        <v>112.1546961325967</v>
      </c>
      <c r="R107" s="38">
        <f t="shared" si="23"/>
        <v>97.59615384615384</v>
      </c>
      <c r="S107" s="39">
        <f t="shared" si="24"/>
        <v>-6.7508499787505514</v>
      </c>
      <c r="T107" s="39">
        <f t="shared" si="25"/>
        <v>-6.7508499787505087</v>
      </c>
      <c r="U107" t="s">
        <v>398</v>
      </c>
      <c r="V107" t="s">
        <v>395</v>
      </c>
      <c r="W107" t="s">
        <v>444</v>
      </c>
      <c r="X107" t="s">
        <v>487</v>
      </c>
      <c r="Y107" s="41"/>
    </row>
    <row r="108" spans="1:25" ht="15" x14ac:dyDescent="0.25">
      <c r="A108">
        <v>2.23</v>
      </c>
      <c r="B108">
        <v>1.71</v>
      </c>
      <c r="C108" s="29">
        <f t="shared" si="17"/>
        <v>3.3225814910969431E-2</v>
      </c>
      <c r="D108" s="30">
        <f>IF(OR($A108="",$B108=""),"",A108*'MPTO_working_2-way'!$G107)</f>
        <v>2.3040935672514617</v>
      </c>
      <c r="E108" s="32">
        <f>IF(OR($A108="",$B108=""),"",B108*'MPTO_working_2-way'!$G107)</f>
        <v>1.7668161434977576</v>
      </c>
      <c r="F108" s="30">
        <f>IF(OR($A108="",$B108=""),"",'MPTO_working_2-way'!D107)</f>
        <v>2.315792669966295</v>
      </c>
      <c r="G108" s="32">
        <f>IF(OR($A108="",$B108=""),"",'MPTO_working_2-way'!E107)</f>
        <v>1.7599981538319522</v>
      </c>
      <c r="H108" s="30">
        <f>IF(OR($A108="",$B108=""),"",'OddsRatio_working_2-way'!M107)</f>
        <v>2.3162045305336028</v>
      </c>
      <c r="I108" s="30">
        <f>IF(OR($A108="",$B108=""),"",'OddsRatio_working_2-way'!N107)</f>
        <v>1.7597603387632996</v>
      </c>
      <c r="J108" s="30">
        <f>IF('Log_working_2-way'!$D107="","",A108^('Log_working_2-way'!$D107))</f>
        <v>2.3215866387713424</v>
      </c>
      <c r="K108" s="32">
        <f>IF('Log_working_2-way'!$D107="","",B108^('Log_working_2-way'!$D107))</f>
        <v>1.7566662454529891</v>
      </c>
      <c r="L108" s="37">
        <f t="shared" si="18"/>
        <v>0.43401015228426398</v>
      </c>
      <c r="M108" s="37">
        <f t="shared" si="19"/>
        <v>0.56598984771573613</v>
      </c>
      <c r="N108" s="38">
        <v>204</v>
      </c>
      <c r="O108" s="38">
        <f t="shared" si="20"/>
        <v>112.52017937219732</v>
      </c>
      <c r="P108" s="38">
        <f t="shared" si="21"/>
        <v>84.70175438596489</v>
      </c>
      <c r="Q108" s="38">
        <f t="shared" si="22"/>
        <v>119.29824561403508</v>
      </c>
      <c r="R108" s="38">
        <f t="shared" si="23"/>
        <v>91.479820627802695</v>
      </c>
      <c r="S108" s="39">
        <f t="shared" si="24"/>
        <v>-6.7780662418377631</v>
      </c>
      <c r="T108" s="39">
        <f t="shared" si="25"/>
        <v>-6.7780662418378057</v>
      </c>
      <c r="U108" t="s">
        <v>290</v>
      </c>
      <c r="V108" t="s">
        <v>397</v>
      </c>
      <c r="W108" t="s">
        <v>444</v>
      </c>
      <c r="X108" t="s">
        <v>487</v>
      </c>
      <c r="Y108" s="41"/>
    </row>
    <row r="109" spans="1:25" ht="15" x14ac:dyDescent="0.25">
      <c r="A109">
        <v>1.97</v>
      </c>
      <c r="B109">
        <v>1.92</v>
      </c>
      <c r="C109" s="29">
        <f t="shared" si="17"/>
        <v>2.844754653130277E-2</v>
      </c>
      <c r="D109" s="30">
        <f>IF(OR($A109="",$B109=""),"",A109*'MPTO_working_2-way'!$G108)</f>
        <v>2.0260416666666665</v>
      </c>
      <c r="E109" s="32">
        <f>IF(OR($A109="",$B109=""),"",B109*'MPTO_working_2-way'!$G108)</f>
        <v>1.9746192893401013</v>
      </c>
      <c r="F109" s="30">
        <f>IF(OR($A109="",$B109=""),"",'MPTO_working_2-way'!D108)</f>
        <v>2.0267924123888115</v>
      </c>
      <c r="G109" s="32">
        <f>IF(OR($A109="",$B109=""),"",'MPTO_working_2-way'!E108)</f>
        <v>1.9739066903246005</v>
      </c>
      <c r="H109" s="30">
        <f>IF(OR($A109="",$B109=""),"",'OddsRatio_working_2-way'!M108)</f>
        <v>2.0268144068364817</v>
      </c>
      <c r="I109" s="30">
        <f>IF(OR($A109="",$B109=""),"",'OddsRatio_working_2-way'!N108)</f>
        <v>1.9738858291644976</v>
      </c>
      <c r="J109" s="30">
        <f>IF('Log_working_2-way'!$D108="","",A109^('Log_working_2-way'!$D108))</f>
        <v>2.0271548987306875</v>
      </c>
      <c r="K109" s="32">
        <f>IF('Log_working_2-way'!$D108="","",B109^('Log_working_2-way'!$D108))</f>
        <v>1.9735629954505829</v>
      </c>
      <c r="L109" s="37">
        <f t="shared" si="18"/>
        <v>0.49357326478149105</v>
      </c>
      <c r="M109" s="37">
        <f t="shared" si="19"/>
        <v>0.50642673521850901</v>
      </c>
      <c r="N109" s="38">
        <v>205</v>
      </c>
      <c r="O109" s="38">
        <f t="shared" si="20"/>
        <v>100.93908629441624</v>
      </c>
      <c r="P109" s="38">
        <f t="shared" si="21"/>
        <v>98.229166666666657</v>
      </c>
      <c r="Q109" s="38">
        <f t="shared" si="22"/>
        <v>106.77083333333334</v>
      </c>
      <c r="R109" s="38">
        <f t="shared" si="23"/>
        <v>104.06091370558374</v>
      </c>
      <c r="S109" s="39">
        <f t="shared" si="24"/>
        <v>-5.8317470389171007</v>
      </c>
      <c r="T109" s="39">
        <f t="shared" si="25"/>
        <v>-5.8317470389170865</v>
      </c>
      <c r="U109" t="s">
        <v>396</v>
      </c>
      <c r="V109" t="s">
        <v>431</v>
      </c>
      <c r="W109" t="s">
        <v>444</v>
      </c>
      <c r="X109" t="s">
        <v>487</v>
      </c>
      <c r="Y109" s="41"/>
    </row>
    <row r="110" spans="1:25" ht="15" x14ac:dyDescent="0.25">
      <c r="A110">
        <v>2.04</v>
      </c>
      <c r="B110">
        <v>1.86</v>
      </c>
      <c r="C110" s="29">
        <f t="shared" si="17"/>
        <v>2.7830487033523088E-2</v>
      </c>
      <c r="D110" s="30">
        <f>IF(OR($A110="",$B110=""),"",A110*'MPTO_working_2-way'!$G109)</f>
        <v>2.096774193548387</v>
      </c>
      <c r="E110" s="32">
        <f>IF(OR($A110="",$B110=""),"",B110*'MPTO_working_2-way'!$G109)</f>
        <v>1.911764705882353</v>
      </c>
      <c r="F110" s="30">
        <f>IF(OR($A110="",$B110=""),"",'MPTO_working_2-way'!D109)</f>
        <v>2.0996015936254984</v>
      </c>
      <c r="G110" s="32">
        <f>IF(OR($A110="",$B110=""),"",'MPTO_working_2-way'!E109)</f>
        <v>1.9094202898550725</v>
      </c>
      <c r="H110" s="30">
        <f>IF(OR($A110="",$B110=""),"",'OddsRatio_working_2-way'!M109)</f>
        <v>2.0996828295383159</v>
      </c>
      <c r="I110" s="30">
        <f>IF(OR($A110="",$B110=""),"",'OddsRatio_working_2-way'!N109)</f>
        <v>1.9093531090412992</v>
      </c>
      <c r="J110" s="30">
        <f>IF('Log_working_2-way'!$D109="","",A110^('Log_working_2-way'!$D109))</f>
        <v>2.1009668261031296</v>
      </c>
      <c r="K110" s="32">
        <f>IF('Log_working_2-way'!$D109="","",B110^('Log_working_2-way'!$D109))</f>
        <v>1.9082925809304243</v>
      </c>
      <c r="L110" s="37">
        <f t="shared" si="18"/>
        <v>0.47692307692307695</v>
      </c>
      <c r="M110" s="37">
        <f t="shared" si="19"/>
        <v>0.52307692307692311</v>
      </c>
      <c r="N110" s="38">
        <v>206</v>
      </c>
      <c r="O110" s="38">
        <f t="shared" si="20"/>
        <v>105.01960784313725</v>
      </c>
      <c r="P110" s="38">
        <f t="shared" si="21"/>
        <v>95.247311827956992</v>
      </c>
      <c r="Q110" s="38">
        <f t="shared" si="22"/>
        <v>110.75268817204301</v>
      </c>
      <c r="R110" s="38">
        <f t="shared" si="23"/>
        <v>100.98039215686273</v>
      </c>
      <c r="S110" s="39">
        <f t="shared" si="24"/>
        <v>-5.733080328905757</v>
      </c>
      <c r="T110" s="39">
        <f t="shared" si="25"/>
        <v>-5.7330803289057428</v>
      </c>
      <c r="U110" t="s">
        <v>467</v>
      </c>
      <c r="V110" t="s">
        <v>468</v>
      </c>
      <c r="W110" t="s">
        <v>461</v>
      </c>
      <c r="X110" t="s">
        <v>487</v>
      </c>
      <c r="Y110" s="41"/>
    </row>
    <row r="111" spans="1:25" ht="15" x14ac:dyDescent="0.25">
      <c r="A111">
        <v>2.5099999999999998</v>
      </c>
      <c r="B111">
        <v>1.57</v>
      </c>
      <c r="C111" s="29">
        <f t="shared" si="17"/>
        <v>3.5349049661227649E-2</v>
      </c>
      <c r="D111" s="30">
        <f>IF(OR($A111="",$B111=""),"",A111*'MPTO_working_2-way'!$G110)</f>
        <v>2.5987261146496814</v>
      </c>
      <c r="E111" s="32">
        <f>IF(OR($A111="",$B111=""),"",B111*'MPTO_working_2-way'!$G110)</f>
        <v>1.6254980079681274</v>
      </c>
      <c r="F111" s="30">
        <f>IF(OR($A111="",$B111=""),"",'MPTO_working_2-way'!D110)</f>
        <v>2.6265204785550034</v>
      </c>
      <c r="G111" s="32">
        <f>IF(OR($A111="",$B111=""),"",'MPTO_working_2-way'!E110)</f>
        <v>1.6148093511176675</v>
      </c>
      <c r="H111" s="30">
        <f>IF(OR($A111="",$B111=""),"",'OddsRatio_working_2-way'!M110)</f>
        <v>2.6276126096272243</v>
      </c>
      <c r="I111" s="30">
        <f>IF(OR($A111="",$B111=""),"",'OddsRatio_working_2-way'!N110)</f>
        <v>1.6143968129056414</v>
      </c>
      <c r="J111" s="30">
        <f>IF('Log_working_2-way'!$D110="","",A111^('Log_working_2-way'!$D110))</f>
        <v>2.6406155837309813</v>
      </c>
      <c r="K111" s="32">
        <f>IF('Log_working_2-way'!$D110="","",B111^('Log_working_2-way'!$D110))</f>
        <v>1.6095273078692256</v>
      </c>
      <c r="L111" s="37">
        <f t="shared" si="18"/>
        <v>0.38480392156862747</v>
      </c>
      <c r="M111" s="37">
        <f t="shared" si="19"/>
        <v>0.61519607843137258</v>
      </c>
      <c r="N111" s="38">
        <v>207</v>
      </c>
      <c r="O111" s="38">
        <f t="shared" si="20"/>
        <v>124.52988047808763</v>
      </c>
      <c r="P111" s="38">
        <f t="shared" si="21"/>
        <v>75.152866242038215</v>
      </c>
      <c r="Q111" s="38">
        <f t="shared" si="22"/>
        <v>131.84713375796179</v>
      </c>
      <c r="R111" s="38">
        <f t="shared" si="23"/>
        <v>82.470119521912352</v>
      </c>
      <c r="S111" s="39">
        <f t="shared" si="24"/>
        <v>-7.3172532798741514</v>
      </c>
      <c r="T111" s="39">
        <f t="shared" si="25"/>
        <v>-7.3172532798741372</v>
      </c>
      <c r="U111" t="s">
        <v>469</v>
      </c>
      <c r="V111" t="s">
        <v>470</v>
      </c>
      <c r="W111" t="s">
        <v>461</v>
      </c>
      <c r="X111" t="s">
        <v>487</v>
      </c>
      <c r="Y111" s="41"/>
    </row>
    <row r="112" spans="1:25" ht="15" x14ac:dyDescent="0.25">
      <c r="A112">
        <v>2.48</v>
      </c>
      <c r="B112">
        <v>1.58</v>
      </c>
      <c r="C112" s="29">
        <f t="shared" si="17"/>
        <v>3.61371988566761E-2</v>
      </c>
      <c r="D112" s="30">
        <f>IF(OR($A112="",$B112=""),"",A112*'MPTO_working_2-way'!$G111)</f>
        <v>2.5696202531645569</v>
      </c>
      <c r="E112" s="32">
        <f>IF(OR($A112="",$B112=""),"",B112*'MPTO_working_2-way'!$G111)</f>
        <v>1.6370967741935483</v>
      </c>
      <c r="F112" s="30">
        <f>IF(OR($A112="",$B112=""),"",'MPTO_working_2-way'!D111)</f>
        <v>2.5963424330771265</v>
      </c>
      <c r="G112" s="32">
        <f>IF(OR($A112="",$B112=""),"",'MPTO_working_2-way'!E111)</f>
        <v>1.6264320106259338</v>
      </c>
      <c r="H112" s="30">
        <f>IF(OR($A112="",$B112=""),"",'OddsRatio_working_2-way'!M111)</f>
        <v>2.5974116995724779</v>
      </c>
      <c r="I112" s="30">
        <f>IF(OR($A112="",$B112=""),"",'OddsRatio_working_2-way'!N111)</f>
        <v>1.6260126930757011</v>
      </c>
      <c r="J112" s="30">
        <f>IF('Log_working_2-way'!$D111="","",A112^('Log_working_2-way'!$D111))</f>
        <v>2.6099071390443571</v>
      </c>
      <c r="K112" s="32">
        <f>IF('Log_working_2-way'!$D111="","",B112^('Log_working_2-way'!$D111))</f>
        <v>1.6211538390924995</v>
      </c>
      <c r="L112" s="37">
        <f t="shared" si="18"/>
        <v>0.3891625615763547</v>
      </c>
      <c r="M112" s="37">
        <f t="shared" si="19"/>
        <v>0.61083743842364535</v>
      </c>
      <c r="N112" s="38">
        <v>208</v>
      </c>
      <c r="O112" s="38">
        <f t="shared" si="20"/>
        <v>124.12903225806454</v>
      </c>
      <c r="P112" s="38">
        <f t="shared" si="21"/>
        <v>76.354430379746816</v>
      </c>
      <c r="Q112" s="38">
        <f t="shared" si="22"/>
        <v>131.64556962025316</v>
      </c>
      <c r="R112" s="38">
        <f t="shared" si="23"/>
        <v>83.870967741935488</v>
      </c>
      <c r="S112" s="39">
        <f t="shared" si="24"/>
        <v>-7.5165373621886147</v>
      </c>
      <c r="T112" s="39">
        <f t="shared" si="25"/>
        <v>-7.5165373621886715</v>
      </c>
      <c r="U112" t="s">
        <v>471</v>
      </c>
      <c r="V112" t="s">
        <v>457</v>
      </c>
      <c r="W112" t="s">
        <v>461</v>
      </c>
      <c r="X112" t="s">
        <v>487</v>
      </c>
      <c r="Y112" s="41"/>
    </row>
    <row r="113" spans="1:25" s="35" customFormat="1" ht="15" x14ac:dyDescent="0.25">
      <c r="A113">
        <v>2.4</v>
      </c>
      <c r="B113">
        <v>1.62</v>
      </c>
      <c r="C113" s="29">
        <f t="shared" si="17"/>
        <v>3.3950617283950546E-2</v>
      </c>
      <c r="D113" s="30">
        <f>IF(OR($A113="",$B113=""),"",A113*'MPTO_working_2-way'!$G112)</f>
        <v>2.4814814814814814</v>
      </c>
      <c r="E113" s="32">
        <f>IF(OR($A113="",$B113=""),"",B113*'MPTO_working_2-way'!$G112)</f>
        <v>1.675</v>
      </c>
      <c r="F113" s="30">
        <f>IF(OR($A113="",$B113=""),"",'MPTO_working_2-way'!D112)</f>
        <v>2.5019305019305014</v>
      </c>
      <c r="G113" s="32">
        <f>IF(OR($A113="",$B113=""),"",'MPTO_working_2-way'!E112)</f>
        <v>1.6658097686375322</v>
      </c>
      <c r="H113" s="30">
        <f>IF(OR($A113="",$B113=""),"",'OddsRatio_working_2-way'!M112)</f>
        <v>2.502685767593821</v>
      </c>
      <c r="I113" s="30">
        <f>IF(OR($A113="",$B113=""),"",'OddsRatio_working_2-way'!N112)</f>
        <v>1.6654751256486924</v>
      </c>
      <c r="J113" s="30">
        <f>IF('Log_working_2-way'!$D112="","",A113^('Log_working_2-way'!$D112))</f>
        <v>2.5121786003771214</v>
      </c>
      <c r="K113" s="32">
        <f>IF('Log_working_2-way'!$D112="","",B113^('Log_working_2-way'!$D112))</f>
        <v>1.6612975476246807</v>
      </c>
      <c r="L113" s="37">
        <f t="shared" si="18"/>
        <v>0.40298507462686567</v>
      </c>
      <c r="M113" s="37">
        <f t="shared" si="19"/>
        <v>0.59701492537313428</v>
      </c>
      <c r="N113" s="38">
        <v>209</v>
      </c>
      <c r="O113" s="38">
        <f t="shared" si="20"/>
        <v>121.91666666666666</v>
      </c>
      <c r="P113" s="38">
        <f t="shared" si="21"/>
        <v>79.987654320987673</v>
      </c>
      <c r="Q113" s="38">
        <f t="shared" si="22"/>
        <v>129.01234567901233</v>
      </c>
      <c r="R113" s="38">
        <f t="shared" si="23"/>
        <v>87.083333333333343</v>
      </c>
      <c r="S113" s="39">
        <f t="shared" si="24"/>
        <v>-7.0956790123456699</v>
      </c>
      <c r="T113" s="39">
        <f t="shared" si="25"/>
        <v>-7.0956790123456699</v>
      </c>
      <c r="U113" t="s">
        <v>458</v>
      </c>
      <c r="V113" t="s">
        <v>472</v>
      </c>
      <c r="W113" t="s">
        <v>461</v>
      </c>
      <c r="X113" t="s">
        <v>487</v>
      </c>
      <c r="Y113" s="41"/>
    </row>
    <row r="114" spans="1:25" ht="15" x14ac:dyDescent="0.25">
      <c r="A114">
        <v>2.13</v>
      </c>
      <c r="B114">
        <v>1.7</v>
      </c>
      <c r="C114" s="29">
        <f t="shared" si="17"/>
        <v>5.7718862192764453E-2</v>
      </c>
      <c r="D114" s="30">
        <f>IF(OR($A114="",$B114=""),"",A114*'MPTO_working_2-way'!$G113)</f>
        <v>2.2529411764705882</v>
      </c>
      <c r="E114" s="32">
        <f>IF(OR($A114="",$B114=""),"",B114*'MPTO_working_2-way'!$G113)</f>
        <v>1.7981220657276995</v>
      </c>
      <c r="F114" s="30">
        <f>IF(OR($A114="",$B114=""),"",'MPTO_working_2-way'!D113)</f>
        <v>2.2695079912253213</v>
      </c>
      <c r="G114" s="32">
        <f>IF(OR($A114="",$B114=""),"",'MPTO_working_2-way'!E113)</f>
        <v>1.7877067390767711</v>
      </c>
      <c r="H114" s="30">
        <f>IF(OR($A114="",$B114=""),"",'OddsRatio_working_2-way'!M113)</f>
        <v>2.2705454396776665</v>
      </c>
      <c r="I114" s="30">
        <f>IF(OR($A114="",$B114=""),"",'OddsRatio_working_2-way'!N113)</f>
        <v>1.7870635467029794</v>
      </c>
      <c r="J114" s="30">
        <f>IF('Log_working_2-way'!$D113="","",A114^('Log_working_2-way'!$D113))</f>
        <v>2.2783543345010226</v>
      </c>
      <c r="K114" s="32">
        <f>IF('Log_working_2-way'!$D113="","",B114^('Log_working_2-way'!$D113))</f>
        <v>1.782255727545798</v>
      </c>
      <c r="L114" s="37">
        <f t="shared" si="18"/>
        <v>0.44386422976501305</v>
      </c>
      <c r="M114" s="37">
        <f t="shared" si="19"/>
        <v>0.55613577023498695</v>
      </c>
      <c r="N114" s="38">
        <v>210</v>
      </c>
      <c r="O114" s="38">
        <f t="shared" si="20"/>
        <v>111.40845070422533</v>
      </c>
      <c r="P114" s="38">
        <f t="shared" si="21"/>
        <v>86.470588235294116</v>
      </c>
      <c r="Q114" s="38">
        <f t="shared" si="22"/>
        <v>123.52941176470588</v>
      </c>
      <c r="R114" s="38">
        <f t="shared" si="23"/>
        <v>98.591549295774655</v>
      </c>
      <c r="S114" s="39">
        <f t="shared" si="24"/>
        <v>-12.120961060480553</v>
      </c>
      <c r="T114" s="39">
        <f t="shared" si="25"/>
        <v>-12.120961060480539</v>
      </c>
      <c r="U114" t="s">
        <v>473</v>
      </c>
      <c r="V114" t="s">
        <v>297</v>
      </c>
      <c r="W114" t="s">
        <v>74</v>
      </c>
      <c r="X114" t="s">
        <v>487</v>
      </c>
      <c r="Y114" s="41"/>
    </row>
    <row r="115" spans="1:25" ht="15" x14ac:dyDescent="0.25">
      <c r="A115">
        <v>2.09</v>
      </c>
      <c r="B115">
        <v>1.73</v>
      </c>
      <c r="C115" s="29">
        <f t="shared" si="17"/>
        <v>5.6503581602456165E-2</v>
      </c>
      <c r="D115" s="30">
        <f>IF(OR($A115="",$B115=""),"",A115*'MPTO_working_2-way'!$G114)</f>
        <v>2.2080924855491331</v>
      </c>
      <c r="E115" s="32">
        <f>IF(OR($A115="",$B115=""),"",B115*'MPTO_working_2-way'!$G114)</f>
        <v>1.8277511961722492</v>
      </c>
      <c r="F115" s="30">
        <f>IF(OR($A115="",$B115=""),"",'MPTO_working_2-way'!D114)</f>
        <v>2.2211505974137671</v>
      </c>
      <c r="G115" s="32">
        <f>IF(OR($A115="",$B115=""),"",'MPTO_working_2-way'!E114)</f>
        <v>1.8188998163845365</v>
      </c>
      <c r="H115" s="30">
        <f>IF(OR($A115="",$B115=""),"",'OddsRatio_working_2-way'!M114)</f>
        <v>2.2219454508821204</v>
      </c>
      <c r="I115" s="30">
        <f>IF(OR($A115="",$B115=""),"",'OddsRatio_working_2-way'!N114)</f>
        <v>1.8183671368293095</v>
      </c>
      <c r="J115" s="30">
        <f>IF('Log_working_2-way'!$D114="","",A115^('Log_working_2-way'!$D114))</f>
        <v>2.228075857813653</v>
      </c>
      <c r="K115" s="32">
        <f>IF('Log_working_2-way'!$D114="","",B115^('Log_working_2-way'!$D114))</f>
        <v>1.8142819465382745</v>
      </c>
      <c r="L115" s="37">
        <f t="shared" si="18"/>
        <v>0.45287958115183241</v>
      </c>
      <c r="M115" s="37">
        <f t="shared" si="19"/>
        <v>0.54712041884816742</v>
      </c>
      <c r="N115" s="38">
        <v>211</v>
      </c>
      <c r="O115" s="38">
        <f t="shared" si="20"/>
        <v>110.04306220095692</v>
      </c>
      <c r="P115" s="38">
        <f t="shared" si="21"/>
        <v>89.034682080924853</v>
      </c>
      <c r="Q115" s="38">
        <f t="shared" si="22"/>
        <v>121.96531791907515</v>
      </c>
      <c r="R115" s="38">
        <f t="shared" si="23"/>
        <v>100.95693779904308</v>
      </c>
      <c r="S115" s="39">
        <f t="shared" si="24"/>
        <v>-11.922255718118222</v>
      </c>
      <c r="T115" s="39">
        <f t="shared" si="25"/>
        <v>-11.922255718118222</v>
      </c>
      <c r="U115" t="s">
        <v>474</v>
      </c>
      <c r="V115" t="s">
        <v>475</v>
      </c>
      <c r="W115" t="s">
        <v>74</v>
      </c>
      <c r="X115" t="s">
        <v>487</v>
      </c>
      <c r="Y115" s="41"/>
    </row>
    <row r="116" spans="1:25" ht="15" x14ac:dyDescent="0.25">
      <c r="A116">
        <v>2.2999999999999998</v>
      </c>
      <c r="B116">
        <v>1.61</v>
      </c>
      <c r="C116" s="29">
        <f t="shared" si="17"/>
        <v>5.5900621118012417E-2</v>
      </c>
      <c r="D116" s="30">
        <f>IF(OR($A116="",$B116=""),"",A116*'MPTO_working_2-way'!$G115)</f>
        <v>2.4285714285714284</v>
      </c>
      <c r="E116" s="32">
        <f>IF(OR($A116="",$B116=""),"",B116*'MPTO_working_2-way'!$G115)</f>
        <v>1.7000000000000002</v>
      </c>
      <c r="F116" s="30">
        <f>IF(OR($A116="",$B116=""),"",'MPTO_working_2-way'!D115)</f>
        <v>2.4580152671755724</v>
      </c>
      <c r="G116" s="32">
        <f>IF(OR($A116="",$B116=""),"",'MPTO_working_2-way'!E115)</f>
        <v>1.6858638743455499</v>
      </c>
      <c r="H116" s="30">
        <f>IF(OR($A116="",$B116=""),"",'OddsRatio_working_2-way'!M115)</f>
        <v>2.4598450400585694</v>
      </c>
      <c r="I116" s="30">
        <f>IF(OR($A116="",$B116=""),"",'OddsRatio_working_2-way'!N115)</f>
        <v>1.6850042111044057</v>
      </c>
      <c r="J116" s="30">
        <f>IF('Log_working_2-way'!$D115="","",A116^('Log_working_2-way'!$D115))</f>
        <v>2.4738507859319783</v>
      </c>
      <c r="K116" s="32">
        <f>IF('Log_working_2-way'!$D115="","",B116^('Log_working_2-way'!$D115))</f>
        <v>1.6784947360622773</v>
      </c>
      <c r="L116" s="37">
        <f t="shared" si="18"/>
        <v>0.41176470588235298</v>
      </c>
      <c r="M116" s="37">
        <f t="shared" si="19"/>
        <v>0.58823529411764697</v>
      </c>
      <c r="N116" s="38">
        <v>212</v>
      </c>
      <c r="O116" s="38">
        <f t="shared" si="20"/>
        <v>119.82608695652173</v>
      </c>
      <c r="P116" s="38">
        <f t="shared" si="21"/>
        <v>80.322981366459615</v>
      </c>
      <c r="Q116" s="38">
        <f t="shared" si="22"/>
        <v>131.67701863354037</v>
      </c>
      <c r="R116" s="38">
        <f t="shared" si="23"/>
        <v>92.173913043478265</v>
      </c>
      <c r="S116" s="39">
        <f t="shared" si="24"/>
        <v>-11.850931677018636</v>
      </c>
      <c r="T116" s="39">
        <f t="shared" si="25"/>
        <v>-11.85093167701865</v>
      </c>
      <c r="U116" t="s">
        <v>118</v>
      </c>
      <c r="V116" t="s">
        <v>476</v>
      </c>
      <c r="W116" t="s">
        <v>74</v>
      </c>
      <c r="X116" t="s">
        <v>487</v>
      </c>
      <c r="Y116" s="41"/>
    </row>
    <row r="117" spans="1:25" ht="15" x14ac:dyDescent="0.25">
      <c r="A117">
        <v>2.0699999999999998</v>
      </c>
      <c r="B117">
        <v>1.74</v>
      </c>
      <c r="C117" s="29">
        <f t="shared" si="17"/>
        <v>5.7804431117774335E-2</v>
      </c>
      <c r="D117" s="30">
        <f>IF(OR($A117="",$B117=""),"",A117*'MPTO_working_2-way'!$G116)</f>
        <v>2.1896551724137927</v>
      </c>
      <c r="E117" s="32">
        <f>IF(OR($A117="",$B117=""),"",B117*'MPTO_working_2-way'!$G116)</f>
        <v>1.8405797101449273</v>
      </c>
      <c r="F117" s="30">
        <f>IF(OR($A117="",$B117=""),"",'MPTO_working_2-way'!D116)</f>
        <v>2.2017238217494954</v>
      </c>
      <c r="G117" s="32">
        <f>IF(OR($A117="",$B117=""),"",'MPTO_working_2-way'!E116)</f>
        <v>1.8321379520830152</v>
      </c>
      <c r="H117" s="30">
        <f>IF(OR($A117="",$B117=""),"",'OddsRatio_working_2-way'!M116)</f>
        <v>2.2024749252878184</v>
      </c>
      <c r="I117" s="30">
        <f>IF(OR($A117="",$B117=""),"",'OddsRatio_working_2-way'!N116)</f>
        <v>1.8316181726289591</v>
      </c>
      <c r="J117" s="30">
        <f>IF('Log_working_2-way'!$D116="","",A117^('Log_working_2-way'!$D116))</f>
        <v>2.2081424697372372</v>
      </c>
      <c r="K117" s="32">
        <f>IF('Log_working_2-way'!$D116="","",B117^('Log_working_2-way'!$D116))</f>
        <v>1.8277169498181729</v>
      </c>
      <c r="L117" s="37">
        <f t="shared" si="18"/>
        <v>0.45669291338582685</v>
      </c>
      <c r="M117" s="37">
        <f t="shared" si="19"/>
        <v>0.54330708661417326</v>
      </c>
      <c r="N117" s="38">
        <v>213</v>
      </c>
      <c r="O117" s="38">
        <f t="shared" si="20"/>
        <v>110.10144927536231</v>
      </c>
      <c r="P117" s="38">
        <f t="shared" si="21"/>
        <v>90.586206896551715</v>
      </c>
      <c r="Q117" s="38">
        <f t="shared" si="22"/>
        <v>122.41379310344827</v>
      </c>
      <c r="R117" s="38">
        <f t="shared" si="23"/>
        <v>102.89855072463769</v>
      </c>
      <c r="S117" s="39">
        <f t="shared" si="24"/>
        <v>-12.312343828085957</v>
      </c>
      <c r="T117" s="39">
        <f t="shared" si="25"/>
        <v>-12.312343828085972</v>
      </c>
      <c r="U117" t="s">
        <v>298</v>
      </c>
      <c r="V117" t="s">
        <v>477</v>
      </c>
      <c r="W117" t="s">
        <v>74</v>
      </c>
      <c r="X117" t="s">
        <v>487</v>
      </c>
      <c r="Y117" s="41"/>
    </row>
    <row r="118" spans="1:25" ht="15" x14ac:dyDescent="0.25">
      <c r="A118">
        <v>1.81</v>
      </c>
      <c r="B118">
        <v>2.02</v>
      </c>
      <c r="C118" s="29">
        <f t="shared" si="17"/>
        <v>4.7535692795798834E-2</v>
      </c>
      <c r="D118" s="30">
        <f>IF(OR($A118="",$B118=""),"",A118*'MPTO_working_2-way'!$G117)</f>
        <v>1.8960396039603959</v>
      </c>
      <c r="E118" s="32">
        <f>IF(OR($A118="",$B118=""),"",B118*'MPTO_working_2-way'!$G117)</f>
        <v>2.1160220994475138</v>
      </c>
      <c r="F118" s="30">
        <f>IF(OR($A118="",$B118=""),"",'MPTO_working_2-way'!D117)</f>
        <v>1.8913661993688893</v>
      </c>
      <c r="G118" s="32">
        <f>IF(OR($A118="",$B118=""),"",'MPTO_working_2-way'!E117)</f>
        <v>2.1218733677673955</v>
      </c>
      <c r="H118" s="30">
        <f>IF(OR($A118="",$B118=""),"",'OddsRatio_working_2-way'!M117)</f>
        <v>1.8911327886790064</v>
      </c>
      <c r="I118" s="30">
        <f>IF(OR($A118="",$B118=""),"",'OddsRatio_working_2-way'!N117)</f>
        <v>2.1221672153735645</v>
      </c>
      <c r="J118" s="30">
        <f>IF('Log_working_2-way'!$D117="","",A118^('Log_working_2-way'!$D117))</f>
        <v>1.8889866417645398</v>
      </c>
      <c r="K118" s="32">
        <f>IF('Log_working_2-way'!$D117="","",B118^('Log_working_2-way'!$D117))</f>
        <v>2.1248762951200719</v>
      </c>
      <c r="L118" s="37">
        <f t="shared" si="18"/>
        <v>0.52741514360313313</v>
      </c>
      <c r="M118" s="37">
        <f t="shared" si="19"/>
        <v>0.47258485639686681</v>
      </c>
      <c r="N118" s="38">
        <v>214</v>
      </c>
      <c r="O118" s="38">
        <f t="shared" si="20"/>
        <v>95.767955801104989</v>
      </c>
      <c r="P118" s="38">
        <f t="shared" si="21"/>
        <v>108.05940594059408</v>
      </c>
      <c r="Q118" s="38">
        <f t="shared" si="22"/>
        <v>105.94059405940594</v>
      </c>
      <c r="R118" s="38">
        <f t="shared" si="23"/>
        <v>118.23204419889504</v>
      </c>
      <c r="S118" s="39">
        <f t="shared" si="24"/>
        <v>-10.17263825830095</v>
      </c>
      <c r="T118" s="39">
        <f t="shared" si="25"/>
        <v>-10.172638258300964</v>
      </c>
      <c r="U118" t="s">
        <v>303</v>
      </c>
      <c r="V118" t="s">
        <v>478</v>
      </c>
      <c r="W118" t="s">
        <v>156</v>
      </c>
      <c r="X118" t="s">
        <v>487</v>
      </c>
      <c r="Y118" s="41"/>
    </row>
    <row r="119" spans="1:25" ht="15" x14ac:dyDescent="0.25">
      <c r="A119">
        <v>1.85</v>
      </c>
      <c r="B119">
        <v>1.99</v>
      </c>
      <c r="C119" s="29">
        <f t="shared" si="17"/>
        <v>4.3053103354610656E-2</v>
      </c>
      <c r="D119" s="30">
        <f>IF(OR($A119="",$B119=""),"",A119*'MPTO_working_2-way'!$G118)</f>
        <v>1.9296482412060298</v>
      </c>
      <c r="E119" s="32">
        <f>IF(OR($A119="",$B119=""),"",B119*'MPTO_working_2-way'!$G118)</f>
        <v>2.0756756756756753</v>
      </c>
      <c r="F119" s="30">
        <f>IF(OR($A119="",$B119=""),"",'MPTO_working_2-way'!D118)</f>
        <v>1.9267303414889438</v>
      </c>
      <c r="G119" s="32">
        <f>IF(OR($A119="",$B119=""),"",'MPTO_working_2-way'!E118)</f>
        <v>2.0790625441197226</v>
      </c>
      <c r="H119" s="30">
        <f>IF(OR($A119="",$B119=""),"",'OddsRatio_working_2-way'!M118)</f>
        <v>1.9265990819042815</v>
      </c>
      <c r="I119" s="30">
        <f>IF(OR($A119="",$B119=""),"",'OddsRatio_working_2-way'!N118)</f>
        <v>2.0792154012767514</v>
      </c>
      <c r="J119" s="30">
        <f>IF('Log_working_2-way'!$D118="","",A119^('Log_working_2-way'!$D118))</f>
        <v>1.9252626773989769</v>
      </c>
      <c r="K119" s="32">
        <f>IF('Log_working_2-way'!$D118="","",B119^('Log_working_2-way'!$D118))</f>
        <v>2.0807741676242877</v>
      </c>
      <c r="L119" s="37">
        <f t="shared" si="18"/>
        <v>0.51822916666666674</v>
      </c>
      <c r="M119" s="37">
        <f t="shared" si="19"/>
        <v>0.48177083333333343</v>
      </c>
      <c r="N119" s="38">
        <v>215</v>
      </c>
      <c r="O119" s="38">
        <f t="shared" si="20"/>
        <v>98.783783783783775</v>
      </c>
      <c r="P119" s="38">
        <f t="shared" si="21"/>
        <v>106.95979899497488</v>
      </c>
      <c r="Q119" s="38">
        <f t="shared" si="22"/>
        <v>108.04020100502511</v>
      </c>
      <c r="R119" s="38">
        <f t="shared" si="23"/>
        <v>116.2162162162162</v>
      </c>
      <c r="S119" s="39">
        <f t="shared" si="24"/>
        <v>-9.2564172212413354</v>
      </c>
      <c r="T119" s="39">
        <f t="shared" si="25"/>
        <v>-9.2564172212413212</v>
      </c>
      <c r="U119" t="s">
        <v>150</v>
      </c>
      <c r="V119" t="s">
        <v>151</v>
      </c>
      <c r="W119" t="s">
        <v>156</v>
      </c>
      <c r="X119" t="s">
        <v>487</v>
      </c>
      <c r="Y119" s="41"/>
    </row>
    <row r="120" spans="1:25" ht="15" x14ac:dyDescent="0.25">
      <c r="A120">
        <v>1.74</v>
      </c>
      <c r="B120">
        <v>2.0699999999999998</v>
      </c>
      <c r="C120" s="29">
        <f t="shared" si="17"/>
        <v>5.7804431117774335E-2</v>
      </c>
      <c r="D120" s="30">
        <f>IF(OR($A120="",$B120=""),"",A120*'MPTO_working_2-way'!$G119)</f>
        <v>1.8405797101449273</v>
      </c>
      <c r="E120" s="32">
        <f>IF(OR($A120="",$B120=""),"",B120*'MPTO_working_2-way'!$G119)</f>
        <v>2.1896551724137927</v>
      </c>
      <c r="F120" s="30">
        <f>IF(OR($A120="",$B120=""),"",'MPTO_working_2-way'!D119)</f>
        <v>1.8321379520830152</v>
      </c>
      <c r="G120" s="32">
        <f>IF(OR($A120="",$B120=""),"",'MPTO_working_2-way'!E119)</f>
        <v>2.2017238217494954</v>
      </c>
      <c r="H120" s="30">
        <f>IF(OR($A120="",$B120=""),"",'OddsRatio_working_2-way'!M119)</f>
        <v>1.8316181726289591</v>
      </c>
      <c r="I120" s="30">
        <f>IF(OR($A120="",$B120=""),"",'OddsRatio_working_2-way'!N119)</f>
        <v>2.2024749252878184</v>
      </c>
      <c r="J120" s="30">
        <f>IF('Log_working_2-way'!$D119="","",A120^('Log_working_2-way'!$D119))</f>
        <v>1.8277169498181729</v>
      </c>
      <c r="K120" s="32">
        <f>IF('Log_working_2-way'!$D119="","",B120^('Log_working_2-way'!$D119))</f>
        <v>2.2081424697372372</v>
      </c>
      <c r="L120" s="37">
        <f t="shared" si="18"/>
        <v>0.54330708661417326</v>
      </c>
      <c r="M120" s="37">
        <f t="shared" si="19"/>
        <v>0.45669291338582685</v>
      </c>
      <c r="N120" s="38">
        <v>216</v>
      </c>
      <c r="O120" s="38">
        <f t="shared" si="20"/>
        <v>91.862068965517224</v>
      </c>
      <c r="P120" s="38">
        <f t="shared" si="21"/>
        <v>111.65217391304346</v>
      </c>
      <c r="Q120" s="38">
        <f t="shared" si="22"/>
        <v>104.34782608695653</v>
      </c>
      <c r="R120" s="38">
        <f t="shared" si="23"/>
        <v>124.13793103448275</v>
      </c>
      <c r="S120" s="39">
        <f t="shared" si="24"/>
        <v>-12.485757121439306</v>
      </c>
      <c r="T120" s="39">
        <f t="shared" si="25"/>
        <v>-12.485757121439292</v>
      </c>
      <c r="U120" t="s">
        <v>301</v>
      </c>
      <c r="V120" t="s">
        <v>149</v>
      </c>
      <c r="W120" t="s">
        <v>156</v>
      </c>
      <c r="X120" t="s">
        <v>487</v>
      </c>
      <c r="Y120" s="41"/>
    </row>
    <row r="121" spans="1:25" ht="15" x14ac:dyDescent="0.25">
      <c r="A121">
        <v>1.67</v>
      </c>
      <c r="B121">
        <v>2.19</v>
      </c>
      <c r="C121" s="29">
        <f t="shared" si="17"/>
        <v>5.5423399775790916E-2</v>
      </c>
      <c r="D121" s="30">
        <f>IF(OR($A121="",$B121=""),"",A121*'MPTO_working_2-way'!$G120)</f>
        <v>1.7625570776255708</v>
      </c>
      <c r="E121" s="32">
        <f>IF(OR($A121="",$B121=""),"",B121*'MPTO_working_2-way'!$G120)</f>
        <v>2.3113772455089823</v>
      </c>
      <c r="F121" s="30">
        <f>IF(OR($A121="",$B121=""),"",'MPTO_working_2-way'!D120)</f>
        <v>1.7510353577669786</v>
      </c>
      <c r="G121" s="32">
        <f>IF(OR($A121="",$B121=""),"",'MPTO_working_2-way'!E120)</f>
        <v>2.3314952347560003</v>
      </c>
      <c r="H121" s="30">
        <f>IF(OR($A121="",$B121=""),"",'OddsRatio_working_2-way'!M120)</f>
        <v>1.7503500583621179</v>
      </c>
      <c r="I121" s="30">
        <f>IF(OR($A121="",$B121=""),"",'OddsRatio_working_2-way'!N120)</f>
        <v>2.3327112976879407</v>
      </c>
      <c r="J121" s="30">
        <f>IF('Log_working_2-way'!$D120="","",A121^('Log_working_2-way'!$D120))</f>
        <v>1.7450433451963705</v>
      </c>
      <c r="K121" s="32">
        <f>IF('Log_working_2-way'!$D120="","",B121^('Log_working_2-way'!$D120))</f>
        <v>2.3422037877991433</v>
      </c>
      <c r="L121" s="37">
        <f t="shared" si="18"/>
        <v>0.56735751295336789</v>
      </c>
      <c r="M121" s="37">
        <f t="shared" si="19"/>
        <v>0.43264248704663211</v>
      </c>
      <c r="N121" s="38">
        <v>217</v>
      </c>
      <c r="O121" s="38">
        <f t="shared" si="20"/>
        <v>87.059880239520965</v>
      </c>
      <c r="P121" s="38">
        <f t="shared" si="21"/>
        <v>117.9132420091324</v>
      </c>
      <c r="Q121" s="38">
        <f t="shared" si="22"/>
        <v>99.086757990867582</v>
      </c>
      <c r="R121" s="38">
        <f t="shared" si="23"/>
        <v>129.94011976047906</v>
      </c>
      <c r="S121" s="39">
        <f t="shared" si="24"/>
        <v>-12.026877751346618</v>
      </c>
      <c r="T121" s="39">
        <f t="shared" si="25"/>
        <v>-12.02687775134666</v>
      </c>
      <c r="U121" t="s">
        <v>300</v>
      </c>
      <c r="V121" t="s">
        <v>302</v>
      </c>
      <c r="W121" t="s">
        <v>156</v>
      </c>
      <c r="X121" t="s">
        <v>487</v>
      </c>
      <c r="Y121" s="41"/>
    </row>
    <row r="122" spans="1:25" ht="15" x14ac:dyDescent="0.25">
      <c r="A122">
        <v>1.83</v>
      </c>
      <c r="B122">
        <v>2</v>
      </c>
      <c r="C122" s="29">
        <f t="shared" si="17"/>
        <v>4.644808743169393E-2</v>
      </c>
      <c r="D122" s="30">
        <f>IF(OR($A122="",$B122=""),"",A122*'MPTO_working_2-way'!$G121)</f>
        <v>1.915</v>
      </c>
      <c r="E122" s="32">
        <f>IF(OR($A122="",$B122=""),"",B122*'MPTO_working_2-way'!$G121)</f>
        <v>2.0928961748633879</v>
      </c>
      <c r="F122" s="30">
        <f>IF(OR($A122="",$B122=""),"",'MPTO_working_2-way'!D121)</f>
        <v>1.9112271540469974</v>
      </c>
      <c r="G122" s="32">
        <f>IF(OR($A122="",$B122=""),"",'MPTO_working_2-way'!E121)</f>
        <v>2.0974212034383952</v>
      </c>
      <c r="H122" s="30">
        <f>IF(OR($A122="",$B122=""),"",'OddsRatio_working_2-way'!M121)</f>
        <v>1.9110433579144297</v>
      </c>
      <c r="I122" s="30">
        <f>IF(OR($A122="",$B122=""),"",'OddsRatio_working_2-way'!N121)</f>
        <v>2.0976425998969033</v>
      </c>
      <c r="J122" s="30">
        <f>IF('Log_working_2-way'!$D121="","",A122^('Log_working_2-way'!$D121))</f>
        <v>1.9093113656463092</v>
      </c>
      <c r="K122" s="32">
        <f>IF('Log_working_2-way'!$D121="","",B122^('Log_working_2-way'!$D121))</f>
        <v>2.0997333122397319</v>
      </c>
      <c r="L122" s="37">
        <f t="shared" si="18"/>
        <v>0.5221932114882506</v>
      </c>
      <c r="M122" s="37">
        <f t="shared" si="19"/>
        <v>0.47780678851174935</v>
      </c>
      <c r="N122" s="38">
        <v>218</v>
      </c>
      <c r="O122" s="38">
        <f t="shared" si="20"/>
        <v>98.874316939890704</v>
      </c>
      <c r="P122" s="38">
        <f t="shared" si="21"/>
        <v>109</v>
      </c>
      <c r="Q122" s="38">
        <f t="shared" si="22"/>
        <v>109</v>
      </c>
      <c r="R122" s="38">
        <f t="shared" si="23"/>
        <v>119.12568306010928</v>
      </c>
      <c r="S122" s="39">
        <f t="shared" si="24"/>
        <v>-10.125683060109296</v>
      </c>
      <c r="T122" s="39">
        <f t="shared" si="25"/>
        <v>-10.125683060109282</v>
      </c>
      <c r="U122" t="s">
        <v>479</v>
      </c>
      <c r="V122" t="s">
        <v>299</v>
      </c>
      <c r="W122" t="s">
        <v>156</v>
      </c>
      <c r="X122" t="s">
        <v>487</v>
      </c>
      <c r="Y122" s="41"/>
    </row>
    <row r="123" spans="1:25" ht="15" x14ac:dyDescent="0.25">
      <c r="A123">
        <v>1.85</v>
      </c>
      <c r="B123">
        <v>1.98</v>
      </c>
      <c r="C123" s="29">
        <f t="shared" si="17"/>
        <v>4.5591045591045543E-2</v>
      </c>
      <c r="D123" s="30">
        <f>IF(OR($A123="",$B123=""),"",A123*'MPTO_working_2-way'!$G122)</f>
        <v>1.9343434343434343</v>
      </c>
      <c r="E123" s="32">
        <f>IF(OR($A123="",$B123=""),"",B123*'MPTO_working_2-way'!$G122)</f>
        <v>2.07027027027027</v>
      </c>
      <c r="F123" s="30">
        <f>IF(OR($A123="",$B123=""),"",'MPTO_working_2-way'!D122)</f>
        <v>1.931452675982072</v>
      </c>
      <c r="G123" s="32">
        <f>IF(OR($A123="",$B123=""),"",'MPTO_working_2-way'!E122)</f>
        <v>2.0735918482875744</v>
      </c>
      <c r="H123" s="30">
        <f>IF(OR($A123="",$B123=""),"",'OddsRatio_working_2-way'!M122)</f>
        <v>1.9313146293146641</v>
      </c>
      <c r="I123" s="30">
        <f>IF(OR($A123="",$B123=""),"",'OddsRatio_working_2-way'!N122)</f>
        <v>2.0737509843863182</v>
      </c>
      <c r="J123" s="30">
        <f>IF('Log_working_2-way'!$D122="","",A123^('Log_working_2-way'!$D122))</f>
        <v>1.9299877590211039</v>
      </c>
      <c r="K123" s="32">
        <f>IF('Log_working_2-way'!$D122="","",B123^('Log_working_2-way'!$D122))</f>
        <v>2.0752829704469682</v>
      </c>
      <c r="L123" s="37">
        <f t="shared" si="18"/>
        <v>0.51697127937336818</v>
      </c>
      <c r="M123" s="37">
        <f t="shared" si="19"/>
        <v>0.48302872062663194</v>
      </c>
      <c r="N123" s="38">
        <v>219</v>
      </c>
      <c r="O123" s="38">
        <f t="shared" si="20"/>
        <v>100.62162162162163</v>
      </c>
      <c r="P123" s="38">
        <f t="shared" si="21"/>
        <v>108.39393939393941</v>
      </c>
      <c r="Q123" s="38">
        <f t="shared" si="22"/>
        <v>110.60606060606061</v>
      </c>
      <c r="R123" s="38">
        <f t="shared" si="23"/>
        <v>118.37837837837836</v>
      </c>
      <c r="S123" s="39">
        <f t="shared" si="24"/>
        <v>-9.9844389844389809</v>
      </c>
      <c r="T123" s="39">
        <f t="shared" si="25"/>
        <v>-9.9844389844389525</v>
      </c>
      <c r="U123" t="s">
        <v>460</v>
      </c>
      <c r="V123" t="s">
        <v>200</v>
      </c>
      <c r="W123" t="s">
        <v>445</v>
      </c>
      <c r="X123" t="s">
        <v>487</v>
      </c>
      <c r="Y123" s="41"/>
    </row>
    <row r="124" spans="1:25" ht="15" x14ac:dyDescent="0.25">
      <c r="A124">
        <v>1.98</v>
      </c>
      <c r="B124">
        <v>1.85</v>
      </c>
      <c r="C124" s="29">
        <f t="shared" si="17"/>
        <v>4.5591045591045543E-2</v>
      </c>
      <c r="D124" s="30">
        <f>IF(OR($A124="",$B124=""),"",A124*'MPTO_working_2-way'!$G123)</f>
        <v>2.07027027027027</v>
      </c>
      <c r="E124" s="32">
        <f>IF(OR($A124="",$B124=""),"",B124*'MPTO_working_2-way'!$G123)</f>
        <v>1.9343434343434343</v>
      </c>
      <c r="F124" s="30">
        <f>IF(OR($A124="",$B124=""),"",'MPTO_working_2-way'!D123)</f>
        <v>2.0735918482875744</v>
      </c>
      <c r="G124" s="32">
        <f>IF(OR($A124="",$B124=""),"",'MPTO_working_2-way'!E123)</f>
        <v>1.931452675982072</v>
      </c>
      <c r="H124" s="30">
        <f>IF(OR($A124="",$B124=""),"",'OddsRatio_working_2-way'!M123)</f>
        <v>2.0737509843863182</v>
      </c>
      <c r="I124" s="30">
        <f>IF(OR($A124="",$B124=""),"",'OddsRatio_working_2-way'!N123)</f>
        <v>1.9313146293146641</v>
      </c>
      <c r="J124" s="30">
        <f>IF('Log_working_2-way'!$D123="","",A124^('Log_working_2-way'!$D123))</f>
        <v>2.0752829704469682</v>
      </c>
      <c r="K124" s="32">
        <f>IF('Log_working_2-way'!$D123="","",B124^('Log_working_2-way'!$D123))</f>
        <v>1.9299877590211039</v>
      </c>
      <c r="L124" s="37">
        <f t="shared" si="18"/>
        <v>0.48302872062663194</v>
      </c>
      <c r="M124" s="37">
        <f t="shared" si="19"/>
        <v>0.51697127937336818</v>
      </c>
      <c r="N124" s="38">
        <v>220</v>
      </c>
      <c r="O124" s="38">
        <f t="shared" si="20"/>
        <v>108.88888888888891</v>
      </c>
      <c r="P124" s="38">
        <f t="shared" si="21"/>
        <v>101.08108108108107</v>
      </c>
      <c r="Q124" s="38">
        <f t="shared" si="22"/>
        <v>118.91891891891891</v>
      </c>
      <c r="R124" s="38">
        <f t="shared" si="23"/>
        <v>111.11111111111111</v>
      </c>
      <c r="S124" s="39">
        <f t="shared" si="24"/>
        <v>-10.030030030029991</v>
      </c>
      <c r="T124" s="39">
        <f t="shared" si="25"/>
        <v>-10.030030030030048</v>
      </c>
      <c r="U124" t="s">
        <v>304</v>
      </c>
      <c r="V124" t="s">
        <v>306</v>
      </c>
      <c r="W124" t="s">
        <v>445</v>
      </c>
      <c r="X124" t="s">
        <v>487</v>
      </c>
      <c r="Y124" s="41"/>
    </row>
    <row r="125" spans="1:25" ht="15" x14ac:dyDescent="0.25">
      <c r="A125">
        <v>1.77</v>
      </c>
      <c r="B125">
        <v>2.0299999999999998</v>
      </c>
      <c r="C125" s="29">
        <f t="shared" si="17"/>
        <v>5.7582588850852989E-2</v>
      </c>
      <c r="D125" s="30">
        <f>IF(OR($A125="",$B125=""),"",A125*'MPTO_working_2-way'!$G124)</f>
        <v>1.8719211822660098</v>
      </c>
      <c r="E125" s="32">
        <f>IF(OR($A125="",$B125=""),"",B125*'MPTO_working_2-way'!$G124)</f>
        <v>2.1468926553672314</v>
      </c>
      <c r="F125" s="30">
        <f>IF(OR($A125="",$B125=""),"",'MPTO_working_2-way'!D124)</f>
        <v>1.8650437310217747</v>
      </c>
      <c r="G125" s="32">
        <f>IF(OR($A125="",$B125=""),"",'MPTO_working_2-way'!E124)</f>
        <v>2.1560109207644533</v>
      </c>
      <c r="H125" s="30">
        <f>IF(OR($A125="",$B125=""),"",'OddsRatio_working_2-way'!M124)</f>
        <v>1.8646229325746457</v>
      </c>
      <c r="I125" s="30">
        <f>IF(OR($A125="",$B125=""),"",'OddsRatio_working_2-way'!N124)</f>
        <v>2.1565735331842664</v>
      </c>
      <c r="J125" s="30">
        <f>IF('Log_working_2-way'!$D124="","",A125^('Log_working_2-way'!$D124))</f>
        <v>1.8614421384872226</v>
      </c>
      <c r="K125" s="32">
        <f>IF('Log_working_2-way'!$D124="","",B125^('Log_working_2-way'!$D124))</f>
        <v>2.1608440721892874</v>
      </c>
      <c r="L125" s="37">
        <f t="shared" si="18"/>
        <v>0.53421052631578947</v>
      </c>
      <c r="M125" s="37">
        <f t="shared" si="19"/>
        <v>0.46578947368421059</v>
      </c>
      <c r="N125" s="38">
        <v>221</v>
      </c>
      <c r="O125" s="38">
        <f t="shared" si="20"/>
        <v>96.141242937853121</v>
      </c>
      <c r="P125" s="38">
        <f t="shared" si="21"/>
        <v>112.13300492610836</v>
      </c>
      <c r="Q125" s="38">
        <f t="shared" si="22"/>
        <v>108.86699507389164</v>
      </c>
      <c r="R125" s="38">
        <f t="shared" si="23"/>
        <v>124.85875706214689</v>
      </c>
      <c r="S125" s="39">
        <f t="shared" si="24"/>
        <v>-12.725752136038523</v>
      </c>
      <c r="T125" s="39">
        <f t="shared" si="25"/>
        <v>-12.725752136038537</v>
      </c>
      <c r="U125" t="s">
        <v>305</v>
      </c>
      <c r="V125" t="s">
        <v>480</v>
      </c>
      <c r="W125" t="s">
        <v>445</v>
      </c>
      <c r="X125" t="s">
        <v>487</v>
      </c>
      <c r="Y125" s="41"/>
    </row>
    <row r="126" spans="1:25" ht="15" x14ac:dyDescent="0.25">
      <c r="A126">
        <v>1.87</v>
      </c>
      <c r="B126">
        <v>1.94</v>
      </c>
      <c r="C126" s="29">
        <f t="shared" si="17"/>
        <v>5.0223275814543111E-2</v>
      </c>
      <c r="D126" s="30">
        <f>IF(OR($A126="",$B126=""),"",A126*'MPTO_working_2-way'!$G125)</f>
        <v>1.9639175257731958</v>
      </c>
      <c r="E126" s="32">
        <f>IF(OR($A126="",$B126=""),"",B126*'MPTO_working_2-way'!$G125)</f>
        <v>2.0374331550802136</v>
      </c>
      <c r="F126" s="30">
        <f>IF(OR($A126="",$B126=""),"",'MPTO_working_2-way'!D125)</f>
        <v>1.9621396506030613</v>
      </c>
      <c r="G126" s="32">
        <f>IF(OR($A126="",$B126=""),"",'MPTO_working_2-way'!E125)</f>
        <v>2.0393501602113662</v>
      </c>
      <c r="H126" s="30">
        <f>IF(OR($A126="",$B126=""),"",'OddsRatio_working_2-way'!M125)</f>
        <v>1.9620456927265033</v>
      </c>
      <c r="I126" s="30">
        <f>IF(OR($A126="",$B126=""),"",'OddsRatio_working_2-way'!N125)</f>
        <v>2.0394516680033474</v>
      </c>
      <c r="J126" s="30">
        <f>IF('Log_working_2-way'!$D125="","",A126^('Log_working_2-way'!$D125))</f>
        <v>1.9612257138583866</v>
      </c>
      <c r="K126" s="32">
        <f>IF('Log_working_2-way'!$D125="","",B126^('Log_working_2-way'!$D125))</f>
        <v>2.0403383779497468</v>
      </c>
      <c r="L126" s="37">
        <f t="shared" si="18"/>
        <v>0.50918635170603677</v>
      </c>
      <c r="M126" s="37">
        <f t="shared" si="19"/>
        <v>0.49081364829396334</v>
      </c>
      <c r="N126" s="38">
        <v>222</v>
      </c>
      <c r="O126" s="38">
        <f t="shared" si="20"/>
        <v>103.28342245989306</v>
      </c>
      <c r="P126" s="38">
        <f t="shared" si="21"/>
        <v>107.56701030927836</v>
      </c>
      <c r="Q126" s="38">
        <f t="shared" si="22"/>
        <v>114.43298969072166</v>
      </c>
      <c r="R126" s="38">
        <f t="shared" si="23"/>
        <v>118.71657754010694</v>
      </c>
      <c r="S126" s="39">
        <f t="shared" si="24"/>
        <v>-11.149567230828595</v>
      </c>
      <c r="T126" s="39">
        <f t="shared" si="25"/>
        <v>-11.14956723082858</v>
      </c>
      <c r="U126" t="s">
        <v>201</v>
      </c>
      <c r="V126" t="s">
        <v>459</v>
      </c>
      <c r="W126" t="s">
        <v>445</v>
      </c>
      <c r="X126" t="s">
        <v>487</v>
      </c>
      <c r="Y126" s="41"/>
    </row>
    <row r="127" spans="1:25" ht="15" x14ac:dyDescent="0.25">
      <c r="A127">
        <v>1.85</v>
      </c>
      <c r="B127">
        <v>1.97</v>
      </c>
      <c r="C127" s="29">
        <f t="shared" si="17"/>
        <v>4.8154753738510081E-2</v>
      </c>
      <c r="D127" s="30">
        <f>IF(OR($A127="",$B127=""),"",A127*'MPTO_working_2-way'!$G126)</f>
        <v>1.9390862944162437</v>
      </c>
      <c r="E127" s="32">
        <f>IF(OR($A127="",$B127=""),"",B127*'MPTO_working_2-way'!$G126)</f>
        <v>2.0648648648648646</v>
      </c>
      <c r="F127" s="30">
        <f>IF(OR($A127="",$B127=""),"",'MPTO_working_2-way'!D126)</f>
        <v>1.9362465134812061</v>
      </c>
      <c r="G127" s="32">
        <f>IF(OR($A127="",$B127=""),"",'MPTO_working_2-way'!E126)</f>
        <v>2.0680947652149242</v>
      </c>
      <c r="H127" s="30">
        <f>IF(OR($A127="",$B127=""),"",'OddsRatio_working_2-way'!M126)</f>
        <v>1.936102910899125</v>
      </c>
      <c r="I127" s="30">
        <f>IF(OR($A127="",$B127=""),"",'OddsRatio_working_2-way'!N126)</f>
        <v>2.0682586159672365</v>
      </c>
      <c r="J127" s="30">
        <f>IF('Log_working_2-way'!$D126="","",A127^('Log_working_2-way'!$D126))</f>
        <v>1.9347965200176827</v>
      </c>
      <c r="K127" s="32">
        <f>IF('Log_working_2-way'!$D126="","",B127^('Log_working_2-way'!$D126))</f>
        <v>2.0697515219465816</v>
      </c>
      <c r="L127" s="37">
        <f t="shared" si="18"/>
        <v>0.51570680628272247</v>
      </c>
      <c r="M127" s="37">
        <f t="shared" si="19"/>
        <v>0.48429319371727753</v>
      </c>
      <c r="N127" s="38">
        <v>223</v>
      </c>
      <c r="O127" s="38">
        <f t="shared" si="20"/>
        <v>102.45945945945945</v>
      </c>
      <c r="P127" s="38">
        <f t="shared" si="21"/>
        <v>109.80203045685279</v>
      </c>
      <c r="Q127" s="38">
        <f t="shared" si="22"/>
        <v>113.1979695431472</v>
      </c>
      <c r="R127" s="38">
        <f t="shared" si="23"/>
        <v>120.54054054054052</v>
      </c>
      <c r="S127" s="39">
        <f t="shared" si="24"/>
        <v>-10.738510083687743</v>
      </c>
      <c r="T127" s="39">
        <f t="shared" si="25"/>
        <v>-10.738510083687729</v>
      </c>
      <c r="U127" t="s">
        <v>307</v>
      </c>
      <c r="V127" t="s">
        <v>481</v>
      </c>
      <c r="W127" t="s">
        <v>445</v>
      </c>
      <c r="X127" t="s">
        <v>487</v>
      </c>
      <c r="Y127" s="41"/>
    </row>
    <row r="128" spans="1:25" ht="15" x14ac:dyDescent="0.25">
      <c r="A128">
        <v>1.98</v>
      </c>
      <c r="B128">
        <v>1.93</v>
      </c>
      <c r="C128" s="29">
        <f t="shared" si="17"/>
        <v>2.3185220076411994E-2</v>
      </c>
      <c r="D128" s="30">
        <f>IF(OR($A128="",$B128=""),"",A128*'MPTO_working_2-way'!$G127)</f>
        <v>2.0259067357512959</v>
      </c>
      <c r="E128" s="32">
        <f>IF(OR($A128="",$B128=""),"",B128*'MPTO_working_2-way'!$G127)</f>
        <v>1.9747474747474751</v>
      </c>
      <c r="F128" s="30">
        <f>IF(OR($A128="",$B128=""),"",'MPTO_working_2-way'!D127)</f>
        <v>2.0265153523890338</v>
      </c>
      <c r="G128" s="32">
        <f>IF(OR($A128="",$B128=""),"",'MPTO_working_2-way'!E127)</f>
        <v>1.974169551066798</v>
      </c>
      <c r="H128" s="30">
        <f>IF(OR($A128="",$B128=""),"",'OddsRatio_working_2-way'!M127)</f>
        <v>2.0265298051494733</v>
      </c>
      <c r="I128" s="30">
        <f>IF(OR($A128="",$B128=""),"",'OddsRatio_working_2-way'!N127)</f>
        <v>1.9741558354989901</v>
      </c>
      <c r="J128" s="30">
        <f>IF('Log_working_2-way'!$D127="","",A128^('Log_working_2-way'!$D127))</f>
        <v>2.0268045830085555</v>
      </c>
      <c r="K128" s="32">
        <f>IF('Log_working_2-way'!$D127="","",B128^('Log_working_2-way'!$D127))</f>
        <v>1.9738951466986834</v>
      </c>
      <c r="L128" s="37">
        <f t="shared" si="18"/>
        <v>0.49360613810741677</v>
      </c>
      <c r="M128" s="37">
        <f t="shared" si="19"/>
        <v>0.50639386189258306</v>
      </c>
      <c r="N128" s="38">
        <v>224</v>
      </c>
      <c r="O128" s="38">
        <f t="shared" si="20"/>
        <v>110.86868686868686</v>
      </c>
      <c r="P128" s="38">
        <f t="shared" si="21"/>
        <v>107.93782383419691</v>
      </c>
      <c r="Q128" s="38">
        <f t="shared" si="22"/>
        <v>116.06217616580312</v>
      </c>
      <c r="R128" s="38">
        <f t="shared" si="23"/>
        <v>113.13131313131314</v>
      </c>
      <c r="S128" s="39">
        <f t="shared" si="24"/>
        <v>-5.1934892971162583</v>
      </c>
      <c r="T128" s="39">
        <f t="shared" si="25"/>
        <v>-5.1934892971162299</v>
      </c>
      <c r="U128" t="s">
        <v>404</v>
      </c>
      <c r="V128" t="s">
        <v>310</v>
      </c>
      <c r="W128" t="s">
        <v>446</v>
      </c>
      <c r="X128" t="s">
        <v>487</v>
      </c>
      <c r="Y128" s="41"/>
    </row>
    <row r="129" spans="1:25" s="35" customFormat="1" ht="15" x14ac:dyDescent="0.25">
      <c r="A129">
        <v>2.31</v>
      </c>
      <c r="B129">
        <v>1.68</v>
      </c>
      <c r="C129" s="29">
        <f t="shared" si="17"/>
        <v>2.813852813852824E-2</v>
      </c>
      <c r="D129" s="30">
        <f>IF(OR($A129="",$B129=""),"",A129*'MPTO_working_2-way'!$G128)</f>
        <v>2.3750000000000004</v>
      </c>
      <c r="E129" s="32">
        <f>IF(OR($A129="",$B129=""),"",B129*'MPTO_working_2-way'!$G128)</f>
        <v>1.7272727272727273</v>
      </c>
      <c r="F129" s="30">
        <f>IF(OR($A129="",$B129=""),"",'MPTO_working_2-way'!D128)</f>
        <v>2.3875968992248064</v>
      </c>
      <c r="G129" s="32">
        <f>IF(OR($A129="",$B129=""),"",'MPTO_working_2-way'!E128)</f>
        <v>1.7206703910614525</v>
      </c>
      <c r="H129" s="30">
        <f>IF(OR($A129="",$B129=""),"",'OddsRatio_working_2-way'!M128)</f>
        <v>2.3879735545878726</v>
      </c>
      <c r="I129" s="30">
        <f>IF(OR($A129="",$B129=""),"",'OddsRatio_working_2-way'!N128)</f>
        <v>1.7204748222288193</v>
      </c>
      <c r="J129" s="30">
        <f>IF('Log_working_2-way'!$D128="","",A129^('Log_working_2-way'!$D128))</f>
        <v>2.3937530589126359</v>
      </c>
      <c r="K129" s="32">
        <f>IF('Log_working_2-way'!$D128="","",B129^('Log_working_2-way'!$D128))</f>
        <v>1.7174872145429791</v>
      </c>
      <c r="L129" s="37">
        <f t="shared" si="18"/>
        <v>0.42105263157894729</v>
      </c>
      <c r="M129" s="37">
        <f t="shared" si="19"/>
        <v>0.57894736842105265</v>
      </c>
      <c r="N129" s="38">
        <v>225</v>
      </c>
      <c r="O129" s="38">
        <f t="shared" si="20"/>
        <v>127.59740259740259</v>
      </c>
      <c r="P129" s="38">
        <f t="shared" si="21"/>
        <v>91.071428571428569</v>
      </c>
      <c r="Q129" s="38">
        <f t="shared" si="22"/>
        <v>133.92857142857142</v>
      </c>
      <c r="R129" s="38">
        <f t="shared" si="23"/>
        <v>97.402597402597408</v>
      </c>
      <c r="S129" s="39">
        <f t="shared" si="24"/>
        <v>-6.3311688311688243</v>
      </c>
      <c r="T129" s="39">
        <f t="shared" si="25"/>
        <v>-6.3311688311688386</v>
      </c>
      <c r="U129" t="s">
        <v>313</v>
      </c>
      <c r="V129" t="s">
        <v>314</v>
      </c>
      <c r="W129" t="s">
        <v>446</v>
      </c>
      <c r="X129" t="s">
        <v>487</v>
      </c>
      <c r="Y129" s="41"/>
    </row>
    <row r="130" spans="1:25" ht="15" x14ac:dyDescent="0.25">
      <c r="A130">
        <v>2.97</v>
      </c>
      <c r="B130">
        <v>1.43</v>
      </c>
      <c r="C130" s="29">
        <f t="shared" si="17"/>
        <v>3.6001036001036102E-2</v>
      </c>
      <c r="D130" s="30">
        <f>IF(OR($A130="",$B130=""),"",A130*'MPTO_working_2-way'!$G129)</f>
        <v>3.0769230769230775</v>
      </c>
      <c r="E130" s="32">
        <f>IF(OR($A130="",$B130=""),"",B130*'MPTO_working_2-way'!$G129)</f>
        <v>1.4814814814814816</v>
      </c>
      <c r="F130" s="30">
        <f>IF(OR($A130="",$B130=""),"",'MPTO_working_2-way'!D129)</f>
        <v>3.1377488825680628</v>
      </c>
      <c r="G130" s="32">
        <f>IF(OR($A130="",$B130=""),"",'MPTO_working_2-way'!E129)</f>
        <v>1.4677817905341191</v>
      </c>
      <c r="H130" s="30">
        <f>IF(OR($A130="",$B130=""),"",'OddsRatio_working_2-way'!M129)</f>
        <v>3.1404194329236534</v>
      </c>
      <c r="I130" s="30">
        <f>IF(OR($A130="",$B130=""),"",'OddsRatio_working_2-way'!N129)</f>
        <v>1.4671981503335889</v>
      </c>
      <c r="J130" s="30">
        <f>IF('Log_working_2-way'!$D129="","",A130^('Log_working_2-way'!$D129))</f>
        <v>3.1696661332816229</v>
      </c>
      <c r="K130" s="32">
        <f>IF('Log_working_2-way'!$D129="","",B130^('Log_working_2-way'!$D129))</f>
        <v>1.4609004052097585</v>
      </c>
      <c r="L130" s="37">
        <f t="shared" si="18"/>
        <v>0.32499999999999996</v>
      </c>
      <c r="M130" s="37">
        <f t="shared" si="19"/>
        <v>0.67499999999999993</v>
      </c>
      <c r="N130" s="38">
        <v>226</v>
      </c>
      <c r="O130" s="38">
        <f t="shared" si="20"/>
        <v>149.9057239057239</v>
      </c>
      <c r="P130" s="38">
        <f t="shared" si="21"/>
        <v>67.958041958041974</v>
      </c>
      <c r="Q130" s="38">
        <f t="shared" si="22"/>
        <v>158.04195804195805</v>
      </c>
      <c r="R130" s="38">
        <f t="shared" si="23"/>
        <v>76.094276094276083</v>
      </c>
      <c r="S130" s="39">
        <f t="shared" si="24"/>
        <v>-8.136234136234151</v>
      </c>
      <c r="T130" s="39">
        <f t="shared" si="25"/>
        <v>-8.1362341362341084</v>
      </c>
      <c r="U130" t="s">
        <v>308</v>
      </c>
      <c r="V130" t="s">
        <v>315</v>
      </c>
      <c r="W130" t="s">
        <v>446</v>
      </c>
      <c r="X130" t="s">
        <v>487</v>
      </c>
      <c r="Y130" s="41"/>
    </row>
    <row r="131" spans="1:25" ht="15" x14ac:dyDescent="0.25">
      <c r="A131">
        <v>1.55</v>
      </c>
      <c r="B131">
        <v>2.57</v>
      </c>
      <c r="C131" s="29">
        <f t="shared" ref="C131:C194" si="26">IF(OR($A131="",$B131=""),"",(1/A131)+(1/B131)-1)</f>
        <v>3.4266348688339443E-2</v>
      </c>
      <c r="D131" s="30">
        <f>IF(OR($A131="",$B131=""),"",A131*'MPTO_working_2-way'!$G130)</f>
        <v>1.6031128404669261</v>
      </c>
      <c r="E131" s="32">
        <f>IF(OR($A131="",$B131=""),"",B131*'MPTO_working_2-way'!$G130)</f>
        <v>2.6580645161290324</v>
      </c>
      <c r="F131" s="30">
        <f>IF(OR($A131="",$B131=""),"",'MPTO_working_2-way'!D130)</f>
        <v>1.5922854002198461</v>
      </c>
      <c r="G131" s="32">
        <f>IF(OR($A131="",$B131=""),"",'MPTO_working_2-way'!E130)</f>
        <v>2.6883752319892018</v>
      </c>
      <c r="H131" s="30">
        <f>IF(OR($A131="",$B131=""),"",'OddsRatio_working_2-way'!M130)</f>
        <v>1.5918770745159672</v>
      </c>
      <c r="I131" s="30">
        <f>IF(OR($A131="",$B131=""),"",'OddsRatio_working_2-way'!N130)</f>
        <v>2.6895400127092146</v>
      </c>
      <c r="J131" s="30">
        <f>IF('Log_working_2-way'!$D130="","",A131^('Log_working_2-way'!$D130))</f>
        <v>1.5869428836481319</v>
      </c>
      <c r="K131" s="32">
        <f>IF('Log_working_2-way'!$D130="","",B131^('Log_working_2-way'!$D130))</f>
        <v>2.7037432906322652</v>
      </c>
      <c r="L131" s="37">
        <f t="shared" si="18"/>
        <v>0.62378640776699024</v>
      </c>
      <c r="M131" s="37">
        <f t="shared" si="19"/>
        <v>0.37621359223300971</v>
      </c>
      <c r="N131" s="38">
        <v>227</v>
      </c>
      <c r="O131" s="38">
        <f t="shared" si="20"/>
        <v>80.548387096774206</v>
      </c>
      <c r="P131" s="38">
        <f t="shared" si="21"/>
        <v>138.67315175097275</v>
      </c>
      <c r="Q131" s="38">
        <f t="shared" si="22"/>
        <v>88.326848249027236</v>
      </c>
      <c r="R131" s="38">
        <f t="shared" si="23"/>
        <v>146.45161290322579</v>
      </c>
      <c r="S131" s="39">
        <f t="shared" si="24"/>
        <v>-7.7784611522530298</v>
      </c>
      <c r="T131" s="39">
        <f t="shared" si="25"/>
        <v>-7.778461152253044</v>
      </c>
      <c r="U131" t="s">
        <v>311</v>
      </c>
      <c r="V131" t="s">
        <v>399</v>
      </c>
      <c r="W131" t="s">
        <v>446</v>
      </c>
      <c r="X131" t="s">
        <v>487</v>
      </c>
      <c r="Y131" s="41"/>
    </row>
    <row r="132" spans="1:25" ht="15" x14ac:dyDescent="0.25">
      <c r="A132">
        <v>2.4</v>
      </c>
      <c r="B132">
        <v>1.6</v>
      </c>
      <c r="C132" s="29">
        <f t="shared" si="26"/>
        <v>4.1666666666666741E-2</v>
      </c>
      <c r="D132" s="30">
        <f>IF(OR($A132="",$B132=""),"",A132*'MPTO_working_2-way'!$G131)</f>
        <v>2.5</v>
      </c>
      <c r="E132" s="32">
        <f>IF(OR($A132="",$B132=""),"",B132*'MPTO_working_2-way'!$G131)</f>
        <v>1.666666666666667</v>
      </c>
      <c r="F132" s="30">
        <f>IF(OR($A132="",$B132=""),"",'MPTO_working_2-way'!D131)</f>
        <v>2.5263157894736841</v>
      </c>
      <c r="G132" s="32">
        <f>IF(OR($A132="",$B132=""),"",'MPTO_working_2-way'!E131)</f>
        <v>1.6551724137931036</v>
      </c>
      <c r="H132" s="30">
        <f>IF(OR($A132="",$B132=""),"",'OddsRatio_working_2-way'!M131)</f>
        <v>2.5275252316519468</v>
      </c>
      <c r="I132" s="30">
        <f>IF(OR($A132="",$B132=""),"",'OddsRatio_working_2-way'!N131)</f>
        <v>1.6546536707079771</v>
      </c>
      <c r="J132" s="30">
        <f>IF('Log_working_2-way'!$D131="","",A132^('Log_working_2-way'!$D131))</f>
        <v>2.5398728286377308</v>
      </c>
      <c r="K132" s="32">
        <f>IF('Log_working_2-way'!$D131="","",B132^('Log_working_2-way'!$D131))</f>
        <v>1.6494042763805412</v>
      </c>
      <c r="L132" s="37">
        <f t="shared" si="18"/>
        <v>0.4</v>
      </c>
      <c r="M132" s="37">
        <f t="shared" si="19"/>
        <v>0.59999999999999987</v>
      </c>
      <c r="N132" s="38">
        <v>228</v>
      </c>
      <c r="O132" s="38">
        <f t="shared" si="20"/>
        <v>132.99999999999997</v>
      </c>
      <c r="P132" s="38">
        <f t="shared" si="21"/>
        <v>85.5</v>
      </c>
      <c r="Q132" s="38">
        <f t="shared" si="22"/>
        <v>142.5</v>
      </c>
      <c r="R132" s="38">
        <f t="shared" si="23"/>
        <v>95</v>
      </c>
      <c r="S132" s="39">
        <f t="shared" si="24"/>
        <v>-9.5000000000000284</v>
      </c>
      <c r="T132" s="39">
        <f t="shared" si="25"/>
        <v>-9.5</v>
      </c>
      <c r="U132" t="s">
        <v>205</v>
      </c>
      <c r="V132" t="s">
        <v>415</v>
      </c>
      <c r="W132" t="s">
        <v>447</v>
      </c>
      <c r="X132" t="s">
        <v>487</v>
      </c>
      <c r="Y132" s="41"/>
    </row>
    <row r="133" spans="1:25" ht="15" x14ac:dyDescent="0.25">
      <c r="A133">
        <v>2.27</v>
      </c>
      <c r="B133">
        <v>1.66</v>
      </c>
      <c r="C133" s="29">
        <f t="shared" si="26"/>
        <v>4.2938272915450382E-2</v>
      </c>
      <c r="D133" s="30">
        <f>IF(OR($A133="",$B133=""),"",A133*'MPTO_working_2-way'!$G132)</f>
        <v>2.3674698795180724</v>
      </c>
      <c r="E133" s="32">
        <f>IF(OR($A133="",$B133=""),"",B133*'MPTO_working_2-way'!$G132)</f>
        <v>1.7312775330396475</v>
      </c>
      <c r="F133" s="30">
        <f>IF(OR($A133="",$B133=""),"",'MPTO_working_2-way'!D132)</f>
        <v>2.3862959913874993</v>
      </c>
      <c r="G133" s="32">
        <f>IF(OR($A133="",$B133=""),"",'MPTO_working_2-way'!E132)</f>
        <v>1.7213466721483714</v>
      </c>
      <c r="H133" s="30">
        <f>IF(OR($A133="",$B133=""),"",'OddsRatio_working_2-way'!M132)</f>
        <v>2.387170654332921</v>
      </c>
      <c r="I133" s="30">
        <f>IF(OR($A133="",$B133=""),"",'OddsRatio_working_2-way'!N132)</f>
        <v>1.7208918361100216</v>
      </c>
      <c r="J133" s="30">
        <f>IF('Log_working_2-way'!$D132="","",A133^('Log_working_2-way'!$D132))</f>
        <v>2.3959540887220943</v>
      </c>
      <c r="K133" s="32">
        <f>IF('Log_working_2-way'!$D132="","",B133^('Log_working_2-way'!$D132))</f>
        <v>1.7163559375473425</v>
      </c>
      <c r="L133" s="37">
        <f t="shared" ref="L133:L196" si="27">(1/D133)</f>
        <v>0.42239185750636132</v>
      </c>
      <c r="M133" s="37">
        <f t="shared" ref="M133:M196" si="28">(1/E133)</f>
        <v>0.57760814249363868</v>
      </c>
      <c r="N133" s="38">
        <v>229</v>
      </c>
      <c r="O133" s="38">
        <f t="shared" ref="O133:O196" si="29">(1/A133)*((N133*A133)-N133)</f>
        <v>128.11894273127754</v>
      </c>
      <c r="P133" s="38">
        <f t="shared" ref="P133:P196" si="30">(1/B133)*((N133*B133)-N133)</f>
        <v>91.048192771084331</v>
      </c>
      <c r="Q133" s="38">
        <f t="shared" ref="Q133:Q196" si="31">(1/B133)*N133</f>
        <v>137.95180722891567</v>
      </c>
      <c r="R133" s="38">
        <f t="shared" ref="R133:R196" si="32">(1/A133)*N133</f>
        <v>100.88105726872246</v>
      </c>
      <c r="S133" s="39">
        <f t="shared" ref="S133:S196" si="33">O133-Q133</f>
        <v>-9.832864497638127</v>
      </c>
      <c r="T133" s="39">
        <f t="shared" ref="T133:T196" si="34">P133-R133</f>
        <v>-9.832864497638127</v>
      </c>
      <c r="U133" t="s">
        <v>321</v>
      </c>
      <c r="V133" t="s">
        <v>407</v>
      </c>
      <c r="W133" t="s">
        <v>447</v>
      </c>
      <c r="X133" t="s">
        <v>487</v>
      </c>
      <c r="Y133" s="41"/>
    </row>
    <row r="134" spans="1:25" s="35" customFormat="1" ht="15" x14ac:dyDescent="0.25">
      <c r="A134">
        <v>2.37</v>
      </c>
      <c r="B134">
        <v>1.61</v>
      </c>
      <c r="C134" s="29">
        <f t="shared" si="26"/>
        <v>4.3058940692402459E-2</v>
      </c>
      <c r="D134" s="30">
        <f>IF(OR($A134="",$B134=""),"",A134*'MPTO_working_2-way'!$G133)</f>
        <v>2.4720496894409938</v>
      </c>
      <c r="E134" s="32">
        <f>IF(OR($A134="",$B134=""),"",B134*'MPTO_working_2-way'!$G133)</f>
        <v>1.6793248945147681</v>
      </c>
      <c r="F134" s="30">
        <f>IF(OR($A134="",$B134=""),"",'MPTO_working_2-way'!D133)</f>
        <v>2.4974310305331024</v>
      </c>
      <c r="G134" s="32">
        <f>IF(OR($A134="",$B134=""),"",'MPTO_working_2-way'!E133)</f>
        <v>1.667810389667155</v>
      </c>
      <c r="H134" s="30">
        <f>IF(OR($A134="",$B134=""),"",'OddsRatio_working_2-way'!M133)</f>
        <v>2.4986332571193874</v>
      </c>
      <c r="I134" s="30">
        <f>IF(OR($A134="",$B134=""),"",'OddsRatio_working_2-way'!N133)</f>
        <v>1.6672746619290704</v>
      </c>
      <c r="J134" s="30">
        <f>IF('Log_working_2-way'!$D133="","",A134^('Log_working_2-way'!$D133))</f>
        <v>2.510544822348487</v>
      </c>
      <c r="K134" s="32">
        <f>IF('Log_working_2-way'!$D133="","",B134^('Log_working_2-way'!$D133))</f>
        <v>1.6620127951216401</v>
      </c>
      <c r="L134" s="37">
        <f t="shared" si="27"/>
        <v>0.40452261306532661</v>
      </c>
      <c r="M134" s="37">
        <f t="shared" si="28"/>
        <v>0.59547738693467334</v>
      </c>
      <c r="N134" s="38">
        <v>230</v>
      </c>
      <c r="O134" s="38">
        <f t="shared" si="29"/>
        <v>132.95358649789029</v>
      </c>
      <c r="P134" s="38">
        <f t="shared" si="30"/>
        <v>87.142857142857139</v>
      </c>
      <c r="Q134" s="38">
        <f t="shared" si="31"/>
        <v>142.85714285714283</v>
      </c>
      <c r="R134" s="38">
        <f t="shared" si="32"/>
        <v>97.046413502109701</v>
      </c>
      <c r="S134" s="39">
        <f t="shared" si="33"/>
        <v>-9.9035563592525477</v>
      </c>
      <c r="T134" s="39">
        <f t="shared" si="34"/>
        <v>-9.9035563592525619</v>
      </c>
      <c r="U134" t="s">
        <v>412</v>
      </c>
      <c r="V134" t="s">
        <v>318</v>
      </c>
      <c r="W134" t="s">
        <v>447</v>
      </c>
      <c r="X134" t="s">
        <v>487</v>
      </c>
      <c r="Y134" s="41"/>
    </row>
    <row r="135" spans="1:25" s="35" customFormat="1" ht="15" x14ac:dyDescent="0.25">
      <c r="A135">
        <v>2.35</v>
      </c>
      <c r="B135">
        <v>1.62</v>
      </c>
      <c r="C135" s="29">
        <f t="shared" si="26"/>
        <v>4.2815865510900997E-2</v>
      </c>
      <c r="D135" s="30">
        <f>IF(OR($A135="",$B135=""),"",A135*'MPTO_working_2-way'!$G134)</f>
        <v>2.4506172839506175</v>
      </c>
      <c r="E135" s="32">
        <f>IF(OR($A135="",$B135=""),"",B135*'MPTO_working_2-way'!$G134)</f>
        <v>1.6893617021276597</v>
      </c>
      <c r="F135" s="30">
        <f>IF(OR($A135="",$B135=""),"",'MPTO_working_2-way'!D134)</f>
        <v>2.4744881377965555</v>
      </c>
      <c r="G135" s="32">
        <f>IF(OR($A135="",$B135=""),"",'MPTO_working_2-way'!E134)</f>
        <v>1.6782014547057529</v>
      </c>
      <c r="H135" s="30">
        <f>IF(OR($A135="",$B135=""),"",'OddsRatio_working_2-way'!M134)</f>
        <v>2.4756081305138942</v>
      </c>
      <c r="I135" s="30">
        <f>IF(OR($A135="",$B135=""),"",'OddsRatio_working_2-way'!N134)</f>
        <v>1.6776866969767514</v>
      </c>
      <c r="J135" s="30">
        <f>IF('Log_working_2-way'!$D134="","",A135^('Log_working_2-way'!$D134))</f>
        <v>2.4867940256326873</v>
      </c>
      <c r="K135" s="32">
        <f>IF('Log_working_2-way'!$D134="","",B135^('Log_working_2-way'!$D134))</f>
        <v>1.6725881209900304</v>
      </c>
      <c r="L135" s="37">
        <f t="shared" si="27"/>
        <v>0.40806045340050373</v>
      </c>
      <c r="M135" s="37">
        <f t="shared" si="28"/>
        <v>0.59193954659949621</v>
      </c>
      <c r="N135" s="38">
        <v>231</v>
      </c>
      <c r="O135" s="38">
        <f t="shared" si="29"/>
        <v>132.70212765957447</v>
      </c>
      <c r="P135" s="38">
        <f t="shared" si="30"/>
        <v>88.407407407407419</v>
      </c>
      <c r="Q135" s="38">
        <f t="shared" si="31"/>
        <v>142.59259259259258</v>
      </c>
      <c r="R135" s="38">
        <f t="shared" si="32"/>
        <v>98.297872340425528</v>
      </c>
      <c r="S135" s="39">
        <f t="shared" si="33"/>
        <v>-9.8904649330181087</v>
      </c>
      <c r="T135" s="39">
        <f t="shared" si="34"/>
        <v>-9.8904649330181087</v>
      </c>
      <c r="U135" t="s">
        <v>436</v>
      </c>
      <c r="V135" t="s">
        <v>322</v>
      </c>
      <c r="W135" t="s">
        <v>447</v>
      </c>
      <c r="X135" t="s">
        <v>487</v>
      </c>
      <c r="Y135" s="41"/>
    </row>
    <row r="136" spans="1:25" ht="15" x14ac:dyDescent="0.25">
      <c r="A136">
        <v>2.1</v>
      </c>
      <c r="B136">
        <v>1.8</v>
      </c>
      <c r="C136" s="29">
        <f t="shared" si="26"/>
        <v>3.1746031746031633E-2</v>
      </c>
      <c r="D136" s="30">
        <f>IF(OR($A136="",$B136=""),"",A136*'MPTO_working_2-way'!$G135)</f>
        <v>2.1666666666666665</v>
      </c>
      <c r="E136" s="32">
        <f>IF(OR($A136="",$B136=""),"",B136*'MPTO_working_2-way'!$G135)</f>
        <v>1.857142857142857</v>
      </c>
      <c r="F136" s="30">
        <f>IF(OR($A136="",$B136=""),"",'MPTO_working_2-way'!D135)</f>
        <v>2.172413793103448</v>
      </c>
      <c r="G136" s="32">
        <f>IF(OR($A136="",$B136=""),"",'MPTO_working_2-way'!E135)</f>
        <v>1.8529411764705881</v>
      </c>
      <c r="H136" s="30">
        <f>IF(OR($A136="",$B136=""),"",'OddsRatio_working_2-way'!M135)</f>
        <v>2.1726039399558572</v>
      </c>
      <c r="I136" s="30">
        <f>IF(OR($A136="",$B136=""),"",'OddsRatio_working_2-way'!N135)</f>
        <v>1.8528028654224413</v>
      </c>
      <c r="J136" s="30">
        <f>IF('Log_working_2-way'!$D135="","",A136^('Log_working_2-way'!$D135))</f>
        <v>2.1752294998990545</v>
      </c>
      <c r="K136" s="32">
        <f>IF('Log_working_2-way'!$D135="","",B136^('Log_working_2-way'!$D135))</f>
        <v>1.8508976332587501</v>
      </c>
      <c r="L136" s="37">
        <f t="shared" si="27"/>
        <v>0.46153846153846156</v>
      </c>
      <c r="M136" s="37">
        <f t="shared" si="28"/>
        <v>0.53846153846153855</v>
      </c>
      <c r="N136" s="38">
        <v>232</v>
      </c>
      <c r="O136" s="38">
        <f t="shared" si="29"/>
        <v>121.52380952380953</v>
      </c>
      <c r="P136" s="38">
        <f t="shared" si="30"/>
        <v>103.11111111111113</v>
      </c>
      <c r="Q136" s="38">
        <f t="shared" si="31"/>
        <v>128.88888888888889</v>
      </c>
      <c r="R136" s="38">
        <f t="shared" si="32"/>
        <v>110.47619047619047</v>
      </c>
      <c r="S136" s="39">
        <f t="shared" si="33"/>
        <v>-7.3650793650793531</v>
      </c>
      <c r="T136" s="39">
        <f t="shared" si="34"/>
        <v>-7.3650793650793389</v>
      </c>
      <c r="U136" t="s">
        <v>418</v>
      </c>
      <c r="V136" t="s">
        <v>419</v>
      </c>
      <c r="W136" t="s">
        <v>448</v>
      </c>
      <c r="X136" t="s">
        <v>487</v>
      </c>
      <c r="Y136" s="41"/>
    </row>
    <row r="137" spans="1:25" s="35" customFormat="1" ht="15" x14ac:dyDescent="0.25">
      <c r="A137">
        <v>2.2599999999999998</v>
      </c>
      <c r="B137">
        <v>1.69</v>
      </c>
      <c r="C137" s="29">
        <f t="shared" si="26"/>
        <v>3.4193852437555794E-2</v>
      </c>
      <c r="D137" s="30">
        <f>IF(OR($A137="",$B137=""),"",A137*'MPTO_working_2-way'!$G136)</f>
        <v>2.3372781065088759</v>
      </c>
      <c r="E137" s="32">
        <f>IF(OR($A137="",$B137=""),"",B137*'MPTO_working_2-way'!$G136)</f>
        <v>1.7477876106194692</v>
      </c>
      <c r="F137" s="30">
        <f>IF(OR($A137="",$B137=""),"",'MPTO_working_2-way'!D136)</f>
        <v>2.3508340001231001</v>
      </c>
      <c r="G137" s="32">
        <f>IF(OR($A137="",$B137=""),"",'MPTO_working_2-way'!E136)</f>
        <v>1.740283410033262</v>
      </c>
      <c r="H137" s="30">
        <f>IF(OR($A137="",$B137=""),"",'OddsRatio_working_2-way'!M136)</f>
        <v>2.351327849384353</v>
      </c>
      <c r="I137" s="30">
        <f>IF(OR($A137="",$B137=""),"",'OddsRatio_working_2-way'!N136)</f>
        <v>1.7400128699009547</v>
      </c>
      <c r="J137" s="30">
        <f>IF('Log_working_2-way'!$D136="","",A137^('Log_working_2-way'!$D136))</f>
        <v>2.3575800032398484</v>
      </c>
      <c r="K137" s="32">
        <f>IF('Log_working_2-way'!$D136="","",B137^('Log_working_2-way'!$D136))</f>
        <v>1.7366048392090647</v>
      </c>
      <c r="L137" s="37">
        <f t="shared" si="27"/>
        <v>0.42784810126582273</v>
      </c>
      <c r="M137" s="37">
        <f t="shared" si="28"/>
        <v>0.57215189873417716</v>
      </c>
      <c r="N137" s="38">
        <v>233</v>
      </c>
      <c r="O137" s="38">
        <f t="shared" si="29"/>
        <v>129.90265486725662</v>
      </c>
      <c r="P137" s="38">
        <f t="shared" si="30"/>
        <v>95.130177514792891</v>
      </c>
      <c r="Q137" s="38">
        <f t="shared" si="31"/>
        <v>137.8698224852071</v>
      </c>
      <c r="R137" s="38">
        <f t="shared" si="32"/>
        <v>103.09734513274337</v>
      </c>
      <c r="S137" s="39">
        <f t="shared" si="33"/>
        <v>-7.96716761795048</v>
      </c>
      <c r="T137" s="39">
        <f t="shared" si="34"/>
        <v>-7.96716761795048</v>
      </c>
      <c r="U137" t="s">
        <v>329</v>
      </c>
      <c r="V137" t="s">
        <v>326</v>
      </c>
      <c r="W137" t="s">
        <v>448</v>
      </c>
      <c r="X137" t="s">
        <v>487</v>
      </c>
      <c r="Y137" s="41"/>
    </row>
    <row r="138" spans="1:25" ht="15" x14ac:dyDescent="0.25">
      <c r="A138">
        <v>1.65</v>
      </c>
      <c r="B138">
        <v>2.34</v>
      </c>
      <c r="C138" s="29">
        <f t="shared" si="26"/>
        <v>3.3411033411033575E-2</v>
      </c>
      <c r="D138" s="30">
        <f>IF(OR($A138="",$B138=""),"",A138*'MPTO_working_2-way'!$G137)</f>
        <v>1.7051282051282053</v>
      </c>
      <c r="E138" s="32">
        <f>IF(OR($A138="",$B138=""),"",B138*'MPTO_working_2-way'!$G137)</f>
        <v>2.4181818181818184</v>
      </c>
      <c r="F138" s="30">
        <f>IF(OR($A138="",$B138=""),"",'MPTO_working_2-way'!D137)</f>
        <v>1.6967699406723797</v>
      </c>
      <c r="G138" s="32">
        <f>IF(OR($A138="",$B138=""),"",'MPTO_working_2-way'!E137)</f>
        <v>2.4351939451277205</v>
      </c>
      <c r="H138" s="30">
        <f>IF(OR($A138="",$B138=""),"",'OddsRatio_working_2-way'!M137)</f>
        <v>1.6964729907653791</v>
      </c>
      <c r="I138" s="30">
        <f>IF(OR($A138="",$B138=""),"",'OddsRatio_working_2-way'!N137)</f>
        <v>2.4358058578855508</v>
      </c>
      <c r="J138" s="30">
        <f>IF('Log_working_2-way'!$D137="","",A138^('Log_working_2-way'!$D137))</f>
        <v>1.6926770755893317</v>
      </c>
      <c r="K138" s="32">
        <f>IF('Log_working_2-way'!$D137="","",B138^('Log_working_2-way'!$D137))</f>
        <v>2.4436741668534787</v>
      </c>
      <c r="L138" s="37">
        <f t="shared" si="27"/>
        <v>0.5864661654135338</v>
      </c>
      <c r="M138" s="37">
        <f t="shared" si="28"/>
        <v>0.41353383458646614</v>
      </c>
      <c r="N138" s="38">
        <v>234</v>
      </c>
      <c r="O138" s="38">
        <f t="shared" si="29"/>
        <v>92.181818181818159</v>
      </c>
      <c r="P138" s="38">
        <f t="shared" si="30"/>
        <v>134</v>
      </c>
      <c r="Q138" s="38">
        <f t="shared" si="31"/>
        <v>100.00000000000001</v>
      </c>
      <c r="R138" s="38">
        <f t="shared" si="32"/>
        <v>141.81818181818181</v>
      </c>
      <c r="S138" s="39">
        <f t="shared" si="33"/>
        <v>-7.8181818181818556</v>
      </c>
      <c r="T138" s="39">
        <f t="shared" si="34"/>
        <v>-7.818181818181813</v>
      </c>
      <c r="U138" t="s">
        <v>438</v>
      </c>
      <c r="V138" t="s">
        <v>206</v>
      </c>
      <c r="W138" t="s">
        <v>448</v>
      </c>
      <c r="X138" t="s">
        <v>487</v>
      </c>
      <c r="Y138" s="41"/>
    </row>
    <row r="139" spans="1:25" ht="15" x14ac:dyDescent="0.25">
      <c r="A139">
        <v>1.72</v>
      </c>
      <c r="B139">
        <v>2.14</v>
      </c>
      <c r="C139" s="29">
        <f t="shared" si="26"/>
        <v>4.8685068463377501E-2</v>
      </c>
      <c r="D139" s="30">
        <f>IF(OR($A139="",$B139=""),"",A139*'MPTO_working_2-way'!$G138)</f>
        <v>1.8037383177570092</v>
      </c>
      <c r="E139" s="32">
        <f>IF(OR($A139="",$B139=""),"",B139*'MPTO_working_2-way'!$G138)</f>
        <v>2.2441860465116279</v>
      </c>
      <c r="F139" s="30">
        <f>IF(OR($A139="",$B139=""),"",'MPTO_working_2-way'!D138)</f>
        <v>1.7951619196254389</v>
      </c>
      <c r="G139" s="32">
        <f>IF(OR($A139="",$B139=""),"",'MPTO_working_2-way'!E138)</f>
        <v>2.2576054955839058</v>
      </c>
      <c r="H139" s="30">
        <f>IF(OR($A139="",$B139=""),"",'OddsRatio_working_2-way'!M138)</f>
        <v>1.7947194142390264</v>
      </c>
      <c r="I139" s="30">
        <f>IF(OR($A139="",$B139=""),"",'OddsRatio_working_2-way'!N138)</f>
        <v>2.2583057392117913</v>
      </c>
      <c r="J139" s="30">
        <f>IF('Log_working_2-way'!$D138="","",A139^('Log_working_2-way'!$D138))</f>
        <v>1.7907852046807202</v>
      </c>
      <c r="K139" s="32">
        <f>IF('Log_working_2-way'!$D138="","",B139^('Log_working_2-way'!$D138))</f>
        <v>2.2645658948599179</v>
      </c>
      <c r="L139" s="37">
        <f t="shared" si="27"/>
        <v>0.55440414507772029</v>
      </c>
      <c r="M139" s="37">
        <f t="shared" si="28"/>
        <v>0.44559585492227982</v>
      </c>
      <c r="N139" s="38">
        <v>235</v>
      </c>
      <c r="O139" s="38">
        <f t="shared" si="29"/>
        <v>98.372093023255815</v>
      </c>
      <c r="P139" s="38">
        <f t="shared" si="30"/>
        <v>125.18691588785049</v>
      </c>
      <c r="Q139" s="38">
        <f t="shared" si="31"/>
        <v>109.81308411214953</v>
      </c>
      <c r="R139" s="38">
        <f t="shared" si="32"/>
        <v>136.62790697674419</v>
      </c>
      <c r="S139" s="39">
        <f t="shared" si="33"/>
        <v>-11.440991088893711</v>
      </c>
      <c r="T139" s="39">
        <f t="shared" si="34"/>
        <v>-11.440991088893696</v>
      </c>
      <c r="U139" t="s">
        <v>187</v>
      </c>
      <c r="V139" t="s">
        <v>210</v>
      </c>
      <c r="W139" t="s">
        <v>112</v>
      </c>
      <c r="X139" t="s">
        <v>488</v>
      </c>
      <c r="Y139" s="41"/>
    </row>
    <row r="140" spans="1:25" ht="15" x14ac:dyDescent="0.25">
      <c r="A140">
        <v>1.68</v>
      </c>
      <c r="B140">
        <v>2.21</v>
      </c>
      <c r="C140" s="29">
        <f t="shared" si="26"/>
        <v>4.772678302090072E-2</v>
      </c>
      <c r="D140" s="30">
        <f>IF(OR($A140="",$B140=""),"",A140*'MPTO_working_2-way'!$G139)</f>
        <v>1.7601809954751131</v>
      </c>
      <c r="E140" s="32">
        <f>IF(OR($A140="",$B140=""),"",B140*'MPTO_working_2-way'!$G139)</f>
        <v>2.3154761904761907</v>
      </c>
      <c r="F140" s="30">
        <f>IF(OR($A140="",$B140=""),"",'MPTO_working_2-way'!D139)</f>
        <v>1.7501649853870085</v>
      </c>
      <c r="G140" s="32">
        <f>IF(OR($A140="",$B140=""),"",'MPTO_working_2-way'!E139)</f>
        <v>2.3330400904863642</v>
      </c>
      <c r="H140" s="30">
        <f>IF(OR($A140="",$B140=""),"",'OddsRatio_working_2-way'!M139)</f>
        <v>1.7496555682941202</v>
      </c>
      <c r="I140" s="30">
        <f>IF(OR($A140="",$B140=""),"",'OddsRatio_working_2-way'!N139)</f>
        <v>2.3339459376998315</v>
      </c>
      <c r="J140" s="30">
        <f>IF('Log_working_2-way'!$D139="","",A140^('Log_working_2-way'!$D139))</f>
        <v>1.7450661905782558</v>
      </c>
      <c r="K140" s="32">
        <f>IF('Log_working_2-way'!$D139="","",B140^('Log_working_2-way'!$D139))</f>
        <v>2.3421626328567902</v>
      </c>
      <c r="L140" s="37">
        <f t="shared" si="27"/>
        <v>0.56812339331619544</v>
      </c>
      <c r="M140" s="37">
        <f t="shared" si="28"/>
        <v>0.43187660668380456</v>
      </c>
      <c r="N140" s="38">
        <v>236</v>
      </c>
      <c r="O140" s="38">
        <f t="shared" si="29"/>
        <v>95.523809523809504</v>
      </c>
      <c r="P140" s="38">
        <f t="shared" si="30"/>
        <v>129.2126696832579</v>
      </c>
      <c r="Q140" s="38">
        <f t="shared" si="31"/>
        <v>106.78733031674209</v>
      </c>
      <c r="R140" s="38">
        <f t="shared" si="32"/>
        <v>140.47619047619048</v>
      </c>
      <c r="S140" s="39">
        <f t="shared" si="33"/>
        <v>-11.263520792932582</v>
      </c>
      <c r="T140" s="39">
        <f t="shared" si="34"/>
        <v>-11.263520792932582</v>
      </c>
      <c r="U140" t="s">
        <v>208</v>
      </c>
      <c r="V140" t="s">
        <v>333</v>
      </c>
      <c r="W140" t="s">
        <v>112</v>
      </c>
      <c r="X140" t="s">
        <v>488</v>
      </c>
      <c r="Y140" s="41"/>
    </row>
    <row r="141" spans="1:25" ht="15" x14ac:dyDescent="0.25">
      <c r="A141">
        <v>1.66</v>
      </c>
      <c r="B141">
        <v>2.2400000000000002</v>
      </c>
      <c r="C141" s="29">
        <f t="shared" si="26"/>
        <v>4.8838209982788428E-2</v>
      </c>
      <c r="D141" s="30">
        <f>IF(OR($A141="",$B141=""),"",A141*'MPTO_working_2-way'!$G140)</f>
        <v>1.7410714285714286</v>
      </c>
      <c r="E141" s="32">
        <f>IF(OR($A141="",$B141=""),"",B141*'MPTO_working_2-way'!$G140)</f>
        <v>2.3493975903614461</v>
      </c>
      <c r="F141" s="30">
        <f>IF(OR($A141="",$B141=""),"",'MPTO_working_2-way'!D140)</f>
        <v>1.7301321421924438</v>
      </c>
      <c r="G141" s="32">
        <f>IF(OR($A141="",$B141=""),"",'MPTO_working_2-way'!E140)</f>
        <v>2.3696150904919713</v>
      </c>
      <c r="H141" s="30">
        <f>IF(OR($A141="",$B141=""),"",'OddsRatio_working_2-way'!M140)</f>
        <v>1.7295601856708804</v>
      </c>
      <c r="I141" s="30">
        <f>IF(OR($A141="",$B141=""),"",'OddsRatio_working_2-way'!N140)</f>
        <v>2.3706888336846839</v>
      </c>
      <c r="J141" s="30">
        <f>IF('Log_working_2-way'!$D140="","",A141^('Log_working_2-way'!$D140))</f>
        <v>1.7245446249558118</v>
      </c>
      <c r="K141" s="32">
        <f>IF('Log_working_2-way'!$D140="","",B141^('Log_working_2-way'!$D140))</f>
        <v>2.380177238993153</v>
      </c>
      <c r="L141" s="37">
        <f t="shared" si="27"/>
        <v>0.57435897435897432</v>
      </c>
      <c r="M141" s="37">
        <f t="shared" si="28"/>
        <v>0.42564102564102557</v>
      </c>
      <c r="N141" s="38">
        <v>237</v>
      </c>
      <c r="O141" s="38">
        <f t="shared" si="29"/>
        <v>94.228915662650593</v>
      </c>
      <c r="P141" s="38">
        <f t="shared" si="30"/>
        <v>131.19642857142856</v>
      </c>
      <c r="Q141" s="38">
        <f t="shared" si="31"/>
        <v>105.80357142857142</v>
      </c>
      <c r="R141" s="38">
        <f t="shared" si="32"/>
        <v>142.77108433734941</v>
      </c>
      <c r="S141" s="39">
        <f t="shared" si="33"/>
        <v>-11.574655765920824</v>
      </c>
      <c r="T141" s="39">
        <f t="shared" si="34"/>
        <v>-11.574655765920852</v>
      </c>
      <c r="U141" t="s">
        <v>212</v>
      </c>
      <c r="V141" t="s">
        <v>152</v>
      </c>
      <c r="W141" t="s">
        <v>112</v>
      </c>
      <c r="X141" t="s">
        <v>488</v>
      </c>
      <c r="Y141" s="41"/>
    </row>
    <row r="142" spans="1:25" ht="15" x14ac:dyDescent="0.25">
      <c r="A142">
        <v>1.81</v>
      </c>
      <c r="B142">
        <v>2.02</v>
      </c>
      <c r="C142" s="29">
        <f t="shared" si="26"/>
        <v>4.7535692795798834E-2</v>
      </c>
      <c r="D142" s="30">
        <f>IF(OR($A142="",$B142=""),"",A142*'MPTO_working_2-way'!$G141)</f>
        <v>1.8960396039603959</v>
      </c>
      <c r="E142" s="32">
        <f>IF(OR($A142="",$B142=""),"",B142*'MPTO_working_2-way'!$G141)</f>
        <v>2.1160220994475138</v>
      </c>
      <c r="F142" s="30">
        <f>IF(OR($A142="",$B142=""),"",'MPTO_working_2-way'!D141)</f>
        <v>1.8913661993688893</v>
      </c>
      <c r="G142" s="32">
        <f>IF(OR($A142="",$B142=""),"",'MPTO_working_2-way'!E141)</f>
        <v>2.1218733677673955</v>
      </c>
      <c r="H142" s="30">
        <f>IF(OR($A142="",$B142=""),"",'OddsRatio_working_2-way'!M141)</f>
        <v>1.8911327886790064</v>
      </c>
      <c r="I142" s="30">
        <f>IF(OR($A142="",$B142=""),"",'OddsRatio_working_2-way'!N141)</f>
        <v>2.1221672153735645</v>
      </c>
      <c r="J142" s="30">
        <f>IF('Log_working_2-way'!$D141="","",A142^('Log_working_2-way'!$D141))</f>
        <v>1.8889866417645398</v>
      </c>
      <c r="K142" s="32">
        <f>IF('Log_working_2-way'!$D141="","",B142^('Log_working_2-way'!$D141))</f>
        <v>2.1248762951200719</v>
      </c>
      <c r="L142" s="37">
        <f t="shared" si="27"/>
        <v>0.52741514360313313</v>
      </c>
      <c r="M142" s="37">
        <f t="shared" si="28"/>
        <v>0.47258485639686681</v>
      </c>
      <c r="N142" s="38">
        <v>238</v>
      </c>
      <c r="O142" s="38">
        <f t="shared" si="29"/>
        <v>106.5082872928177</v>
      </c>
      <c r="P142" s="38">
        <f t="shared" si="30"/>
        <v>120.17821782178217</v>
      </c>
      <c r="Q142" s="38">
        <f t="shared" si="31"/>
        <v>117.82178217821782</v>
      </c>
      <c r="R142" s="38">
        <f t="shared" si="32"/>
        <v>131.49171270718233</v>
      </c>
      <c r="S142" s="39">
        <f t="shared" si="33"/>
        <v>-11.313494885400118</v>
      </c>
      <c r="T142" s="39">
        <f t="shared" si="34"/>
        <v>-11.313494885400161</v>
      </c>
      <c r="U142" t="s">
        <v>332</v>
      </c>
      <c r="V142" t="s">
        <v>120</v>
      </c>
      <c r="W142" t="s">
        <v>112</v>
      </c>
      <c r="X142" t="s">
        <v>488</v>
      </c>
      <c r="Y142" s="41"/>
    </row>
    <row r="143" spans="1:25" ht="15" x14ac:dyDescent="0.25">
      <c r="A143">
        <v>1.17</v>
      </c>
      <c r="B143">
        <v>6</v>
      </c>
      <c r="C143" s="29">
        <f t="shared" si="26"/>
        <v>2.1367521367521514E-2</v>
      </c>
      <c r="D143" s="30">
        <f>IF(OR($A143="",$B143=""),"",A143*'MPTO_working_2-way'!$G142)</f>
        <v>1.1950000000000001</v>
      </c>
      <c r="E143" s="32">
        <f>IF(OR($A143="",$B143=""),"",B143*'MPTO_working_2-way'!$G142)</f>
        <v>6.1282051282051295</v>
      </c>
      <c r="F143" s="30">
        <f>IF(OR($A143="",$B143=""),"",'MPTO_working_2-way'!D142)</f>
        <v>1.1848101265822786</v>
      </c>
      <c r="G143" s="32">
        <f>IF(OR($A143="",$B143=""),"",'MPTO_working_2-way'!E142)</f>
        <v>6.4109589041095925</v>
      </c>
      <c r="H143" s="30">
        <f>IF(OR($A143="",$B143=""),"",'OddsRatio_working_2-way'!M142)</f>
        <v>1.1843908891458579</v>
      </c>
      <c r="I143" s="30">
        <f>IF(OR($A143="",$B143=""),"",'OddsRatio_working_2-way'!N142)</f>
        <v>6.4232614454664096</v>
      </c>
      <c r="J143" s="30">
        <f>IF('Log_working_2-way'!$D142="","",A143^('Log_working_2-way'!$D142))</f>
        <v>1.1794043205042803</v>
      </c>
      <c r="K143" s="32">
        <f>IF('Log_working_2-way'!$D142="","",B143^('Log_working_2-way'!$D142))</f>
        <v>6.574001769766495</v>
      </c>
      <c r="L143" s="37">
        <f t="shared" si="27"/>
        <v>0.83682008368200833</v>
      </c>
      <c r="M143" s="37">
        <f t="shared" si="28"/>
        <v>0.16317991631799159</v>
      </c>
      <c r="N143" s="38">
        <v>239</v>
      </c>
      <c r="O143" s="38">
        <f t="shared" si="29"/>
        <v>34.726495726495727</v>
      </c>
      <c r="P143" s="38">
        <f t="shared" si="30"/>
        <v>199.16666666666666</v>
      </c>
      <c r="Q143" s="38">
        <f t="shared" si="31"/>
        <v>39.833333333333329</v>
      </c>
      <c r="R143" s="38">
        <f t="shared" si="32"/>
        <v>204.2735042735043</v>
      </c>
      <c r="S143" s="39">
        <f t="shared" si="33"/>
        <v>-5.1068376068376011</v>
      </c>
      <c r="T143" s="39">
        <f t="shared" si="34"/>
        <v>-5.1068376068376438</v>
      </c>
      <c r="U143" t="s">
        <v>214</v>
      </c>
      <c r="V143" t="s">
        <v>219</v>
      </c>
      <c r="W143" t="s">
        <v>441</v>
      </c>
      <c r="X143" t="s">
        <v>488</v>
      </c>
      <c r="Y143" s="41"/>
    </row>
    <row r="144" spans="1:25" ht="15" x14ac:dyDescent="0.25">
      <c r="A144">
        <v>1.43</v>
      </c>
      <c r="B144">
        <v>2.98</v>
      </c>
      <c r="C144" s="29">
        <f t="shared" si="26"/>
        <v>3.4871169099357058E-2</v>
      </c>
      <c r="D144" s="30">
        <f>IF(OR($A144="",$B144=""),"",A144*'MPTO_working_2-way'!$G143)</f>
        <v>1.4798657718120805</v>
      </c>
      <c r="E144" s="32">
        <f>IF(OR($A144="",$B144=""),"",B144*'MPTO_working_2-way'!$G143)</f>
        <v>3.0839160839160842</v>
      </c>
      <c r="F144" s="30">
        <f>IF(OR($A144="",$B144=""),"",'MPTO_working_2-way'!D143)</f>
        <v>1.4665657156623189</v>
      </c>
      <c r="G144" s="32">
        <f>IF(OR($A144="",$B144=""),"",'MPTO_working_2-way'!E143)</f>
        <v>3.1433207936859189</v>
      </c>
      <c r="H144" s="30">
        <f>IF(OR($A144="",$B144=""),"",'OddsRatio_working_2-way'!M143)</f>
        <v>1.4660168636130213</v>
      </c>
      <c r="I144" s="30">
        <f>IF(OR($A144="",$B144=""),"",'OddsRatio_working_2-way'!N143)</f>
        <v>3.1458450929157724</v>
      </c>
      <c r="J144" s="30">
        <f>IF('Log_working_2-way'!$D143="","",A144^('Log_working_2-way'!$D143))</f>
        <v>1.4599047160471825</v>
      </c>
      <c r="K144" s="32">
        <f>IF('Log_working_2-way'!$D143="","",B144^('Log_working_2-way'!$D143))</f>
        <v>3.1743634390061923</v>
      </c>
      <c r="L144" s="37">
        <f t="shared" si="27"/>
        <v>0.67573696145124718</v>
      </c>
      <c r="M144" s="37">
        <f t="shared" si="28"/>
        <v>0.32426303854875282</v>
      </c>
      <c r="N144" s="38">
        <v>240</v>
      </c>
      <c r="O144" s="38">
        <f t="shared" si="29"/>
        <v>72.167832167832174</v>
      </c>
      <c r="P144" s="38">
        <f t="shared" si="30"/>
        <v>159.46308724832218</v>
      </c>
      <c r="Q144" s="38">
        <f t="shared" si="31"/>
        <v>80.53691275167786</v>
      </c>
      <c r="R144" s="38">
        <f t="shared" si="32"/>
        <v>167.83216783216784</v>
      </c>
      <c r="S144" s="39">
        <f t="shared" si="33"/>
        <v>-8.3690805838456868</v>
      </c>
      <c r="T144" s="39">
        <f t="shared" si="34"/>
        <v>-8.3690805838456583</v>
      </c>
      <c r="U144" t="s">
        <v>338</v>
      </c>
      <c r="V144" t="s">
        <v>221</v>
      </c>
      <c r="W144" t="s">
        <v>441</v>
      </c>
      <c r="X144" t="s">
        <v>488</v>
      </c>
      <c r="Y144" s="41"/>
    </row>
    <row r="145" spans="1:25" ht="15" x14ac:dyDescent="0.25">
      <c r="A145">
        <v>1.69</v>
      </c>
      <c r="B145">
        <v>2.2799999999999998</v>
      </c>
      <c r="C145" s="29">
        <f t="shared" si="26"/>
        <v>3.0312467559431067E-2</v>
      </c>
      <c r="D145" s="30">
        <f>IF(OR($A145="",$B145=""),"",A145*'MPTO_working_2-way'!$G144)</f>
        <v>1.7412280701754383</v>
      </c>
      <c r="E145" s="32">
        <f>IF(OR($A145="",$B145=""),"",B145*'MPTO_working_2-way'!$G144)</f>
        <v>2.3491124260355027</v>
      </c>
      <c r="F145" s="30">
        <f>IF(OR($A145="",$B145=""),"",'MPTO_working_2-way'!D144)</f>
        <v>1.7344256391789699</v>
      </c>
      <c r="G145" s="32">
        <f>IF(OR($A145="",$B145=""),"",'MPTO_working_2-way'!E144)</f>
        <v>2.3616082373130669</v>
      </c>
      <c r="H145" s="30">
        <f>IF(OR($A145="",$B145=""),"",'OddsRatio_working_2-way'!M144)</f>
        <v>1.7342087577794201</v>
      </c>
      <c r="I145" s="30">
        <f>IF(OR($A145="",$B145=""),"",'OddsRatio_working_2-way'!N144)</f>
        <v>2.3620104492139973</v>
      </c>
      <c r="J145" s="30">
        <f>IF('Log_working_2-way'!$D144="","",A145^('Log_working_2-way'!$D144))</f>
        <v>1.7311269576388733</v>
      </c>
      <c r="K145" s="32">
        <f>IF('Log_working_2-way'!$D144="","",B145^('Log_working_2-way'!$D144))</f>
        <v>2.3677515095728476</v>
      </c>
      <c r="L145" s="37">
        <f t="shared" si="27"/>
        <v>0.57430730478589431</v>
      </c>
      <c r="M145" s="37">
        <f t="shared" si="28"/>
        <v>0.42569269521410585</v>
      </c>
      <c r="N145" s="38">
        <v>241</v>
      </c>
      <c r="O145" s="38">
        <f t="shared" si="29"/>
        <v>98.396449704142</v>
      </c>
      <c r="P145" s="38">
        <f t="shared" si="30"/>
        <v>135.29824561403507</v>
      </c>
      <c r="Q145" s="38">
        <f t="shared" si="31"/>
        <v>105.70175438596492</v>
      </c>
      <c r="R145" s="38">
        <f t="shared" si="32"/>
        <v>142.60355029585799</v>
      </c>
      <c r="S145" s="39">
        <f t="shared" si="33"/>
        <v>-7.3053046818229177</v>
      </c>
      <c r="T145" s="39">
        <f t="shared" si="34"/>
        <v>-7.3053046818229177</v>
      </c>
      <c r="U145" t="s">
        <v>220</v>
      </c>
      <c r="V145" t="s">
        <v>188</v>
      </c>
      <c r="W145" t="s">
        <v>441</v>
      </c>
      <c r="X145" t="s">
        <v>488</v>
      </c>
      <c r="Y145" s="41"/>
    </row>
    <row r="146" spans="1:25" s="35" customFormat="1" ht="15" x14ac:dyDescent="0.25">
      <c r="A146">
        <v>1.68</v>
      </c>
      <c r="B146">
        <v>2.2799999999999998</v>
      </c>
      <c r="C146" s="29">
        <f t="shared" si="26"/>
        <v>3.383458646616555E-2</v>
      </c>
      <c r="D146" s="30">
        <f>IF(OR($A146="",$B146=""),"",A146*'MPTO_working_2-way'!$G145)</f>
        <v>1.736842105263158</v>
      </c>
      <c r="E146" s="32">
        <f>IF(OR($A146="",$B146=""),"",B146*'MPTO_working_2-way'!$G145)</f>
        <v>2.3571428571428572</v>
      </c>
      <c r="F146" s="30">
        <f>IF(OR($A146="",$B146=""),"",'MPTO_working_2-way'!D145)</f>
        <v>1.7291440953412784</v>
      </c>
      <c r="G146" s="32">
        <f>IF(OR($A146="",$B146=""),"",'MPTO_working_2-way'!E145)</f>
        <v>2.3714710252600297</v>
      </c>
      <c r="H146" s="30">
        <f>IF(OR($A146="",$B146=""),"",'OddsRatio_working_2-way'!M145)</f>
        <v>1.728868986855663</v>
      </c>
      <c r="I146" s="30">
        <f>IF(OR($A146="",$B146=""),"",'OddsRatio_working_2-way'!N145)</f>
        <v>2.3719886811400706</v>
      </c>
      <c r="J146" s="30">
        <f>IF('Log_working_2-way'!$D145="","",A146^('Log_working_2-way'!$D145))</f>
        <v>1.7253734306956654</v>
      </c>
      <c r="K146" s="32">
        <f>IF('Log_working_2-way'!$D145="","",B146^('Log_working_2-way'!$D145))</f>
        <v>2.3786002597874161</v>
      </c>
      <c r="L146" s="37">
        <f t="shared" si="27"/>
        <v>0.57575757575757569</v>
      </c>
      <c r="M146" s="37">
        <f t="shared" si="28"/>
        <v>0.42424242424242425</v>
      </c>
      <c r="N146" s="38">
        <v>242</v>
      </c>
      <c r="O146" s="38">
        <f t="shared" si="29"/>
        <v>97.952380952380949</v>
      </c>
      <c r="P146" s="38">
        <f t="shared" si="30"/>
        <v>135.85964912280701</v>
      </c>
      <c r="Q146" s="38">
        <f t="shared" si="31"/>
        <v>106.14035087719299</v>
      </c>
      <c r="R146" s="38">
        <f t="shared" si="32"/>
        <v>144.04761904761904</v>
      </c>
      <c r="S146" s="39">
        <f t="shared" si="33"/>
        <v>-8.1879699248120374</v>
      </c>
      <c r="T146" s="39">
        <f t="shared" si="34"/>
        <v>-8.1879699248120232</v>
      </c>
      <c r="U146" t="s">
        <v>344</v>
      </c>
      <c r="V146" t="s">
        <v>192</v>
      </c>
      <c r="W146" t="s">
        <v>154</v>
      </c>
      <c r="X146" t="s">
        <v>488</v>
      </c>
      <c r="Y146" s="41"/>
    </row>
    <row r="147" spans="1:25" ht="15" x14ac:dyDescent="0.25">
      <c r="A147">
        <v>1.86</v>
      </c>
      <c r="B147">
        <v>2.04</v>
      </c>
      <c r="C147" s="29">
        <f t="shared" si="26"/>
        <v>2.7830487033523088E-2</v>
      </c>
      <c r="D147" s="30">
        <f>IF(OR($A147="",$B147=""),"",A147*'MPTO_working_2-way'!$G146)</f>
        <v>1.911764705882353</v>
      </c>
      <c r="E147" s="32">
        <f>IF(OR($A147="",$B147=""),"",B147*'MPTO_working_2-way'!$G146)</f>
        <v>2.096774193548387</v>
      </c>
      <c r="F147" s="30">
        <f>IF(OR($A147="",$B147=""),"",'MPTO_working_2-way'!D146)</f>
        <v>1.9094202898550725</v>
      </c>
      <c r="G147" s="32">
        <f>IF(OR($A147="",$B147=""),"",'MPTO_working_2-way'!E146)</f>
        <v>2.0996015936254984</v>
      </c>
      <c r="H147" s="30">
        <f>IF(OR($A147="",$B147=""),"",'OddsRatio_working_2-way'!M146)</f>
        <v>1.9093531090412992</v>
      </c>
      <c r="I147" s="30">
        <f>IF(OR($A147="",$B147=""),"",'OddsRatio_working_2-way'!N146)</f>
        <v>2.0996828295383159</v>
      </c>
      <c r="J147" s="30">
        <f>IF('Log_working_2-way'!$D146="","",A147^('Log_working_2-way'!$D146))</f>
        <v>1.9082925809304243</v>
      </c>
      <c r="K147" s="32">
        <f>IF('Log_working_2-way'!$D146="","",B147^('Log_working_2-way'!$D146))</f>
        <v>2.1009668261031296</v>
      </c>
      <c r="L147" s="37">
        <f t="shared" si="27"/>
        <v>0.52307692307692311</v>
      </c>
      <c r="M147" s="37">
        <f t="shared" si="28"/>
        <v>0.47692307692307695</v>
      </c>
      <c r="N147" s="38">
        <v>243</v>
      </c>
      <c r="O147" s="38">
        <f t="shared" si="29"/>
        <v>112.35483870967742</v>
      </c>
      <c r="P147" s="38">
        <f t="shared" si="30"/>
        <v>123.88235294117648</v>
      </c>
      <c r="Q147" s="38">
        <f t="shared" si="31"/>
        <v>119.11764705882352</v>
      </c>
      <c r="R147" s="38">
        <f t="shared" si="32"/>
        <v>130.64516129032256</v>
      </c>
      <c r="S147" s="39">
        <f t="shared" si="33"/>
        <v>-6.7628083491460984</v>
      </c>
      <c r="T147" s="39">
        <f t="shared" si="34"/>
        <v>-6.7628083491460842</v>
      </c>
      <c r="U147" t="s">
        <v>341</v>
      </c>
      <c r="V147" t="s">
        <v>190</v>
      </c>
      <c r="W147" t="s">
        <v>154</v>
      </c>
      <c r="X147" t="s">
        <v>488</v>
      </c>
      <c r="Y147" s="41"/>
    </row>
    <row r="148" spans="1:25" ht="15" x14ac:dyDescent="0.25">
      <c r="A148">
        <v>1.65</v>
      </c>
      <c r="B148">
        <v>2.34</v>
      </c>
      <c r="C148" s="29">
        <f t="shared" si="26"/>
        <v>3.3411033411033575E-2</v>
      </c>
      <c r="D148" s="30">
        <f>IF(OR($A148="",$B148=""),"",A148*'MPTO_working_2-way'!$G147)</f>
        <v>1.7051282051282053</v>
      </c>
      <c r="E148" s="32">
        <f>IF(OR($A148="",$B148=""),"",B148*'MPTO_working_2-way'!$G147)</f>
        <v>2.4181818181818184</v>
      </c>
      <c r="F148" s="30">
        <f>IF(OR($A148="",$B148=""),"",'MPTO_working_2-way'!D147)</f>
        <v>1.6967699406723797</v>
      </c>
      <c r="G148" s="32">
        <f>IF(OR($A148="",$B148=""),"",'MPTO_working_2-way'!E147)</f>
        <v>2.4351939451277205</v>
      </c>
      <c r="H148" s="30">
        <f>IF(OR($A148="",$B148=""),"",'OddsRatio_working_2-way'!M147)</f>
        <v>1.6964729907653791</v>
      </c>
      <c r="I148" s="30">
        <f>IF(OR($A148="",$B148=""),"",'OddsRatio_working_2-way'!N147)</f>
        <v>2.4358058578855508</v>
      </c>
      <c r="J148" s="30">
        <f>IF('Log_working_2-way'!$D147="","",A148^('Log_working_2-way'!$D147))</f>
        <v>1.6926770755893317</v>
      </c>
      <c r="K148" s="32">
        <f>IF('Log_working_2-way'!$D147="","",B148^('Log_working_2-way'!$D147))</f>
        <v>2.4436741668534787</v>
      </c>
      <c r="L148" s="37">
        <f t="shared" si="27"/>
        <v>0.5864661654135338</v>
      </c>
      <c r="M148" s="37">
        <f t="shared" si="28"/>
        <v>0.41353383458646614</v>
      </c>
      <c r="N148" s="38">
        <v>244</v>
      </c>
      <c r="O148" s="38">
        <f t="shared" si="29"/>
        <v>96.121212121212096</v>
      </c>
      <c r="P148" s="38">
        <f t="shared" si="30"/>
        <v>139.7264957264957</v>
      </c>
      <c r="Q148" s="38">
        <f t="shared" si="31"/>
        <v>104.27350427350429</v>
      </c>
      <c r="R148" s="38">
        <f t="shared" si="32"/>
        <v>147.87878787878788</v>
      </c>
      <c r="S148" s="39">
        <f t="shared" si="33"/>
        <v>-8.1522921522921905</v>
      </c>
      <c r="T148" s="39">
        <f t="shared" si="34"/>
        <v>-8.1522921522921763</v>
      </c>
      <c r="U148" t="s">
        <v>231</v>
      </c>
      <c r="V148" t="s">
        <v>343</v>
      </c>
      <c r="W148" t="s">
        <v>154</v>
      </c>
      <c r="X148" t="s">
        <v>488</v>
      </c>
      <c r="Y148" s="41"/>
    </row>
    <row r="149" spans="1:25" ht="15" x14ac:dyDescent="0.25">
      <c r="A149">
        <v>1.65</v>
      </c>
      <c r="B149">
        <v>2.38</v>
      </c>
      <c r="C149" s="29">
        <f t="shared" si="26"/>
        <v>2.6228673287496784E-2</v>
      </c>
      <c r="D149" s="30">
        <f>IF(OR($A149="",$B149=""),"",A149*'MPTO_working_2-way'!$G148)</f>
        <v>1.6932773109243695</v>
      </c>
      <c r="E149" s="32">
        <f>IF(OR($A149="",$B149=""),"",B149*'MPTO_working_2-way'!$G148)</f>
        <v>2.4424242424242424</v>
      </c>
      <c r="F149" s="30">
        <f>IF(OR($A149="",$B149=""),"",'MPTO_working_2-way'!D148)</f>
        <v>1.686493450719347</v>
      </c>
      <c r="G149" s="32">
        <f>IF(OR($A149="",$B149=""),"",'MPTO_working_2-way'!E148)</f>
        <v>2.4566781357522673</v>
      </c>
      <c r="H149" s="30">
        <f>IF(OR($A149="",$B149=""),"",'OddsRatio_working_2-way'!M148)</f>
        <v>1.6863049560899459</v>
      </c>
      <c r="I149" s="30">
        <f>IF(OR($A149="",$B149=""),"",'OddsRatio_working_2-way'!N148)</f>
        <v>2.4570782144678858</v>
      </c>
      <c r="J149" s="30">
        <f>IF('Log_working_2-way'!$D148="","",A149^('Log_working_2-way'!$D148))</f>
        <v>1.6832366497868074</v>
      </c>
      <c r="K149" s="32">
        <f>IF('Log_working_2-way'!$D148="","",B149^('Log_working_2-way'!$D148))</f>
        <v>2.4636217192271848</v>
      </c>
      <c r="L149" s="37">
        <f t="shared" si="27"/>
        <v>0.5905707196029778</v>
      </c>
      <c r="M149" s="37">
        <f t="shared" si="28"/>
        <v>0.40942928039702237</v>
      </c>
      <c r="N149" s="38">
        <v>245</v>
      </c>
      <c r="O149" s="38">
        <f t="shared" si="29"/>
        <v>96.515151515151516</v>
      </c>
      <c r="P149" s="38">
        <f t="shared" si="30"/>
        <v>142.05882352941177</v>
      </c>
      <c r="Q149" s="38">
        <f t="shared" si="31"/>
        <v>102.94117647058823</v>
      </c>
      <c r="R149" s="38">
        <f t="shared" si="32"/>
        <v>148.4848484848485</v>
      </c>
      <c r="S149" s="39">
        <f t="shared" si="33"/>
        <v>-6.4260249554367164</v>
      </c>
      <c r="T149" s="39">
        <f t="shared" si="34"/>
        <v>-6.4260249554367306</v>
      </c>
      <c r="U149" t="s">
        <v>175</v>
      </c>
      <c r="V149" t="s">
        <v>160</v>
      </c>
      <c r="W149" t="s">
        <v>155</v>
      </c>
      <c r="X149" t="s">
        <v>488</v>
      </c>
      <c r="Y149" s="41"/>
    </row>
    <row r="150" spans="1:25" ht="15" x14ac:dyDescent="0.25">
      <c r="A150">
        <v>2.1800000000000002</v>
      </c>
      <c r="B150">
        <v>1.76</v>
      </c>
      <c r="C150" s="29">
        <f t="shared" si="26"/>
        <v>2.6897414512093487E-2</v>
      </c>
      <c r="D150" s="30">
        <f>IF(OR($A150="",$B150=""),"",A150*'MPTO_working_2-way'!$G149)</f>
        <v>2.2386363636363638</v>
      </c>
      <c r="E150" s="32">
        <f>IF(OR($A150="",$B150=""),"",B150*'MPTO_working_2-way'!$G149)</f>
        <v>1.8073394495412844</v>
      </c>
      <c r="F150" s="30">
        <f>IF(OR($A150="",$B150=""),"",'MPTO_working_2-way'!D149)</f>
        <v>2.2458440646218687</v>
      </c>
      <c r="G150" s="32">
        <f>IF(OR($A150="",$B150=""),"",'MPTO_working_2-way'!E149)</f>
        <v>1.8026686713023867</v>
      </c>
      <c r="H150" s="30">
        <f>IF(OR($A150="",$B150=""),"",'OddsRatio_working_2-way'!M149)</f>
        <v>2.2460463791317595</v>
      </c>
      <c r="I150" s="30">
        <f>IF(OR($A150="",$B150=""),"",'OddsRatio_working_2-way'!N149)</f>
        <v>1.8025383458814721</v>
      </c>
      <c r="J150" s="30">
        <f>IF('Log_working_2-way'!$D149="","",A150^('Log_working_2-way'!$D149))</f>
        <v>2.2493315392032671</v>
      </c>
      <c r="K150" s="32">
        <f>IF('Log_working_2-way'!$D149="","",B150^('Log_working_2-way'!$D149))</f>
        <v>1.8004280438143094</v>
      </c>
      <c r="L150" s="37">
        <f t="shared" si="27"/>
        <v>0.44670050761421315</v>
      </c>
      <c r="M150" s="37">
        <f t="shared" si="28"/>
        <v>0.5532994923857868</v>
      </c>
      <c r="N150" s="38">
        <v>246</v>
      </c>
      <c r="O150" s="38">
        <f t="shared" si="29"/>
        <v>133.15596330275233</v>
      </c>
      <c r="P150" s="38">
        <f t="shared" si="30"/>
        <v>106.22727272727272</v>
      </c>
      <c r="Q150" s="38">
        <f t="shared" si="31"/>
        <v>139.77272727272728</v>
      </c>
      <c r="R150" s="38">
        <f t="shared" si="32"/>
        <v>112.8440366972477</v>
      </c>
      <c r="S150" s="39">
        <f t="shared" si="33"/>
        <v>-6.6167639699749543</v>
      </c>
      <c r="T150" s="39">
        <f t="shared" si="34"/>
        <v>-6.6167639699749827</v>
      </c>
      <c r="U150" t="s">
        <v>185</v>
      </c>
      <c r="V150" t="s">
        <v>184</v>
      </c>
      <c r="W150" t="s">
        <v>155</v>
      </c>
      <c r="X150" t="s">
        <v>488</v>
      </c>
      <c r="Y150" s="41"/>
    </row>
    <row r="151" spans="1:25" ht="15" x14ac:dyDescent="0.25">
      <c r="A151">
        <v>2.0499999999999998</v>
      </c>
      <c r="B151">
        <v>1.87</v>
      </c>
      <c r="C151" s="29">
        <f t="shared" si="26"/>
        <v>2.2564236337550447E-2</v>
      </c>
      <c r="D151" s="30">
        <f>IF(OR($A151="",$B151=""),"",A151*'MPTO_working_2-way'!$G150)</f>
        <v>2.0962566844919781</v>
      </c>
      <c r="E151" s="32">
        <f>IF(OR($A151="",$B151=""),"",B151*'MPTO_working_2-way'!$G150)</f>
        <v>1.9121951219512194</v>
      </c>
      <c r="F151" s="30">
        <f>IF(OR($A151="",$B151=""),"",'MPTO_working_2-way'!D150)</f>
        <v>2.0985356507458599</v>
      </c>
      <c r="G151" s="32">
        <f>IF(OR($A151="",$B151=""),"",'MPTO_working_2-way'!E150)</f>
        <v>1.9103027282920144</v>
      </c>
      <c r="H151" s="30">
        <f>IF(OR($A151="",$B151=""),"",'OddsRatio_working_2-way'!M150)</f>
        <v>2.0985884360051026</v>
      </c>
      <c r="I151" s="30">
        <f>IF(OR($A151="",$B151=""),"",'OddsRatio_working_2-way'!N150)</f>
        <v>1.9102589898327997</v>
      </c>
      <c r="J151" s="30">
        <f>IF('Log_working_2-way'!$D150="","",A151^('Log_working_2-way'!$D150))</f>
        <v>2.0996183671625008</v>
      </c>
      <c r="K151" s="32">
        <f>IF('Log_working_2-way'!$D150="","",B151^('Log_working_2-way'!$D150))</f>
        <v>1.9094064175923491</v>
      </c>
      <c r="L151" s="37">
        <f t="shared" si="27"/>
        <v>0.47704081632653073</v>
      </c>
      <c r="M151" s="37">
        <f t="shared" si="28"/>
        <v>0.52295918367346939</v>
      </c>
      <c r="N151" s="38">
        <v>247</v>
      </c>
      <c r="O151" s="38">
        <f t="shared" si="29"/>
        <v>126.51219512195121</v>
      </c>
      <c r="P151" s="38">
        <f t="shared" si="30"/>
        <v>114.9144385026738</v>
      </c>
      <c r="Q151" s="38">
        <f t="shared" si="31"/>
        <v>132.08556149732618</v>
      </c>
      <c r="R151" s="38">
        <f t="shared" si="32"/>
        <v>120.48780487804879</v>
      </c>
      <c r="S151" s="39">
        <f t="shared" si="33"/>
        <v>-5.5733663753749738</v>
      </c>
      <c r="T151" s="39">
        <f t="shared" si="34"/>
        <v>-5.573366375374988</v>
      </c>
      <c r="U151" t="s">
        <v>241</v>
      </c>
      <c r="V151" t="s">
        <v>348</v>
      </c>
      <c r="W151" t="s">
        <v>442</v>
      </c>
      <c r="X151" t="s">
        <v>488</v>
      </c>
      <c r="Y151" s="41"/>
    </row>
    <row r="152" spans="1:25" ht="15" x14ac:dyDescent="0.25">
      <c r="A152">
        <v>2.11</v>
      </c>
      <c r="B152">
        <v>1.8</v>
      </c>
      <c r="C152" s="29">
        <f t="shared" si="26"/>
        <v>2.9489204844655115E-2</v>
      </c>
      <c r="D152" s="30">
        <f>IF(OR($A152="",$B152=""),"",A152*'MPTO_working_2-way'!$G151)</f>
        <v>2.1722222222222221</v>
      </c>
      <c r="E152" s="32">
        <f>IF(OR($A152="",$B152=""),"",B152*'MPTO_working_2-way'!$G151)</f>
        <v>1.8530805687203793</v>
      </c>
      <c r="F152" s="30">
        <f>IF(OR($A152="",$B152=""),"",'MPTO_working_2-way'!D151)</f>
        <v>2.1777522935779814</v>
      </c>
      <c r="G152" s="32">
        <f>IF(OR($A152="",$B152=""),"",'MPTO_working_2-way'!E151)</f>
        <v>1.8490749756572542</v>
      </c>
      <c r="H152" s="30">
        <f>IF(OR($A152="",$B152=""),"",'OddsRatio_working_2-way'!M151)</f>
        <v>2.1779218989389744</v>
      </c>
      <c r="I152" s="30">
        <f>IF(OR($A152="",$B152=""),"",'OddsRatio_working_2-way'!N151)</f>
        <v>1.8489527199560174</v>
      </c>
      <c r="J152" s="30">
        <f>IF('Log_working_2-way'!$D151="","",A152^('Log_working_2-way'!$D151))</f>
        <v>2.1804431814833727</v>
      </c>
      <c r="K152" s="32">
        <f>IF('Log_working_2-way'!$D151="","",B152^('Log_working_2-way'!$D151))</f>
        <v>1.847139460573918</v>
      </c>
      <c r="L152" s="37">
        <f t="shared" si="27"/>
        <v>0.46035805626598469</v>
      </c>
      <c r="M152" s="37">
        <f t="shared" si="28"/>
        <v>0.53964194373401531</v>
      </c>
      <c r="N152" s="38">
        <v>248</v>
      </c>
      <c r="O152" s="38">
        <f t="shared" si="29"/>
        <v>130.4644549763033</v>
      </c>
      <c r="P152" s="38">
        <f t="shared" si="30"/>
        <v>110.22222222222224</v>
      </c>
      <c r="Q152" s="38">
        <f t="shared" si="31"/>
        <v>137.77777777777777</v>
      </c>
      <c r="R152" s="38">
        <f t="shared" si="32"/>
        <v>117.53554502369668</v>
      </c>
      <c r="S152" s="39">
        <f t="shared" si="33"/>
        <v>-7.3133228014744702</v>
      </c>
      <c r="T152" s="39">
        <f t="shared" si="34"/>
        <v>-7.3133228014744418</v>
      </c>
      <c r="U152" t="s">
        <v>347</v>
      </c>
      <c r="V152" t="s">
        <v>238</v>
      </c>
      <c r="W152" t="s">
        <v>442</v>
      </c>
      <c r="X152" t="s">
        <v>488</v>
      </c>
      <c r="Y152" s="41"/>
    </row>
    <row r="153" spans="1:25" ht="15" x14ac:dyDescent="0.25">
      <c r="A153">
        <v>2.23</v>
      </c>
      <c r="B153">
        <v>1.72</v>
      </c>
      <c r="C153" s="29">
        <f t="shared" si="26"/>
        <v>2.982584211075201E-2</v>
      </c>
      <c r="D153" s="30">
        <f>IF(OR($A153="",$B153=""),"",A153*'MPTO_working_2-way'!$G152)</f>
        <v>2.2965116279069768</v>
      </c>
      <c r="E153" s="32">
        <f>IF(OR($A153="",$B153=""),"",B153*'MPTO_working_2-way'!$G152)</f>
        <v>1.7713004484304935</v>
      </c>
      <c r="F153" s="30">
        <f>IF(OR($A153="",$B153=""),"",'MPTO_working_2-way'!D152)</f>
        <v>2.3067115708443593</v>
      </c>
      <c r="G153" s="32">
        <f>IF(OR($A153="",$B153=""),"",'MPTO_working_2-way'!E152)</f>
        <v>1.7652798232695142</v>
      </c>
      <c r="H153" s="30">
        <f>IF(OR($A153="",$B153=""),"",'OddsRatio_working_2-way'!M152)</f>
        <v>2.3070322617798436</v>
      </c>
      <c r="I153" s="30">
        <f>IF(OR($A153="",$B153=""),"",'OddsRatio_working_2-way'!N152)</f>
        <v>1.7650920556760061</v>
      </c>
      <c r="J153" s="30">
        <f>IF('Log_working_2-way'!$D152="","",A153^('Log_working_2-way'!$D152))</f>
        <v>2.3117058576345526</v>
      </c>
      <c r="K153" s="32">
        <f>IF('Log_working_2-way'!$D152="","",B153^('Log_working_2-way'!$D152))</f>
        <v>1.7623660397486636</v>
      </c>
      <c r="L153" s="37">
        <f t="shared" si="27"/>
        <v>0.43544303797468353</v>
      </c>
      <c r="M153" s="37">
        <f t="shared" si="28"/>
        <v>0.56455696202531636</v>
      </c>
      <c r="N153" s="38">
        <v>249</v>
      </c>
      <c r="O153" s="38">
        <f t="shared" si="29"/>
        <v>137.34080717488789</v>
      </c>
      <c r="P153" s="38">
        <f t="shared" si="30"/>
        <v>104.23255813953487</v>
      </c>
      <c r="Q153" s="38">
        <f t="shared" si="31"/>
        <v>144.76744186046511</v>
      </c>
      <c r="R153" s="38">
        <f t="shared" si="32"/>
        <v>111.65919282511211</v>
      </c>
      <c r="S153" s="39">
        <f t="shared" si="33"/>
        <v>-7.4266346855772269</v>
      </c>
      <c r="T153" s="39">
        <f t="shared" si="34"/>
        <v>-7.4266346855772412</v>
      </c>
      <c r="U153" t="s">
        <v>355</v>
      </c>
      <c r="V153" t="s">
        <v>350</v>
      </c>
      <c r="W153" t="s">
        <v>442</v>
      </c>
      <c r="X153" t="s">
        <v>488</v>
      </c>
      <c r="Y153" s="41"/>
    </row>
    <row r="154" spans="1:25" s="35" customFormat="1" ht="15" x14ac:dyDescent="0.25">
      <c r="A154">
        <v>1.78</v>
      </c>
      <c r="B154">
        <v>2.14</v>
      </c>
      <c r="C154" s="29">
        <f t="shared" si="26"/>
        <v>2.908747243515708E-2</v>
      </c>
      <c r="D154" s="30">
        <f>IF(OR($A154="",$B154=""),"",A154*'MPTO_working_2-way'!$G153)</f>
        <v>1.8317757009345796</v>
      </c>
      <c r="E154" s="32">
        <f>IF(OR($A154="",$B154=""),"",B154*'MPTO_working_2-way'!$G153)</f>
        <v>2.2022471910112364</v>
      </c>
      <c r="F154" s="30">
        <f>IF(OR($A154="",$B154=""),"",'MPTO_working_2-way'!D153)</f>
        <v>1.8273049985608751</v>
      </c>
      <c r="G154" s="32">
        <f>IF(OR($A154="",$B154=""),"",'MPTO_working_2-way'!E153)</f>
        <v>2.2087440565928333</v>
      </c>
      <c r="H154" s="30">
        <f>IF(OR($A154="",$B154=""),"",'OddsRatio_working_2-way'!M153)</f>
        <v>1.8271701918685113</v>
      </c>
      <c r="I154" s="30">
        <f>IF(OR($A154="",$B154=""),"",'OddsRatio_working_2-way'!N153)</f>
        <v>2.2089410496539781</v>
      </c>
      <c r="J154" s="30">
        <f>IF('Log_working_2-way'!$D153="","",A154^('Log_working_2-way'!$D153))</f>
        <v>1.8251471689098502</v>
      </c>
      <c r="K154" s="32">
        <f>IF('Log_working_2-way'!$D153="","",B154^('Log_working_2-way'!$D153))</f>
        <v>2.2119050245559748</v>
      </c>
      <c r="L154" s="37">
        <f t="shared" si="27"/>
        <v>0.54591836734693866</v>
      </c>
      <c r="M154" s="37">
        <f t="shared" si="28"/>
        <v>0.45408163265306112</v>
      </c>
      <c r="N154" s="38">
        <v>250</v>
      </c>
      <c r="O154" s="38">
        <f t="shared" si="29"/>
        <v>109.55056179775282</v>
      </c>
      <c r="P154" s="38">
        <f t="shared" si="30"/>
        <v>133.17757009345794</v>
      </c>
      <c r="Q154" s="38">
        <f t="shared" si="31"/>
        <v>116.82242990654206</v>
      </c>
      <c r="R154" s="38">
        <f t="shared" si="32"/>
        <v>140.44943820224719</v>
      </c>
      <c r="S154" s="39">
        <f t="shared" si="33"/>
        <v>-7.271868108789235</v>
      </c>
      <c r="T154" s="39">
        <f t="shared" si="34"/>
        <v>-7.2718681087892492</v>
      </c>
      <c r="U154" t="s">
        <v>195</v>
      </c>
      <c r="V154" t="s">
        <v>351</v>
      </c>
      <c r="W154" t="s">
        <v>442</v>
      </c>
      <c r="X154" t="s">
        <v>488</v>
      </c>
      <c r="Y154" s="41"/>
    </row>
    <row r="155" spans="1:25" ht="15" x14ac:dyDescent="0.25">
      <c r="A155">
        <v>1.97</v>
      </c>
      <c r="B155">
        <v>1.93</v>
      </c>
      <c r="C155" s="29">
        <f t="shared" si="26"/>
        <v>2.5748928223876311E-2</v>
      </c>
      <c r="D155" s="30">
        <f>IF(OR($A155="",$B155=""),"",A155*'MPTO_working_2-way'!$G154)</f>
        <v>2.0207253886010363</v>
      </c>
      <c r="E155" s="32">
        <f>IF(OR($A155="",$B155=""),"",B155*'MPTO_working_2-way'!$G154)</f>
        <v>1.9796954314720812</v>
      </c>
      <c r="F155" s="30">
        <f>IF(OR($A155="",$B155=""),"",'MPTO_working_2-way'!D154)</f>
        <v>2.0212647191728026</v>
      </c>
      <c r="G155" s="32">
        <f>IF(OR($A155="",$B155=""),"",'MPTO_working_2-way'!E154)</f>
        <v>1.9791780536685666</v>
      </c>
      <c r="H155" s="30">
        <f>IF(OR($A155="",$B155=""),"",'OddsRatio_working_2-way'!M154)</f>
        <v>2.021278978873144</v>
      </c>
      <c r="I155" s="30">
        <f>IF(OR($A155="",$B155=""),"",'OddsRatio_working_2-way'!N154)</f>
        <v>1.9791643818062103</v>
      </c>
      <c r="J155" s="30">
        <f>IF('Log_working_2-way'!$D154="","",A155^('Log_working_2-way'!$D154))</f>
        <v>2.0215229873993761</v>
      </c>
      <c r="K155" s="32">
        <f>IF('Log_working_2-way'!$D154="","",B155^('Log_working_2-way'!$D154))</f>
        <v>1.9789304913693861</v>
      </c>
      <c r="L155" s="37">
        <f t="shared" si="27"/>
        <v>0.49487179487179483</v>
      </c>
      <c r="M155" s="37">
        <f t="shared" si="28"/>
        <v>0.50512820512820511</v>
      </c>
      <c r="N155" s="38">
        <v>251</v>
      </c>
      <c r="O155" s="38">
        <f t="shared" si="29"/>
        <v>123.58883248730962</v>
      </c>
      <c r="P155" s="38">
        <f t="shared" si="30"/>
        <v>120.94818652849743</v>
      </c>
      <c r="Q155" s="38">
        <f t="shared" si="31"/>
        <v>130.05181347150261</v>
      </c>
      <c r="R155" s="38">
        <f t="shared" si="32"/>
        <v>127.41116751269034</v>
      </c>
      <c r="S155" s="39">
        <f t="shared" si="33"/>
        <v>-6.4629809841929955</v>
      </c>
      <c r="T155" s="39">
        <f t="shared" si="34"/>
        <v>-6.4629809841929102</v>
      </c>
      <c r="U155" t="s">
        <v>353</v>
      </c>
      <c r="V155" t="s">
        <v>349</v>
      </c>
      <c r="W155" t="s">
        <v>442</v>
      </c>
      <c r="X155" t="s">
        <v>488</v>
      </c>
      <c r="Y155" s="41"/>
    </row>
    <row r="156" spans="1:25" ht="15" x14ac:dyDescent="0.25">
      <c r="A156">
        <v>1.63</v>
      </c>
      <c r="B156">
        <v>2.41</v>
      </c>
      <c r="C156" s="29">
        <f t="shared" si="26"/>
        <v>2.8434691851436877E-2</v>
      </c>
      <c r="D156" s="30">
        <f>IF(OR($A156="",$B156=""),"",A156*'MPTO_working_2-way'!$G155)</f>
        <v>1.6763485477178419</v>
      </c>
      <c r="E156" s="32">
        <f>IF(OR($A156="",$B156=""),"",B156*'MPTO_working_2-way'!$G155)</f>
        <v>2.4785276073619631</v>
      </c>
      <c r="F156" s="30">
        <f>IF(OR($A156="",$B156=""),"",'MPTO_working_2-way'!D155)</f>
        <v>1.6686702206741284</v>
      </c>
      <c r="G156" s="32">
        <f>IF(OR($A156="",$B156=""),"",'MPTO_working_2-way'!E155)</f>
        <v>2.4955055109106499</v>
      </c>
      <c r="H156" s="30">
        <f>IF(OR($A156="",$B156=""),"",'OddsRatio_working_2-way'!M155)</f>
        <v>1.6684373647831916</v>
      </c>
      <c r="I156" s="30">
        <f>IF(OR($A156="",$B156=""),"",'OddsRatio_working_2-way'!N155)</f>
        <v>2.4960264830861911</v>
      </c>
      <c r="J156" s="30">
        <f>IF('Log_working_2-way'!$D155="","",A156^('Log_working_2-way'!$D155))</f>
        <v>1.6649584147953032</v>
      </c>
      <c r="K156" s="32">
        <f>IF('Log_working_2-way'!$D155="","",B156^('Log_working_2-way'!$D155))</f>
        <v>2.5038534406814188</v>
      </c>
      <c r="L156" s="37">
        <f t="shared" si="27"/>
        <v>0.59653465346534673</v>
      </c>
      <c r="M156" s="37">
        <f t="shared" si="28"/>
        <v>0.40346534653465349</v>
      </c>
      <c r="N156" s="38">
        <v>252</v>
      </c>
      <c r="O156" s="38">
        <f t="shared" si="29"/>
        <v>97.398773006134959</v>
      </c>
      <c r="P156" s="38">
        <f t="shared" si="30"/>
        <v>147.43568464730291</v>
      </c>
      <c r="Q156" s="38">
        <f t="shared" si="31"/>
        <v>104.56431535269709</v>
      </c>
      <c r="R156" s="38">
        <f t="shared" si="32"/>
        <v>154.60122699386503</v>
      </c>
      <c r="S156" s="39">
        <f t="shared" si="33"/>
        <v>-7.165542346562134</v>
      </c>
      <c r="T156" s="39">
        <f t="shared" si="34"/>
        <v>-7.1655423465621197</v>
      </c>
      <c r="U156" t="s">
        <v>357</v>
      </c>
      <c r="V156" t="s">
        <v>346</v>
      </c>
      <c r="W156" t="s">
        <v>442</v>
      </c>
      <c r="X156" t="s">
        <v>488</v>
      </c>
      <c r="Y156" s="41"/>
    </row>
    <row r="157" spans="1:25" ht="15" x14ac:dyDescent="0.25">
      <c r="A157">
        <v>1.81</v>
      </c>
      <c r="B157">
        <v>2.09</v>
      </c>
      <c r="C157" s="29">
        <f t="shared" si="26"/>
        <v>3.0955087366835166E-2</v>
      </c>
      <c r="D157" s="30">
        <f>IF(OR($A157="",$B157=""),"",A157*'MPTO_working_2-way'!$G156)</f>
        <v>1.8660287081339717</v>
      </c>
      <c r="E157" s="32">
        <f>IF(OR($A157="",$B157=""),"",B157*'MPTO_working_2-way'!$G156)</f>
        <v>2.1546961325966851</v>
      </c>
      <c r="F157" s="30">
        <f>IF(OR($A157="",$B157=""),"",'MPTO_working_2-way'!D156)</f>
        <v>1.8621674173619833</v>
      </c>
      <c r="G157" s="32">
        <f>IF(OR($A157="",$B157=""),"",'MPTO_working_2-way'!E156)</f>
        <v>2.159867538325388</v>
      </c>
      <c r="H157" s="30">
        <f>IF(OR($A157="",$B157=""),"",'OddsRatio_working_2-way'!M156)</f>
        <v>1.8620436566990362</v>
      </c>
      <c r="I157" s="30">
        <f>IF(OR($A157="",$B157=""),"",'OddsRatio_working_2-way'!N156)</f>
        <v>2.1600340565456171</v>
      </c>
      <c r="J157" s="30">
        <f>IF('Log_working_2-way'!$D156="","",A157^('Log_working_2-way'!$D156))</f>
        <v>1.8602936584659731</v>
      </c>
      <c r="K157" s="32">
        <f>IF('Log_working_2-way'!$D156="","",B157^('Log_working_2-way'!$D156))</f>
        <v>2.1623937828196005</v>
      </c>
      <c r="L157" s="37">
        <f t="shared" si="27"/>
        <v>0.53589743589743577</v>
      </c>
      <c r="M157" s="37">
        <f t="shared" si="28"/>
        <v>0.46410256410256412</v>
      </c>
      <c r="N157" s="38">
        <v>253</v>
      </c>
      <c r="O157" s="38">
        <f t="shared" si="29"/>
        <v>113.22099447513813</v>
      </c>
      <c r="P157" s="38">
        <f t="shared" si="30"/>
        <v>131.94736842105263</v>
      </c>
      <c r="Q157" s="38">
        <f t="shared" si="31"/>
        <v>121.05263157894738</v>
      </c>
      <c r="R157" s="38">
        <f t="shared" si="32"/>
        <v>139.77900552486187</v>
      </c>
      <c r="S157" s="39">
        <f t="shared" si="33"/>
        <v>-7.8316371038092569</v>
      </c>
      <c r="T157" s="39">
        <f t="shared" si="34"/>
        <v>-7.8316371038092427</v>
      </c>
      <c r="U157" t="s">
        <v>359</v>
      </c>
      <c r="V157" t="s">
        <v>352</v>
      </c>
      <c r="W157" t="s">
        <v>442</v>
      </c>
      <c r="X157" t="s">
        <v>488</v>
      </c>
      <c r="Y157" s="41"/>
    </row>
    <row r="158" spans="1:25" ht="15" x14ac:dyDescent="0.25">
      <c r="A158">
        <v>2.74</v>
      </c>
      <c r="B158">
        <v>1.44</v>
      </c>
      <c r="C158" s="29">
        <f t="shared" si="26"/>
        <v>5.9407948094079455E-2</v>
      </c>
      <c r="D158" s="30">
        <f>IF(OR($A158="",$B158=""),"",A158*'MPTO_working_2-way'!$G157)</f>
        <v>2.9027777777777781</v>
      </c>
      <c r="E158" s="32">
        <f>IF(OR($A158="",$B158=""),"",B158*'MPTO_working_2-way'!$G157)</f>
        <v>1.5255474452554743</v>
      </c>
      <c r="F158" s="30">
        <f>IF(OR($A158="",$B158=""),"",'MPTO_working_2-way'!D157)</f>
        <v>2.982763834290898</v>
      </c>
      <c r="G158" s="32">
        <f>IF(OR($A158="",$B158=""),"",'MPTO_working_2-way'!E157)</f>
        <v>1.5043464999237455</v>
      </c>
      <c r="H158" s="30">
        <f>IF(OR($A158="",$B158=""),"",'OddsRatio_working_2-way'!M157)</f>
        <v>2.988603895838851</v>
      </c>
      <c r="I158" s="30">
        <f>IF(OR($A158="",$B158=""),"",'OddsRatio_working_2-way'!N157)</f>
        <v>1.5028653529707441</v>
      </c>
      <c r="J158" s="30">
        <f>IF('Log_working_2-way'!$D157="","",A158^('Log_working_2-way'!$D157))</f>
        <v>3.0281871134625535</v>
      </c>
      <c r="K158" s="32">
        <f>IF('Log_working_2-way'!$D157="","",B158^('Log_working_2-way'!$D157))</f>
        <v>1.4930511555572448</v>
      </c>
      <c r="L158" s="37">
        <f t="shared" si="27"/>
        <v>0.34449760765550236</v>
      </c>
      <c r="M158" s="37">
        <f t="shared" si="28"/>
        <v>0.6555023923444977</v>
      </c>
      <c r="N158" s="38">
        <v>254</v>
      </c>
      <c r="O158" s="38">
        <f t="shared" si="29"/>
        <v>161.29927007299273</v>
      </c>
      <c r="P158" s="38">
        <f t="shared" si="30"/>
        <v>77.6111111111111</v>
      </c>
      <c r="Q158" s="38">
        <f t="shared" si="31"/>
        <v>176.38888888888889</v>
      </c>
      <c r="R158" s="38">
        <f t="shared" si="32"/>
        <v>92.700729927007302</v>
      </c>
      <c r="S158" s="39">
        <f t="shared" si="33"/>
        <v>-15.089618815896159</v>
      </c>
      <c r="T158" s="39">
        <f t="shared" si="34"/>
        <v>-15.089618815896202</v>
      </c>
      <c r="U158" t="s">
        <v>110</v>
      </c>
      <c r="V158" t="s">
        <v>260</v>
      </c>
      <c r="W158" t="s">
        <v>86</v>
      </c>
      <c r="X158" t="s">
        <v>488</v>
      </c>
      <c r="Y158" s="41"/>
    </row>
    <row r="159" spans="1:25" ht="15" x14ac:dyDescent="0.25">
      <c r="A159">
        <v>1.83</v>
      </c>
      <c r="B159">
        <v>1.97</v>
      </c>
      <c r="C159" s="29">
        <f t="shared" si="26"/>
        <v>5.406230062966344E-2</v>
      </c>
      <c r="D159" s="30">
        <f>IF(OR($A159="",$B159=""),"",A159*'MPTO_working_2-way'!$G158)</f>
        <v>1.9289340101522843</v>
      </c>
      <c r="E159" s="32">
        <f>IF(OR($A159="",$B159=""),"",B159*'MPTO_working_2-way'!$G158)</f>
        <v>2.0765027322404368</v>
      </c>
      <c r="F159" s="30">
        <f>IF(OR($A159="",$B159=""),"",'MPTO_working_2-way'!D158)</f>
        <v>1.9252356412378842</v>
      </c>
      <c r="G159" s="32">
        <f>IF(OR($A159="",$B159=""),"",'MPTO_working_2-way'!E158)</f>
        <v>2.0808057487518394</v>
      </c>
      <c r="H159" s="30">
        <f>IF(OR($A159="",$B159=""),"",'OddsRatio_working_2-way'!M158)</f>
        <v>1.9250243797288713</v>
      </c>
      <c r="I159" s="30">
        <f>IF(OR($A159="",$B159=""),"",'OddsRatio_working_2-way'!N158)</f>
        <v>2.0810525883578377</v>
      </c>
      <c r="J159" s="30">
        <f>IF('Log_working_2-way'!$D158="","",A159^('Log_working_2-way'!$D158))</f>
        <v>1.923315351527372</v>
      </c>
      <c r="K159" s="32">
        <f>IF('Log_working_2-way'!$D158="","",B159^('Log_working_2-way'!$D158))</f>
        <v>2.0830535833115009</v>
      </c>
      <c r="L159" s="37">
        <f t="shared" si="27"/>
        <v>0.51842105263157889</v>
      </c>
      <c r="M159" s="37">
        <f t="shared" si="28"/>
        <v>0.48157894736842116</v>
      </c>
      <c r="N159" s="38">
        <v>255</v>
      </c>
      <c r="O159" s="38">
        <f t="shared" si="29"/>
        <v>115.65573770491804</v>
      </c>
      <c r="P159" s="38">
        <f t="shared" si="30"/>
        <v>125.55837563451774</v>
      </c>
      <c r="Q159" s="38">
        <f t="shared" si="31"/>
        <v>129.44162436548223</v>
      </c>
      <c r="R159" s="38">
        <f t="shared" si="32"/>
        <v>139.34426229508196</v>
      </c>
      <c r="S159" s="39">
        <f t="shared" si="33"/>
        <v>-13.785886660564188</v>
      </c>
      <c r="T159" s="39">
        <f t="shared" si="34"/>
        <v>-13.785886660564216</v>
      </c>
      <c r="U159" t="s">
        <v>361</v>
      </c>
      <c r="V159" t="s">
        <v>364</v>
      </c>
      <c r="W159" t="s">
        <v>86</v>
      </c>
      <c r="X159" t="s">
        <v>488</v>
      </c>
      <c r="Y159" s="41"/>
    </row>
    <row r="160" spans="1:25" ht="15" x14ac:dyDescent="0.25">
      <c r="A160">
        <v>2.06</v>
      </c>
      <c r="B160">
        <v>1.75</v>
      </c>
      <c r="C160" s="29">
        <f t="shared" si="26"/>
        <v>5.6865464632454898E-2</v>
      </c>
      <c r="D160" s="30">
        <f>IF(OR($A160="",$B160=""),"",A160*'MPTO_working_2-way'!$G159)</f>
        <v>2.177142857142857</v>
      </c>
      <c r="E160" s="32">
        <f>IF(OR($A160="",$B160=""),"",B160*'MPTO_working_2-way'!$G159)</f>
        <v>1.849514563106796</v>
      </c>
      <c r="F160" s="30">
        <f>IF(OR($A160="",$B160=""),"",'MPTO_working_2-way'!D159)</f>
        <v>2.1881638846737479</v>
      </c>
      <c r="G160" s="32">
        <f>IF(OR($A160="",$B160=""),"",'MPTO_working_2-way'!E159)</f>
        <v>1.8416347381864622</v>
      </c>
      <c r="H160" s="30">
        <f>IF(OR($A160="",$B160=""),"",'OddsRatio_working_2-way'!M159)</f>
        <v>2.1888369666751335</v>
      </c>
      <c r="I160" s="30">
        <f>IF(OR($A160="",$B160=""),"",'OddsRatio_working_2-way'!N159)</f>
        <v>1.8411582311380661</v>
      </c>
      <c r="J160" s="30">
        <f>IF('Log_working_2-way'!$D159="","",A160^('Log_working_2-way'!$D159))</f>
        <v>2.1940037283297991</v>
      </c>
      <c r="K160" s="32">
        <f>IF('Log_working_2-way'!$D159="","",B160^('Log_working_2-way'!$D159))</f>
        <v>1.8375183228246377</v>
      </c>
      <c r="L160" s="37">
        <f t="shared" si="27"/>
        <v>0.45931758530183731</v>
      </c>
      <c r="M160" s="37">
        <f t="shared" si="28"/>
        <v>0.54068241469816281</v>
      </c>
      <c r="N160" s="38">
        <v>256</v>
      </c>
      <c r="O160" s="38">
        <f t="shared" si="29"/>
        <v>131.72815533980582</v>
      </c>
      <c r="P160" s="38">
        <f t="shared" si="30"/>
        <v>109.71428571428571</v>
      </c>
      <c r="Q160" s="38">
        <f t="shared" si="31"/>
        <v>146.28571428571428</v>
      </c>
      <c r="R160" s="38">
        <f t="shared" si="32"/>
        <v>124.27184466019418</v>
      </c>
      <c r="S160" s="39">
        <f t="shared" si="33"/>
        <v>-14.557558945908454</v>
      </c>
      <c r="T160" s="39">
        <f t="shared" si="34"/>
        <v>-14.557558945908468</v>
      </c>
      <c r="U160" t="s">
        <v>365</v>
      </c>
      <c r="V160" t="s">
        <v>427</v>
      </c>
      <c r="W160" t="s">
        <v>86</v>
      </c>
      <c r="X160" t="s">
        <v>488</v>
      </c>
      <c r="Y160" s="41"/>
    </row>
    <row r="161" spans="1:25" ht="15" x14ac:dyDescent="0.25">
      <c r="A161">
        <v>2.4300000000000002</v>
      </c>
      <c r="B161">
        <v>1.55</v>
      </c>
      <c r="C161" s="29">
        <f t="shared" si="26"/>
        <v>5.6683924067436608E-2</v>
      </c>
      <c r="D161" s="30">
        <f>IF(OR($A161="",$B161=""),"",A161*'MPTO_working_2-way'!$G160)</f>
        <v>2.5677419354838711</v>
      </c>
      <c r="E161" s="32">
        <f>IF(OR($A161="",$B161=""),"",B161*'MPTO_working_2-way'!$G160)</f>
        <v>1.6378600823045268</v>
      </c>
      <c r="F161" s="30">
        <f>IF(OR($A161="",$B161=""),"",'MPTO_working_2-way'!D160)</f>
        <v>2.609734973150875</v>
      </c>
      <c r="G161" s="32">
        <f>IF(OR($A161="",$B161=""),"",'MPTO_working_2-way'!E160)</f>
        <v>1.6212202733240073</v>
      </c>
      <c r="H161" s="30">
        <f>IF(OR($A161="",$B161=""),"",'OddsRatio_working_2-way'!M160)</f>
        <v>2.6124515496597103</v>
      </c>
      <c r="I161" s="30">
        <f>IF(OR($A161="",$B161=""),"",'OddsRatio_working_2-way'!N160)</f>
        <v>1.6201736729460421</v>
      </c>
      <c r="J161" s="30">
        <f>IF('Log_working_2-way'!$D160="","",A161^('Log_working_2-way'!$D160))</f>
        <v>2.6326383018760486</v>
      </c>
      <c r="K161" s="32">
        <f>IF('Log_working_2-way'!$D160="","",B161^('Log_working_2-way'!$D160))</f>
        <v>1.6125055371081931</v>
      </c>
      <c r="L161" s="37">
        <f t="shared" si="27"/>
        <v>0.38944723618090449</v>
      </c>
      <c r="M161" s="37">
        <f t="shared" si="28"/>
        <v>0.6105527638190954</v>
      </c>
      <c r="N161" s="38">
        <v>257</v>
      </c>
      <c r="O161" s="38">
        <f t="shared" si="29"/>
        <v>151.23868312757199</v>
      </c>
      <c r="P161" s="38">
        <f t="shared" si="30"/>
        <v>91.193548387096783</v>
      </c>
      <c r="Q161" s="38">
        <f t="shared" si="31"/>
        <v>165.80645161290323</v>
      </c>
      <c r="R161" s="38">
        <f t="shared" si="32"/>
        <v>105.76131687242797</v>
      </c>
      <c r="S161" s="39">
        <f t="shared" si="33"/>
        <v>-14.567768485331243</v>
      </c>
      <c r="T161" s="39">
        <f t="shared" si="34"/>
        <v>-14.567768485331186</v>
      </c>
      <c r="U161" t="s">
        <v>428</v>
      </c>
      <c r="V161" t="s">
        <v>363</v>
      </c>
      <c r="W161" t="s">
        <v>86</v>
      </c>
      <c r="X161" t="s">
        <v>488</v>
      </c>
      <c r="Y161" s="41"/>
    </row>
    <row r="162" spans="1:25" ht="15" x14ac:dyDescent="0.25">
      <c r="A162">
        <v>1.75</v>
      </c>
      <c r="B162">
        <v>2.19</v>
      </c>
      <c r="C162" s="29">
        <f t="shared" si="26"/>
        <v>2.8049575994781417E-2</v>
      </c>
      <c r="D162" s="30">
        <f>IF(OR($A162="",$B162=""),"",A162*'MPTO_working_2-way'!$G161)</f>
        <v>1.7990867579908674</v>
      </c>
      <c r="E162" s="32">
        <f>IF(OR($A162="",$B162=""),"",B162*'MPTO_working_2-way'!$G161)</f>
        <v>2.2514285714285713</v>
      </c>
      <c r="F162" s="30">
        <f>IF(OR($A162="",$B162=""),"",'MPTO_working_2-way'!D161)</f>
        <v>1.7940315974253949</v>
      </c>
      <c r="G162" s="32">
        <f>IF(OR($A162="",$B162=""),"",'MPTO_working_2-way'!E161)</f>
        <v>2.2593957258658803</v>
      </c>
      <c r="H162" s="30">
        <f>IF(OR($A162="",$B162=""),"",'OddsRatio_working_2-way'!M161)</f>
        <v>1.7938841860374448</v>
      </c>
      <c r="I162" s="30">
        <f>IF(OR($A162="",$B162=""),"",'OddsRatio_working_2-way'!N161)</f>
        <v>2.2596295751794115</v>
      </c>
      <c r="J162" s="30">
        <f>IF('Log_working_2-way'!$D161="","",A162^('Log_working_2-way'!$D161))</f>
        <v>1.7915983497890287</v>
      </c>
      <c r="K162" s="32">
        <f>IF('Log_working_2-way'!$D161="","",B162^('Log_working_2-way'!$D161))</f>
        <v>2.2632669083588914</v>
      </c>
      <c r="L162" s="37">
        <f t="shared" si="27"/>
        <v>0.55583756345177671</v>
      </c>
      <c r="M162" s="37">
        <f t="shared" si="28"/>
        <v>0.44416243654822335</v>
      </c>
      <c r="N162" s="38">
        <v>258</v>
      </c>
      <c r="O162" s="38">
        <f t="shared" si="29"/>
        <v>110.57142857142857</v>
      </c>
      <c r="P162" s="38">
        <f t="shared" si="30"/>
        <v>140.1917808219178</v>
      </c>
      <c r="Q162" s="38">
        <f t="shared" si="31"/>
        <v>117.8082191780822</v>
      </c>
      <c r="R162" s="38">
        <f t="shared" si="32"/>
        <v>147.42857142857142</v>
      </c>
      <c r="S162" s="39">
        <f t="shared" si="33"/>
        <v>-7.2367906066536278</v>
      </c>
      <c r="T162" s="39">
        <f t="shared" si="34"/>
        <v>-7.2367906066536136</v>
      </c>
      <c r="U162" t="s">
        <v>430</v>
      </c>
      <c r="V162" t="s">
        <v>376</v>
      </c>
      <c r="W162" t="s">
        <v>450</v>
      </c>
      <c r="X162" t="s">
        <v>488</v>
      </c>
      <c r="Y162" s="41"/>
    </row>
    <row r="163" spans="1:25" ht="15" x14ac:dyDescent="0.25">
      <c r="A163">
        <v>2.12</v>
      </c>
      <c r="B163">
        <v>1.79</v>
      </c>
      <c r="C163" s="29">
        <f t="shared" si="26"/>
        <v>3.0357331084642114E-2</v>
      </c>
      <c r="D163" s="30">
        <f>IF(OR($A163="",$B163=""),"",A163*'MPTO_working_2-way'!$G162)</f>
        <v>2.1843575418994412</v>
      </c>
      <c r="E163" s="32">
        <f>IF(OR($A163="",$B163=""),"",B163*'MPTO_working_2-way'!$G162)</f>
        <v>1.8443396226415094</v>
      </c>
      <c r="F163" s="30">
        <f>IF(OR($A163="",$B163=""),"",'MPTO_working_2-way'!D162)</f>
        <v>2.1904871854075272</v>
      </c>
      <c r="G163" s="32">
        <f>IF(OR($A163="",$B163=""),"",'MPTO_working_2-way'!E162)</f>
        <v>1.8399922420480992</v>
      </c>
      <c r="H163" s="30">
        <f>IF(OR($A163="",$B163=""),"",'OddsRatio_working_2-way'!M162)</f>
        <v>2.1906811155751749</v>
      </c>
      <c r="I163" s="30">
        <f>IF(OR($A163="",$B163=""),"",'OddsRatio_working_2-way'!N162)</f>
        <v>1.8398554297360612</v>
      </c>
      <c r="J163" s="30">
        <f>IF('Log_working_2-way'!$D162="","",A163^('Log_working_2-way'!$D162))</f>
        <v>2.1934793420182777</v>
      </c>
      <c r="K163" s="32">
        <f>IF('Log_working_2-way'!$D162="","",B163^('Log_working_2-way'!$D162))</f>
        <v>1.8378863083703576</v>
      </c>
      <c r="L163" s="37">
        <f t="shared" si="27"/>
        <v>0.45780051150895146</v>
      </c>
      <c r="M163" s="37">
        <f t="shared" si="28"/>
        <v>0.5421994884910486</v>
      </c>
      <c r="N163" s="38">
        <v>259</v>
      </c>
      <c r="O163" s="38">
        <f t="shared" si="29"/>
        <v>136.83018867924528</v>
      </c>
      <c r="P163" s="38">
        <f t="shared" si="30"/>
        <v>114.3072625698324</v>
      </c>
      <c r="Q163" s="38">
        <f t="shared" si="31"/>
        <v>144.6927374301676</v>
      </c>
      <c r="R163" s="38">
        <f t="shared" si="32"/>
        <v>122.1698113207547</v>
      </c>
      <c r="S163" s="39">
        <f t="shared" si="33"/>
        <v>-7.8625487509223149</v>
      </c>
      <c r="T163" s="39">
        <f t="shared" si="34"/>
        <v>-7.8625487509223007</v>
      </c>
      <c r="U163" t="s">
        <v>269</v>
      </c>
      <c r="V163" t="s">
        <v>370</v>
      </c>
      <c r="W163" t="s">
        <v>450</v>
      </c>
      <c r="X163" t="s">
        <v>488</v>
      </c>
      <c r="Y163" s="41"/>
    </row>
    <row r="164" spans="1:25" ht="15" x14ac:dyDescent="0.25">
      <c r="A164">
        <v>1.4</v>
      </c>
      <c r="B164">
        <v>3.08</v>
      </c>
      <c r="C164" s="29">
        <f t="shared" si="26"/>
        <v>3.8961038961038863E-2</v>
      </c>
      <c r="D164" s="30">
        <f>IF(OR($A164="",$B164=""),"",A164*'MPTO_working_2-way'!$G163)</f>
        <v>1.4545454545454544</v>
      </c>
      <c r="E164" s="32">
        <f>IF(OR($A164="",$B164=""),"",B164*'MPTO_working_2-way'!$G163)</f>
        <v>3.1999999999999997</v>
      </c>
      <c r="F164" s="30">
        <f>IF(OR($A164="",$B164=""),"",'MPTO_working_2-way'!D163)</f>
        <v>1.4392523364485981</v>
      </c>
      <c r="G164" s="32">
        <f>IF(OR($A164="",$B164=""),"",'MPTO_working_2-way'!E163)</f>
        <v>3.2765957446808507</v>
      </c>
      <c r="H164" s="30">
        <f>IF(OR($A164="",$B164=""),"",'OddsRatio_working_2-way'!M163)</f>
        <v>1.4385290096535148</v>
      </c>
      <c r="I164" s="30">
        <f>IF(OR($A164="",$B164=""),"",'OddsRatio_working_2-way'!N163)</f>
        <v>3.2803508501982761</v>
      </c>
      <c r="J164" s="30">
        <f>IF('Log_working_2-way'!$D163="","",A164^('Log_working_2-way'!$D163))</f>
        <v>1.4314722916376241</v>
      </c>
      <c r="K164" s="32">
        <f>IF('Log_working_2-way'!$D163="","",B164^('Log_working_2-way'!$D163))</f>
        <v>3.3176459285554065</v>
      </c>
      <c r="L164" s="37">
        <f t="shared" si="27"/>
        <v>0.68750000000000011</v>
      </c>
      <c r="M164" s="37">
        <f t="shared" si="28"/>
        <v>0.3125</v>
      </c>
      <c r="N164" s="38">
        <v>260</v>
      </c>
      <c r="O164" s="38">
        <f t="shared" si="29"/>
        <v>74.285714285714292</v>
      </c>
      <c r="P164" s="38">
        <f t="shared" si="30"/>
        <v>175.58441558441561</v>
      </c>
      <c r="Q164" s="38">
        <f t="shared" si="31"/>
        <v>84.415584415584419</v>
      </c>
      <c r="R164" s="38">
        <f t="shared" si="32"/>
        <v>185.71428571428572</v>
      </c>
      <c r="S164" s="39">
        <f t="shared" si="33"/>
        <v>-10.129870129870127</v>
      </c>
      <c r="T164" s="39">
        <f t="shared" si="34"/>
        <v>-10.129870129870113</v>
      </c>
      <c r="U164" t="s">
        <v>267</v>
      </c>
      <c r="V164" t="s">
        <v>374</v>
      </c>
      <c r="W164" t="s">
        <v>450</v>
      </c>
      <c r="X164" t="s">
        <v>488</v>
      </c>
      <c r="Y164" s="41"/>
    </row>
    <row r="165" spans="1:25" ht="15" x14ac:dyDescent="0.25">
      <c r="A165">
        <v>1.98</v>
      </c>
      <c r="B165">
        <v>1.93</v>
      </c>
      <c r="C165" s="29">
        <f t="shared" si="26"/>
        <v>2.3185220076411994E-2</v>
      </c>
      <c r="D165" s="30">
        <f>IF(OR($A165="",$B165=""),"",A165*'MPTO_working_2-way'!$G164)</f>
        <v>2.0259067357512959</v>
      </c>
      <c r="E165" s="32">
        <f>IF(OR($A165="",$B165=""),"",B165*'MPTO_working_2-way'!$G164)</f>
        <v>1.9747474747474751</v>
      </c>
      <c r="F165" s="30">
        <f>IF(OR($A165="",$B165=""),"",'MPTO_working_2-way'!D164)</f>
        <v>2.0265153523890338</v>
      </c>
      <c r="G165" s="32">
        <f>IF(OR($A165="",$B165=""),"",'MPTO_working_2-way'!E164)</f>
        <v>1.974169551066798</v>
      </c>
      <c r="H165" s="30">
        <f>IF(OR($A165="",$B165=""),"",'OddsRatio_working_2-way'!M164)</f>
        <v>2.0265298051494733</v>
      </c>
      <c r="I165" s="30">
        <f>IF(OR($A165="",$B165=""),"",'OddsRatio_working_2-way'!N164)</f>
        <v>1.9741558354989901</v>
      </c>
      <c r="J165" s="30">
        <f>IF('Log_working_2-way'!$D164="","",A165^('Log_working_2-way'!$D164))</f>
        <v>2.0268045830085555</v>
      </c>
      <c r="K165" s="32">
        <f>IF('Log_working_2-way'!$D164="","",B165^('Log_working_2-way'!$D164))</f>
        <v>1.9738951466986834</v>
      </c>
      <c r="L165" s="37">
        <f t="shared" si="27"/>
        <v>0.49360613810741677</v>
      </c>
      <c r="M165" s="37">
        <f t="shared" si="28"/>
        <v>0.50639386189258306</v>
      </c>
      <c r="N165" s="38">
        <v>261</v>
      </c>
      <c r="O165" s="38">
        <f t="shared" si="29"/>
        <v>129.18181818181819</v>
      </c>
      <c r="P165" s="38">
        <f t="shared" si="30"/>
        <v>125.76683937823833</v>
      </c>
      <c r="Q165" s="38">
        <f t="shared" si="31"/>
        <v>135.23316062176167</v>
      </c>
      <c r="R165" s="38">
        <f t="shared" si="32"/>
        <v>131.81818181818181</v>
      </c>
      <c r="S165" s="39">
        <f t="shared" si="33"/>
        <v>-6.0513424399434825</v>
      </c>
      <c r="T165" s="39">
        <f t="shared" si="34"/>
        <v>-6.0513424399434825</v>
      </c>
      <c r="U165" t="s">
        <v>373</v>
      </c>
      <c r="V165" t="s">
        <v>264</v>
      </c>
      <c r="W165" t="s">
        <v>450</v>
      </c>
      <c r="X165" t="s">
        <v>488</v>
      </c>
      <c r="Y165" s="41"/>
    </row>
    <row r="166" spans="1:25" ht="15" x14ac:dyDescent="0.25">
      <c r="A166">
        <v>2.04</v>
      </c>
      <c r="B166">
        <v>1.85</v>
      </c>
      <c r="C166" s="29">
        <f t="shared" si="26"/>
        <v>3.0736618971912932E-2</v>
      </c>
      <c r="D166" s="30">
        <f>IF(OR($A166="",$B166=""),"",A166*'MPTO_working_2-way'!$G165)</f>
        <v>2.1027027027027025</v>
      </c>
      <c r="E166" s="32">
        <f>IF(OR($A166="",$B166=""),"",B166*'MPTO_working_2-way'!$G165)</f>
        <v>1.9068627450980391</v>
      </c>
      <c r="F166" s="30">
        <f>IF(OR($A166="",$B166=""),"",'MPTO_working_2-way'!D165)</f>
        <v>2.1060267857142851</v>
      </c>
      <c r="G166" s="32">
        <f>IF(OR($A166="",$B166=""),"",'MPTO_working_2-way'!E165)</f>
        <v>1.9041372351160444</v>
      </c>
      <c r="H166" s="30">
        <f>IF(OR($A166="",$B166=""),"",'OddsRatio_working_2-way'!M165)</f>
        <v>2.1061326375099441</v>
      </c>
      <c r="I166" s="30">
        <f>IF(OR($A166="",$B166=""),"",'OddsRatio_working_2-way'!N165)</f>
        <v>1.904050713349474</v>
      </c>
      <c r="J166" s="30">
        <f>IF('Log_working_2-way'!$D165="","",A166^('Log_working_2-way'!$D165))</f>
        <v>2.1076465292124213</v>
      </c>
      <c r="K166" s="32">
        <f>IF('Log_working_2-way'!$D165="","",B166^('Log_working_2-way'!$D165))</f>
        <v>1.9028150891340896</v>
      </c>
      <c r="L166" s="37">
        <f t="shared" si="27"/>
        <v>0.47557840616966585</v>
      </c>
      <c r="M166" s="37">
        <f t="shared" si="28"/>
        <v>0.52442159383033427</v>
      </c>
      <c r="N166" s="38">
        <v>262</v>
      </c>
      <c r="O166" s="38">
        <f t="shared" si="29"/>
        <v>133.56862745098039</v>
      </c>
      <c r="P166" s="38">
        <f t="shared" si="30"/>
        <v>120.37837837837839</v>
      </c>
      <c r="Q166" s="38">
        <f t="shared" si="31"/>
        <v>141.62162162162161</v>
      </c>
      <c r="R166" s="38">
        <f t="shared" si="32"/>
        <v>128.43137254901961</v>
      </c>
      <c r="S166" s="39">
        <f t="shared" si="33"/>
        <v>-8.0529941706412274</v>
      </c>
      <c r="T166" s="39">
        <f t="shared" si="34"/>
        <v>-8.0529941706412274</v>
      </c>
      <c r="U166" t="s">
        <v>380</v>
      </c>
      <c r="V166" t="s">
        <v>281</v>
      </c>
      <c r="W166" t="s">
        <v>451</v>
      </c>
      <c r="X166" t="s">
        <v>488</v>
      </c>
      <c r="Y166" s="41"/>
    </row>
    <row r="167" spans="1:25" s="35" customFormat="1" ht="15" x14ac:dyDescent="0.25">
      <c r="A167">
        <v>2.14</v>
      </c>
      <c r="B167">
        <v>1.76</v>
      </c>
      <c r="C167" s="29">
        <f t="shared" si="26"/>
        <v>3.5471537807986397E-2</v>
      </c>
      <c r="D167" s="30">
        <f>IF(OR($A167="",$B167=""),"",A167*'MPTO_working_2-way'!$G166)</f>
        <v>2.2159090909090908</v>
      </c>
      <c r="E167" s="32">
        <f>IF(OR($A167="",$B167=""),"",B167*'MPTO_working_2-way'!$G166)</f>
        <v>1.8224299065420562</v>
      </c>
      <c r="F167" s="30">
        <f>IF(OR($A167="",$B167=""),"",'MPTO_working_2-way'!D166)</f>
        <v>2.2244271202456889</v>
      </c>
      <c r="G167" s="32">
        <f>IF(OR($A167="",$B167=""),"",'MPTO_working_2-way'!E166)</f>
        <v>1.8167084699980707</v>
      </c>
      <c r="H167" s="30">
        <f>IF(OR($A167="",$B167=""),"",'OddsRatio_working_2-way'!M166)</f>
        <v>2.2247448713915889</v>
      </c>
      <c r="I167" s="30">
        <f>IF(OR($A167="",$B167=""),"",'OddsRatio_working_2-way'!N166)</f>
        <v>1.8164965809277254</v>
      </c>
      <c r="J167" s="30">
        <f>IF('Log_working_2-way'!$D166="","",A167^('Log_working_2-way'!$D166))</f>
        <v>2.2286583340561452</v>
      </c>
      <c r="K167" s="32">
        <f>IF('Log_working_2-way'!$D166="","",B167^('Log_working_2-way'!$D166))</f>
        <v>1.8138959157983681</v>
      </c>
      <c r="L167" s="37">
        <f t="shared" si="27"/>
        <v>0.45128205128205129</v>
      </c>
      <c r="M167" s="37">
        <f t="shared" si="28"/>
        <v>0.54871794871794866</v>
      </c>
      <c r="N167" s="38">
        <v>263</v>
      </c>
      <c r="O167" s="38">
        <f t="shared" si="29"/>
        <v>140.10280373831779</v>
      </c>
      <c r="P167" s="38">
        <f t="shared" si="30"/>
        <v>113.56818181818183</v>
      </c>
      <c r="Q167" s="38">
        <f t="shared" si="31"/>
        <v>149.43181818181819</v>
      </c>
      <c r="R167" s="38">
        <f t="shared" si="32"/>
        <v>122.89719626168224</v>
      </c>
      <c r="S167" s="39">
        <f t="shared" si="33"/>
        <v>-9.3290144435003981</v>
      </c>
      <c r="T167" s="39">
        <f t="shared" si="34"/>
        <v>-9.3290144435004123</v>
      </c>
      <c r="U167" t="s">
        <v>270</v>
      </c>
      <c r="V167" t="s">
        <v>383</v>
      </c>
      <c r="W167" t="s">
        <v>451</v>
      </c>
      <c r="X167" t="s">
        <v>488</v>
      </c>
      <c r="Y167" s="41"/>
    </row>
    <row r="168" spans="1:25" ht="15" x14ac:dyDescent="0.25">
      <c r="A168">
        <v>2.2599999999999998</v>
      </c>
      <c r="B168">
        <v>1.68</v>
      </c>
      <c r="C168" s="29">
        <f t="shared" si="26"/>
        <v>3.7715971344289834E-2</v>
      </c>
      <c r="D168" s="30">
        <f>IF(OR($A168="",$B168=""),"",A168*'MPTO_working_2-way'!$G167)</f>
        <v>2.3452380952380949</v>
      </c>
      <c r="E168" s="32">
        <f>IF(OR($A168="",$B168=""),"",B168*'MPTO_working_2-way'!$G167)</f>
        <v>1.7433628318584069</v>
      </c>
      <c r="F168" s="30">
        <f>IF(OR($A168="",$B168=""),"",'MPTO_working_2-way'!D167)</f>
        <v>2.3606068142253167</v>
      </c>
      <c r="G168" s="32">
        <f>IF(OR($A168="",$B168=""),"",'MPTO_working_2-way'!E167)</f>
        <v>1.7349661853408882</v>
      </c>
      <c r="H168" s="30">
        <f>IF(OR($A168="",$B168=""),"",'OddsRatio_working_2-way'!M167)</f>
        <v>2.3612278194595446</v>
      </c>
      <c r="I168" s="30">
        <f>IF(OR($A168="",$B168=""),"",'OddsRatio_working_2-way'!N167)</f>
        <v>1.7346308866924531</v>
      </c>
      <c r="J168" s="30">
        <f>IF('Log_working_2-way'!$D167="","",A168^('Log_working_2-way'!$D167))</f>
        <v>2.3683470446740844</v>
      </c>
      <c r="K168" s="32">
        <f>IF('Log_working_2-way'!$D167="","",B168^('Log_working_2-way'!$D167))</f>
        <v>1.7308087549076629</v>
      </c>
      <c r="L168" s="37">
        <f t="shared" si="27"/>
        <v>0.42639593908629447</v>
      </c>
      <c r="M168" s="37">
        <f t="shared" si="28"/>
        <v>0.57360406091370564</v>
      </c>
      <c r="N168" s="38">
        <v>264</v>
      </c>
      <c r="O168" s="38">
        <f t="shared" si="29"/>
        <v>147.18584070796462</v>
      </c>
      <c r="P168" s="38">
        <f t="shared" si="30"/>
        <v>106.85714285714285</v>
      </c>
      <c r="Q168" s="38">
        <f t="shared" si="31"/>
        <v>157.14285714285714</v>
      </c>
      <c r="R168" s="38">
        <f t="shared" si="32"/>
        <v>116.8141592920354</v>
      </c>
      <c r="S168" s="39">
        <f t="shared" si="33"/>
        <v>-9.9570164348925232</v>
      </c>
      <c r="T168" s="39">
        <f t="shared" si="34"/>
        <v>-9.9570164348925516</v>
      </c>
      <c r="U168" t="s">
        <v>379</v>
      </c>
      <c r="V168" t="s">
        <v>279</v>
      </c>
      <c r="W168" t="s">
        <v>451</v>
      </c>
      <c r="X168" t="s">
        <v>488</v>
      </c>
      <c r="Y168" s="41"/>
    </row>
    <row r="169" spans="1:25" ht="15" x14ac:dyDescent="0.25">
      <c r="A169">
        <v>1.85</v>
      </c>
      <c r="B169">
        <v>2.0499999999999998</v>
      </c>
      <c r="C169" s="29">
        <f t="shared" si="26"/>
        <v>2.8345418589321048E-2</v>
      </c>
      <c r="D169" s="30">
        <f>IF(OR($A169="",$B169=""),"",A169*'MPTO_working_2-way'!$G168)</f>
        <v>1.902439024390244</v>
      </c>
      <c r="E169" s="32">
        <f>IF(OR($A169="",$B169=""),"",B169*'MPTO_working_2-way'!$G168)</f>
        <v>2.1081081081081079</v>
      </c>
      <c r="F169" s="30">
        <f>IF(OR($A169="",$B169=""),"",'MPTO_working_2-way'!D168)</f>
        <v>1.8998121477770822</v>
      </c>
      <c r="G169" s="32">
        <f>IF(OR($A169="",$B169=""),"",'MPTO_working_2-way'!E168)</f>
        <v>2.1113430758524703</v>
      </c>
      <c r="H169" s="30">
        <f>IF(OR($A169="",$B169=""),"",'OddsRatio_working_2-way'!M168)</f>
        <v>1.8997354108424378</v>
      </c>
      <c r="I169" s="30">
        <f>IF(OR($A169="",$B169=""),"",'OddsRatio_working_2-way'!N168)</f>
        <v>2.1114378604524222</v>
      </c>
      <c r="J169" s="30">
        <f>IF('Log_working_2-way'!$D168="","",A169^('Log_working_2-way'!$D168))</f>
        <v>1.8985467665018629</v>
      </c>
      <c r="K169" s="32">
        <f>IF('Log_working_2-way'!$D168="","",B169^('Log_working_2-way'!$D168))</f>
        <v>2.1129081281913611</v>
      </c>
      <c r="L169" s="37">
        <f t="shared" si="27"/>
        <v>0.52564102564102555</v>
      </c>
      <c r="M169" s="37">
        <f t="shared" si="28"/>
        <v>0.47435897435897439</v>
      </c>
      <c r="N169" s="38">
        <v>265</v>
      </c>
      <c r="O169" s="38">
        <f t="shared" si="29"/>
        <v>121.75675675675674</v>
      </c>
      <c r="P169" s="38">
        <f t="shared" si="30"/>
        <v>135.73170731707319</v>
      </c>
      <c r="Q169" s="38">
        <f t="shared" si="31"/>
        <v>129.26829268292684</v>
      </c>
      <c r="R169" s="38">
        <f t="shared" si="32"/>
        <v>143.24324324324323</v>
      </c>
      <c r="S169" s="39">
        <f t="shared" si="33"/>
        <v>-7.5115359261700974</v>
      </c>
      <c r="T169" s="39">
        <f t="shared" si="34"/>
        <v>-7.5115359261700405</v>
      </c>
      <c r="U169" t="s">
        <v>382</v>
      </c>
      <c r="V169" t="s">
        <v>283</v>
      </c>
      <c r="W169" t="s">
        <v>451</v>
      </c>
      <c r="X169" t="s">
        <v>488</v>
      </c>
      <c r="Y169" s="41"/>
    </row>
    <row r="170" spans="1:25" ht="15" x14ac:dyDescent="0.25">
      <c r="A170">
        <v>2.0499999999999998</v>
      </c>
      <c r="B170">
        <v>1.85</v>
      </c>
      <c r="C170" s="29">
        <f t="shared" si="26"/>
        <v>2.8345418589321048E-2</v>
      </c>
      <c r="D170" s="30">
        <f>IF(OR($A170="",$B170=""),"",A170*'MPTO_working_2-way'!$G169)</f>
        <v>2.1081081081081079</v>
      </c>
      <c r="E170" s="32">
        <f>IF(OR($A170="",$B170=""),"",B170*'MPTO_working_2-way'!$G169)</f>
        <v>1.902439024390244</v>
      </c>
      <c r="F170" s="30">
        <f>IF(OR($A170="",$B170=""),"",'MPTO_working_2-way'!D169)</f>
        <v>2.1113430758524703</v>
      </c>
      <c r="G170" s="32">
        <f>IF(OR($A170="",$B170=""),"",'MPTO_working_2-way'!E169)</f>
        <v>1.8998121477770822</v>
      </c>
      <c r="H170" s="30">
        <f>IF(OR($A170="",$B170=""),"",'OddsRatio_working_2-way'!M169)</f>
        <v>2.1114378604524222</v>
      </c>
      <c r="I170" s="30">
        <f>IF(OR($A170="",$B170=""),"",'OddsRatio_working_2-way'!N169)</f>
        <v>1.8997354108424378</v>
      </c>
      <c r="J170" s="30">
        <f>IF('Log_working_2-way'!$D169="","",A170^('Log_working_2-way'!$D169))</f>
        <v>2.1129081281913611</v>
      </c>
      <c r="K170" s="32">
        <f>IF('Log_working_2-way'!$D169="","",B170^('Log_working_2-way'!$D169))</f>
        <v>1.8985467665018629</v>
      </c>
      <c r="L170" s="37">
        <f t="shared" si="27"/>
        <v>0.47435897435897439</v>
      </c>
      <c r="M170" s="37">
        <f t="shared" si="28"/>
        <v>0.52564102564102555</v>
      </c>
      <c r="N170" s="38">
        <v>266</v>
      </c>
      <c r="O170" s="38">
        <f t="shared" si="29"/>
        <v>136.24390243902437</v>
      </c>
      <c r="P170" s="38">
        <f t="shared" si="30"/>
        <v>122.21621621621621</v>
      </c>
      <c r="Q170" s="38">
        <f t="shared" si="31"/>
        <v>143.78378378378378</v>
      </c>
      <c r="R170" s="38">
        <f t="shared" si="32"/>
        <v>129.75609756097563</v>
      </c>
      <c r="S170" s="39">
        <f t="shared" si="33"/>
        <v>-7.539881344759408</v>
      </c>
      <c r="T170" s="39">
        <f t="shared" si="34"/>
        <v>-7.5398813447594222</v>
      </c>
      <c r="U170" t="s">
        <v>285</v>
      </c>
      <c r="V170" t="s">
        <v>286</v>
      </c>
      <c r="W170" t="s">
        <v>443</v>
      </c>
      <c r="X170" t="s">
        <v>488</v>
      </c>
      <c r="Y170" s="41"/>
    </row>
    <row r="171" spans="1:25" ht="15" x14ac:dyDescent="0.25">
      <c r="A171">
        <v>1.33</v>
      </c>
      <c r="B171">
        <v>3.42</v>
      </c>
      <c r="C171" s="29">
        <f t="shared" si="26"/>
        <v>4.4277360066833804E-2</v>
      </c>
      <c r="D171" s="30">
        <f>IF(OR($A171="",$B171=""),"",A171*'MPTO_working_2-way'!$G170)</f>
        <v>1.3888888888888891</v>
      </c>
      <c r="E171" s="32">
        <f>IF(OR($A171="",$B171=""),"",B171*'MPTO_working_2-way'!$G170)</f>
        <v>3.5714285714285716</v>
      </c>
      <c r="F171" s="30">
        <f>IF(OR($A171="",$B171=""),"",'MPTO_working_2-way'!D170)</f>
        <v>1.3703491700057242</v>
      </c>
      <c r="G171" s="32">
        <f>IF(OR($A171="",$B171=""),"",'MPTO_working_2-way'!E170)</f>
        <v>3.7001545595054099</v>
      </c>
      <c r="H171" s="30">
        <f>IF(OR($A171="",$B171=""),"",'OddsRatio_working_2-way'!M170)</f>
        <v>1.3692744729379984</v>
      </c>
      <c r="I171" s="30">
        <f>IF(OR($A171="",$B171=""),"",'OddsRatio_working_2-way'!N170)</f>
        <v>3.7080128015453213</v>
      </c>
      <c r="J171" s="30">
        <f>IF('Log_working_2-way'!$D170="","",A171^('Log_working_2-way'!$D170))</f>
        <v>1.3606366632195261</v>
      </c>
      <c r="K171" s="32">
        <f>IF('Log_working_2-way'!$D170="","",B171^('Log_working_2-way'!$D170))</f>
        <v>3.7728739254095665</v>
      </c>
      <c r="L171" s="37">
        <f t="shared" si="27"/>
        <v>0.71999999999999986</v>
      </c>
      <c r="M171" s="37">
        <f t="shared" si="28"/>
        <v>0.27999999999999997</v>
      </c>
      <c r="N171" s="38">
        <v>267</v>
      </c>
      <c r="O171" s="38">
        <f t="shared" si="29"/>
        <v>66.248120300751893</v>
      </c>
      <c r="P171" s="38">
        <f t="shared" si="30"/>
        <v>188.92982456140351</v>
      </c>
      <c r="Q171" s="38">
        <f t="shared" si="31"/>
        <v>78.070175438596493</v>
      </c>
      <c r="R171" s="38">
        <f t="shared" si="32"/>
        <v>200.75187969924812</v>
      </c>
      <c r="S171" s="39">
        <f t="shared" si="33"/>
        <v>-11.8220551378446</v>
      </c>
      <c r="T171" s="39">
        <f t="shared" si="34"/>
        <v>-11.822055137844615</v>
      </c>
      <c r="U171" t="s">
        <v>390</v>
      </c>
      <c r="V171" t="s">
        <v>284</v>
      </c>
      <c r="W171" t="s">
        <v>443</v>
      </c>
      <c r="X171" t="s">
        <v>488</v>
      </c>
      <c r="Y171" s="41"/>
    </row>
    <row r="172" spans="1:25" ht="15" x14ac:dyDescent="0.25">
      <c r="A172">
        <v>2</v>
      </c>
      <c r="B172">
        <v>1.89</v>
      </c>
      <c r="C172" s="29">
        <f t="shared" si="26"/>
        <v>2.9100529100529293E-2</v>
      </c>
      <c r="D172" s="30">
        <f>IF(OR($A172="",$B172=""),"",A172*'MPTO_working_2-way'!$G171)</f>
        <v>2.0582010582010586</v>
      </c>
      <c r="E172" s="32">
        <f>IF(OR($A172="",$B172=""),"",B172*'MPTO_working_2-way'!$G171)</f>
        <v>1.9450000000000003</v>
      </c>
      <c r="F172" s="30">
        <f>IF(OR($A172="",$B172=""),"",'MPTO_working_2-way'!D171)</f>
        <v>2.0599455040871937</v>
      </c>
      <c r="G172" s="32">
        <f>IF(OR($A172="",$B172=""),"",'MPTO_working_2-way'!E171)</f>
        <v>1.9434447300771212</v>
      </c>
      <c r="H172" s="30">
        <f>IF(OR($A172="",$B172=""),"",'OddsRatio_working_2-way'!M171)</f>
        <v>2.0599978800063603</v>
      </c>
      <c r="I172" s="30">
        <f>IF(OR($A172="",$B172=""),"",'OddsRatio_working_2-way'!N171)</f>
        <v>1.9433981132056606</v>
      </c>
      <c r="J172" s="30">
        <f>IF('Log_working_2-way'!$D171="","",A172^('Log_working_2-way'!$D171))</f>
        <v>2.0607901501181232</v>
      </c>
      <c r="K172" s="32">
        <f>IF('Log_working_2-way'!$D171="","",B172^('Log_working_2-way'!$D171))</f>
        <v>1.9426935194379702</v>
      </c>
      <c r="L172" s="37">
        <f t="shared" si="27"/>
        <v>0.48586118251928012</v>
      </c>
      <c r="M172" s="37">
        <f t="shared" si="28"/>
        <v>0.51413881748071977</v>
      </c>
      <c r="N172" s="38">
        <v>268</v>
      </c>
      <c r="O172" s="38">
        <f t="shared" si="29"/>
        <v>134</v>
      </c>
      <c r="P172" s="38">
        <f t="shared" si="30"/>
        <v>126.20105820105822</v>
      </c>
      <c r="Q172" s="38">
        <f t="shared" si="31"/>
        <v>141.79894179894183</v>
      </c>
      <c r="R172" s="38">
        <f t="shared" si="32"/>
        <v>134</v>
      </c>
      <c r="S172" s="39">
        <f t="shared" si="33"/>
        <v>-7.7989417989418257</v>
      </c>
      <c r="T172" s="39">
        <f t="shared" si="34"/>
        <v>-7.7989417989417831</v>
      </c>
      <c r="U172" t="s">
        <v>392</v>
      </c>
      <c r="V172" t="s">
        <v>384</v>
      </c>
      <c r="W172" t="s">
        <v>443</v>
      </c>
      <c r="X172" t="s">
        <v>488</v>
      </c>
      <c r="Y172" s="41"/>
    </row>
    <row r="173" spans="1:25" ht="15" x14ac:dyDescent="0.25">
      <c r="A173">
        <v>1.41</v>
      </c>
      <c r="B173">
        <v>2.97</v>
      </c>
      <c r="C173" s="29">
        <f t="shared" si="26"/>
        <v>4.5920194856365004E-2</v>
      </c>
      <c r="D173" s="30">
        <f>IF(OR($A173="",$B173=""),"",A173*'MPTO_working_2-way'!$G172)</f>
        <v>1.4747474747474745</v>
      </c>
      <c r="E173" s="32">
        <f>IF(OR($A173="",$B173=""),"",B173*'MPTO_working_2-way'!$G172)</f>
        <v>3.1063829787234041</v>
      </c>
      <c r="F173" s="30">
        <f>IF(OR($A173="",$B173=""),"",'MPTO_working_2-way'!D172)</f>
        <v>1.4571741740174329</v>
      </c>
      <c r="G173" s="32">
        <f>IF(OR($A173="",$B173=""),"",'MPTO_working_2-way'!E172)</f>
        <v>3.1873501541271834</v>
      </c>
      <c r="H173" s="30">
        <f>IF(OR($A173="",$B173=""),"",'OddsRatio_working_2-way'!M172)</f>
        <v>1.4562037126231737</v>
      </c>
      <c r="I173" s="30">
        <f>IF(OR($A173="",$B173=""),"",'OddsRatio_working_2-way'!N172)</f>
        <v>3.1920032045552511</v>
      </c>
      <c r="J173" s="30">
        <f>IF('Log_working_2-way'!$D172="","",A173^('Log_working_2-way'!$D172))</f>
        <v>1.4480883543389784</v>
      </c>
      <c r="K173" s="32">
        <f>IF('Log_working_2-way'!$D172="","",B173^('Log_working_2-way'!$D172))</f>
        <v>3.2317027218227024</v>
      </c>
      <c r="L173" s="37">
        <f t="shared" si="27"/>
        <v>0.67808219178082207</v>
      </c>
      <c r="M173" s="37">
        <f t="shared" si="28"/>
        <v>0.32191780821917809</v>
      </c>
      <c r="N173" s="38">
        <v>269</v>
      </c>
      <c r="O173" s="38">
        <f t="shared" si="29"/>
        <v>78.219858156028351</v>
      </c>
      <c r="P173" s="38">
        <f t="shared" si="30"/>
        <v>178.42760942760944</v>
      </c>
      <c r="Q173" s="38">
        <f t="shared" si="31"/>
        <v>90.57239057239056</v>
      </c>
      <c r="R173" s="38">
        <f t="shared" si="32"/>
        <v>190.78014184397165</v>
      </c>
      <c r="S173" s="39">
        <f t="shared" si="33"/>
        <v>-12.352532416362209</v>
      </c>
      <c r="T173" s="39">
        <f t="shared" si="34"/>
        <v>-12.352532416362209</v>
      </c>
      <c r="U173" t="s">
        <v>288</v>
      </c>
      <c r="V173" t="s">
        <v>387</v>
      </c>
      <c r="W173" t="s">
        <v>443</v>
      </c>
      <c r="X173" t="s">
        <v>488</v>
      </c>
      <c r="Y173" s="41"/>
    </row>
    <row r="174" spans="1:25" ht="15" x14ac:dyDescent="0.25">
      <c r="A174">
        <v>1.76</v>
      </c>
      <c r="B174">
        <v>2.15</v>
      </c>
      <c r="C174" s="29">
        <f t="shared" si="26"/>
        <v>3.3298097251585723E-2</v>
      </c>
      <c r="D174" s="30">
        <f>IF(OR($A174="",$B174=""),"",A174*'MPTO_working_2-way'!$G173)</f>
        <v>1.8186046511627909</v>
      </c>
      <c r="E174" s="32">
        <f>IF(OR($A174="",$B174=""),"",B174*'MPTO_working_2-way'!$G173)</f>
        <v>2.2215909090909092</v>
      </c>
      <c r="F174" s="30">
        <f>IF(OR($A174="",$B174=""),"",'MPTO_working_2-way'!D173)</f>
        <v>1.8131288931480596</v>
      </c>
      <c r="G174" s="32">
        <f>IF(OR($A174="",$B174=""),"",'MPTO_working_2-way'!E173)</f>
        <v>2.2298173246906305</v>
      </c>
      <c r="H174" s="30">
        <f>IF(OR($A174="",$B174=""),"",'OddsRatio_working_2-way'!M173)</f>
        <v>1.8129388446970602</v>
      </c>
      <c r="I174" s="30">
        <f>IF(OR($A174="",$B174=""),"",'OddsRatio_working_2-way'!N173)</f>
        <v>2.2301048307916052</v>
      </c>
      <c r="J174" s="30">
        <f>IF('Log_working_2-way'!$D173="","",A174^('Log_working_2-way'!$D173))</f>
        <v>1.8104537322239227</v>
      </c>
      <c r="K174" s="32">
        <f>IF('Log_working_2-way'!$D173="","",B174^('Log_working_2-way'!$D173))</f>
        <v>2.2338767288490446</v>
      </c>
      <c r="L174" s="37">
        <f t="shared" si="27"/>
        <v>0.54987212276214825</v>
      </c>
      <c r="M174" s="37">
        <f t="shared" si="28"/>
        <v>0.45012787723785164</v>
      </c>
      <c r="N174" s="38">
        <v>270</v>
      </c>
      <c r="O174" s="38">
        <f t="shared" si="29"/>
        <v>116.59090909090909</v>
      </c>
      <c r="P174" s="38">
        <f t="shared" si="30"/>
        <v>144.41860465116278</v>
      </c>
      <c r="Q174" s="38">
        <f t="shared" si="31"/>
        <v>125.58139534883721</v>
      </c>
      <c r="R174" s="38">
        <f t="shared" si="32"/>
        <v>153.40909090909093</v>
      </c>
      <c r="S174" s="39">
        <f t="shared" si="33"/>
        <v>-8.9904862579281115</v>
      </c>
      <c r="T174" s="39">
        <f t="shared" si="34"/>
        <v>-8.9904862579281541</v>
      </c>
      <c r="U174" t="s">
        <v>197</v>
      </c>
      <c r="V174" t="s">
        <v>287</v>
      </c>
      <c r="W174" t="s">
        <v>443</v>
      </c>
      <c r="X174" t="s">
        <v>488</v>
      </c>
      <c r="Y174" s="41"/>
    </row>
    <row r="175" spans="1:25" ht="15" x14ac:dyDescent="0.25">
      <c r="A175">
        <v>2.19</v>
      </c>
      <c r="B175">
        <v>1.73</v>
      </c>
      <c r="C175" s="29">
        <f t="shared" si="26"/>
        <v>3.4655686647135031E-2</v>
      </c>
      <c r="D175" s="30">
        <f>IF(OR($A175="",$B175=""),"",A175*'MPTO_working_2-way'!$G174)</f>
        <v>2.2658959537572256</v>
      </c>
      <c r="E175" s="32">
        <f>IF(OR($A175="",$B175=""),"",B175*'MPTO_working_2-way'!$G174)</f>
        <v>1.7899543378995435</v>
      </c>
      <c r="F175" s="30">
        <f>IF(OR($A175="",$B175=""),"",'MPTO_working_2-way'!D174)</f>
        <v>2.2763841740018629</v>
      </c>
      <c r="G175" s="32">
        <f>IF(OR($A175="",$B175=""),"",'MPTO_working_2-way'!E174)</f>
        <v>1.7834631769717797</v>
      </c>
      <c r="H175" s="30">
        <f>IF(OR($A175="",$B175=""),"",'OddsRatio_working_2-way'!M174)</f>
        <v>2.2767681803292916</v>
      </c>
      <c r="I175" s="30">
        <f>IF(OR($A175="",$B175=""),"",'OddsRatio_working_2-way'!N174)</f>
        <v>1.7832275391935992</v>
      </c>
      <c r="J175" s="30">
        <f>IF('Log_working_2-way'!$D174="","",A175^('Log_working_2-way'!$D174))</f>
        <v>2.2815927958159761</v>
      </c>
      <c r="K175" s="32">
        <f>IF('Log_working_2-way'!$D174="","",B175^('Log_working_2-way'!$D174))</f>
        <v>1.7802790428165938</v>
      </c>
      <c r="L175" s="37">
        <f t="shared" si="27"/>
        <v>0.44132653061224486</v>
      </c>
      <c r="M175" s="37">
        <f t="shared" si="28"/>
        <v>0.55867346938775508</v>
      </c>
      <c r="N175" s="38">
        <v>271</v>
      </c>
      <c r="O175" s="38">
        <f t="shared" si="29"/>
        <v>147.25570776255708</v>
      </c>
      <c r="P175" s="38">
        <f t="shared" si="30"/>
        <v>114.35260115606937</v>
      </c>
      <c r="Q175" s="38">
        <f t="shared" si="31"/>
        <v>156.64739884393066</v>
      </c>
      <c r="R175" s="38">
        <f t="shared" si="32"/>
        <v>123.74429223744293</v>
      </c>
      <c r="S175" s="39">
        <f t="shared" si="33"/>
        <v>-9.3916910813735797</v>
      </c>
      <c r="T175" s="39">
        <f t="shared" si="34"/>
        <v>-9.3916910813735655</v>
      </c>
      <c r="U175" t="s">
        <v>432</v>
      </c>
      <c r="V175" t="s">
        <v>393</v>
      </c>
      <c r="W175" t="s">
        <v>444</v>
      </c>
      <c r="X175" t="s">
        <v>488</v>
      </c>
      <c r="Y175" s="41"/>
    </row>
    <row r="176" spans="1:25" ht="15" x14ac:dyDescent="0.25">
      <c r="A176">
        <v>1.76</v>
      </c>
      <c r="B176">
        <v>2.15</v>
      </c>
      <c r="C176" s="29">
        <f t="shared" si="26"/>
        <v>3.3298097251585723E-2</v>
      </c>
      <c r="D176" s="30">
        <f>IF(OR($A176="",$B176=""),"",A176*'MPTO_working_2-way'!$G175)</f>
        <v>1.8186046511627909</v>
      </c>
      <c r="E176" s="32">
        <f>IF(OR($A176="",$B176=""),"",B176*'MPTO_working_2-way'!$G175)</f>
        <v>2.2215909090909092</v>
      </c>
      <c r="F176" s="30">
        <f>IF(OR($A176="",$B176=""),"",'MPTO_working_2-way'!D175)</f>
        <v>1.8131288931480596</v>
      </c>
      <c r="G176" s="32">
        <f>IF(OR($A176="",$B176=""),"",'MPTO_working_2-way'!E175)</f>
        <v>2.2298173246906305</v>
      </c>
      <c r="H176" s="30">
        <f>IF(OR($A176="",$B176=""),"",'OddsRatio_working_2-way'!M175)</f>
        <v>1.8129388446970602</v>
      </c>
      <c r="I176" s="30">
        <f>IF(OR($A176="",$B176=""),"",'OddsRatio_working_2-way'!N175)</f>
        <v>2.2301048307916052</v>
      </c>
      <c r="J176" s="30">
        <f>IF('Log_working_2-way'!$D175="","",A176^('Log_working_2-way'!$D175))</f>
        <v>1.8104537322239227</v>
      </c>
      <c r="K176" s="32">
        <f>IF('Log_working_2-way'!$D175="","",B176^('Log_working_2-way'!$D175))</f>
        <v>2.2338767288490446</v>
      </c>
      <c r="L176" s="37">
        <f t="shared" si="27"/>
        <v>0.54987212276214825</v>
      </c>
      <c r="M176" s="37">
        <f t="shared" si="28"/>
        <v>0.45012787723785164</v>
      </c>
      <c r="N176" s="38">
        <v>272</v>
      </c>
      <c r="O176" s="38">
        <f t="shared" si="29"/>
        <v>117.45454545454548</v>
      </c>
      <c r="P176" s="38">
        <f t="shared" si="30"/>
        <v>145.48837209302323</v>
      </c>
      <c r="Q176" s="38">
        <f t="shared" si="31"/>
        <v>126.51162790697674</v>
      </c>
      <c r="R176" s="38">
        <f t="shared" si="32"/>
        <v>154.54545454545456</v>
      </c>
      <c r="S176" s="39">
        <f t="shared" si="33"/>
        <v>-9.0570824524312599</v>
      </c>
      <c r="T176" s="39">
        <f t="shared" si="34"/>
        <v>-9.0570824524313309</v>
      </c>
      <c r="U176" t="s">
        <v>199</v>
      </c>
      <c r="V176" t="s">
        <v>295</v>
      </c>
      <c r="W176" t="s">
        <v>444</v>
      </c>
      <c r="X176" t="s">
        <v>488</v>
      </c>
      <c r="Y176" s="41"/>
    </row>
    <row r="177" spans="1:25" ht="15" x14ac:dyDescent="0.25">
      <c r="A177">
        <v>1.73</v>
      </c>
      <c r="B177">
        <v>2.2000000000000002</v>
      </c>
      <c r="C177" s="29">
        <f t="shared" si="26"/>
        <v>3.2580136626379375E-2</v>
      </c>
      <c r="D177" s="30">
        <f>IF(OR($A177="",$B177=""),"",A177*'MPTO_working_2-way'!$G176)</f>
        <v>1.7863636363636364</v>
      </c>
      <c r="E177" s="32">
        <f>IF(OR($A177="",$B177=""),"",B177*'MPTO_working_2-way'!$G176)</f>
        <v>2.2716763005780347</v>
      </c>
      <c r="F177" s="30">
        <f>IF(OR($A177="",$B177=""),"",'MPTO_working_2-way'!D176)</f>
        <v>1.7801683816651075</v>
      </c>
      <c r="G177" s="32">
        <f>IF(OR($A177="",$B177=""),"",'MPTO_working_2-way'!E176)</f>
        <v>2.2817745803357314</v>
      </c>
      <c r="H177" s="30">
        <f>IF(OR($A177="",$B177=""),"",'OddsRatio_working_2-way'!M176)</f>
        <v>1.7799572637865058</v>
      </c>
      <c r="I177" s="30">
        <f>IF(OR($A177="",$B177=""),"",'OddsRatio_working_2-way'!N176)</f>
        <v>2.2821215295120645</v>
      </c>
      <c r="J177" s="30">
        <f>IF('Log_working_2-way'!$D176="","",A177^('Log_working_2-way'!$D176))</f>
        <v>1.7771471488652957</v>
      </c>
      <c r="K177" s="32">
        <f>IF('Log_working_2-way'!$D176="","",B177^('Log_working_2-way'!$D176))</f>
        <v>2.2867575998445693</v>
      </c>
      <c r="L177" s="37">
        <f t="shared" si="27"/>
        <v>0.55979643765903309</v>
      </c>
      <c r="M177" s="37">
        <f t="shared" si="28"/>
        <v>0.44020356234096691</v>
      </c>
      <c r="N177" s="38">
        <v>273</v>
      </c>
      <c r="O177" s="38">
        <f t="shared" si="29"/>
        <v>115.19653179190753</v>
      </c>
      <c r="P177" s="38">
        <f t="shared" si="30"/>
        <v>148.90909090909091</v>
      </c>
      <c r="Q177" s="38">
        <f t="shared" si="31"/>
        <v>124.09090909090909</v>
      </c>
      <c r="R177" s="38">
        <f t="shared" si="32"/>
        <v>157.80346820809251</v>
      </c>
      <c r="S177" s="39">
        <f t="shared" si="33"/>
        <v>-8.8943772990015617</v>
      </c>
      <c r="T177" s="39">
        <f t="shared" si="34"/>
        <v>-8.8943772990016043</v>
      </c>
      <c r="U177" t="s">
        <v>394</v>
      </c>
      <c r="V177" t="s">
        <v>198</v>
      </c>
      <c r="W177" t="s">
        <v>444</v>
      </c>
      <c r="X177" t="s">
        <v>488</v>
      </c>
      <c r="Y177" s="41"/>
    </row>
    <row r="178" spans="1:25" s="35" customFormat="1" ht="15" x14ac:dyDescent="0.25">
      <c r="A178">
        <v>1.78</v>
      </c>
      <c r="B178">
        <v>2.12</v>
      </c>
      <c r="C178" s="29">
        <f t="shared" si="26"/>
        <v>3.3495866016535869E-2</v>
      </c>
      <c r="D178" s="30">
        <f>IF(OR($A178="",$B178=""),"",A178*'MPTO_working_2-way'!$G177)</f>
        <v>1.8396226415094339</v>
      </c>
      <c r="E178" s="32">
        <f>IF(OR($A178="",$B178=""),"",B178*'MPTO_working_2-way'!$G177)</f>
        <v>2.191011235955056</v>
      </c>
      <c r="F178" s="30">
        <f>IF(OR($A178="",$B178=""),"",'MPTO_working_2-way'!D177)</f>
        <v>1.8346946713341112</v>
      </c>
      <c r="G178" s="32">
        <f>IF(OR($A178="",$B178=""),"",'MPTO_working_2-way'!E177)</f>
        <v>2.1980428704566637</v>
      </c>
      <c r="H178" s="30">
        <f>IF(OR($A178="",$B178=""),"",'OddsRatio_working_2-way'!M177)</f>
        <v>1.83452296039628</v>
      </c>
      <c r="I178" s="30">
        <f>IF(OR($A178="",$B178=""),"",'OddsRatio_working_2-way'!N177)</f>
        <v>2.1982893790305562</v>
      </c>
      <c r="J178" s="30">
        <f>IF('Log_working_2-way'!$D177="","",A178^('Log_working_2-way'!$D177))</f>
        <v>1.8322858584832242</v>
      </c>
      <c r="K178" s="32">
        <f>IF('Log_working_2-way'!$D177="","",B178^('Log_working_2-way'!$D177))</f>
        <v>2.2015102621380289</v>
      </c>
      <c r="L178" s="37">
        <f t="shared" si="27"/>
        <v>0.54358974358974366</v>
      </c>
      <c r="M178" s="37">
        <f t="shared" si="28"/>
        <v>0.45641025641025645</v>
      </c>
      <c r="N178" s="38">
        <v>274</v>
      </c>
      <c r="O178" s="38">
        <f t="shared" si="29"/>
        <v>120.0674157303371</v>
      </c>
      <c r="P178" s="38">
        <f t="shared" si="30"/>
        <v>144.75471698113205</v>
      </c>
      <c r="Q178" s="38">
        <f t="shared" si="31"/>
        <v>129.24528301886792</v>
      </c>
      <c r="R178" s="38">
        <f t="shared" si="32"/>
        <v>153.93258426966293</v>
      </c>
      <c r="S178" s="39">
        <f t="shared" si="33"/>
        <v>-9.1778672885308197</v>
      </c>
      <c r="T178" s="39">
        <f t="shared" si="34"/>
        <v>-9.1778672885308765</v>
      </c>
      <c r="U178" t="s">
        <v>296</v>
      </c>
      <c r="V178" t="s">
        <v>289</v>
      </c>
      <c r="W178" t="s">
        <v>444</v>
      </c>
      <c r="X178" t="s">
        <v>488</v>
      </c>
      <c r="Y178" s="41"/>
    </row>
    <row r="179" spans="1:25" ht="15" x14ac:dyDescent="0.25">
      <c r="A179">
        <v>1.78</v>
      </c>
      <c r="B179">
        <v>2.12</v>
      </c>
      <c r="C179" s="29">
        <f t="shared" si="26"/>
        <v>3.3495866016535869E-2</v>
      </c>
      <c r="D179" s="30">
        <f>IF(OR($A179="",$B179=""),"",A179*'MPTO_working_2-way'!$G178)</f>
        <v>1.8396226415094339</v>
      </c>
      <c r="E179" s="32">
        <f>IF(OR($A179="",$B179=""),"",B179*'MPTO_working_2-way'!$G178)</f>
        <v>2.191011235955056</v>
      </c>
      <c r="F179" s="30">
        <f>IF(OR($A179="",$B179=""),"",'MPTO_working_2-way'!D178)</f>
        <v>1.8346946713341112</v>
      </c>
      <c r="G179" s="32">
        <f>IF(OR($A179="",$B179=""),"",'MPTO_working_2-way'!E178)</f>
        <v>2.1980428704566637</v>
      </c>
      <c r="H179" s="30">
        <f>IF(OR($A179="",$B179=""),"",'OddsRatio_working_2-way'!M178)</f>
        <v>1.83452296039628</v>
      </c>
      <c r="I179" s="30">
        <f>IF(OR($A179="",$B179=""),"",'OddsRatio_working_2-way'!N178)</f>
        <v>2.1982893790305562</v>
      </c>
      <c r="J179" s="30">
        <f>IF('Log_working_2-way'!$D178="","",A179^('Log_working_2-way'!$D178))</f>
        <v>1.8322858584832242</v>
      </c>
      <c r="K179" s="32">
        <f>IF('Log_working_2-way'!$D178="","",B179^('Log_working_2-way'!$D178))</f>
        <v>2.2015102621380289</v>
      </c>
      <c r="L179" s="37">
        <f t="shared" si="27"/>
        <v>0.54358974358974366</v>
      </c>
      <c r="M179" s="37">
        <f t="shared" si="28"/>
        <v>0.45641025641025645</v>
      </c>
      <c r="N179" s="38">
        <v>275</v>
      </c>
      <c r="O179" s="38">
        <f t="shared" si="29"/>
        <v>120.5056179775281</v>
      </c>
      <c r="P179" s="38">
        <f t="shared" si="30"/>
        <v>145.28301886792451</v>
      </c>
      <c r="Q179" s="38">
        <f t="shared" si="31"/>
        <v>129.71698113207546</v>
      </c>
      <c r="R179" s="38">
        <f t="shared" si="32"/>
        <v>154.49438202247191</v>
      </c>
      <c r="S179" s="39">
        <f t="shared" si="33"/>
        <v>-9.2113631545473567</v>
      </c>
      <c r="T179" s="39">
        <f t="shared" si="34"/>
        <v>-9.2113631545473993</v>
      </c>
      <c r="U179" t="s">
        <v>482</v>
      </c>
      <c r="V179" t="s">
        <v>483</v>
      </c>
      <c r="W179" t="s">
        <v>461</v>
      </c>
      <c r="X179" t="s">
        <v>488</v>
      </c>
      <c r="Y179" s="41"/>
    </row>
    <row r="180" spans="1:25" ht="15" x14ac:dyDescent="0.25">
      <c r="A180">
        <v>1.45</v>
      </c>
      <c r="B180">
        <v>2.85</v>
      </c>
      <c r="C180" s="29">
        <f t="shared" si="26"/>
        <v>4.053236539624927E-2</v>
      </c>
      <c r="D180" s="30">
        <f>IF(OR($A180="",$B180=""),"",A180*'MPTO_working_2-way'!$G179)</f>
        <v>1.5087719298245614</v>
      </c>
      <c r="E180" s="32">
        <f>IF(OR($A180="",$B180=""),"",B180*'MPTO_working_2-way'!$G179)</f>
        <v>2.9655172413793105</v>
      </c>
      <c r="F180" s="30">
        <f>IF(OR($A180="",$B180=""),"",'MPTO_working_2-way'!D179)</f>
        <v>1.4938996836873024</v>
      </c>
      <c r="G180" s="32">
        <f>IF(OR($A180="",$B180=""),"",'MPTO_working_2-way'!E179)</f>
        <v>3.0247026532479415</v>
      </c>
      <c r="H180" s="30">
        <f>IF(OR($A180="",$B180=""),"",'OddsRatio_working_2-way'!M179)</f>
        <v>1.4931969619160719</v>
      </c>
      <c r="I180" s="30">
        <f>IF(OR($A180="",$B180=""),"",'OddsRatio_working_2-way'!N179)</f>
        <v>3.0275875100994072</v>
      </c>
      <c r="J180" s="30">
        <f>IF('Log_working_2-way'!$D179="","",A180^('Log_working_2-way'!$D179))</f>
        <v>1.4863624929442267</v>
      </c>
      <c r="K180" s="32">
        <f>IF('Log_working_2-way'!$D179="","",B180^('Log_working_2-way'!$D179))</f>
        <v>3.0560796001049746</v>
      </c>
      <c r="L180" s="37">
        <f t="shared" si="27"/>
        <v>0.66279069767441856</v>
      </c>
      <c r="M180" s="37">
        <f t="shared" si="28"/>
        <v>0.33720930232558138</v>
      </c>
      <c r="N180" s="38">
        <v>276</v>
      </c>
      <c r="O180" s="38">
        <f t="shared" si="29"/>
        <v>85.655172413793096</v>
      </c>
      <c r="P180" s="38">
        <f t="shared" si="30"/>
        <v>179.15789473684211</v>
      </c>
      <c r="Q180" s="38">
        <f t="shared" si="31"/>
        <v>96.84210526315789</v>
      </c>
      <c r="R180" s="38">
        <f t="shared" si="32"/>
        <v>190.34482758620692</v>
      </c>
      <c r="S180" s="39">
        <f t="shared" si="33"/>
        <v>-11.186932849364794</v>
      </c>
      <c r="T180" s="39">
        <f t="shared" si="34"/>
        <v>-11.186932849364808</v>
      </c>
      <c r="U180" t="s">
        <v>484</v>
      </c>
      <c r="V180" t="s">
        <v>485</v>
      </c>
      <c r="W180" t="s">
        <v>461</v>
      </c>
      <c r="X180" t="s">
        <v>488</v>
      </c>
      <c r="Y180" s="41"/>
    </row>
    <row r="181" spans="1:25" s="35" customFormat="1" ht="15" x14ac:dyDescent="0.25">
      <c r="A181">
        <v>2.36</v>
      </c>
      <c r="B181">
        <v>1.65</v>
      </c>
      <c r="C181" s="29">
        <f t="shared" si="26"/>
        <v>2.9789419619928204E-2</v>
      </c>
      <c r="D181" s="30">
        <f>IF(OR($A181="",$B181=""),"",A181*'MPTO_working_2-way'!$G180)</f>
        <v>2.4303030303030306</v>
      </c>
      <c r="E181" s="32">
        <f>IF(OR($A181="",$B181=""),"",B181*'MPTO_working_2-way'!$G180)</f>
        <v>1.6991525423728815</v>
      </c>
      <c r="F181" s="30">
        <f>IF(OR($A181="",$B181=""),"",'MPTO_working_2-way'!D180)</f>
        <v>2.4459798994974875</v>
      </c>
      <c r="G181" s="32">
        <f>IF(OR($A181="",$B181=""),"",'MPTO_working_2-way'!E180)</f>
        <v>1.691572545612511</v>
      </c>
      <c r="H181" s="30">
        <f>IF(OR($A181="",$B181=""),"",'OddsRatio_working_2-way'!M180)</f>
        <v>2.4464811413591585</v>
      </c>
      <c r="I181" s="30">
        <f>IF(OR($A181="",$B181=""),"",'OddsRatio_working_2-way'!N180)</f>
        <v>1.6913328984437157</v>
      </c>
      <c r="J181" s="30">
        <f>IF('Log_working_2-way'!$D180="","",A181^('Log_working_2-way'!$D180))</f>
        <v>2.4537046927110477</v>
      </c>
      <c r="K181" s="32">
        <f>IF('Log_working_2-way'!$D180="","",B181^('Log_working_2-way'!$D180))</f>
        <v>1.6878976211702592</v>
      </c>
      <c r="L181" s="37">
        <f t="shared" si="27"/>
        <v>0.41147132169576056</v>
      </c>
      <c r="M181" s="37">
        <f t="shared" si="28"/>
        <v>0.58852867830423938</v>
      </c>
      <c r="N181" s="38">
        <v>277</v>
      </c>
      <c r="O181" s="38">
        <f t="shared" si="29"/>
        <v>159.62711864406776</v>
      </c>
      <c r="P181" s="38">
        <f t="shared" si="30"/>
        <v>109.1212121212121</v>
      </c>
      <c r="Q181" s="38">
        <f t="shared" si="31"/>
        <v>167.87878787878788</v>
      </c>
      <c r="R181" s="38">
        <f t="shared" si="32"/>
        <v>117.37288135593221</v>
      </c>
      <c r="S181" s="39">
        <f t="shared" si="33"/>
        <v>-8.2516692347201115</v>
      </c>
      <c r="T181" s="39">
        <f t="shared" si="34"/>
        <v>-8.2516692347201115</v>
      </c>
      <c r="U181" t="s">
        <v>405</v>
      </c>
      <c r="V181" t="s">
        <v>202</v>
      </c>
      <c r="W181" t="s">
        <v>446</v>
      </c>
      <c r="X181" t="s">
        <v>488</v>
      </c>
      <c r="Y181" s="41"/>
    </row>
    <row r="182" spans="1:25" s="50" customFormat="1" ht="15" x14ac:dyDescent="0.25">
      <c r="A182">
        <v>1.78</v>
      </c>
      <c r="B182">
        <v>2.15</v>
      </c>
      <c r="C182" s="29">
        <f t="shared" si="26"/>
        <v>2.6914031878756184E-2</v>
      </c>
      <c r="D182" s="30">
        <f>IF(OR($A182="",$B182=""),"",A182*'MPTO_working_2-way'!$G181)</f>
        <v>1.827906976744186</v>
      </c>
      <c r="E182" s="32">
        <f>IF(OR($A182="",$B182=""),"",B182*'MPTO_working_2-way'!$G181)</f>
        <v>2.2078651685393256</v>
      </c>
      <c r="F182" s="30">
        <f>IF(OR($A182="",$B182=""),"",'MPTO_working_2-way'!D181)</f>
        <v>1.8236835835120324</v>
      </c>
      <c r="G182" s="32">
        <f>IF(OR($A182="",$B182=""),"",'MPTO_working_2-way'!E181)</f>
        <v>2.2140584321666186</v>
      </c>
      <c r="H182" s="30">
        <f>IF(OR($A182="",$B182=""),"",'OddsRatio_working_2-way'!M181)</f>
        <v>1.8235659473079355</v>
      </c>
      <c r="I182" s="30">
        <f>IF(OR($A182="",$B182=""),"",'OddsRatio_working_2-way'!N181)</f>
        <v>2.214231845389905</v>
      </c>
      <c r="J182" s="30">
        <f>IF('Log_working_2-way'!$D181="","",A182^('Log_working_2-way'!$D181))</f>
        <v>1.821657795971604</v>
      </c>
      <c r="K182" s="32">
        <f>IF('Log_working_2-way'!$D181="","",B182^('Log_working_2-way'!$D181))</f>
        <v>2.2170516788166044</v>
      </c>
      <c r="L182" s="37">
        <f t="shared" si="27"/>
        <v>0.54707379134860057</v>
      </c>
      <c r="M182" s="37">
        <f t="shared" si="28"/>
        <v>0.45292620865139954</v>
      </c>
      <c r="N182" s="38">
        <v>278</v>
      </c>
      <c r="O182" s="38">
        <f t="shared" si="29"/>
        <v>121.82022471910115</v>
      </c>
      <c r="P182" s="38">
        <f t="shared" si="30"/>
        <v>148.69767441860461</v>
      </c>
      <c r="Q182" s="38">
        <f t="shared" si="31"/>
        <v>129.30232558139534</v>
      </c>
      <c r="R182" s="38">
        <f t="shared" si="32"/>
        <v>156.17977528089889</v>
      </c>
      <c r="S182" s="39">
        <f t="shared" si="33"/>
        <v>-7.4821008622941889</v>
      </c>
      <c r="T182" s="39">
        <f t="shared" si="34"/>
        <v>-7.4821008622942884</v>
      </c>
      <c r="U182" t="s">
        <v>400</v>
      </c>
      <c r="V182" t="s">
        <v>406</v>
      </c>
      <c r="W182" t="s">
        <v>446</v>
      </c>
      <c r="X182" t="s">
        <v>488</v>
      </c>
      <c r="Y182" s="52"/>
    </row>
    <row r="183" spans="1:25" ht="15" x14ac:dyDescent="0.25">
      <c r="A183">
        <v>1.77</v>
      </c>
      <c r="B183">
        <v>2.15</v>
      </c>
      <c r="C183" s="29">
        <f t="shared" si="26"/>
        <v>3.0088030482196881E-2</v>
      </c>
      <c r="D183" s="30">
        <f>IF(OR($A183="",$B183=""),"",A183*'MPTO_working_2-way'!$G182)</f>
        <v>1.8232558139534885</v>
      </c>
      <c r="E183" s="32">
        <f>IF(OR($A183="",$B183=""),"",B183*'MPTO_working_2-way'!$G182)</f>
        <v>2.2146892655367232</v>
      </c>
      <c r="F183" s="30">
        <f>IF(OR($A183="",$B183=""),"",'MPTO_working_2-way'!D182)</f>
        <v>1.8184207382630511</v>
      </c>
      <c r="G183" s="32">
        <f>IF(OR($A183="",$B183=""),"",'MPTO_working_2-way'!E182)</f>
        <v>2.2218654211064077</v>
      </c>
      <c r="H183" s="30">
        <f>IF(OR($A183="",$B183=""),"",'OddsRatio_working_2-way'!M182)</f>
        <v>1.8182696483380676</v>
      </c>
      <c r="I183" s="30">
        <f>IF(OR($A183="",$B183=""),"",'OddsRatio_working_2-way'!N182)</f>
        <v>2.2220910332321786</v>
      </c>
      <c r="J183" s="30">
        <f>IF('Log_working_2-way'!$D182="","",A183^('Log_working_2-way'!$D182))</f>
        <v>1.8160802382138392</v>
      </c>
      <c r="K183" s="32">
        <f>IF('Log_working_2-way'!$D182="","",B183^('Log_working_2-way'!$D182))</f>
        <v>2.2253697040730782</v>
      </c>
      <c r="L183" s="37">
        <f t="shared" si="27"/>
        <v>0.54846938775510201</v>
      </c>
      <c r="M183" s="37">
        <f t="shared" si="28"/>
        <v>0.45153061224489793</v>
      </c>
      <c r="N183" s="38">
        <v>279</v>
      </c>
      <c r="O183" s="38">
        <f t="shared" si="29"/>
        <v>121.37288135593219</v>
      </c>
      <c r="P183" s="38">
        <f t="shared" si="30"/>
        <v>149.23255813953489</v>
      </c>
      <c r="Q183" s="38">
        <f t="shared" si="31"/>
        <v>129.76744186046511</v>
      </c>
      <c r="R183" s="38">
        <f t="shared" si="32"/>
        <v>157.62711864406779</v>
      </c>
      <c r="S183" s="39">
        <f t="shared" si="33"/>
        <v>-8.3945605045329188</v>
      </c>
      <c r="T183" s="39">
        <f t="shared" si="34"/>
        <v>-8.3945605045329046</v>
      </c>
      <c r="U183" t="s">
        <v>402</v>
      </c>
      <c r="V183" t="s">
        <v>433</v>
      </c>
      <c r="W183" t="s">
        <v>446</v>
      </c>
      <c r="X183" t="s">
        <v>488</v>
      </c>
      <c r="Y183" s="41"/>
    </row>
    <row r="184" spans="1:25" ht="15" x14ac:dyDescent="0.25">
      <c r="A184">
        <v>2.5</v>
      </c>
      <c r="B184">
        <v>1.59</v>
      </c>
      <c r="C184" s="29">
        <f t="shared" si="26"/>
        <v>2.8930817610062887E-2</v>
      </c>
      <c r="D184" s="30">
        <f>IF(OR($A184="",$B184=""),"",A184*'MPTO_working_2-way'!$G183)</f>
        <v>2.5723270440251573</v>
      </c>
      <c r="E184" s="32">
        <f>IF(OR($A184="",$B184=""),"",B184*'MPTO_working_2-way'!$G183)</f>
        <v>1.6360000000000001</v>
      </c>
      <c r="F184" s="30">
        <f>IF(OR($A184="",$B184=""),"",'MPTO_working_2-way'!D183)</f>
        <v>2.5938009787928222</v>
      </c>
      <c r="G184" s="32">
        <f>IF(OR($A184="",$B184=""),"",'MPTO_working_2-way'!E183)</f>
        <v>1.6274309109518936</v>
      </c>
      <c r="H184" s="30">
        <f>IF(OR($A184="",$B184=""),"",'OddsRatio_working_2-way'!M183)</f>
        <v>2.594482010358202</v>
      </c>
      <c r="I184" s="30">
        <f>IF(OR($A184="",$B184=""),"",'OddsRatio_working_2-way'!N183)</f>
        <v>1.6271629240742262</v>
      </c>
      <c r="J184" s="30">
        <f>IF('Log_working_2-way'!$D183="","",A184^('Log_working_2-way'!$D183))</f>
        <v>2.6044302729451743</v>
      </c>
      <c r="K184" s="32">
        <f>IF('Log_working_2-way'!$D183="","",B184^('Log_working_2-way'!$D183))</f>
        <v>1.6232742032249983</v>
      </c>
      <c r="L184" s="37">
        <f t="shared" si="27"/>
        <v>0.38875305623471879</v>
      </c>
      <c r="M184" s="37">
        <f t="shared" si="28"/>
        <v>0.6112469437652811</v>
      </c>
      <c r="N184" s="38">
        <v>280</v>
      </c>
      <c r="O184" s="38">
        <f t="shared" si="29"/>
        <v>168</v>
      </c>
      <c r="P184" s="38">
        <f t="shared" si="30"/>
        <v>103.89937106918241</v>
      </c>
      <c r="Q184" s="38">
        <f t="shared" si="31"/>
        <v>176.10062893081761</v>
      </c>
      <c r="R184" s="38">
        <f t="shared" si="32"/>
        <v>112</v>
      </c>
      <c r="S184" s="39">
        <f t="shared" si="33"/>
        <v>-8.1006289308176065</v>
      </c>
      <c r="T184" s="39">
        <f t="shared" si="34"/>
        <v>-8.1006289308175923</v>
      </c>
      <c r="U184" t="s">
        <v>434</v>
      </c>
      <c r="V184" t="s">
        <v>403</v>
      </c>
      <c r="W184" t="s">
        <v>446</v>
      </c>
      <c r="X184" t="s">
        <v>488</v>
      </c>
      <c r="Y184" s="41"/>
    </row>
    <row r="185" spans="1:25" ht="15" x14ac:dyDescent="0.25">
      <c r="A185">
        <v>2.74</v>
      </c>
      <c r="B185">
        <v>1.47</v>
      </c>
      <c r="C185" s="29">
        <f t="shared" si="26"/>
        <v>4.5235612493172539E-2</v>
      </c>
      <c r="D185" s="30">
        <f>IF(OR($A185="",$B185=""),"",A185*'MPTO_working_2-way'!$G184)</f>
        <v>2.8639455782312928</v>
      </c>
      <c r="E185" s="32">
        <f>IF(OR($A185="",$B185=""),"",B185*'MPTO_working_2-way'!$G184)</f>
        <v>1.5364963503649636</v>
      </c>
      <c r="F185" s="30">
        <f>IF(OR($A185="",$B185=""),"",'MPTO_working_2-way'!D184)</f>
        <v>2.9210240046413816</v>
      </c>
      <c r="G185" s="32">
        <f>IF(OR($A185="",$B185=""),"",'MPTO_working_2-way'!E184)</f>
        <v>1.5205557023670204</v>
      </c>
      <c r="H185" s="30">
        <f>IF(OR($A185="",$B185=""),"",'OddsRatio_working_2-way'!M184)</f>
        <v>2.9240913854530066</v>
      </c>
      <c r="I185" s="30">
        <f>IF(OR($A185="",$B185=""),"",'OddsRatio_working_2-way'!N184)</f>
        <v>1.5197258340016742</v>
      </c>
      <c r="J185" s="30">
        <f>IF('Log_working_2-way'!$D184="","",A185^('Log_working_2-way'!$D184))</f>
        <v>2.9516074152820275</v>
      </c>
      <c r="K185" s="32">
        <f>IF('Log_working_2-way'!$D184="","",B185^('Log_working_2-way'!$D184))</f>
        <v>1.5123981350795042</v>
      </c>
      <c r="L185" s="37">
        <f t="shared" si="27"/>
        <v>0.34916864608076004</v>
      </c>
      <c r="M185" s="37">
        <f t="shared" si="28"/>
        <v>0.65083135391923985</v>
      </c>
      <c r="N185" s="38">
        <v>281</v>
      </c>
      <c r="O185" s="38">
        <f t="shared" si="29"/>
        <v>178.44525547445258</v>
      </c>
      <c r="P185" s="38">
        <f t="shared" si="30"/>
        <v>89.843537414965979</v>
      </c>
      <c r="Q185" s="38">
        <f t="shared" si="31"/>
        <v>191.15646258503401</v>
      </c>
      <c r="R185" s="38">
        <f t="shared" si="32"/>
        <v>102.55474452554745</v>
      </c>
      <c r="S185" s="39">
        <f t="shared" si="33"/>
        <v>-12.711207110581427</v>
      </c>
      <c r="T185" s="39">
        <f t="shared" si="34"/>
        <v>-12.711207110581469</v>
      </c>
      <c r="U185" t="s">
        <v>408</v>
      </c>
      <c r="V185" t="s">
        <v>411</v>
      </c>
      <c r="W185" t="s">
        <v>447</v>
      </c>
      <c r="X185" t="s">
        <v>488</v>
      </c>
      <c r="Y185" s="41"/>
    </row>
    <row r="186" spans="1:25" s="50" customFormat="1" ht="15" x14ac:dyDescent="0.25">
      <c r="A186">
        <v>2.63</v>
      </c>
      <c r="B186">
        <v>1.51</v>
      </c>
      <c r="C186" s="29">
        <f t="shared" si="26"/>
        <v>4.2479792511268322E-2</v>
      </c>
      <c r="D186" s="30">
        <f>IF(OR($A186="",$B186=""),"",A186*'MPTO_working_2-way'!$G185)</f>
        <v>2.7417218543046356</v>
      </c>
      <c r="E186" s="32">
        <f>IF(OR($A186="",$B186=""),"",B186*'MPTO_working_2-way'!$G185)</f>
        <v>1.5741444866920151</v>
      </c>
      <c r="F186" s="30">
        <f>IF(OR($A186="",$B186=""),"",'MPTO_working_2-way'!D185)</f>
        <v>2.7856065654262965</v>
      </c>
      <c r="G186" s="32">
        <f>IF(OR($A186="",$B186=""),"",'MPTO_working_2-way'!E185)</f>
        <v>1.5600337831202247</v>
      </c>
      <c r="H186" s="30">
        <f>IF(OR($A186="",$B186=""),"",'OddsRatio_working_2-way'!M185)</f>
        <v>2.7877579342216747</v>
      </c>
      <c r="I186" s="30">
        <f>IF(OR($A186="",$B186=""),"",'OddsRatio_working_2-way'!N185)</f>
        <v>1.5593598444497263</v>
      </c>
      <c r="J186" s="30">
        <f>IF('Log_working_2-way'!$D185="","",A186^('Log_working_2-way'!$D185))</f>
        <v>2.8086642204693022</v>
      </c>
      <c r="K186" s="32">
        <f>IF('Log_working_2-way'!$D185="","",B186^('Log_working_2-way'!$D185))</f>
        <v>1.5528942236384655</v>
      </c>
      <c r="L186" s="37">
        <f t="shared" si="27"/>
        <v>0.36473429951690822</v>
      </c>
      <c r="M186" s="37">
        <f t="shared" si="28"/>
        <v>0.63526570048309183</v>
      </c>
      <c r="N186" s="38">
        <v>282</v>
      </c>
      <c r="O186" s="38">
        <f t="shared" si="29"/>
        <v>174.77566539923956</v>
      </c>
      <c r="P186" s="38">
        <f t="shared" si="30"/>
        <v>95.245033112582789</v>
      </c>
      <c r="Q186" s="38">
        <f t="shared" si="31"/>
        <v>186.75496688741723</v>
      </c>
      <c r="R186" s="38">
        <f t="shared" si="32"/>
        <v>107.22433460076047</v>
      </c>
      <c r="S186" s="39">
        <f t="shared" si="33"/>
        <v>-11.979301488177668</v>
      </c>
      <c r="T186" s="39">
        <f t="shared" si="34"/>
        <v>-11.979301488177683</v>
      </c>
      <c r="U186" t="s">
        <v>416</v>
      </c>
      <c r="V186" t="s">
        <v>409</v>
      </c>
      <c r="W186" t="s">
        <v>447</v>
      </c>
      <c r="X186" t="s">
        <v>488</v>
      </c>
      <c r="Y186" s="52"/>
    </row>
    <row r="187" spans="1:25" ht="15" x14ac:dyDescent="0.25">
      <c r="A187">
        <v>2.27</v>
      </c>
      <c r="B187">
        <v>1.66</v>
      </c>
      <c r="C187" s="29">
        <f t="shared" si="26"/>
        <v>4.2938272915450382E-2</v>
      </c>
      <c r="D187" s="30">
        <f>IF(OR($A187="",$B187=""),"",A187*'MPTO_working_2-way'!$G186)</f>
        <v>2.3674698795180724</v>
      </c>
      <c r="E187" s="32">
        <f>IF(OR($A187="",$B187=""),"",B187*'MPTO_working_2-way'!$G186)</f>
        <v>1.7312775330396475</v>
      </c>
      <c r="F187" s="30">
        <f>IF(OR($A187="",$B187=""),"",'MPTO_working_2-way'!D186)</f>
        <v>2.3862959913874993</v>
      </c>
      <c r="G187" s="32">
        <f>IF(OR($A187="",$B187=""),"",'MPTO_working_2-way'!E186)</f>
        <v>1.7213466721483714</v>
      </c>
      <c r="H187" s="30">
        <f>IF(OR($A187="",$B187=""),"",'OddsRatio_working_2-way'!M186)</f>
        <v>2.387170654332921</v>
      </c>
      <c r="I187" s="30">
        <f>IF(OR($A187="",$B187=""),"",'OddsRatio_working_2-way'!N186)</f>
        <v>1.7208918361100216</v>
      </c>
      <c r="J187" s="30">
        <f>IF('Log_working_2-way'!$D186="","",A187^('Log_working_2-way'!$D186))</f>
        <v>2.3959540887220943</v>
      </c>
      <c r="K187" s="32">
        <f>IF('Log_working_2-way'!$D186="","",B187^('Log_working_2-way'!$D186))</f>
        <v>1.7163559375473425</v>
      </c>
      <c r="L187" s="37">
        <f t="shared" si="27"/>
        <v>0.42239185750636132</v>
      </c>
      <c r="M187" s="37">
        <f t="shared" si="28"/>
        <v>0.57760814249363868</v>
      </c>
      <c r="N187" s="38">
        <v>283</v>
      </c>
      <c r="O187" s="38">
        <f t="shared" si="29"/>
        <v>158.3303964757709</v>
      </c>
      <c r="P187" s="38">
        <f t="shared" si="30"/>
        <v>112.51807228915662</v>
      </c>
      <c r="Q187" s="38">
        <f t="shared" si="31"/>
        <v>170.48192771084339</v>
      </c>
      <c r="R187" s="38">
        <f t="shared" si="32"/>
        <v>124.66960352422907</v>
      </c>
      <c r="S187" s="39">
        <f t="shared" si="33"/>
        <v>-12.151531235072497</v>
      </c>
      <c r="T187" s="39">
        <f t="shared" si="34"/>
        <v>-12.151531235072454</v>
      </c>
      <c r="U187" t="s">
        <v>410</v>
      </c>
      <c r="V187" t="s">
        <v>413</v>
      </c>
      <c r="W187" t="s">
        <v>447</v>
      </c>
      <c r="X187" t="s">
        <v>488</v>
      </c>
      <c r="Y187" s="41"/>
    </row>
    <row r="188" spans="1:25" s="35" customFormat="1" ht="15" x14ac:dyDescent="0.25">
      <c r="A188">
        <v>2.41</v>
      </c>
      <c r="B188">
        <v>1.59</v>
      </c>
      <c r="C188" s="29">
        <f t="shared" si="26"/>
        <v>4.3868576946162419E-2</v>
      </c>
      <c r="D188" s="30">
        <f>IF(OR($A188="",$B188=""),"",A188*'MPTO_working_2-way'!$G187)</f>
        <v>2.5157232704402515</v>
      </c>
      <c r="E188" s="32">
        <f>IF(OR($A188="",$B188=""),"",B188*'MPTO_working_2-way'!$G187)</f>
        <v>1.6597510373443984</v>
      </c>
      <c r="F188" s="30">
        <f>IF(OR($A188="",$B188=""),"",'MPTO_working_2-way'!D187)</f>
        <v>2.5445067897340552</v>
      </c>
      <c r="G188" s="32">
        <f>IF(OR($A188="",$B188=""),"",'MPTO_working_2-way'!E187)</f>
        <v>1.6474558782432986</v>
      </c>
      <c r="H188" s="30">
        <f>IF(OR($A188="",$B188=""),"",'OddsRatio_working_2-way'!M187)</f>
        <v>2.5459076649252292</v>
      </c>
      <c r="I188" s="30">
        <f>IF(OR($A188="",$B188=""),"",'OddsRatio_working_2-way'!N187)</f>
        <v>1.6468691647559472</v>
      </c>
      <c r="J188" s="30">
        <f>IF('Log_working_2-way'!$D187="","",A188^('Log_working_2-way'!$D187))</f>
        <v>2.5594636004021871</v>
      </c>
      <c r="K188" s="32">
        <f>IF('Log_working_2-way'!$D187="","",B188^('Log_working_2-way'!$D187))</f>
        <v>1.6412461308756345</v>
      </c>
      <c r="L188" s="37">
        <f t="shared" si="27"/>
        <v>0.39750000000000002</v>
      </c>
      <c r="M188" s="37">
        <f t="shared" si="28"/>
        <v>0.60249999999999992</v>
      </c>
      <c r="N188" s="38">
        <v>284</v>
      </c>
      <c r="O188" s="38">
        <f t="shared" si="29"/>
        <v>166.15767634854774</v>
      </c>
      <c r="P188" s="38">
        <f t="shared" si="30"/>
        <v>105.38364779874213</v>
      </c>
      <c r="Q188" s="38">
        <f t="shared" si="31"/>
        <v>178.61635220125785</v>
      </c>
      <c r="R188" s="38">
        <f t="shared" si="32"/>
        <v>117.84232365145228</v>
      </c>
      <c r="S188" s="39">
        <f t="shared" si="33"/>
        <v>-12.458675852710115</v>
      </c>
      <c r="T188" s="39">
        <f t="shared" si="34"/>
        <v>-12.458675852710144</v>
      </c>
      <c r="U188" t="s">
        <v>317</v>
      </c>
      <c r="V188" t="s">
        <v>435</v>
      </c>
      <c r="W188" t="s">
        <v>447</v>
      </c>
      <c r="X188" t="s">
        <v>488</v>
      </c>
      <c r="Y188" s="41"/>
    </row>
    <row r="189" spans="1:25" s="35" customFormat="1" ht="15" x14ac:dyDescent="0.25">
      <c r="A189">
        <v>1.97</v>
      </c>
      <c r="B189">
        <v>1.88</v>
      </c>
      <c r="C189" s="29">
        <f t="shared" si="26"/>
        <v>3.9529106814990778E-2</v>
      </c>
      <c r="D189" s="30">
        <f>IF(OR($A189="",$B189=""),"",A189*'MPTO_working_2-way'!$G188)</f>
        <v>2.0478723404255317</v>
      </c>
      <c r="E189" s="32">
        <f>IF(OR($A189="",$B189=""),"",B189*'MPTO_working_2-way'!$G188)</f>
        <v>1.9543147208121825</v>
      </c>
      <c r="F189" s="30">
        <f>IF(OR($A189="",$B189=""),"",'MPTO_working_2-way'!D188)</f>
        <v>2.049811822005756</v>
      </c>
      <c r="G189" s="32">
        <f>IF(OR($A189="",$B189=""),"",'MPTO_working_2-way'!E188)</f>
        <v>1.9525516659637281</v>
      </c>
      <c r="H189" s="30">
        <f>IF(OR($A189="",$B189=""),"",'OddsRatio_working_2-way'!M188)</f>
        <v>2.049891769313736</v>
      </c>
      <c r="I189" s="30">
        <f>IF(OR($A189="",$B189=""),"",'OddsRatio_working_2-way'!N188)</f>
        <v>1.9524791309238021</v>
      </c>
      <c r="J189" s="30">
        <f>IF('Log_working_2-way'!$D188="","",A189^('Log_working_2-way'!$D188))</f>
        <v>2.0507806142198279</v>
      </c>
      <c r="K189" s="32">
        <f>IF('Log_working_2-way'!$D188="","",B189^('Log_working_2-way'!$D188))</f>
        <v>1.9516734382679068</v>
      </c>
      <c r="L189" s="37">
        <f t="shared" si="27"/>
        <v>0.48831168831168836</v>
      </c>
      <c r="M189" s="37">
        <f t="shared" si="28"/>
        <v>0.51168831168831175</v>
      </c>
      <c r="N189" s="38">
        <v>285</v>
      </c>
      <c r="O189" s="38">
        <f t="shared" si="29"/>
        <v>140.32994923857871</v>
      </c>
      <c r="P189" s="38">
        <f t="shared" si="30"/>
        <v>133.40425531914892</v>
      </c>
      <c r="Q189" s="38">
        <f t="shared" si="31"/>
        <v>151.59574468085106</v>
      </c>
      <c r="R189" s="38">
        <f t="shared" si="32"/>
        <v>144.67005076142132</v>
      </c>
      <c r="S189" s="39">
        <f t="shared" si="33"/>
        <v>-11.265795442272349</v>
      </c>
      <c r="T189" s="39">
        <f t="shared" si="34"/>
        <v>-11.265795442272406</v>
      </c>
      <c r="U189" t="s">
        <v>323</v>
      </c>
      <c r="V189" t="s">
        <v>316</v>
      </c>
      <c r="W189" t="s">
        <v>447</v>
      </c>
      <c r="X189" t="s">
        <v>488</v>
      </c>
      <c r="Y189" s="41"/>
    </row>
    <row r="190" spans="1:25" s="35" customFormat="1" ht="15" x14ac:dyDescent="0.25">
      <c r="A190">
        <v>1.88</v>
      </c>
      <c r="B190">
        <v>2.0099999999999998</v>
      </c>
      <c r="C190" s="29">
        <f t="shared" si="26"/>
        <v>2.9427331427966497E-2</v>
      </c>
      <c r="D190" s="30">
        <f>IF(OR($A190="",$B190=""),"",A190*'MPTO_working_2-way'!$G189)</f>
        <v>1.9353233830845769</v>
      </c>
      <c r="E190" s="32">
        <f>IF(OR($A190="",$B190=""),"",B190*'MPTO_working_2-way'!$G189)</f>
        <v>2.0691489361702122</v>
      </c>
      <c r="F190" s="30">
        <f>IF(OR($A190="",$B190=""),"",'MPTO_working_2-way'!D189)</f>
        <v>1.9334834220221038</v>
      </c>
      <c r="G190" s="32">
        <f>IF(OR($A190="",$B190=""),"",'MPTO_working_2-way'!E189)</f>
        <v>2.0712563034422273</v>
      </c>
      <c r="H190" s="30">
        <f>IF(OR($A190="",$B190=""),"",'OddsRatio_working_2-way'!M189)</f>
        <v>1.9334276237142709</v>
      </c>
      <c r="I190" s="30">
        <f>IF(OR($A190="",$B190=""),"",'OddsRatio_working_2-way'!N189)</f>
        <v>2.0713203408538785</v>
      </c>
      <c r="J190" s="30">
        <f>IF('Log_working_2-way'!$D189="","",A190^('Log_working_2-way'!$D189))</f>
        <v>1.9325939690668699</v>
      </c>
      <c r="K190" s="32">
        <f>IF('Log_working_2-way'!$D189="","",B190^('Log_working_2-way'!$D189))</f>
        <v>2.0722780043286777</v>
      </c>
      <c r="L190" s="37">
        <f t="shared" si="27"/>
        <v>0.5167095115681235</v>
      </c>
      <c r="M190" s="37">
        <f t="shared" si="28"/>
        <v>0.48329048843187672</v>
      </c>
      <c r="N190" s="38">
        <v>286</v>
      </c>
      <c r="O190" s="38">
        <f t="shared" si="29"/>
        <v>133.87234042553189</v>
      </c>
      <c r="P190" s="38">
        <f t="shared" si="30"/>
        <v>143.71144278606963</v>
      </c>
      <c r="Q190" s="38">
        <f t="shared" si="31"/>
        <v>142.28855721393037</v>
      </c>
      <c r="R190" s="38">
        <f t="shared" si="32"/>
        <v>152.12765957446808</v>
      </c>
      <c r="S190" s="39">
        <f t="shared" si="33"/>
        <v>-8.4162167883984864</v>
      </c>
      <c r="T190" s="39">
        <f t="shared" si="34"/>
        <v>-8.416216788398458</v>
      </c>
      <c r="U190" t="s">
        <v>325</v>
      </c>
      <c r="V190" t="s">
        <v>437</v>
      </c>
      <c r="W190" t="s">
        <v>448</v>
      </c>
      <c r="X190" t="s">
        <v>488</v>
      </c>
      <c r="Y190" s="41"/>
    </row>
    <row r="191" spans="1:25" ht="15" x14ac:dyDescent="0.25">
      <c r="A191">
        <v>1.93</v>
      </c>
      <c r="B191">
        <v>1.95</v>
      </c>
      <c r="C191" s="29">
        <f t="shared" si="26"/>
        <v>3.0955227846419575E-2</v>
      </c>
      <c r="D191" s="30">
        <f>IF(OR($A191="",$B191=""),"",A191*'MPTO_working_2-way'!$G190)</f>
        <v>1.9897435897435898</v>
      </c>
      <c r="E191" s="32">
        <f>IF(OR($A191="",$B191=""),"",B191*'MPTO_working_2-way'!$G190)</f>
        <v>2.0103626943005182</v>
      </c>
      <c r="F191" s="30">
        <f>IF(OR($A191="",$B191=""),"",'MPTO_working_2-way'!D190)</f>
        <v>1.9894277785119598</v>
      </c>
      <c r="G191" s="32">
        <f>IF(OR($A191="",$B191=""),"",'MPTO_working_2-way'!E190)</f>
        <v>2.0106851876586083</v>
      </c>
      <c r="H191" s="30">
        <f>IF(OR($A191="",$B191=""),"",'OddsRatio_working_2-way'!M190)</f>
        <v>1.9894176915848294</v>
      </c>
      <c r="I191" s="30">
        <f>IF(OR($A191="",$B191=""),"",'OddsRatio_working_2-way'!N190)</f>
        <v>2.0106954914038573</v>
      </c>
      <c r="J191" s="30">
        <f>IF('Log_working_2-way'!$D190="","",A191^('Log_working_2-way'!$D190))</f>
        <v>1.9892742724695103</v>
      </c>
      <c r="K191" s="32">
        <f>IF('Log_working_2-way'!$D190="","",B191^('Log_working_2-way'!$D190))</f>
        <v>2.0108420160403986</v>
      </c>
      <c r="L191" s="37">
        <f t="shared" si="27"/>
        <v>0.50257731958762886</v>
      </c>
      <c r="M191" s="37">
        <f t="shared" si="28"/>
        <v>0.49742268041237114</v>
      </c>
      <c r="N191" s="38">
        <v>287</v>
      </c>
      <c r="O191" s="38">
        <f t="shared" si="29"/>
        <v>138.29533678756476</v>
      </c>
      <c r="P191" s="38">
        <f t="shared" si="30"/>
        <v>139.82051282051282</v>
      </c>
      <c r="Q191" s="38">
        <f t="shared" si="31"/>
        <v>147.17948717948721</v>
      </c>
      <c r="R191" s="38">
        <f t="shared" si="32"/>
        <v>148.70466321243526</v>
      </c>
      <c r="S191" s="39">
        <f t="shared" si="33"/>
        <v>-8.8841503919224465</v>
      </c>
      <c r="T191" s="39">
        <f t="shared" si="34"/>
        <v>-8.8841503919224465</v>
      </c>
      <c r="U191" t="s">
        <v>422</v>
      </c>
      <c r="V191" t="s">
        <v>423</v>
      </c>
      <c r="W191" t="s">
        <v>448</v>
      </c>
      <c r="X191" t="s">
        <v>488</v>
      </c>
      <c r="Y191" s="41"/>
    </row>
    <row r="192" spans="1:25" s="35" customFormat="1" ht="15" x14ac:dyDescent="0.25">
      <c r="A192">
        <v>2.09</v>
      </c>
      <c r="B192">
        <v>1.81</v>
      </c>
      <c r="C192" s="29">
        <f t="shared" si="26"/>
        <v>3.0955087366835166E-2</v>
      </c>
      <c r="D192" s="30">
        <f>IF(OR($A192="",$B192=""),"",A192*'MPTO_working_2-way'!$G191)</f>
        <v>2.1546961325966851</v>
      </c>
      <c r="E192" s="32">
        <f>IF(OR($A192="",$B192=""),"",B192*'MPTO_working_2-way'!$G191)</f>
        <v>1.8660287081339717</v>
      </c>
      <c r="F192" s="30">
        <f>IF(OR($A192="",$B192=""),"",'MPTO_working_2-way'!D191)</f>
        <v>2.159867538325388</v>
      </c>
      <c r="G192" s="32">
        <f>IF(OR($A192="",$B192=""),"",'MPTO_working_2-way'!E191)</f>
        <v>1.8621674173619833</v>
      </c>
      <c r="H192" s="30">
        <f>IF(OR($A192="",$B192=""),"",'OddsRatio_working_2-way'!M191)</f>
        <v>2.1600340565456171</v>
      </c>
      <c r="I192" s="30">
        <f>IF(OR($A192="",$B192=""),"",'OddsRatio_working_2-way'!N191)</f>
        <v>1.8620436566990362</v>
      </c>
      <c r="J192" s="30">
        <f>IF('Log_working_2-way'!$D191="","",A192^('Log_working_2-way'!$D191))</f>
        <v>2.1623937828196005</v>
      </c>
      <c r="K192" s="32">
        <f>IF('Log_working_2-way'!$D191="","",B192^('Log_working_2-way'!$D191))</f>
        <v>1.8602936584659731</v>
      </c>
      <c r="L192" s="37">
        <f t="shared" si="27"/>
        <v>0.46410256410256412</v>
      </c>
      <c r="M192" s="37">
        <f t="shared" si="28"/>
        <v>0.53589743589743577</v>
      </c>
      <c r="N192" s="38">
        <v>288</v>
      </c>
      <c r="O192" s="38">
        <f t="shared" si="29"/>
        <v>150.20095693779905</v>
      </c>
      <c r="P192" s="38">
        <f t="shared" si="30"/>
        <v>128.88397790055248</v>
      </c>
      <c r="Q192" s="38">
        <f t="shared" si="31"/>
        <v>159.11602209944752</v>
      </c>
      <c r="R192" s="38">
        <f t="shared" si="32"/>
        <v>137.79904306220098</v>
      </c>
      <c r="S192" s="39">
        <f t="shared" si="33"/>
        <v>-8.9150651616484708</v>
      </c>
      <c r="T192" s="39">
        <f t="shared" si="34"/>
        <v>-8.9150651616484993</v>
      </c>
      <c r="U192" t="s">
        <v>420</v>
      </c>
      <c r="V192" t="s">
        <v>417</v>
      </c>
      <c r="W192" t="s">
        <v>448</v>
      </c>
      <c r="X192" t="s">
        <v>488</v>
      </c>
      <c r="Y192" s="41"/>
    </row>
    <row r="193" spans="1:25" s="35" customFormat="1" ht="15" x14ac:dyDescent="0.25">
      <c r="A193">
        <v>1.74</v>
      </c>
      <c r="B193">
        <v>2.19</v>
      </c>
      <c r="C193" s="29">
        <f t="shared" si="26"/>
        <v>3.1333648244370904E-2</v>
      </c>
      <c r="D193" s="30">
        <f>IF(OR($A193="",$B193=""),"",A193*'MPTO_working_2-way'!$G192)</f>
        <v>1.7945205479452053</v>
      </c>
      <c r="E193" s="32">
        <f>IF(OR($A193="",$B193=""),"",B193*'MPTO_working_2-way'!$G192)</f>
        <v>2.2586206896551722</v>
      </c>
      <c r="F193" s="30">
        <f>IF(OR($A193="",$B193=""),"",'MPTO_working_2-way'!D192)</f>
        <v>1.7887621461765948</v>
      </c>
      <c r="G193" s="32">
        <f>IF(OR($A193="",$B193=""),"",'MPTO_working_2-way'!E192)</f>
        <v>2.2678093197643276</v>
      </c>
      <c r="H193" s="30">
        <f>IF(OR($A193="",$B193=""),"",'OddsRatio_working_2-way'!M192)</f>
        <v>1.7885738643245783</v>
      </c>
      <c r="I193" s="30">
        <f>IF(OR($A193="",$B193=""),"",'OddsRatio_working_2-way'!N192)</f>
        <v>2.2681120250624973</v>
      </c>
      <c r="J193" s="30">
        <f>IF('Log_working_2-way'!$D192="","",A193^('Log_working_2-way'!$D192))</f>
        <v>1.7859641468844982</v>
      </c>
      <c r="K193" s="32">
        <f>IF('Log_working_2-way'!$D192="","",B193^('Log_working_2-way'!$D192))</f>
        <v>2.2723226675973618</v>
      </c>
      <c r="L193" s="37">
        <f t="shared" si="27"/>
        <v>0.5572519083969466</v>
      </c>
      <c r="M193" s="37">
        <f t="shared" si="28"/>
        <v>0.44274809160305351</v>
      </c>
      <c r="N193" s="38">
        <v>289</v>
      </c>
      <c r="O193" s="38">
        <f t="shared" si="29"/>
        <v>122.9080459770115</v>
      </c>
      <c r="P193" s="38">
        <f t="shared" si="30"/>
        <v>157.03652968036531</v>
      </c>
      <c r="Q193" s="38">
        <f t="shared" si="31"/>
        <v>131.96347031963472</v>
      </c>
      <c r="R193" s="38">
        <f t="shared" si="32"/>
        <v>166.09195402298849</v>
      </c>
      <c r="S193" s="39">
        <f t="shared" si="33"/>
        <v>-9.0554243426232262</v>
      </c>
      <c r="T193" s="39">
        <f t="shared" si="34"/>
        <v>-9.0554243426231835</v>
      </c>
      <c r="U193" t="s">
        <v>327</v>
      </c>
      <c r="V193" t="s">
        <v>439</v>
      </c>
      <c r="W193" t="s">
        <v>448</v>
      </c>
      <c r="X193" t="s">
        <v>488</v>
      </c>
      <c r="Y193" s="41"/>
    </row>
    <row r="194" spans="1:25" ht="15" x14ac:dyDescent="0.25">
      <c r="A194">
        <v>2.12</v>
      </c>
      <c r="B194">
        <v>1.74</v>
      </c>
      <c r="C194" s="29">
        <f t="shared" si="26"/>
        <v>4.6410756885707949E-2</v>
      </c>
      <c r="D194" s="30">
        <f>IF(OR($A194="",$B194=""),"",A194*'MPTO_working_2-way'!$G193)</f>
        <v>2.2183908045977008</v>
      </c>
      <c r="E194" s="32">
        <f>IF(OR($A194="",$B194=""),"",B194*'MPTO_working_2-way'!$G193)</f>
        <v>1.8207547169811318</v>
      </c>
      <c r="F194" s="30">
        <f>IF(OR($A194="",$B194=""),"",'MPTO_working_2-way'!D193)</f>
        <v>2.2296905222437133</v>
      </c>
      <c r="G194" s="32">
        <f>IF(OR($A194="",$B194=""),"",'MPTO_working_2-way'!E193)</f>
        <v>1.8132127408572549</v>
      </c>
      <c r="H194" s="30">
        <f>IF(OR($A194="",$B194=""),"",'OddsRatio_working_2-way'!M193)</f>
        <v>2.2302493704584911</v>
      </c>
      <c r="I194" s="30">
        <f>IF(OR($A194="",$B194=""),"",'OddsRatio_working_2-way'!N193)</f>
        <v>1.8128433340529317</v>
      </c>
      <c r="J194" s="30">
        <f>IF('Log_working_2-way'!$D193="","",A194^('Log_working_2-way'!$D193))</f>
        <v>2.235500887736106</v>
      </c>
      <c r="K194" s="32">
        <f>IF('Log_working_2-way'!$D193="","",B194^('Log_working_2-way'!$D193))</f>
        <v>1.8093883298066613</v>
      </c>
      <c r="L194" s="37">
        <f t="shared" si="27"/>
        <v>0.45077720207253896</v>
      </c>
      <c r="M194" s="37">
        <f t="shared" si="28"/>
        <v>0.5492227979274612</v>
      </c>
      <c r="N194" s="38">
        <v>290</v>
      </c>
      <c r="O194" s="38">
        <f t="shared" si="29"/>
        <v>153.20754716981133</v>
      </c>
      <c r="P194" s="38">
        <f t="shared" si="30"/>
        <v>123.33333333333334</v>
      </c>
      <c r="Q194" s="38">
        <f t="shared" si="31"/>
        <v>166.66666666666666</v>
      </c>
      <c r="R194" s="38">
        <f t="shared" si="32"/>
        <v>136.79245283018867</v>
      </c>
      <c r="S194" s="39">
        <f t="shared" si="33"/>
        <v>-13.459119496855322</v>
      </c>
      <c r="T194" s="39">
        <f t="shared" si="34"/>
        <v>-13.459119496855322</v>
      </c>
      <c r="U194" t="s">
        <v>243</v>
      </c>
      <c r="V194" t="s">
        <v>425</v>
      </c>
      <c r="W194" t="s">
        <v>449</v>
      </c>
      <c r="X194" t="s">
        <v>489</v>
      </c>
      <c r="Y194" s="41"/>
    </row>
    <row r="195" spans="1:25" ht="15" x14ac:dyDescent="0.25">
      <c r="A195">
        <v>1.72</v>
      </c>
      <c r="B195">
        <v>2.2200000000000002</v>
      </c>
      <c r="C195" s="29">
        <f t="shared" ref="C195:C258" si="35">IF(OR($A195="",$B195=""),"",(1/A195)+(1/B195)-1)</f>
        <v>3.1845799287659737E-2</v>
      </c>
      <c r="D195" s="30">
        <f>IF(OR($A195="",$B195=""),"",A195*'MPTO_working_2-way'!$G194)</f>
        <v>1.7747747747747746</v>
      </c>
      <c r="E195" s="32">
        <f>IF(OR($A195="",$B195=""),"",B195*'MPTO_working_2-way'!$G194)</f>
        <v>2.2906976744186047</v>
      </c>
      <c r="F195" s="30">
        <f>IF(OR($A195="",$B195=""),"",'MPTO_working_2-way'!D194)</f>
        <v>1.7684327528714336</v>
      </c>
      <c r="G195" s="32">
        <f>IF(OR($A195="",$B195=""),"",'MPTO_working_2-way'!E194)</f>
        <v>2.3013500482160079</v>
      </c>
      <c r="H195" s="30">
        <f>IF(OR($A195="",$B195=""),"",'OddsRatio_working_2-way'!M194)</f>
        <v>1.768221279597376</v>
      </c>
      <c r="I195" s="30">
        <f>IF(OR($A195="",$B195=""),"",'OddsRatio_working_2-way'!N194)</f>
        <v>2.3017082793177757</v>
      </c>
      <c r="J195" s="30">
        <f>IF('Log_working_2-way'!$D194="","",A195^('Log_working_2-way'!$D194))</f>
        <v>1.7653459246637417</v>
      </c>
      <c r="K195" s="32">
        <f>IF('Log_working_2-way'!$D194="","",B195^('Log_working_2-way'!$D194))</f>
        <v>2.3065987127837881</v>
      </c>
      <c r="L195" s="37">
        <f t="shared" si="27"/>
        <v>0.56345177664974622</v>
      </c>
      <c r="M195" s="37">
        <f t="shared" si="28"/>
        <v>0.43654822335025378</v>
      </c>
      <c r="N195" s="38">
        <v>291</v>
      </c>
      <c r="O195" s="38">
        <f t="shared" si="29"/>
        <v>121.81395348837209</v>
      </c>
      <c r="P195" s="38">
        <f t="shared" si="30"/>
        <v>159.91891891891893</v>
      </c>
      <c r="Q195" s="38">
        <f t="shared" si="31"/>
        <v>131.08108108108107</v>
      </c>
      <c r="R195" s="38">
        <f t="shared" si="32"/>
        <v>169.18604651162792</v>
      </c>
      <c r="S195" s="39">
        <f t="shared" si="33"/>
        <v>-9.2671275927089738</v>
      </c>
      <c r="T195" s="39">
        <f t="shared" si="34"/>
        <v>-9.267127592708988</v>
      </c>
      <c r="U195" t="s">
        <v>369</v>
      </c>
      <c r="V195" t="s">
        <v>266</v>
      </c>
      <c r="W195" t="s">
        <v>450</v>
      </c>
      <c r="X195" t="s">
        <v>489</v>
      </c>
      <c r="Y195" s="41"/>
    </row>
    <row r="196" spans="1:25" ht="15" x14ac:dyDescent="0.25">
      <c r="A196">
        <v>1.93</v>
      </c>
      <c r="B196">
        <v>1.98</v>
      </c>
      <c r="C196" s="29">
        <f t="shared" si="35"/>
        <v>2.3185220076411994E-2</v>
      </c>
      <c r="D196" s="30">
        <f>IF(OR($A196="",$B196=""),"",A196*'MPTO_working_2-way'!$G195)</f>
        <v>1.9747474747474751</v>
      </c>
      <c r="E196" s="32">
        <f>IF(OR($A196="",$B196=""),"",B196*'MPTO_working_2-way'!$G195)</f>
        <v>2.0259067357512959</v>
      </c>
      <c r="F196" s="30">
        <f>IF(OR($A196="",$B196=""),"",'MPTO_working_2-way'!D195)</f>
        <v>1.974169551066798</v>
      </c>
      <c r="G196" s="32">
        <f>IF(OR($A196="",$B196=""),"",'MPTO_working_2-way'!E195)</f>
        <v>2.0265153523890338</v>
      </c>
      <c r="H196" s="30">
        <f>IF(OR($A196="",$B196=""),"",'OddsRatio_working_2-way'!M195)</f>
        <v>1.9741558354989901</v>
      </c>
      <c r="I196" s="30">
        <f>IF(OR($A196="",$B196=""),"",'OddsRatio_working_2-way'!N195)</f>
        <v>2.0265298051494733</v>
      </c>
      <c r="J196" s="30">
        <f>IF('Log_working_2-way'!$D195="","",A196^('Log_working_2-way'!$D195))</f>
        <v>1.9738951466986834</v>
      </c>
      <c r="K196" s="32">
        <f>IF('Log_working_2-way'!$D195="","",B196^('Log_working_2-way'!$D195))</f>
        <v>2.0268045830085555</v>
      </c>
      <c r="L196" s="37">
        <f t="shared" si="27"/>
        <v>0.50639386189258306</v>
      </c>
      <c r="M196" s="37">
        <f t="shared" si="28"/>
        <v>0.49360613810741677</v>
      </c>
      <c r="N196" s="38">
        <v>292</v>
      </c>
      <c r="O196" s="38">
        <f t="shared" si="29"/>
        <v>140.70466321243524</v>
      </c>
      <c r="P196" s="38">
        <f t="shared" si="30"/>
        <v>144.52525252525251</v>
      </c>
      <c r="Q196" s="38">
        <f t="shared" si="31"/>
        <v>147.47474747474749</v>
      </c>
      <c r="R196" s="38">
        <f t="shared" si="32"/>
        <v>151.29533678756479</v>
      </c>
      <c r="S196" s="39">
        <f t="shared" si="33"/>
        <v>-6.7700842623122526</v>
      </c>
      <c r="T196" s="39">
        <f t="shared" si="34"/>
        <v>-6.770084262312281</v>
      </c>
      <c r="U196" t="s">
        <v>265</v>
      </c>
      <c r="V196" t="s">
        <v>429</v>
      </c>
      <c r="W196" t="s">
        <v>450</v>
      </c>
      <c r="X196" t="s">
        <v>489</v>
      </c>
      <c r="Y196" s="41"/>
    </row>
    <row r="197" spans="1:25" ht="15" x14ac:dyDescent="0.25">
      <c r="A197">
        <v>2.27</v>
      </c>
      <c r="B197">
        <v>1.68</v>
      </c>
      <c r="C197" s="29">
        <f t="shared" si="35"/>
        <v>3.5766729599328695E-2</v>
      </c>
      <c r="D197" s="30">
        <f>IF(OR($A197="",$B197=""),"",A197*'MPTO_working_2-way'!$G196)</f>
        <v>2.3511904761904763</v>
      </c>
      <c r="E197" s="32">
        <f>IF(OR($A197="",$B197=""),"",B197*'MPTO_working_2-way'!$G196)</f>
        <v>1.7400881057268722</v>
      </c>
      <c r="F197" s="30">
        <f>IF(OR($A197="",$B197=""),"",'MPTO_working_2-way'!D196)</f>
        <v>2.3660503784588656</v>
      </c>
      <c r="G197" s="32">
        <f>IF(OR($A197="",$B197=""),"",'MPTO_working_2-way'!E196)</f>
        <v>1.7320374239258789</v>
      </c>
      <c r="H197" s="30">
        <f>IF(OR($A197="",$B197=""),"",'OddsRatio_working_2-way'!M196)</f>
        <v>2.3666188418222287</v>
      </c>
      <c r="I197" s="30">
        <f>IF(OR($A197="",$B197=""),"",'OddsRatio_working_2-way'!N196)</f>
        <v>1.7317329231804059</v>
      </c>
      <c r="J197" s="30">
        <f>IF('Log_working_2-way'!$D196="","",A197^('Log_working_2-way'!$D196))</f>
        <v>2.37348902776783</v>
      </c>
      <c r="K197" s="32">
        <f>IF('Log_working_2-way'!$D196="","",B197^('Log_working_2-way'!$D196))</f>
        <v>1.72807279838637</v>
      </c>
      <c r="L197" s="37">
        <f t="shared" ref="L197:L200" si="36">(1/D197)</f>
        <v>0.42531645569620252</v>
      </c>
      <c r="M197" s="37">
        <f t="shared" ref="M197:M200" si="37">(1/E197)</f>
        <v>0.57468354430379742</v>
      </c>
      <c r="N197" s="38">
        <v>293</v>
      </c>
      <c r="O197" s="38">
        <f t="shared" ref="O197:O200" si="38">(1/A197)*((N197*A197)-N197)</f>
        <v>163.92511013215858</v>
      </c>
      <c r="P197" s="38">
        <f t="shared" ref="P197:P200" si="39">(1/B197)*((N197*B197)-N197)</f>
        <v>118.5952380952381</v>
      </c>
      <c r="Q197" s="38">
        <f t="shared" ref="Q197:Q200" si="40">(1/B197)*N197</f>
        <v>174.4047619047619</v>
      </c>
      <c r="R197" s="38">
        <f t="shared" ref="R197:R200" si="41">(1/A197)*N197</f>
        <v>129.07488986784139</v>
      </c>
      <c r="S197" s="39">
        <f t="shared" ref="S197:S200" si="42">O197-Q197</f>
        <v>-10.479651772603319</v>
      </c>
      <c r="T197" s="39">
        <f t="shared" ref="T197:T200" si="43">P197-R197</f>
        <v>-10.47965177260329</v>
      </c>
      <c r="U197" t="s">
        <v>292</v>
      </c>
      <c r="V197" t="s">
        <v>293</v>
      </c>
      <c r="W197" t="s">
        <v>444</v>
      </c>
      <c r="X197" t="s">
        <v>489</v>
      </c>
      <c r="Y197" s="41"/>
    </row>
    <row r="198" spans="1:25" s="35" customFormat="1" ht="15" x14ac:dyDescent="0.25">
      <c r="A198">
        <v>1.88</v>
      </c>
      <c r="B198">
        <v>2.04</v>
      </c>
      <c r="C198" s="29">
        <f t="shared" si="35"/>
        <v>2.2110972048393851E-2</v>
      </c>
      <c r="D198" s="30">
        <f>IF(OR($A198="",$B198=""),"",A198*'MPTO_working_2-way'!$G197)</f>
        <v>1.9215686274509802</v>
      </c>
      <c r="E198" s="32">
        <f>IF(OR($A198="",$B198=""),"",B198*'MPTO_working_2-way'!$G197)</f>
        <v>2.0851063829787235</v>
      </c>
      <c r="F198" s="30">
        <f>IF(OR($A198="",$B198=""),"",'MPTO_working_2-way'!D197)</f>
        <v>1.9199038846615937</v>
      </c>
      <c r="G198" s="32">
        <f>IF(OR($A198="",$B198=""),"",'MPTO_working_2-way'!E197)</f>
        <v>2.087070091423596</v>
      </c>
      <c r="H198" s="30">
        <f>IF(OR($A198="",$B198=""),"",'OddsRatio_working_2-way'!M197)</f>
        <v>1.9198662110077995</v>
      </c>
      <c r="I198" s="30">
        <f>IF(OR($A198="",$B198=""),"",'OddsRatio_working_2-way'!N197)</f>
        <v>2.0871146130092182</v>
      </c>
      <c r="J198" s="30">
        <f>IF('Log_working_2-way'!$D197="","",A198^('Log_working_2-way'!$D197))</f>
        <v>1.9191164053861676</v>
      </c>
      <c r="K198" s="32">
        <f>IF('Log_working_2-way'!$D197="","",B198^('Log_working_2-way'!$D197))</f>
        <v>2.0880014698245399</v>
      </c>
      <c r="L198" s="37">
        <f t="shared" si="36"/>
        <v>0.52040816326530615</v>
      </c>
      <c r="M198" s="37">
        <f t="shared" si="37"/>
        <v>0.47959183673469385</v>
      </c>
      <c r="N198" s="38">
        <v>294</v>
      </c>
      <c r="O198" s="38">
        <f t="shared" si="38"/>
        <v>137.61702127659569</v>
      </c>
      <c r="P198" s="38">
        <f t="shared" si="39"/>
        <v>149.88235294117646</v>
      </c>
      <c r="Q198" s="38">
        <f t="shared" si="40"/>
        <v>144.11764705882354</v>
      </c>
      <c r="R198" s="38">
        <f t="shared" si="41"/>
        <v>156.38297872340425</v>
      </c>
      <c r="S198" s="39">
        <f t="shared" si="42"/>
        <v>-6.5006257822278428</v>
      </c>
      <c r="T198" s="39">
        <f t="shared" si="43"/>
        <v>-6.500625782227786</v>
      </c>
      <c r="U198" t="s">
        <v>309</v>
      </c>
      <c r="V198" t="s">
        <v>401</v>
      </c>
      <c r="W198" t="s">
        <v>446</v>
      </c>
      <c r="X198" t="s">
        <v>489</v>
      </c>
      <c r="Y198" s="41"/>
    </row>
    <row r="199" spans="1:25" ht="15" x14ac:dyDescent="0.25">
      <c r="A199">
        <v>2.67</v>
      </c>
      <c r="B199">
        <v>1.5</v>
      </c>
      <c r="C199" s="29">
        <f t="shared" si="35"/>
        <v>4.1198501872659055E-2</v>
      </c>
      <c r="D199" s="30">
        <f>IF(OR($A199="",$B199=""),"",A199*'MPTO_working_2-way'!$G198)</f>
        <v>2.78</v>
      </c>
      <c r="E199" s="32">
        <f>IF(OR($A199="",$B199=""),"",B199*'MPTO_working_2-way'!$G198)</f>
        <v>1.5617977528089886</v>
      </c>
      <c r="F199" s="30">
        <f>IF(OR($A199="",$B199=""),"",'MPTO_working_2-way'!D198)</f>
        <v>2.8253968253968247</v>
      </c>
      <c r="G199" s="32">
        <f>IF(OR($A199="",$B199=""),"",'MPTO_working_2-way'!E198)</f>
        <v>1.5478260869565217</v>
      </c>
      <c r="H199" s="30">
        <f>IF(OR($A199="",$B199=""),"",'OddsRatio_working_2-way'!M198)</f>
        <v>2.8275666882497057</v>
      </c>
      <c r="I199" s="30">
        <f>IF(OR($A199="",$B199=""),"",'OddsRatio_working_2-way'!N198)</f>
        <v>1.547175655164583</v>
      </c>
      <c r="J199" s="30">
        <f>IF('Log_working_2-way'!$D198="","",A199^('Log_working_2-way'!$D198))</f>
        <v>2.8492013733638273</v>
      </c>
      <c r="K199" s="32">
        <f>IF('Log_working_2-way'!$D198="","",B199^('Log_working_2-way'!$D198))</f>
        <v>1.5407739873024775</v>
      </c>
      <c r="L199" s="37">
        <f t="shared" si="36"/>
        <v>0.35971223021582738</v>
      </c>
      <c r="M199" s="37">
        <f t="shared" si="37"/>
        <v>0.64028776978417279</v>
      </c>
      <c r="N199" s="38">
        <v>295</v>
      </c>
      <c r="O199" s="38">
        <f t="shared" si="38"/>
        <v>184.51310861423221</v>
      </c>
      <c r="P199" s="38">
        <f t="shared" si="39"/>
        <v>98.333333333333329</v>
      </c>
      <c r="Q199" s="38">
        <f t="shared" si="40"/>
        <v>196.66666666666666</v>
      </c>
      <c r="R199" s="38">
        <f t="shared" si="41"/>
        <v>110.48689138576779</v>
      </c>
      <c r="S199" s="39">
        <f t="shared" si="42"/>
        <v>-12.153558052434448</v>
      </c>
      <c r="T199" s="39">
        <f t="shared" si="43"/>
        <v>-12.153558052434462</v>
      </c>
      <c r="U199" t="s">
        <v>414</v>
      </c>
      <c r="V199" t="s">
        <v>204</v>
      </c>
      <c r="W199" t="s">
        <v>447</v>
      </c>
      <c r="X199" t="s">
        <v>489</v>
      </c>
      <c r="Y199" s="41"/>
    </row>
    <row r="200" spans="1:25" s="50" customFormat="1" ht="15" x14ac:dyDescent="0.25">
      <c r="A200" s="58">
        <v>1.93</v>
      </c>
      <c r="B200" s="58">
        <v>1.94</v>
      </c>
      <c r="C200" s="59">
        <f t="shared" si="35"/>
        <v>3.3598632551679941E-2</v>
      </c>
      <c r="D200" s="60">
        <f>IF(OR($A200="",$B200=""),"",A200*'MPTO_working_2-way'!$G199)</f>
        <v>1.9948453608247423</v>
      </c>
      <c r="E200" s="62">
        <f>IF(OR($A200="",$B200=""),"",B200*'MPTO_working_2-way'!$G199)</f>
        <v>2.0051813471502591</v>
      </c>
      <c r="F200" s="60">
        <f>IF(OR($A200="",$B200=""),"",'MPTO_working_2-way'!D199)</f>
        <v>1.9946726333173512</v>
      </c>
      <c r="G200" s="62">
        <f>IF(OR($A200="",$B200=""),"",'MPTO_working_2-way'!E199)</f>
        <v>2.0053558995233249</v>
      </c>
      <c r="H200" s="60">
        <f>IF(OR($A200="",$B200=""),"",'OddsRatio_working_2-way'!M199)</f>
        <v>1.9946666286387909</v>
      </c>
      <c r="I200" s="60">
        <f>IF(OR($A200="",$B200=""),"",'OddsRatio_working_2-way'!N199)</f>
        <v>2.0053619687316817</v>
      </c>
      <c r="J200" s="60">
        <f>IF('Log_working_2-way'!$D199="","",A200^('Log_working_2-way'!$D199))</f>
        <v>1.9945880029745278</v>
      </c>
      <c r="K200" s="62">
        <f>IF('Log_working_2-way'!$D199="","",B200^('Log_working_2-way'!$D199))</f>
        <v>2.0054414461156225</v>
      </c>
      <c r="L200" s="65">
        <f t="shared" si="36"/>
        <v>0.50129198966408273</v>
      </c>
      <c r="M200" s="65">
        <f t="shared" si="37"/>
        <v>0.49870801033591733</v>
      </c>
      <c r="N200" s="66">
        <v>296</v>
      </c>
      <c r="O200" s="66">
        <f t="shared" si="38"/>
        <v>142.6321243523316</v>
      </c>
      <c r="P200" s="66">
        <f t="shared" si="39"/>
        <v>143.42268041237116</v>
      </c>
      <c r="Q200" s="66">
        <f t="shared" si="40"/>
        <v>152.57731958762889</v>
      </c>
      <c r="R200" s="66">
        <f t="shared" si="41"/>
        <v>153.36787564766843</v>
      </c>
      <c r="S200" s="67">
        <f t="shared" si="42"/>
        <v>-9.945195235297291</v>
      </c>
      <c r="T200" s="67">
        <f t="shared" si="43"/>
        <v>-9.9451952352972626</v>
      </c>
      <c r="U200" s="58" t="s">
        <v>440</v>
      </c>
      <c r="V200" s="58" t="s">
        <v>328</v>
      </c>
      <c r="W200" s="58" t="s">
        <v>448</v>
      </c>
      <c r="X200" s="58" t="s">
        <v>489</v>
      </c>
      <c r="Y200" s="52"/>
    </row>
    <row r="201" spans="1:25" s="35" customFormat="1" ht="15" x14ac:dyDescent="0.25">
      <c r="A201">
        <v>1.98</v>
      </c>
      <c r="B201">
        <v>1.91</v>
      </c>
      <c r="C201" s="29">
        <f t="shared" si="35"/>
        <v>2.861071447458885E-2</v>
      </c>
      <c r="D201" s="30">
        <f>IF(OR($A201="",$B201=""),"",A201*'MPTO_working_2-way'!$G200)</f>
        <v>2.0366492146596857</v>
      </c>
      <c r="E201" s="32">
        <f>IF(OR($A201="",$B201=""),"",B201*'MPTO_working_2-way'!$G200)</f>
        <v>1.9646464646464645</v>
      </c>
      <c r="F201" s="30">
        <f>IF(OR($A201="",$B201=""),"",'MPTO_working_2-way'!D200)</f>
        <v>2.0377175494369308</v>
      </c>
      <c r="G201" s="32">
        <f>IF(OR($A201="",$B201=""),"",'MPTO_working_2-way'!E200)</f>
        <v>1.9636533568721115</v>
      </c>
      <c r="H201" s="30">
        <f>IF(OR($A201="",$B201=""),"",'OddsRatio_working_2-way'!M200)</f>
        <v>2.0377490433255412</v>
      </c>
      <c r="I201" s="30">
        <f>IF(OR($A201="",$B201=""),"",'OddsRatio_working_2-way'!N200)</f>
        <v>1.9636241116594322</v>
      </c>
      <c r="J201" s="30">
        <f>IF('Log_working_2-way'!$D200="","",A201^('Log_working_2-way'!$D200))</f>
        <v>2.0382337672504618</v>
      </c>
      <c r="K201" s="32">
        <f>IF('Log_working_2-way'!$D200="","",B201^('Log_working_2-way'!$D200))</f>
        <v>1.9631742210121639</v>
      </c>
      <c r="L201" s="37">
        <f t="shared" ref="L201:L261" si="44">(1/D201)</f>
        <v>0.49100257069408743</v>
      </c>
      <c r="M201" s="37">
        <f t="shared" ref="M201:M261" si="45">(1/E201)</f>
        <v>0.50899742930591263</v>
      </c>
      <c r="N201" s="38">
        <v>297</v>
      </c>
      <c r="O201" s="38">
        <f t="shared" ref="O201:O261" si="46">(1/A201)*((N201*A201)-N201)</f>
        <v>146.99999999999997</v>
      </c>
      <c r="P201" s="38">
        <f t="shared" ref="P201:P261" si="47">(1/B201)*((N201*B201)-N201)</f>
        <v>141.50261780104711</v>
      </c>
      <c r="Q201" s="38">
        <f t="shared" ref="Q201:Q261" si="48">(1/B201)*N201</f>
        <v>155.49738219895289</v>
      </c>
      <c r="R201" s="38">
        <f t="shared" ref="R201:R261" si="49">(1/A201)*N201</f>
        <v>150</v>
      </c>
      <c r="S201" s="39">
        <f t="shared" ref="S201:S261" si="50">O201-Q201</f>
        <v>-8.4973821989529199</v>
      </c>
      <c r="T201" s="39">
        <f t="shared" ref="T201:T261" si="51">P201-R201</f>
        <v>-8.4973821989528915</v>
      </c>
      <c r="U201" t="s">
        <v>126</v>
      </c>
      <c r="V201" t="s">
        <v>161</v>
      </c>
      <c r="W201" t="s">
        <v>94</v>
      </c>
      <c r="X201" t="s">
        <v>494</v>
      </c>
      <c r="Y201" s="41"/>
    </row>
    <row r="202" spans="1:25" s="35" customFormat="1" ht="15" x14ac:dyDescent="0.25">
      <c r="A202">
        <v>2.31</v>
      </c>
      <c r="B202">
        <v>1.67</v>
      </c>
      <c r="C202" s="29">
        <f t="shared" si="35"/>
        <v>3.1702828110013792E-2</v>
      </c>
      <c r="D202" s="30">
        <f>IF(OR($A202="",$B202=""),"",A202*'MPTO_working_2-way'!$G201)</f>
        <v>2.3832335329341321</v>
      </c>
      <c r="E202" s="32">
        <f>IF(OR($A202="",$B202=""),"",B202*'MPTO_working_2-way'!$G201)</f>
        <v>1.722943722943723</v>
      </c>
      <c r="F202" s="30">
        <f>IF(OR($A202="",$B202=""),"",'MPTO_working_2-way'!D201)</f>
        <v>2.397799670572148</v>
      </c>
      <c r="G202" s="32">
        <f>IF(OR($A202="",$B202=""),"",'MPTO_working_2-way'!E201)</f>
        <v>1.7154100984947862</v>
      </c>
      <c r="H202" s="30">
        <f>IF(OR($A202="",$B202=""),"",'OddsRatio_working_2-way'!M201)</f>
        <v>2.3982932026570873</v>
      </c>
      <c r="I202" s="30">
        <f>IF(OR($A202="",$B202=""),"",'OddsRatio_working_2-way'!N201)</f>
        <v>1.7151575921986633</v>
      </c>
      <c r="J202" s="30">
        <f>IF('Log_working_2-way'!$D201="","",A202^('Log_working_2-way'!$D201))</f>
        <v>2.4050060096166201</v>
      </c>
      <c r="K202" s="32">
        <f>IF('Log_working_2-way'!$D201="","",B202^('Log_working_2-way'!$D201))</f>
        <v>1.7117407279082215</v>
      </c>
      <c r="L202" s="37">
        <f t="shared" si="44"/>
        <v>0.41959798994974867</v>
      </c>
      <c r="M202" s="37">
        <f t="shared" si="45"/>
        <v>0.58040201005025127</v>
      </c>
      <c r="N202" s="38">
        <v>298</v>
      </c>
      <c r="O202" s="38">
        <f t="shared" si="46"/>
        <v>168.99567099567099</v>
      </c>
      <c r="P202" s="38">
        <f t="shared" si="47"/>
        <v>119.55688622754491</v>
      </c>
      <c r="Q202" s="38">
        <f t="shared" si="48"/>
        <v>178.44311377245512</v>
      </c>
      <c r="R202" s="38">
        <f t="shared" si="49"/>
        <v>129.00432900432901</v>
      </c>
      <c r="S202" s="39">
        <f t="shared" si="50"/>
        <v>-9.4474427767841291</v>
      </c>
      <c r="T202" s="39">
        <f t="shared" si="51"/>
        <v>-9.4474427767841007</v>
      </c>
      <c r="U202" t="s">
        <v>127</v>
      </c>
      <c r="V202" t="s">
        <v>113</v>
      </c>
      <c r="W202" t="s">
        <v>94</v>
      </c>
      <c r="X202" t="s">
        <v>494</v>
      </c>
      <c r="Y202" s="41"/>
    </row>
    <row r="203" spans="1:25" ht="15" x14ac:dyDescent="0.25">
      <c r="A203">
        <v>2.21</v>
      </c>
      <c r="B203">
        <v>1.72</v>
      </c>
      <c r="C203" s="29">
        <f t="shared" si="35"/>
        <v>3.3884036620014824E-2</v>
      </c>
      <c r="D203" s="30">
        <f>IF(OR($A203="",$B203=""),"",A203*'MPTO_working_2-way'!$G202)</f>
        <v>2.2848837209302326</v>
      </c>
      <c r="E203" s="32">
        <f>IF(OR($A203="",$B203=""),"",B203*'MPTO_working_2-way'!$G202)</f>
        <v>1.7782805429864255</v>
      </c>
      <c r="F203" s="30">
        <f>IF(OR($A203="",$B203=""),"",'MPTO_working_2-way'!D202)</f>
        <v>2.2959652089876781</v>
      </c>
      <c r="G203" s="32">
        <f>IF(OR($A203="",$B203=""),"",'MPTO_working_2-way'!E202)</f>
        <v>1.7716256524981358</v>
      </c>
      <c r="H203" s="30">
        <f>IF(OR($A203="",$B203=""),"",'OddsRatio_working_2-way'!M202)</f>
        <v>2.2963624321753371</v>
      </c>
      <c r="I203" s="30">
        <f>IF(OR($A203="",$B203=""),"",'OddsRatio_working_2-way'!N202)</f>
        <v>1.7713892158398703</v>
      </c>
      <c r="J203" s="30">
        <f>IF('Log_working_2-way'!$D202="","",A203^('Log_working_2-way'!$D202))</f>
        <v>2.3014598613122459</v>
      </c>
      <c r="K203" s="32">
        <f>IF('Log_working_2-way'!$D202="","",B203^('Log_working_2-way'!$D202))</f>
        <v>1.7683679149287428</v>
      </c>
      <c r="L203" s="37">
        <f t="shared" si="44"/>
        <v>0.43765903307888038</v>
      </c>
      <c r="M203" s="37">
        <f t="shared" si="45"/>
        <v>0.56234096692111957</v>
      </c>
      <c r="N203" s="38">
        <v>299</v>
      </c>
      <c r="O203" s="38">
        <f t="shared" si="46"/>
        <v>163.70588235294116</v>
      </c>
      <c r="P203" s="38">
        <f t="shared" si="47"/>
        <v>125.16279069767441</v>
      </c>
      <c r="Q203" s="38">
        <f t="shared" si="48"/>
        <v>173.83720930232559</v>
      </c>
      <c r="R203" s="38">
        <f t="shared" si="49"/>
        <v>135.29411764705881</v>
      </c>
      <c r="S203" s="39">
        <f t="shared" si="50"/>
        <v>-10.13132694938443</v>
      </c>
      <c r="T203" s="39">
        <f t="shared" si="51"/>
        <v>-10.131326949384402</v>
      </c>
      <c r="U203" t="s">
        <v>181</v>
      </c>
      <c r="V203" t="s">
        <v>182</v>
      </c>
      <c r="W203" t="s">
        <v>94</v>
      </c>
      <c r="X203" t="s">
        <v>494</v>
      </c>
      <c r="Y203" s="41"/>
    </row>
    <row r="204" spans="1:25" ht="15" x14ac:dyDescent="0.25">
      <c r="A204">
        <v>2.33</v>
      </c>
      <c r="B204">
        <v>1.65</v>
      </c>
      <c r="C204" s="29">
        <f t="shared" si="35"/>
        <v>3.5245155416829377E-2</v>
      </c>
      <c r="D204" s="30">
        <f>IF(OR($A204="",$B204=""),"",A204*'MPTO_working_2-way'!$G203)</f>
        <v>2.4121212121212126</v>
      </c>
      <c r="E204" s="32">
        <f>IF(OR($A204="",$B204=""),"",B204*'MPTO_working_2-way'!$G203)</f>
        <v>1.7081545064377683</v>
      </c>
      <c r="F204" s="30">
        <f>IF(OR($A204="",$B204=""),"",'MPTO_working_2-way'!D203)</f>
        <v>2.4297677358192451</v>
      </c>
      <c r="G204" s="32">
        <f>IF(OR($A204="",$B204=""),"",'MPTO_working_2-way'!E203)</f>
        <v>1.6994142999226434</v>
      </c>
      <c r="H204" s="30">
        <f>IF(OR($A204="",$B204=""),"",'OddsRatio_working_2-way'!M203)</f>
        <v>2.4304383405634256</v>
      </c>
      <c r="I204" s="30">
        <f>IF(OR($A204="",$B204=""),"",'OddsRatio_working_2-way'!N203)</f>
        <v>1.6990864070422753</v>
      </c>
      <c r="J204" s="30">
        <f>IF('Log_working_2-way'!$D203="","",A204^('Log_working_2-way'!$D203))</f>
        <v>2.4386155296037653</v>
      </c>
      <c r="K204" s="32">
        <f>IF('Log_working_2-way'!$D203="","",B204^('Log_working_2-way'!$D203))</f>
        <v>1.6951127521022427</v>
      </c>
      <c r="L204" s="37">
        <f t="shared" si="44"/>
        <v>0.41457286432160795</v>
      </c>
      <c r="M204" s="37">
        <f t="shared" si="45"/>
        <v>0.58542713567839189</v>
      </c>
      <c r="N204" s="38">
        <v>300</v>
      </c>
      <c r="O204" s="38">
        <f t="shared" si="46"/>
        <v>171.24463519313306</v>
      </c>
      <c r="P204" s="38">
        <f t="shared" si="47"/>
        <v>118.18181818181819</v>
      </c>
      <c r="Q204" s="38">
        <f t="shared" si="48"/>
        <v>181.81818181818181</v>
      </c>
      <c r="R204" s="38">
        <f t="shared" si="49"/>
        <v>128.75536480686696</v>
      </c>
      <c r="S204" s="39">
        <f t="shared" si="50"/>
        <v>-10.573546625048749</v>
      </c>
      <c r="T204" s="39">
        <f t="shared" si="51"/>
        <v>-10.573546625048778</v>
      </c>
      <c r="U204" t="s">
        <v>101</v>
      </c>
      <c r="V204" t="s">
        <v>176</v>
      </c>
      <c r="W204" t="s">
        <v>94</v>
      </c>
      <c r="X204" t="s">
        <v>494</v>
      </c>
      <c r="Y204" s="41"/>
    </row>
    <row r="205" spans="1:25" s="35" customFormat="1" ht="15" x14ac:dyDescent="0.25">
      <c r="A205">
        <v>1.96</v>
      </c>
      <c r="B205">
        <v>1.93</v>
      </c>
      <c r="C205" s="29">
        <f t="shared" si="35"/>
        <v>2.8338796658559762E-2</v>
      </c>
      <c r="D205" s="30">
        <f>IF(OR($A205="",$B205=""),"",A205*'MPTO_working_2-way'!$G204)</f>
        <v>2.0155440414507773</v>
      </c>
      <c r="E205" s="32">
        <f>IF(OR($A205="",$B205=""),"",B205*'MPTO_working_2-way'!$G204)</f>
        <v>1.9846938775510203</v>
      </c>
      <c r="F205" s="30">
        <f>IF(OR($A205="",$B205=""),"",'MPTO_working_2-way'!D204)</f>
        <v>2.0159880622468553</v>
      </c>
      <c r="G205" s="32">
        <f>IF(OR($A205="",$B205=""),"",'MPTO_working_2-way'!E204)</f>
        <v>1.9842635333613092</v>
      </c>
      <c r="H205" s="30">
        <f>IF(OR($A205="",$B205=""),"",'OddsRatio_working_2-way'!M204)</f>
        <v>2.0160010160015238</v>
      </c>
      <c r="I205" s="30">
        <f>IF(OR($A205="",$B205=""),"",'OddsRatio_working_2-way'!N204)</f>
        <v>1.9842509842514759</v>
      </c>
      <c r="J205" s="30">
        <f>IF('Log_working_2-way'!$D204="","",A205^('Log_working_2-way'!$D204))</f>
        <v>2.0162023284286739</v>
      </c>
      <c r="K205" s="32">
        <f>IF('Log_working_2-way'!$D204="","",B205^('Log_working_2-way'!$D204))</f>
        <v>1.9840560014719333</v>
      </c>
      <c r="L205" s="37">
        <f t="shared" si="44"/>
        <v>0.49614395886889456</v>
      </c>
      <c r="M205" s="37">
        <f t="shared" si="45"/>
        <v>0.50385604113110538</v>
      </c>
      <c r="N205" s="38">
        <v>301</v>
      </c>
      <c r="O205" s="38">
        <f t="shared" si="46"/>
        <v>147.42857142857144</v>
      </c>
      <c r="P205" s="38">
        <f t="shared" si="47"/>
        <v>145.04145077720207</v>
      </c>
      <c r="Q205" s="38">
        <f t="shared" si="48"/>
        <v>155.95854922279796</v>
      </c>
      <c r="R205" s="38">
        <f t="shared" si="49"/>
        <v>153.57142857142858</v>
      </c>
      <c r="S205" s="39">
        <f t="shared" si="50"/>
        <v>-8.5299777942265109</v>
      </c>
      <c r="T205" s="39">
        <f t="shared" si="51"/>
        <v>-8.5299777942265109</v>
      </c>
      <c r="U205" t="s">
        <v>178</v>
      </c>
      <c r="V205" t="s">
        <v>116</v>
      </c>
      <c r="W205" t="s">
        <v>94</v>
      </c>
      <c r="X205" t="s">
        <v>494</v>
      </c>
      <c r="Y205" s="41"/>
    </row>
    <row r="206" spans="1:25" ht="15" x14ac:dyDescent="0.25">
      <c r="A206">
        <v>2</v>
      </c>
      <c r="B206">
        <v>1.88</v>
      </c>
      <c r="C206" s="29">
        <f t="shared" si="35"/>
        <v>3.1914893617021267E-2</v>
      </c>
      <c r="D206" s="30">
        <f>IF(OR($A206="",$B206=""),"",A206*'MPTO_working_2-way'!$G205)</f>
        <v>2.0638297872340425</v>
      </c>
      <c r="E206" s="32">
        <f>IF(OR($A206="",$B206=""),"",B206*'MPTO_working_2-way'!$G205)</f>
        <v>1.94</v>
      </c>
      <c r="F206" s="30">
        <f>IF(OR($A206="",$B206=""),"",'MPTO_working_2-way'!D205)</f>
        <v>2.0659340659340657</v>
      </c>
      <c r="G206" s="32">
        <f>IF(OR($A206="",$B206=""),"",'MPTO_working_2-way'!E205)</f>
        <v>1.9381443298969072</v>
      </c>
      <c r="H206" s="30">
        <f>IF(OR($A206="",$B206=""),"",'OddsRatio_working_2-way'!M205)</f>
        <v>2.0660035817780522</v>
      </c>
      <c r="I206" s="30">
        <f>IF(OR($A206="",$B206=""),"",'OddsRatio_working_2-way'!N205)</f>
        <v>1.9380831519646857</v>
      </c>
      <c r="J206" s="30">
        <f>IF('Log_working_2-way'!$D205="","",A206^('Log_working_2-way'!$D205))</f>
        <v>2.0669618454035223</v>
      </c>
      <c r="K206" s="32">
        <f>IF('Log_working_2-way'!$D205="","",B206^('Log_working_2-way'!$D205))</f>
        <v>1.9372406373367297</v>
      </c>
      <c r="L206" s="37">
        <f t="shared" si="44"/>
        <v>0.4845360824742268</v>
      </c>
      <c r="M206" s="37">
        <f t="shared" si="45"/>
        <v>0.51546391752577325</v>
      </c>
      <c r="N206" s="38">
        <v>302</v>
      </c>
      <c r="O206" s="38">
        <f t="shared" si="46"/>
        <v>151</v>
      </c>
      <c r="P206" s="38">
        <f t="shared" si="47"/>
        <v>141.36170212765956</v>
      </c>
      <c r="Q206" s="38">
        <f t="shared" si="48"/>
        <v>160.63829787234042</v>
      </c>
      <c r="R206" s="38">
        <f t="shared" si="49"/>
        <v>151</v>
      </c>
      <c r="S206" s="39">
        <f t="shared" si="50"/>
        <v>-9.6382978723404165</v>
      </c>
      <c r="T206" s="39">
        <f t="shared" si="51"/>
        <v>-9.6382978723404449</v>
      </c>
      <c r="U206" t="s">
        <v>105</v>
      </c>
      <c r="V206" t="s">
        <v>164</v>
      </c>
      <c r="W206" t="s">
        <v>71</v>
      </c>
      <c r="X206" t="s">
        <v>494</v>
      </c>
      <c r="Y206" s="41"/>
    </row>
    <row r="207" spans="1:25" ht="15" x14ac:dyDescent="0.25">
      <c r="A207">
        <v>1.99</v>
      </c>
      <c r="B207">
        <v>1.88</v>
      </c>
      <c r="C207" s="29">
        <f t="shared" si="35"/>
        <v>3.4427456431091574E-2</v>
      </c>
      <c r="D207" s="30">
        <f>IF(OR($A207="",$B207=""),"",A207*'MPTO_working_2-way'!$G206)</f>
        <v>2.0585106382978724</v>
      </c>
      <c r="E207" s="32">
        <f>IF(OR($A207="",$B207=""),"",B207*'MPTO_working_2-way'!$G206)</f>
        <v>1.9447236180904521</v>
      </c>
      <c r="F207" s="30">
        <f>IF(OR($A207="",$B207=""),"",'MPTO_working_2-way'!D206)</f>
        <v>2.0605860321656753</v>
      </c>
      <c r="G207" s="32">
        <f>IF(OR($A207="",$B207=""),"",'MPTO_working_2-way'!E206)</f>
        <v>1.9428749480681344</v>
      </c>
      <c r="H207" s="30">
        <f>IF(OR($A207="",$B207=""),"",'OddsRatio_working_2-way'!M206)</f>
        <v>2.0606601717798219</v>
      </c>
      <c r="I207" s="30">
        <f>IF(OR($A207="",$B207=""),"",'OddsRatio_working_2-way'!N206)</f>
        <v>1.9428090415820634</v>
      </c>
      <c r="J207" s="30">
        <f>IF('Log_working_2-way'!$D206="","",A207^('Log_working_2-way'!$D206))</f>
        <v>2.0616072733158419</v>
      </c>
      <c r="K207" s="32">
        <f>IF('Log_working_2-way'!$D206="","",B207^('Log_working_2-way'!$D206))</f>
        <v>1.9419679246135251</v>
      </c>
      <c r="L207" s="37">
        <f t="shared" si="44"/>
        <v>0.48578811369509045</v>
      </c>
      <c r="M207" s="37">
        <f t="shared" si="45"/>
        <v>0.51421188630490955</v>
      </c>
      <c r="N207" s="38">
        <v>303</v>
      </c>
      <c r="O207" s="38">
        <f t="shared" si="46"/>
        <v>150.73869346733667</v>
      </c>
      <c r="P207" s="38">
        <f t="shared" si="47"/>
        <v>141.82978723404256</v>
      </c>
      <c r="Q207" s="38">
        <f t="shared" si="48"/>
        <v>161.17021276595744</v>
      </c>
      <c r="R207" s="38">
        <f t="shared" si="49"/>
        <v>152.2613065326633</v>
      </c>
      <c r="S207" s="39">
        <f t="shared" si="50"/>
        <v>-10.431519298620771</v>
      </c>
      <c r="T207" s="39">
        <f t="shared" si="51"/>
        <v>-10.431519298620742</v>
      </c>
      <c r="U207" t="s">
        <v>130</v>
      </c>
      <c r="V207" t="s">
        <v>132</v>
      </c>
      <c r="W207" t="s">
        <v>71</v>
      </c>
      <c r="X207" t="s">
        <v>494</v>
      </c>
      <c r="Y207" s="41"/>
    </row>
    <row r="208" spans="1:25" ht="15" x14ac:dyDescent="0.25">
      <c r="A208">
        <v>1.69</v>
      </c>
      <c r="B208">
        <v>2.23</v>
      </c>
      <c r="C208" s="29">
        <f t="shared" si="35"/>
        <v>4.0146469604903645E-2</v>
      </c>
      <c r="D208" s="30">
        <f>IF(OR($A208="",$B208=""),"",A208*'MPTO_working_2-way'!$G207)</f>
        <v>1.7578475336322872</v>
      </c>
      <c r="E208" s="32">
        <f>IF(OR($A208="",$B208=""),"",B208*'MPTO_working_2-way'!$G207)</f>
        <v>2.3195266272189352</v>
      </c>
      <c r="F208" s="30">
        <f>IF(OR($A208="",$B208=""),"",'MPTO_working_2-way'!D207)</f>
        <v>1.7493443498038854</v>
      </c>
      <c r="G208" s="32">
        <f>IF(OR($A208="",$B208=""),"",'MPTO_working_2-way'!E207)</f>
        <v>2.3344999535416733</v>
      </c>
      <c r="H208" s="30">
        <f>IF(OR($A208="",$B208=""),"",'OddsRatio_working_2-way'!M207)</f>
        <v>1.7489830503797115</v>
      </c>
      <c r="I208" s="30">
        <f>IF(OR($A208="",$B208=""),"",'OddsRatio_working_2-way'!N207)</f>
        <v>2.3351436985029639</v>
      </c>
      <c r="J208" s="30">
        <f>IF('Log_working_2-way'!$D207="","",A208^('Log_working_2-way'!$D207))</f>
        <v>1.7451064167640695</v>
      </c>
      <c r="K208" s="32">
        <f>IF('Log_working_2-way'!$D207="","",B208^('Log_working_2-way'!$D207))</f>
        <v>2.3420901732972235</v>
      </c>
      <c r="L208" s="37">
        <f t="shared" si="44"/>
        <v>0.56887755102040816</v>
      </c>
      <c r="M208" s="37">
        <f t="shared" si="45"/>
        <v>0.43112244897959179</v>
      </c>
      <c r="N208" s="38">
        <v>304</v>
      </c>
      <c r="O208" s="38">
        <f t="shared" si="46"/>
        <v>124.11834319526628</v>
      </c>
      <c r="P208" s="38">
        <f t="shared" si="47"/>
        <v>167.67713004484304</v>
      </c>
      <c r="Q208" s="38">
        <f t="shared" si="48"/>
        <v>136.32286995515696</v>
      </c>
      <c r="R208" s="38">
        <f t="shared" si="49"/>
        <v>179.88165680473372</v>
      </c>
      <c r="S208" s="39">
        <f t="shared" si="50"/>
        <v>-12.204526759890683</v>
      </c>
      <c r="T208" s="39">
        <f t="shared" si="51"/>
        <v>-12.204526759890683</v>
      </c>
      <c r="U208" t="s">
        <v>93</v>
      </c>
      <c r="V208" t="s">
        <v>75</v>
      </c>
      <c r="W208" t="s">
        <v>71</v>
      </c>
      <c r="X208" t="s">
        <v>494</v>
      </c>
      <c r="Y208" s="41"/>
    </row>
    <row r="209" spans="1:25" ht="15" x14ac:dyDescent="0.25">
      <c r="A209">
        <v>1.93</v>
      </c>
      <c r="B209">
        <v>1.94</v>
      </c>
      <c r="C209" s="29">
        <f t="shared" si="35"/>
        <v>3.3598632551679941E-2</v>
      </c>
      <c r="D209" s="30">
        <f>IF(OR($A209="",$B209=""),"",A209*'MPTO_working_2-way'!$G208)</f>
        <v>1.9948453608247423</v>
      </c>
      <c r="E209" s="32">
        <f>IF(OR($A209="",$B209=""),"",B209*'MPTO_working_2-way'!$G208)</f>
        <v>2.0051813471502591</v>
      </c>
      <c r="F209" s="30">
        <f>IF(OR($A209="",$B209=""),"",'MPTO_working_2-way'!D208)</f>
        <v>1.9946726333173512</v>
      </c>
      <c r="G209" s="32">
        <f>IF(OR($A209="",$B209=""),"",'MPTO_working_2-way'!E208)</f>
        <v>2.0053558995233249</v>
      </c>
      <c r="H209" s="30">
        <f>IF(OR($A209="",$B209=""),"",'OddsRatio_working_2-way'!M208)</f>
        <v>1.9946666286387909</v>
      </c>
      <c r="I209" s="30">
        <f>IF(OR($A209="",$B209=""),"",'OddsRatio_working_2-way'!N208)</f>
        <v>2.0053619687316817</v>
      </c>
      <c r="J209" s="30">
        <f>IF('Log_working_2-way'!$D208="","",A209^('Log_working_2-way'!$D208))</f>
        <v>1.9945880029745278</v>
      </c>
      <c r="K209" s="32">
        <f>IF('Log_working_2-way'!$D208="","",B209^('Log_working_2-way'!$D208))</f>
        <v>2.0054414461156225</v>
      </c>
      <c r="L209" s="37">
        <f t="shared" si="44"/>
        <v>0.50129198966408273</v>
      </c>
      <c r="M209" s="37">
        <f t="shared" si="45"/>
        <v>0.49870801033591733</v>
      </c>
      <c r="N209" s="38">
        <v>305</v>
      </c>
      <c r="O209" s="38">
        <f t="shared" si="46"/>
        <v>146.96891191709844</v>
      </c>
      <c r="P209" s="38">
        <f t="shared" si="47"/>
        <v>147.78350515463916</v>
      </c>
      <c r="Q209" s="38">
        <f t="shared" si="48"/>
        <v>157.21649484536084</v>
      </c>
      <c r="R209" s="38">
        <f t="shared" si="49"/>
        <v>158.03108808290156</v>
      </c>
      <c r="S209" s="39">
        <f t="shared" si="50"/>
        <v>-10.247582928262403</v>
      </c>
      <c r="T209" s="39">
        <f t="shared" si="51"/>
        <v>-10.247582928262403</v>
      </c>
      <c r="U209" t="s">
        <v>83</v>
      </c>
      <c r="V209" t="s">
        <v>135</v>
      </c>
      <c r="W209" t="s">
        <v>71</v>
      </c>
      <c r="X209" t="s">
        <v>494</v>
      </c>
      <c r="Y209" s="41"/>
    </row>
    <row r="210" spans="1:25" ht="15" x14ac:dyDescent="0.25">
      <c r="A210">
        <v>2.16</v>
      </c>
      <c r="B210">
        <v>1.74</v>
      </c>
      <c r="C210" s="29">
        <f t="shared" si="35"/>
        <v>3.7675606641123682E-2</v>
      </c>
      <c r="D210" s="30">
        <f>IF(OR($A210="",$B210=""),"",A210*'MPTO_working_2-way'!$G209)</f>
        <v>2.2413793103448274</v>
      </c>
      <c r="E210" s="32">
        <f>IF(OR($A210="",$B210=""),"",B210*'MPTO_working_2-way'!$G209)</f>
        <v>1.8055555555555551</v>
      </c>
      <c r="F210" s="30">
        <f>IF(OR($A210="",$B210=""),"",'MPTO_working_2-way'!D209)</f>
        <v>2.2516175413371671</v>
      </c>
      <c r="G210" s="32">
        <f>IF(OR($A210="",$B210=""),"",'MPTO_working_2-way'!E209)</f>
        <v>1.7989661114302122</v>
      </c>
      <c r="H210" s="30">
        <f>IF(OR($A210="",$B210=""),"",'OddsRatio_working_2-way'!M209)</f>
        <v>2.2520253861514017</v>
      </c>
      <c r="I210" s="30">
        <f>IF(OR($A210="",$B210=""),"",'OddsRatio_working_2-way'!N209)</f>
        <v>1.7987058497862392</v>
      </c>
      <c r="J210" s="30">
        <f>IF('Log_working_2-way'!$D209="","",A210^('Log_working_2-way'!$D209))</f>
        <v>2.2567451068476951</v>
      </c>
      <c r="K210" s="32">
        <f>IF('Log_working_2-way'!$D209="","",B210^('Log_working_2-way'!$D209))</f>
        <v>1.7957063007853538</v>
      </c>
      <c r="L210" s="37">
        <f t="shared" si="44"/>
        <v>0.44615384615384618</v>
      </c>
      <c r="M210" s="37">
        <f t="shared" si="45"/>
        <v>0.55384615384615399</v>
      </c>
      <c r="N210" s="38">
        <v>306</v>
      </c>
      <c r="O210" s="38">
        <f t="shared" si="46"/>
        <v>164.33333333333334</v>
      </c>
      <c r="P210" s="38">
        <f t="shared" si="47"/>
        <v>130.1379310344827</v>
      </c>
      <c r="Q210" s="38">
        <f t="shared" si="48"/>
        <v>175.86206896551724</v>
      </c>
      <c r="R210" s="38">
        <f t="shared" si="49"/>
        <v>141.66666666666666</v>
      </c>
      <c r="S210" s="39">
        <f t="shared" si="50"/>
        <v>-11.528735632183896</v>
      </c>
      <c r="T210" s="39">
        <f t="shared" si="51"/>
        <v>-11.528735632183952</v>
      </c>
      <c r="U210" t="s">
        <v>78</v>
      </c>
      <c r="V210" t="s">
        <v>87</v>
      </c>
      <c r="W210" t="s">
        <v>71</v>
      </c>
      <c r="X210" t="s">
        <v>494</v>
      </c>
      <c r="Y210" s="41"/>
    </row>
    <row r="211" spans="1:25" ht="15" x14ac:dyDescent="0.25">
      <c r="A211">
        <v>2.04</v>
      </c>
      <c r="B211">
        <v>1.83</v>
      </c>
      <c r="C211" s="29">
        <f t="shared" si="35"/>
        <v>3.6644165863066513E-2</v>
      </c>
      <c r="D211" s="30">
        <f>IF(OR($A211="",$B211=""),"",A211*'MPTO_working_2-way'!$G210)</f>
        <v>2.1147540983606556</v>
      </c>
      <c r="E211" s="32">
        <f>IF(OR($A211="",$B211=""),"",B211*'MPTO_working_2-way'!$G210)</f>
        <v>1.8970588235294117</v>
      </c>
      <c r="F211" s="30">
        <f>IF(OR($A211="",$B211=""),"",'MPTO_working_2-way'!D210)</f>
        <v>2.119209809264305</v>
      </c>
      <c r="G211" s="32">
        <f>IF(OR($A211="",$B211=""),"",'MPTO_working_2-way'!E210)</f>
        <v>1.8934875228241022</v>
      </c>
      <c r="H211" s="30">
        <f>IF(OR($A211="",$B211=""),"",'OddsRatio_working_2-way'!M210)</f>
        <v>2.1193802071650061</v>
      </c>
      <c r="I211" s="30">
        <f>IF(OR($A211="",$B211=""),"",'OddsRatio_working_2-way'!N210)</f>
        <v>1.8933515114874566</v>
      </c>
      <c r="J211" s="30">
        <f>IF('Log_working_2-way'!$D210="","",A211^('Log_working_2-way'!$D210))</f>
        <v>2.1214216172135263</v>
      </c>
      <c r="K211" s="32">
        <f>IF('Log_working_2-way'!$D210="","",B211^('Log_working_2-way'!$D210))</f>
        <v>1.8917252749993179</v>
      </c>
      <c r="L211" s="37">
        <f t="shared" si="44"/>
        <v>0.47286821705426357</v>
      </c>
      <c r="M211" s="37">
        <f t="shared" si="45"/>
        <v>0.52713178294573648</v>
      </c>
      <c r="N211" s="38">
        <v>307</v>
      </c>
      <c r="O211" s="38">
        <f t="shared" si="46"/>
        <v>156.50980392156862</v>
      </c>
      <c r="P211" s="38">
        <f t="shared" si="47"/>
        <v>139.24043715846997</v>
      </c>
      <c r="Q211" s="38">
        <f t="shared" si="48"/>
        <v>167.75956284153003</v>
      </c>
      <c r="R211" s="38">
        <f t="shared" si="49"/>
        <v>150.49019607843135</v>
      </c>
      <c r="S211" s="39">
        <f t="shared" si="50"/>
        <v>-11.249758919961408</v>
      </c>
      <c r="T211" s="39">
        <f t="shared" si="51"/>
        <v>-11.24975891996138</v>
      </c>
      <c r="U211" t="s">
        <v>131</v>
      </c>
      <c r="V211" t="s">
        <v>68</v>
      </c>
      <c r="W211" t="s">
        <v>71</v>
      </c>
      <c r="X211" t="s">
        <v>494</v>
      </c>
      <c r="Y211" s="41"/>
    </row>
    <row r="212" spans="1:25" ht="15" x14ac:dyDescent="0.25">
      <c r="A212">
        <v>1.8</v>
      </c>
      <c r="B212">
        <v>2.0699999999999998</v>
      </c>
      <c r="C212" s="29">
        <f t="shared" si="35"/>
        <v>3.8647342995169254E-2</v>
      </c>
      <c r="D212" s="30">
        <f>IF(OR($A212="",$B212=""),"",A212*'MPTO_working_2-way'!$G211)</f>
        <v>1.8695652173913047</v>
      </c>
      <c r="E212" s="32">
        <f>IF(OR($A212="",$B212=""),"",B212*'MPTO_working_2-way'!$G211)</f>
        <v>2.1500000000000004</v>
      </c>
      <c r="F212" s="30">
        <f>IF(OR($A212="",$B212=""),"",'MPTO_working_2-way'!D211)</f>
        <v>1.8648648648648651</v>
      </c>
      <c r="G212" s="32">
        <f>IF(OR($A212="",$B212=""),"",'MPTO_working_2-way'!E211)</f>
        <v>2.15625</v>
      </c>
      <c r="H212" s="30">
        <f>IF(OR($A212="",$B212=""),"",'OddsRatio_working_2-way'!M211)</f>
        <v>1.8646754023342345</v>
      </c>
      <c r="I212" s="30">
        <f>IF(OR($A212="",$B212=""),"",'OddsRatio_working_2-way'!N211)</f>
        <v>2.1565033506220384</v>
      </c>
      <c r="J212" s="30">
        <f>IF('Log_working_2-way'!$D211="","",A212^('Log_working_2-way'!$D211))</f>
        <v>1.8625327535713179</v>
      </c>
      <c r="K212" s="32">
        <f>IF('Log_working_2-way'!$D211="","",B212^('Log_working_2-way'!$D211))</f>
        <v>2.1593762623614712</v>
      </c>
      <c r="L212" s="37">
        <f t="shared" si="44"/>
        <v>0.53488372093023251</v>
      </c>
      <c r="M212" s="37">
        <f t="shared" si="45"/>
        <v>0.46511627906976738</v>
      </c>
      <c r="N212" s="38">
        <v>308</v>
      </c>
      <c r="O212" s="38">
        <f t="shared" si="46"/>
        <v>136.88888888888889</v>
      </c>
      <c r="P212" s="38">
        <f t="shared" si="47"/>
        <v>159.20772946859901</v>
      </c>
      <c r="Q212" s="38">
        <f t="shared" si="48"/>
        <v>148.79227053140099</v>
      </c>
      <c r="R212" s="38">
        <f t="shared" si="49"/>
        <v>171.11111111111111</v>
      </c>
      <c r="S212" s="39">
        <f t="shared" si="50"/>
        <v>-11.903381642512102</v>
      </c>
      <c r="T212" s="39">
        <f t="shared" si="51"/>
        <v>-11.903381642512102</v>
      </c>
      <c r="U212" t="s">
        <v>104</v>
      </c>
      <c r="V212" t="s">
        <v>102</v>
      </c>
      <c r="W212" t="s">
        <v>71</v>
      </c>
      <c r="X212" t="s">
        <v>494</v>
      </c>
      <c r="Y212" s="41"/>
    </row>
    <row r="213" spans="1:25" ht="15" x14ac:dyDescent="0.25">
      <c r="A213">
        <v>2.57</v>
      </c>
      <c r="B213">
        <v>1.54</v>
      </c>
      <c r="C213" s="29">
        <f t="shared" si="35"/>
        <v>3.845570771640805E-2</v>
      </c>
      <c r="D213" s="30">
        <f>IF(OR($A213="",$B213=""),"",A213*'MPTO_working_2-way'!$G212)</f>
        <v>2.6688311688311686</v>
      </c>
      <c r="E213" s="32">
        <f>IF(OR($A213="",$B213=""),"",B213*'MPTO_working_2-way'!$G212)</f>
        <v>1.5992217898832684</v>
      </c>
      <c r="F213" s="30">
        <f>IF(OR($A213="",$B213=""),"",'MPTO_working_2-way'!D212)</f>
        <v>2.7035999726757289</v>
      </c>
      <c r="G213" s="32">
        <f>IF(OR($A213="",$B213=""),"",'MPTO_working_2-way'!E212)</f>
        <v>1.5869922611171257</v>
      </c>
      <c r="H213" s="30">
        <f>IF(OR($A213="",$B213=""),"",'OddsRatio_working_2-way'!M212)</f>
        <v>2.7051121392469786</v>
      </c>
      <c r="I213" s="30">
        <f>IF(OR($A213="",$B213=""),"",'OddsRatio_working_2-way'!N212)</f>
        <v>1.5864716912059673</v>
      </c>
      <c r="J213" s="30">
        <f>IF('Log_working_2-way'!$D212="","",A213^('Log_working_2-way'!$D212))</f>
        <v>2.7215097581692191</v>
      </c>
      <c r="K213" s="32">
        <f>IF('Log_working_2-way'!$D212="","",B213^('Log_working_2-way'!$D212))</f>
        <v>1.5808854671048231</v>
      </c>
      <c r="L213" s="37">
        <f t="shared" si="44"/>
        <v>0.37469586374695868</v>
      </c>
      <c r="M213" s="37">
        <f t="shared" si="45"/>
        <v>0.62530413625304138</v>
      </c>
      <c r="N213" s="38">
        <v>309</v>
      </c>
      <c r="O213" s="38">
        <f t="shared" si="46"/>
        <v>188.76653696498056</v>
      </c>
      <c r="P213" s="38">
        <f t="shared" si="47"/>
        <v>108.35064935064936</v>
      </c>
      <c r="Q213" s="38">
        <f t="shared" si="48"/>
        <v>200.64935064935065</v>
      </c>
      <c r="R213" s="38">
        <f t="shared" si="49"/>
        <v>120.23346303501945</v>
      </c>
      <c r="S213" s="39">
        <f t="shared" si="50"/>
        <v>-11.882813684370092</v>
      </c>
      <c r="T213" s="39">
        <f t="shared" si="51"/>
        <v>-11.882813684370092</v>
      </c>
      <c r="U213" t="s">
        <v>136</v>
      </c>
      <c r="V213" t="s">
        <v>134</v>
      </c>
      <c r="W213" t="s">
        <v>71</v>
      </c>
      <c r="X213" t="s">
        <v>494</v>
      </c>
      <c r="Y213" s="41"/>
    </row>
    <row r="214" spans="1:25" ht="15" x14ac:dyDescent="0.25">
      <c r="A214">
        <v>1.96</v>
      </c>
      <c r="B214">
        <v>1.9</v>
      </c>
      <c r="C214" s="29">
        <f t="shared" si="35"/>
        <v>3.6519871106337254E-2</v>
      </c>
      <c r="D214" s="30">
        <f>IF(OR($A214="",$B214=""),"",A214*'MPTO_working_2-way'!$G213)</f>
        <v>2.0315789473684212</v>
      </c>
      <c r="E214" s="32">
        <f>IF(OR($A214="",$B214=""),"",B214*'MPTO_working_2-way'!$G213)</f>
        <v>1.9693877551020407</v>
      </c>
      <c r="F214" s="30">
        <f>IF(OR($A214="",$B214=""),"",'MPTO_working_2-way'!D213)</f>
        <v>2.0327510917030565</v>
      </c>
      <c r="G214" s="32">
        <f>IF(OR($A214="",$B214=""),"",'MPTO_working_2-way'!E213)</f>
        <v>1.9682875264270612</v>
      </c>
      <c r="H214" s="30">
        <f>IF(OR($A214="",$B214=""),"",'OddsRatio_working_2-way'!M213)</f>
        <v>2.0327955589886439</v>
      </c>
      <c r="I214" s="30">
        <f>IF(OR($A214="",$B214=""),"",'OddsRatio_working_2-way'!N213)</f>
        <v>1.9682458365518538</v>
      </c>
      <c r="J214" s="30">
        <f>IF('Log_working_2-way'!$D213="","",A214^('Log_working_2-way'!$D213))</f>
        <v>2.033331019340773</v>
      </c>
      <c r="K214" s="32">
        <f>IF('Log_working_2-way'!$D213="","",B214^('Log_working_2-way'!$D213))</f>
        <v>1.9677441025992628</v>
      </c>
      <c r="L214" s="37">
        <f t="shared" si="44"/>
        <v>0.49222797927461137</v>
      </c>
      <c r="M214" s="37">
        <f t="shared" si="45"/>
        <v>0.50777202072538863</v>
      </c>
      <c r="N214" s="38">
        <v>310</v>
      </c>
      <c r="O214" s="38">
        <f t="shared" si="46"/>
        <v>151.83673469387756</v>
      </c>
      <c r="P214" s="38">
        <f t="shared" si="47"/>
        <v>146.84210526315789</v>
      </c>
      <c r="Q214" s="38">
        <f t="shared" si="48"/>
        <v>163.15789473684211</v>
      </c>
      <c r="R214" s="38">
        <f t="shared" si="49"/>
        <v>158.16326530612244</v>
      </c>
      <c r="S214" s="39">
        <f t="shared" si="50"/>
        <v>-11.32116004296455</v>
      </c>
      <c r="T214" s="39">
        <f t="shared" si="51"/>
        <v>-11.32116004296455</v>
      </c>
      <c r="U214" t="s">
        <v>138</v>
      </c>
      <c r="V214" t="s">
        <v>129</v>
      </c>
      <c r="W214" t="s">
        <v>71</v>
      </c>
      <c r="X214" t="s">
        <v>494</v>
      </c>
      <c r="Y214" s="41"/>
    </row>
    <row r="215" spans="1:25" ht="15" x14ac:dyDescent="0.25">
      <c r="A215">
        <v>2.0699999999999998</v>
      </c>
      <c r="B215">
        <v>1.8</v>
      </c>
      <c r="C215" s="29">
        <f t="shared" si="35"/>
        <v>3.8647342995169254E-2</v>
      </c>
      <c r="D215" s="30">
        <f>IF(OR($A215="",$B215=""),"",A215*'MPTO_working_2-way'!$G214)</f>
        <v>2.1500000000000004</v>
      </c>
      <c r="E215" s="32">
        <f>IF(OR($A215="",$B215=""),"",B215*'MPTO_working_2-way'!$G214)</f>
        <v>1.8695652173913047</v>
      </c>
      <c r="F215" s="30">
        <f>IF(OR($A215="",$B215=""),"",'MPTO_working_2-way'!D214)</f>
        <v>2.15625</v>
      </c>
      <c r="G215" s="32">
        <f>IF(OR($A215="",$B215=""),"",'MPTO_working_2-way'!E214)</f>
        <v>1.8648648648648651</v>
      </c>
      <c r="H215" s="30">
        <f>IF(OR($A215="",$B215=""),"",'OddsRatio_working_2-way'!M214)</f>
        <v>2.1565033506220384</v>
      </c>
      <c r="I215" s="30">
        <f>IF(OR($A215="",$B215=""),"",'OddsRatio_working_2-way'!N214)</f>
        <v>1.8646754023342345</v>
      </c>
      <c r="J215" s="30">
        <f>IF('Log_working_2-way'!$D214="","",A215^('Log_working_2-way'!$D214))</f>
        <v>2.1593762623614712</v>
      </c>
      <c r="K215" s="32">
        <f>IF('Log_working_2-way'!$D214="","",B215^('Log_working_2-way'!$D214))</f>
        <v>1.8625327535713179</v>
      </c>
      <c r="L215" s="37">
        <f t="shared" si="44"/>
        <v>0.46511627906976738</v>
      </c>
      <c r="M215" s="37">
        <f t="shared" si="45"/>
        <v>0.53488372093023251</v>
      </c>
      <c r="N215" s="38">
        <v>311</v>
      </c>
      <c r="O215" s="38">
        <f t="shared" si="46"/>
        <v>160.7584541062802</v>
      </c>
      <c r="P215" s="38">
        <f t="shared" si="47"/>
        <v>138.22222222222226</v>
      </c>
      <c r="Q215" s="38">
        <f t="shared" si="48"/>
        <v>172.77777777777777</v>
      </c>
      <c r="R215" s="38">
        <f t="shared" si="49"/>
        <v>150.24154589371983</v>
      </c>
      <c r="S215" s="39">
        <f t="shared" si="50"/>
        <v>-12.019323671497574</v>
      </c>
      <c r="T215" s="39">
        <f t="shared" si="51"/>
        <v>-12.019323671497574</v>
      </c>
      <c r="U215" t="s">
        <v>165</v>
      </c>
      <c r="V215" t="s">
        <v>103</v>
      </c>
      <c r="W215" t="s">
        <v>71</v>
      </c>
      <c r="X215" t="s">
        <v>494</v>
      </c>
      <c r="Y215" s="41"/>
    </row>
    <row r="216" spans="1:25" ht="15" x14ac:dyDescent="0.25">
      <c r="A216">
        <v>1.9</v>
      </c>
      <c r="B216">
        <v>1.97</v>
      </c>
      <c r="C216" s="29">
        <f t="shared" si="35"/>
        <v>3.3930002671653803E-2</v>
      </c>
      <c r="D216" s="30">
        <f>IF(OR($A216="",$B216=""),"",A216*'MPTO_working_2-way'!$G215)</f>
        <v>1.9644670050761421</v>
      </c>
      <c r="E216" s="32">
        <f>IF(OR($A216="",$B216=""),"",B216*'MPTO_working_2-way'!$G215)</f>
        <v>2.0368421052631578</v>
      </c>
      <c r="F216" s="30">
        <f>IF(OR($A216="",$B216=""),"",'MPTO_working_2-way'!D215)</f>
        <v>1.9632835038027801</v>
      </c>
      <c r="G216" s="32">
        <f>IF(OR($A216="",$B216=""),"",'MPTO_working_2-way'!E215)</f>
        <v>2.0381159814865235</v>
      </c>
      <c r="H216" s="30">
        <f>IF(OR($A216="",$B216=""),"",'OddsRatio_working_2-way'!M215)</f>
        <v>1.963241948601903</v>
      </c>
      <c r="I216" s="30">
        <f>IF(OR($A216="",$B216=""),"",'OddsRatio_working_2-way'!N215)</f>
        <v>2.0381607668264961</v>
      </c>
      <c r="J216" s="30">
        <f>IF('Log_working_2-way'!$D215="","",A216^('Log_working_2-way'!$D215))</f>
        <v>1.9627034600020314</v>
      </c>
      <c r="K216" s="32">
        <f>IF('Log_working_2-way'!$D215="","",B216^('Log_working_2-way'!$D215))</f>
        <v>2.0387414625037734</v>
      </c>
      <c r="L216" s="37">
        <f t="shared" si="44"/>
        <v>0.50904392764857886</v>
      </c>
      <c r="M216" s="37">
        <f t="shared" si="45"/>
        <v>0.49095607235142119</v>
      </c>
      <c r="N216" s="38">
        <v>312</v>
      </c>
      <c r="O216" s="38">
        <f t="shared" si="46"/>
        <v>147.78947368421049</v>
      </c>
      <c r="P216" s="38">
        <f t="shared" si="47"/>
        <v>153.62436548223349</v>
      </c>
      <c r="Q216" s="38">
        <f t="shared" si="48"/>
        <v>158.37563451776649</v>
      </c>
      <c r="R216" s="38">
        <f t="shared" si="49"/>
        <v>164.21052631578945</v>
      </c>
      <c r="S216" s="39">
        <f t="shared" si="50"/>
        <v>-10.586160833555994</v>
      </c>
      <c r="T216" s="39">
        <f t="shared" si="51"/>
        <v>-10.586160833555965</v>
      </c>
      <c r="U216" t="s">
        <v>88</v>
      </c>
      <c r="V216" t="s">
        <v>133</v>
      </c>
      <c r="W216" t="s">
        <v>71</v>
      </c>
      <c r="X216" t="s">
        <v>494</v>
      </c>
      <c r="Y216" s="41"/>
    </row>
    <row r="217" spans="1:25" ht="15" x14ac:dyDescent="0.25">
      <c r="A217">
        <v>2.0699999999999998</v>
      </c>
      <c r="B217">
        <v>1.81</v>
      </c>
      <c r="C217" s="29">
        <f t="shared" si="35"/>
        <v>3.5577975284917462E-2</v>
      </c>
      <c r="D217" s="30">
        <f>IF(OR($A217="",$B217=""),"",A217*'MPTO_working_2-way'!$G216)</f>
        <v>2.1436464088397789</v>
      </c>
      <c r="E217" s="32">
        <f>IF(OR($A217="",$B217=""),"",B217*'MPTO_working_2-way'!$G216)</f>
        <v>1.8743961352657006</v>
      </c>
      <c r="F217" s="30">
        <f>IF(OR($A217="",$B217=""),"",'MPTO_working_2-way'!D216)</f>
        <v>2.1491381535549374</v>
      </c>
      <c r="G217" s="32">
        <f>IF(OR($A217="",$B217=""),"",'MPTO_working_2-way'!E216)</f>
        <v>1.8702173858786533</v>
      </c>
      <c r="H217" s="30">
        <f>IF(OR($A217="",$B217=""),"",'OddsRatio_working_2-way'!M216)</f>
        <v>2.1493422703098441</v>
      </c>
      <c r="I217" s="30">
        <f>IF(OR($A217="",$B217=""),"",'OddsRatio_working_2-way'!N216)</f>
        <v>1.8700628401410975</v>
      </c>
      <c r="J217" s="30">
        <f>IF('Log_working_2-way'!$D216="","",A217^('Log_working_2-way'!$D216))</f>
        <v>2.1518584594506485</v>
      </c>
      <c r="K217" s="32">
        <f>IF('Log_working_2-way'!$D216="","",B217^('Log_working_2-way'!$D216))</f>
        <v>1.8681622223592078</v>
      </c>
      <c r="L217" s="37">
        <f t="shared" si="44"/>
        <v>0.46649484536082475</v>
      </c>
      <c r="M217" s="37">
        <f t="shared" si="45"/>
        <v>0.53350515463917525</v>
      </c>
      <c r="N217" s="38">
        <v>313</v>
      </c>
      <c r="O217" s="38">
        <f t="shared" si="46"/>
        <v>161.79227053140096</v>
      </c>
      <c r="P217" s="38">
        <f t="shared" si="47"/>
        <v>140.07182320441987</v>
      </c>
      <c r="Q217" s="38">
        <f t="shared" si="48"/>
        <v>172.92817679558013</v>
      </c>
      <c r="R217" s="38">
        <f t="shared" si="49"/>
        <v>151.20772946859904</v>
      </c>
      <c r="S217" s="39">
        <f t="shared" si="50"/>
        <v>-11.13590626417917</v>
      </c>
      <c r="T217" s="39">
        <f t="shared" si="51"/>
        <v>-11.13590626417917</v>
      </c>
      <c r="U217" t="s">
        <v>79</v>
      </c>
      <c r="V217" t="s">
        <v>107</v>
      </c>
      <c r="W217" t="s">
        <v>72</v>
      </c>
      <c r="X217" t="s">
        <v>494</v>
      </c>
      <c r="Y217" s="41"/>
    </row>
    <row r="218" spans="1:25" ht="15" x14ac:dyDescent="0.25">
      <c r="A218">
        <v>2.4</v>
      </c>
      <c r="B218">
        <v>1.61</v>
      </c>
      <c r="C218" s="29">
        <f t="shared" si="35"/>
        <v>3.7784679089026829E-2</v>
      </c>
      <c r="D218" s="30">
        <f>IF(OR($A218="",$B218=""),"",A218*'MPTO_working_2-way'!$G217)</f>
        <v>2.4906832298136643</v>
      </c>
      <c r="E218" s="32">
        <f>IF(OR($A218="",$B218=""),"",B218*'MPTO_working_2-way'!$G217)</f>
        <v>1.6708333333333334</v>
      </c>
      <c r="F218" s="30">
        <f>IF(OR($A218="",$B218=""),"",'MPTO_working_2-way'!D217)</f>
        <v>2.5139882888744305</v>
      </c>
      <c r="G218" s="32">
        <f>IF(OR($A218="",$B218=""),"",'MPTO_working_2-way'!E217)</f>
        <v>1.6605070906746886</v>
      </c>
      <c r="H218" s="30">
        <f>IF(OR($A218="",$B218=""),"",'OddsRatio_working_2-way'!M217)</f>
        <v>2.5149527937243179</v>
      </c>
      <c r="I218" s="30">
        <f>IF(OR($A218="",$B218=""),"",'OddsRatio_working_2-way'!N217)</f>
        <v>1.660086574408453</v>
      </c>
      <c r="J218" s="30">
        <f>IF('Log_working_2-way'!$D217="","",A218^('Log_working_2-way'!$D217))</f>
        <v>2.5258285211487945</v>
      </c>
      <c r="K218" s="32">
        <f>IF('Log_working_2-way'!$D217="","",B218^('Log_working_2-way'!$D217))</f>
        <v>1.6553816409506441</v>
      </c>
      <c r="L218" s="37">
        <f t="shared" si="44"/>
        <v>0.40149625935162098</v>
      </c>
      <c r="M218" s="37">
        <f t="shared" si="45"/>
        <v>0.59850374064837908</v>
      </c>
      <c r="N218" s="38">
        <v>314</v>
      </c>
      <c r="O218" s="38">
        <f t="shared" si="46"/>
        <v>183.16666666666669</v>
      </c>
      <c r="P218" s="38">
        <f t="shared" si="47"/>
        <v>118.96894409937889</v>
      </c>
      <c r="Q218" s="38">
        <f t="shared" si="48"/>
        <v>195.03105590062111</v>
      </c>
      <c r="R218" s="38">
        <f t="shared" si="49"/>
        <v>130.83333333333334</v>
      </c>
      <c r="S218" s="39">
        <f t="shared" si="50"/>
        <v>-11.864389233954427</v>
      </c>
      <c r="T218" s="39">
        <f t="shared" si="51"/>
        <v>-11.864389233954455</v>
      </c>
      <c r="U218" t="s">
        <v>76</v>
      </c>
      <c r="V218" t="s">
        <v>166</v>
      </c>
      <c r="W218" t="s">
        <v>72</v>
      </c>
      <c r="X218" t="s">
        <v>494</v>
      </c>
      <c r="Y218" s="41"/>
    </row>
    <row r="219" spans="1:25" ht="15" x14ac:dyDescent="0.25">
      <c r="A219">
        <v>2.21</v>
      </c>
      <c r="B219">
        <v>1.71</v>
      </c>
      <c r="C219" s="29">
        <f t="shared" si="35"/>
        <v>3.7284009420232245E-2</v>
      </c>
      <c r="D219" s="30">
        <f>IF(OR($A219="",$B219=""),"",A219*'MPTO_working_2-way'!$G218)</f>
        <v>2.2923976608187133</v>
      </c>
      <c r="E219" s="32">
        <f>IF(OR($A219="",$B219=""),"",B219*'MPTO_working_2-way'!$G218)</f>
        <v>1.7737556561085972</v>
      </c>
      <c r="F219" s="30">
        <f>IF(OR($A219="",$B219=""),"",'MPTO_working_2-way'!D218)</f>
        <v>2.3049617273032235</v>
      </c>
      <c r="G219" s="32">
        <f>IF(OR($A219="",$B219=""),"",'MPTO_working_2-way'!E218)</f>
        <v>1.7663059989250076</v>
      </c>
      <c r="H219" s="30">
        <f>IF(OR($A219="",$B219=""),"",'OddsRatio_working_2-way'!M218)</f>
        <v>2.305459824013238</v>
      </c>
      <c r="I219" s="30">
        <f>IF(OR($A219="",$B219=""),"",'OddsRatio_working_2-way'!N218)</f>
        <v>1.7660136157433048</v>
      </c>
      <c r="J219" s="30">
        <f>IF('Log_working_2-way'!$D218="","",A219^('Log_working_2-way'!$D218))</f>
        <v>2.3112626061065349</v>
      </c>
      <c r="K219" s="32">
        <f>IF('Log_working_2-way'!$D218="","",B219^('Log_working_2-way'!$D218))</f>
        <v>1.7626237454975722</v>
      </c>
      <c r="L219" s="37">
        <f t="shared" si="44"/>
        <v>0.43622448979591838</v>
      </c>
      <c r="M219" s="37">
        <f t="shared" si="45"/>
        <v>0.56377551020408168</v>
      </c>
      <c r="N219" s="38">
        <v>315</v>
      </c>
      <c r="O219" s="38">
        <f t="shared" si="46"/>
        <v>172.46606334841627</v>
      </c>
      <c r="P219" s="38">
        <f t="shared" si="47"/>
        <v>130.78947368421049</v>
      </c>
      <c r="Q219" s="38">
        <f t="shared" si="48"/>
        <v>184.21052631578945</v>
      </c>
      <c r="R219" s="38">
        <f t="shared" si="49"/>
        <v>142.5339366515837</v>
      </c>
      <c r="S219" s="39">
        <f t="shared" si="50"/>
        <v>-11.744462967373181</v>
      </c>
      <c r="T219" s="39">
        <f t="shared" si="51"/>
        <v>-11.744462967373209</v>
      </c>
      <c r="U219" t="s">
        <v>114</v>
      </c>
      <c r="V219" t="s">
        <v>143</v>
      </c>
      <c r="W219" t="s">
        <v>72</v>
      </c>
      <c r="X219" t="s">
        <v>494</v>
      </c>
      <c r="Y219" s="41"/>
    </row>
    <row r="220" spans="1:25" ht="15" x14ac:dyDescent="0.25">
      <c r="A220">
        <v>2.16</v>
      </c>
      <c r="B220">
        <v>1.74</v>
      </c>
      <c r="C220" s="29">
        <f t="shared" si="35"/>
        <v>3.7675606641123682E-2</v>
      </c>
      <c r="D220" s="30">
        <f>IF(OR($A220="",$B220=""),"",A220*'MPTO_working_2-way'!$G219)</f>
        <v>2.2413793103448274</v>
      </c>
      <c r="E220" s="32">
        <f>IF(OR($A220="",$B220=""),"",B220*'MPTO_working_2-way'!$G219)</f>
        <v>1.8055555555555551</v>
      </c>
      <c r="F220" s="30">
        <f>IF(OR($A220="",$B220=""),"",'MPTO_working_2-way'!D219)</f>
        <v>2.2516175413371671</v>
      </c>
      <c r="G220" s="32">
        <f>IF(OR($A220="",$B220=""),"",'MPTO_working_2-way'!E219)</f>
        <v>1.7989661114302122</v>
      </c>
      <c r="H220" s="30">
        <f>IF(OR($A220="",$B220=""),"",'OddsRatio_working_2-way'!M219)</f>
        <v>2.2520253861514017</v>
      </c>
      <c r="I220" s="30">
        <f>IF(OR($A220="",$B220=""),"",'OddsRatio_working_2-way'!N219)</f>
        <v>1.7987058497862392</v>
      </c>
      <c r="J220" s="30">
        <f>IF('Log_working_2-way'!$D219="","",A220^('Log_working_2-way'!$D219))</f>
        <v>2.2567451068476951</v>
      </c>
      <c r="K220" s="32">
        <f>IF('Log_working_2-way'!$D219="","",B220^('Log_working_2-way'!$D219))</f>
        <v>1.7957063007853538</v>
      </c>
      <c r="L220" s="37">
        <f t="shared" si="44"/>
        <v>0.44615384615384618</v>
      </c>
      <c r="M220" s="37">
        <f t="shared" si="45"/>
        <v>0.55384615384615399</v>
      </c>
      <c r="N220" s="38">
        <v>316</v>
      </c>
      <c r="O220" s="38">
        <f t="shared" si="46"/>
        <v>169.70370370370372</v>
      </c>
      <c r="P220" s="38">
        <f t="shared" si="47"/>
        <v>134.39080459770116</v>
      </c>
      <c r="Q220" s="38">
        <f t="shared" si="48"/>
        <v>181.60919540229884</v>
      </c>
      <c r="R220" s="38">
        <f t="shared" si="49"/>
        <v>146.29629629629628</v>
      </c>
      <c r="S220" s="39">
        <f t="shared" si="50"/>
        <v>-11.905491698595114</v>
      </c>
      <c r="T220" s="39">
        <f t="shared" si="51"/>
        <v>-11.905491698595114</v>
      </c>
      <c r="U220" t="s">
        <v>69</v>
      </c>
      <c r="V220" t="s">
        <v>109</v>
      </c>
      <c r="W220" t="s">
        <v>72</v>
      </c>
      <c r="X220" t="s">
        <v>494</v>
      </c>
      <c r="Y220" s="41"/>
    </row>
    <row r="221" spans="1:25" ht="15" x14ac:dyDescent="0.25">
      <c r="A221">
        <v>2.4</v>
      </c>
      <c r="B221">
        <v>1.61</v>
      </c>
      <c r="C221" s="29">
        <f t="shared" si="35"/>
        <v>3.7784679089026829E-2</v>
      </c>
      <c r="D221" s="30">
        <f>IF(OR($A221="",$B221=""),"",A221*'MPTO_working_2-way'!$G220)</f>
        <v>2.4906832298136643</v>
      </c>
      <c r="E221" s="32">
        <f>IF(OR($A221="",$B221=""),"",B221*'MPTO_working_2-way'!$G220)</f>
        <v>1.6708333333333334</v>
      </c>
      <c r="F221" s="30">
        <f>IF(OR($A221="",$B221=""),"",'MPTO_working_2-way'!D220)</f>
        <v>2.5139882888744305</v>
      </c>
      <c r="G221" s="32">
        <f>IF(OR($A221="",$B221=""),"",'MPTO_working_2-way'!E220)</f>
        <v>1.6605070906746886</v>
      </c>
      <c r="H221" s="30">
        <f>IF(OR($A221="",$B221=""),"",'OddsRatio_working_2-way'!M220)</f>
        <v>2.5149527937243179</v>
      </c>
      <c r="I221" s="30">
        <f>IF(OR($A221="",$B221=""),"",'OddsRatio_working_2-way'!N220)</f>
        <v>1.660086574408453</v>
      </c>
      <c r="J221" s="30">
        <f>IF('Log_working_2-way'!$D220="","",A221^('Log_working_2-way'!$D220))</f>
        <v>2.5258285211487945</v>
      </c>
      <c r="K221" s="32">
        <f>IF('Log_working_2-way'!$D220="","",B221^('Log_working_2-way'!$D220))</f>
        <v>1.6553816409506441</v>
      </c>
      <c r="L221" s="37">
        <f t="shared" si="44"/>
        <v>0.40149625935162098</v>
      </c>
      <c r="M221" s="37">
        <f t="shared" si="45"/>
        <v>0.59850374064837908</v>
      </c>
      <c r="N221" s="38">
        <v>317</v>
      </c>
      <c r="O221" s="38">
        <f t="shared" si="46"/>
        <v>184.91666666666666</v>
      </c>
      <c r="P221" s="38">
        <f t="shared" si="47"/>
        <v>120.1055900621118</v>
      </c>
      <c r="Q221" s="38">
        <f t="shared" si="48"/>
        <v>196.89440993788818</v>
      </c>
      <c r="R221" s="38">
        <f t="shared" si="49"/>
        <v>132.08333333333334</v>
      </c>
      <c r="S221" s="39">
        <f t="shared" si="50"/>
        <v>-11.977743271221527</v>
      </c>
      <c r="T221" s="39">
        <f t="shared" si="51"/>
        <v>-11.977743271221541</v>
      </c>
      <c r="U221" t="s">
        <v>140</v>
      </c>
      <c r="V221" t="s">
        <v>82</v>
      </c>
      <c r="W221" t="s">
        <v>72</v>
      </c>
      <c r="X221" t="s">
        <v>494</v>
      </c>
      <c r="Y221" s="41"/>
    </row>
    <row r="222" spans="1:25" ht="15" x14ac:dyDescent="0.25">
      <c r="A222">
        <v>2.19</v>
      </c>
      <c r="B222">
        <v>1.72</v>
      </c>
      <c r="C222" s="29">
        <f t="shared" si="35"/>
        <v>3.8016353403419467E-2</v>
      </c>
      <c r="D222" s="30">
        <f>IF(OR($A222="",$B222=""),"",A222*'MPTO_working_2-way'!$G221)</f>
        <v>2.2732558139534884</v>
      </c>
      <c r="E222" s="32">
        <f>IF(OR($A222="",$B222=""),"",B222*'MPTO_working_2-way'!$G221)</f>
        <v>1.7853881278538815</v>
      </c>
      <c r="F222" s="30">
        <f>IF(OR($A222="",$B222=""),"",'MPTO_working_2-way'!D221)</f>
        <v>2.2851249696675566</v>
      </c>
      <c r="G222" s="32">
        <f>IF(OR($A222="",$B222=""),"",'MPTO_working_2-way'!E221)</f>
        <v>1.7781344410876134</v>
      </c>
      <c r="H222" s="30">
        <f>IF(OR($A222="",$B222=""),"",'OddsRatio_working_2-way'!M221)</f>
        <v>2.2856040517117928</v>
      </c>
      <c r="I222" s="30">
        <f>IF(OR($A222="",$B222=""),"",'OddsRatio_working_2-way'!N221)</f>
        <v>1.7778444682625973</v>
      </c>
      <c r="J222" s="30">
        <f>IF('Log_working_2-way'!$D221="","",A222^('Log_working_2-way'!$D221))</f>
        <v>2.291085448482058</v>
      </c>
      <c r="K222" s="32">
        <f>IF('Log_working_2-way'!$D221="","",B222^('Log_working_2-way'!$D221))</f>
        <v>1.7745420732419892</v>
      </c>
      <c r="L222" s="37">
        <f t="shared" si="44"/>
        <v>0.43989769820971864</v>
      </c>
      <c r="M222" s="37">
        <f t="shared" si="45"/>
        <v>0.56010230179028131</v>
      </c>
      <c r="N222" s="38">
        <v>318</v>
      </c>
      <c r="O222" s="38">
        <f t="shared" si="46"/>
        <v>172.79452054794521</v>
      </c>
      <c r="P222" s="38">
        <f t="shared" si="47"/>
        <v>133.11627906976747</v>
      </c>
      <c r="Q222" s="38">
        <f t="shared" si="48"/>
        <v>184.88372093023256</v>
      </c>
      <c r="R222" s="38">
        <f t="shared" si="49"/>
        <v>145.20547945205482</v>
      </c>
      <c r="S222" s="39">
        <f t="shared" si="50"/>
        <v>-12.089200382287345</v>
      </c>
      <c r="T222" s="39">
        <f t="shared" si="51"/>
        <v>-12.089200382287345</v>
      </c>
      <c r="U222" t="s">
        <v>90</v>
      </c>
      <c r="V222" t="s">
        <v>145</v>
      </c>
      <c r="W222" t="s">
        <v>72</v>
      </c>
      <c r="X222" t="s">
        <v>494</v>
      </c>
      <c r="Y222" s="41"/>
    </row>
    <row r="223" spans="1:25" ht="15" x14ac:dyDescent="0.25">
      <c r="A223">
        <v>1.68</v>
      </c>
      <c r="B223">
        <v>2.2000000000000002</v>
      </c>
      <c r="C223" s="29">
        <f t="shared" si="35"/>
        <v>4.9783549783549708E-2</v>
      </c>
      <c r="D223" s="30">
        <f>IF(OR($A223="",$B223=""),"",A223*'MPTO_working_2-way'!$G222)</f>
        <v>1.7636363636363634</v>
      </c>
      <c r="E223" s="32">
        <f>IF(OR($A223="",$B223=""),"",B223*'MPTO_working_2-way'!$G222)</f>
        <v>2.3095238095238098</v>
      </c>
      <c r="F223" s="30">
        <f>IF(OR($A223="",$B223=""),"",'MPTO_working_2-way'!D222)</f>
        <v>1.7533206831119543</v>
      </c>
      <c r="G223" s="32">
        <f>IF(OR($A223="",$B223=""),"",'MPTO_working_2-way'!E222)</f>
        <v>2.327455919395466</v>
      </c>
      <c r="H223" s="30">
        <f>IF(OR($A223="",$B223=""),"",'OddsRatio_working_2-way'!M222)</f>
        <v>1.7527726527090808</v>
      </c>
      <c r="I223" s="30">
        <f>IF(OR($A223="",$B223=""),"",'OddsRatio_working_2-way'!N222)</f>
        <v>2.3284223283101424</v>
      </c>
      <c r="J223" s="30">
        <f>IF('Log_working_2-way'!$D222="","",A223^('Log_working_2-way'!$D222))</f>
        <v>1.7480393304857011</v>
      </c>
      <c r="K223" s="32">
        <f>IF('Log_working_2-way'!$D222="","",B223^('Log_working_2-way'!$D222))</f>
        <v>2.3368281041445402</v>
      </c>
      <c r="L223" s="37">
        <f t="shared" si="44"/>
        <v>0.56701030927835061</v>
      </c>
      <c r="M223" s="37">
        <f t="shared" si="45"/>
        <v>0.43298969072164945</v>
      </c>
      <c r="N223" s="38">
        <v>319</v>
      </c>
      <c r="O223" s="38">
        <f t="shared" si="46"/>
        <v>129.11904761904759</v>
      </c>
      <c r="P223" s="38">
        <f t="shared" si="47"/>
        <v>174.00000000000003</v>
      </c>
      <c r="Q223" s="38">
        <f t="shared" si="48"/>
        <v>145</v>
      </c>
      <c r="R223" s="38">
        <f t="shared" si="49"/>
        <v>189.88095238095238</v>
      </c>
      <c r="S223" s="39">
        <f t="shared" si="50"/>
        <v>-15.880952380952408</v>
      </c>
      <c r="T223" s="39">
        <f t="shared" si="51"/>
        <v>-15.880952380952351</v>
      </c>
      <c r="U223" t="s">
        <v>490</v>
      </c>
      <c r="V223" t="s">
        <v>491</v>
      </c>
      <c r="W223" t="s">
        <v>73</v>
      </c>
      <c r="X223" t="s">
        <v>494</v>
      </c>
      <c r="Y223" s="41"/>
    </row>
    <row r="224" spans="1:25" ht="15" x14ac:dyDescent="0.25">
      <c r="A224">
        <v>1.85</v>
      </c>
      <c r="B224">
        <v>1.98</v>
      </c>
      <c r="C224" s="29">
        <f t="shared" si="35"/>
        <v>4.5591045591045543E-2</v>
      </c>
      <c r="D224" s="30">
        <f>IF(OR($A224="",$B224=""),"",A224*'MPTO_working_2-way'!$G223)</f>
        <v>1.9343434343434343</v>
      </c>
      <c r="E224" s="32">
        <f>IF(OR($A224="",$B224=""),"",B224*'MPTO_working_2-way'!$G223)</f>
        <v>2.07027027027027</v>
      </c>
      <c r="F224" s="30">
        <f>IF(OR($A224="",$B224=""),"",'MPTO_working_2-way'!D223)</f>
        <v>1.931452675982072</v>
      </c>
      <c r="G224" s="32">
        <f>IF(OR($A224="",$B224=""),"",'MPTO_working_2-way'!E223)</f>
        <v>2.0735918482875744</v>
      </c>
      <c r="H224" s="30">
        <f>IF(OR($A224="",$B224=""),"",'OddsRatio_working_2-way'!M223)</f>
        <v>1.9313146293146641</v>
      </c>
      <c r="I224" s="30">
        <f>IF(OR($A224="",$B224=""),"",'OddsRatio_working_2-way'!N223)</f>
        <v>2.0737509843863182</v>
      </c>
      <c r="J224" s="30">
        <f>IF('Log_working_2-way'!$D223="","",A224^('Log_working_2-way'!$D223))</f>
        <v>1.9299877590211039</v>
      </c>
      <c r="K224" s="32">
        <f>IF('Log_working_2-way'!$D223="","",B224^('Log_working_2-way'!$D223))</f>
        <v>2.0752829704469682</v>
      </c>
      <c r="L224" s="37">
        <f t="shared" si="44"/>
        <v>0.51697127937336818</v>
      </c>
      <c r="M224" s="37">
        <f t="shared" si="45"/>
        <v>0.48302872062663194</v>
      </c>
      <c r="N224" s="38">
        <v>320</v>
      </c>
      <c r="O224" s="38">
        <f t="shared" si="46"/>
        <v>147.027027027027</v>
      </c>
      <c r="P224" s="38">
        <f t="shared" si="47"/>
        <v>158.38383838383839</v>
      </c>
      <c r="Q224" s="38">
        <f t="shared" si="48"/>
        <v>161.61616161616163</v>
      </c>
      <c r="R224" s="38">
        <f t="shared" si="49"/>
        <v>172.97297297297294</v>
      </c>
      <c r="S224" s="39">
        <f t="shared" si="50"/>
        <v>-14.58913458913463</v>
      </c>
      <c r="T224" s="39">
        <f t="shared" si="51"/>
        <v>-14.589134589134545</v>
      </c>
      <c r="U224" t="s">
        <v>115</v>
      </c>
      <c r="V224" t="s">
        <v>147</v>
      </c>
      <c r="W224" t="s">
        <v>73</v>
      </c>
      <c r="X224" t="s">
        <v>494</v>
      </c>
      <c r="Y224" s="41"/>
    </row>
    <row r="225" spans="1:25" ht="15" x14ac:dyDescent="0.25">
      <c r="A225">
        <v>2.11</v>
      </c>
      <c r="B225">
        <v>1.75</v>
      </c>
      <c r="C225" s="29">
        <f t="shared" si="35"/>
        <v>4.5362220717670931E-2</v>
      </c>
      <c r="D225" s="30">
        <f>IF(OR($A225="",$B225=""),"",A225*'MPTO_working_2-way'!$G224)</f>
        <v>2.2057142857142855</v>
      </c>
      <c r="E225" s="32">
        <f>IF(OR($A225="",$B225=""),"",B225*'MPTO_working_2-way'!$G224)</f>
        <v>1.8293838862559242</v>
      </c>
      <c r="F225" s="30">
        <f>IF(OR($A225="",$B225=""),"",'MPTO_working_2-way'!D224)</f>
        <v>2.2160540135033755</v>
      </c>
      <c r="G225" s="32">
        <f>IF(OR($A225="",$B225=""),"",'MPTO_working_2-way'!E224)</f>
        <v>1.8223318938926589</v>
      </c>
      <c r="H225" s="30">
        <f>IF(OR($A225="",$B225=""),"",'OddsRatio_working_2-way'!M224)</f>
        <v>2.216552506059644</v>
      </c>
      <c r="I225" s="30">
        <f>IF(OR($A225="",$B225=""),"",'OddsRatio_working_2-way'!N224)</f>
        <v>1.8219949365267862</v>
      </c>
      <c r="J225" s="30">
        <f>IF('Log_working_2-way'!$D224="","",A225^('Log_working_2-way'!$D224))</f>
        <v>2.2213495885331906</v>
      </c>
      <c r="K225" s="32">
        <f>IF('Log_working_2-way'!$D224="","",B225^('Log_working_2-way'!$D224))</f>
        <v>1.8187663952959283</v>
      </c>
      <c r="L225" s="37">
        <f t="shared" si="44"/>
        <v>0.45336787564766845</v>
      </c>
      <c r="M225" s="37">
        <f t="shared" si="45"/>
        <v>0.54663212435233155</v>
      </c>
      <c r="N225" s="38">
        <v>321</v>
      </c>
      <c r="O225" s="38">
        <f t="shared" si="46"/>
        <v>168.86729857819904</v>
      </c>
      <c r="P225" s="38">
        <f t="shared" si="47"/>
        <v>137.57142857142856</v>
      </c>
      <c r="Q225" s="38">
        <f t="shared" si="48"/>
        <v>183.42857142857142</v>
      </c>
      <c r="R225" s="38">
        <f t="shared" si="49"/>
        <v>152.13270142180096</v>
      </c>
      <c r="S225" s="39">
        <f t="shared" si="50"/>
        <v>-14.561272850372376</v>
      </c>
      <c r="T225" s="39">
        <f t="shared" si="51"/>
        <v>-14.561272850372404</v>
      </c>
      <c r="U225" t="s">
        <v>146</v>
      </c>
      <c r="V225" t="s">
        <v>465</v>
      </c>
      <c r="W225" t="s">
        <v>73</v>
      </c>
      <c r="X225" t="s">
        <v>494</v>
      </c>
      <c r="Y225" s="41"/>
    </row>
    <row r="226" spans="1:25" ht="15" x14ac:dyDescent="0.25">
      <c r="A226">
        <v>1.76</v>
      </c>
      <c r="B226">
        <v>2.09</v>
      </c>
      <c r="C226" s="29">
        <f t="shared" si="35"/>
        <v>4.6650717703349276E-2</v>
      </c>
      <c r="D226" s="30">
        <f>IF(OR($A226="",$B226=""),"",A226*'MPTO_working_2-way'!$G225)</f>
        <v>1.8421052631578947</v>
      </c>
      <c r="E226" s="32">
        <f>IF(OR($A226="",$B226=""),"",B226*'MPTO_working_2-way'!$G225)</f>
        <v>2.1875</v>
      </c>
      <c r="F226" s="30">
        <f>IF(OR($A226="",$B226=""),"",'MPTO_working_2-way'!D225)</f>
        <v>1.8353457738748626</v>
      </c>
      <c r="G226" s="32">
        <f>IF(OR($A226="",$B226=""),"",'MPTO_working_2-way'!E225)</f>
        <v>2.1971090670170828</v>
      </c>
      <c r="H226" s="30">
        <f>IF(OR($A226="",$B226=""),"",'OddsRatio_working_2-way'!M225)</f>
        <v>1.8350135965491927</v>
      </c>
      <c r="I226" s="30">
        <f>IF(OR($A226="",$B226=""),"",'OddsRatio_working_2-way'!N225)</f>
        <v>2.197585289787658</v>
      </c>
      <c r="J226" s="30">
        <f>IF('Log_working_2-way'!$D225="","",A226^('Log_working_2-way'!$D225))</f>
        <v>1.8319153686125185</v>
      </c>
      <c r="K226" s="32">
        <f>IF('Log_working_2-way'!$D225="","",B226^('Log_working_2-way'!$D225))</f>
        <v>2.2020453494773053</v>
      </c>
      <c r="L226" s="37">
        <f t="shared" si="44"/>
        <v>0.54285714285714282</v>
      </c>
      <c r="M226" s="37">
        <f t="shared" si="45"/>
        <v>0.45714285714285713</v>
      </c>
      <c r="N226" s="38">
        <v>322</v>
      </c>
      <c r="O226" s="38">
        <f t="shared" si="46"/>
        <v>139.04545454545456</v>
      </c>
      <c r="P226" s="38">
        <f t="shared" si="47"/>
        <v>167.93301435406696</v>
      </c>
      <c r="Q226" s="38">
        <f t="shared" si="48"/>
        <v>154.06698564593304</v>
      </c>
      <c r="R226" s="38">
        <f t="shared" si="49"/>
        <v>182.95454545454547</v>
      </c>
      <c r="S226" s="39">
        <f t="shared" si="50"/>
        <v>-15.021531100478484</v>
      </c>
      <c r="T226" s="39">
        <f t="shared" si="51"/>
        <v>-15.021531100478512</v>
      </c>
      <c r="U226" t="s">
        <v>466</v>
      </c>
      <c r="V226" t="s">
        <v>237</v>
      </c>
      <c r="W226" t="s">
        <v>73</v>
      </c>
      <c r="X226" t="s">
        <v>494</v>
      </c>
      <c r="Y226" s="41"/>
    </row>
    <row r="227" spans="1:25" ht="15" x14ac:dyDescent="0.25">
      <c r="A227">
        <v>2.29</v>
      </c>
      <c r="B227">
        <v>1.64</v>
      </c>
      <c r="C227" s="29">
        <f t="shared" si="35"/>
        <v>4.6437320268399196E-2</v>
      </c>
      <c r="D227" s="30">
        <f>IF(OR($A227="",$B227=""),"",A227*'MPTO_working_2-way'!$G226)</f>
        <v>2.3963414634146343</v>
      </c>
      <c r="E227" s="32">
        <f>IF(OR($A227="",$B227=""),"",B227*'MPTO_working_2-way'!$G226)</f>
        <v>1.7161572052401746</v>
      </c>
      <c r="F227" s="30">
        <f>IF(OR($A227="",$B227=""),"",'MPTO_working_2-way'!D226)</f>
        <v>2.4185986604842866</v>
      </c>
      <c r="G227" s="32">
        <f>IF(OR($A227="",$B227=""),"",'MPTO_working_2-way'!E226)</f>
        <v>1.7049210096241147</v>
      </c>
      <c r="H227" s="30">
        <f>IF(OR($A227="",$B227=""),"",'OddsRatio_working_2-way'!M226)</f>
        <v>2.4197270864500684</v>
      </c>
      <c r="I227" s="30">
        <f>IF(OR($A227="",$B227=""),"",'OddsRatio_working_2-way'!N226)</f>
        <v>1.7043607250604993</v>
      </c>
      <c r="J227" s="30">
        <f>IF('Log_working_2-way'!$D226="","",A227^('Log_working_2-way'!$D226))</f>
        <v>2.4301711268758348</v>
      </c>
      <c r="K227" s="32">
        <f>IF('Log_working_2-way'!$D226="","",B227^('Log_working_2-way'!$D226))</f>
        <v>1.6992170245973379</v>
      </c>
      <c r="L227" s="37">
        <f t="shared" si="44"/>
        <v>0.41730279898218825</v>
      </c>
      <c r="M227" s="37">
        <f t="shared" si="45"/>
        <v>0.58269720101781175</v>
      </c>
      <c r="N227" s="38">
        <v>323</v>
      </c>
      <c r="O227" s="38">
        <f t="shared" si="46"/>
        <v>181.95196506550218</v>
      </c>
      <c r="P227" s="38">
        <f t="shared" si="47"/>
        <v>126.04878048780482</v>
      </c>
      <c r="Q227" s="38">
        <f t="shared" si="48"/>
        <v>196.95121951219511</v>
      </c>
      <c r="R227" s="38">
        <f t="shared" si="49"/>
        <v>141.04803493449782</v>
      </c>
      <c r="S227" s="39">
        <f t="shared" si="50"/>
        <v>-14.99925444669293</v>
      </c>
      <c r="T227" s="39">
        <f t="shared" si="51"/>
        <v>-14.999254446693001</v>
      </c>
      <c r="U227" t="s">
        <v>234</v>
      </c>
      <c r="V227" t="s">
        <v>84</v>
      </c>
      <c r="W227" t="s">
        <v>73</v>
      </c>
      <c r="X227" t="s">
        <v>494</v>
      </c>
      <c r="Y227" s="41"/>
    </row>
    <row r="228" spans="1:25" s="35" customFormat="1" ht="15" x14ac:dyDescent="0.25">
      <c r="A228">
        <v>2.0699999999999998</v>
      </c>
      <c r="B228">
        <v>1.77</v>
      </c>
      <c r="C228" s="29">
        <f t="shared" si="35"/>
        <v>4.8063538852042953E-2</v>
      </c>
      <c r="D228" s="30">
        <f>IF(OR($A228="",$B228=""),"",A228*'MPTO_working_2-way'!$G227)</f>
        <v>2.1694915254237288</v>
      </c>
      <c r="E228" s="32">
        <f>IF(OR($A228="",$B228=""),"",B228*'MPTO_working_2-way'!$G227)</f>
        <v>1.855072463768116</v>
      </c>
      <c r="F228" s="30">
        <f>IF(OR($A228="",$B228=""),"",'MPTO_working_2-way'!D227)</f>
        <v>2.1783643984660661</v>
      </c>
      <c r="G228" s="32">
        <f>IF(OR($A228="",$B228=""),"",'MPTO_working_2-way'!E227)</f>
        <v>1.848633921138273</v>
      </c>
      <c r="H228" s="30">
        <f>IF(OR($A228="",$B228=""),"",'OddsRatio_working_2-way'!M227)</f>
        <v>2.1788173690654498</v>
      </c>
      <c r="I228" s="30">
        <f>IF(OR($A228="",$B228=""),"",'OddsRatio_working_2-way'!N227)</f>
        <v>1.8483078263368193</v>
      </c>
      <c r="J228" s="30">
        <f>IF('Log_working_2-way'!$D227="","",A228^('Log_working_2-way'!$D227))</f>
        <v>2.1829380192842547</v>
      </c>
      <c r="K228" s="32">
        <f>IF('Log_working_2-way'!$D227="","",B228^('Log_working_2-way'!$D227))</f>
        <v>1.8453528280410556</v>
      </c>
      <c r="L228" s="37">
        <f t="shared" si="44"/>
        <v>0.4609375</v>
      </c>
      <c r="M228" s="37">
        <f t="shared" si="45"/>
        <v>0.5390625</v>
      </c>
      <c r="N228" s="38">
        <v>324</v>
      </c>
      <c r="O228" s="38">
        <f t="shared" si="46"/>
        <v>167.47826086956522</v>
      </c>
      <c r="P228" s="38">
        <f t="shared" si="47"/>
        <v>140.9491525423729</v>
      </c>
      <c r="Q228" s="38">
        <f t="shared" si="48"/>
        <v>183.05084745762713</v>
      </c>
      <c r="R228" s="38">
        <f t="shared" si="49"/>
        <v>156.52173913043478</v>
      </c>
      <c r="S228" s="39">
        <f t="shared" si="50"/>
        <v>-15.57258658806191</v>
      </c>
      <c r="T228" s="39">
        <f t="shared" si="51"/>
        <v>-15.572586588061881</v>
      </c>
      <c r="U228" t="s">
        <v>456</v>
      </c>
      <c r="V228" t="s">
        <v>92</v>
      </c>
      <c r="W228" t="s">
        <v>73</v>
      </c>
      <c r="X228" t="s">
        <v>494</v>
      </c>
      <c r="Y228" s="41"/>
    </row>
    <row r="229" spans="1:25" ht="15" x14ac:dyDescent="0.25">
      <c r="A229">
        <v>1.99</v>
      </c>
      <c r="B229">
        <v>1.85</v>
      </c>
      <c r="C229" s="29">
        <f t="shared" si="35"/>
        <v>4.3053103354610656E-2</v>
      </c>
      <c r="D229" s="30">
        <f>IF(OR($A229="",$B229=""),"",A229*'MPTO_working_2-way'!$G228)</f>
        <v>2.0756756756756753</v>
      </c>
      <c r="E229" s="32">
        <f>IF(OR($A229="",$B229=""),"",B229*'MPTO_working_2-way'!$G228)</f>
        <v>1.9296482412060298</v>
      </c>
      <c r="F229" s="30">
        <f>IF(OR($A229="",$B229=""),"",'MPTO_working_2-way'!D228)</f>
        <v>2.0790625441197226</v>
      </c>
      <c r="G229" s="32">
        <f>IF(OR($A229="",$B229=""),"",'MPTO_working_2-way'!E228)</f>
        <v>1.9267303414889438</v>
      </c>
      <c r="H229" s="30">
        <f>IF(OR($A229="",$B229=""),"",'OddsRatio_working_2-way'!M228)</f>
        <v>2.0792154012767514</v>
      </c>
      <c r="I229" s="30">
        <f>IF(OR($A229="",$B229=""),"",'OddsRatio_working_2-way'!N228)</f>
        <v>1.9265990819042815</v>
      </c>
      <c r="J229" s="30">
        <f>IF('Log_working_2-way'!$D228="","",A229^('Log_working_2-way'!$D228))</f>
        <v>2.0807741676242877</v>
      </c>
      <c r="K229" s="32">
        <f>IF('Log_working_2-way'!$D228="","",B229^('Log_working_2-way'!$D228))</f>
        <v>1.9252626773989769</v>
      </c>
      <c r="L229" s="37">
        <f t="shared" si="44"/>
        <v>0.48177083333333343</v>
      </c>
      <c r="M229" s="37">
        <f t="shared" si="45"/>
        <v>0.51822916666666674</v>
      </c>
      <c r="N229" s="38">
        <v>325</v>
      </c>
      <c r="O229" s="38">
        <f t="shared" si="46"/>
        <v>161.68341708542712</v>
      </c>
      <c r="P229" s="38">
        <f t="shared" si="47"/>
        <v>149.32432432432429</v>
      </c>
      <c r="Q229" s="38">
        <f t="shared" si="48"/>
        <v>175.67567567567565</v>
      </c>
      <c r="R229" s="38">
        <f t="shared" si="49"/>
        <v>163.31658291457285</v>
      </c>
      <c r="S229" s="39">
        <f t="shared" si="50"/>
        <v>-13.992258590248525</v>
      </c>
      <c r="T229" s="39">
        <f t="shared" si="51"/>
        <v>-13.992258590248554</v>
      </c>
      <c r="U229" t="s">
        <v>455</v>
      </c>
      <c r="V229" t="s">
        <v>492</v>
      </c>
      <c r="W229" t="s">
        <v>73</v>
      </c>
      <c r="X229" t="s">
        <v>494</v>
      </c>
      <c r="Y229" s="41"/>
    </row>
    <row r="230" spans="1:25" s="35" customFormat="1" ht="15" x14ac:dyDescent="0.25">
      <c r="A230">
        <v>1.73</v>
      </c>
      <c r="B230">
        <v>2.13</v>
      </c>
      <c r="C230" s="29">
        <f t="shared" si="35"/>
        <v>4.7518250156042274E-2</v>
      </c>
      <c r="D230" s="30">
        <f>IF(OR($A230="",$B230=""),"",A230*'MPTO_working_2-way'!$G229)</f>
        <v>1.812206572769953</v>
      </c>
      <c r="E230" s="32">
        <f>IF(OR($A230="",$B230=""),"",B230*'MPTO_working_2-way'!$G229)</f>
        <v>2.2312138728323698</v>
      </c>
      <c r="F230" s="30">
        <f>IF(OR($A230="",$B230=""),"",'MPTO_working_2-way'!D229)</f>
        <v>1.8041567725036107</v>
      </c>
      <c r="G230" s="32">
        <f>IF(OR($A230="",$B230=""),"",'MPTO_working_2-way'!E229)</f>
        <v>2.243538616091814</v>
      </c>
      <c r="H230" s="30">
        <f>IF(OR($A230="",$B230=""),"",'OddsRatio_working_2-way'!M229)</f>
        <v>1.8037522622767821</v>
      </c>
      <c r="I230" s="30">
        <f>IF(OR($A230="",$B230=""),"",'OddsRatio_working_2-way'!N229)</f>
        <v>2.244164460784607</v>
      </c>
      <c r="J230" s="30">
        <f>IF('Log_working_2-way'!$D229="","",A230^('Log_working_2-way'!$D229))</f>
        <v>1.8000621917089168</v>
      </c>
      <c r="K230" s="32">
        <f>IF('Log_working_2-way'!$D229="","",B230^('Log_working_2-way'!$D229))</f>
        <v>2.2499028330075874</v>
      </c>
      <c r="L230" s="37">
        <f t="shared" si="44"/>
        <v>0.55181347150259064</v>
      </c>
      <c r="M230" s="37">
        <f t="shared" si="45"/>
        <v>0.44818652849740936</v>
      </c>
      <c r="N230" s="38">
        <v>326</v>
      </c>
      <c r="O230" s="38">
        <f t="shared" si="46"/>
        <v>137.56069364161851</v>
      </c>
      <c r="P230" s="38">
        <f t="shared" si="47"/>
        <v>172.94835680751174</v>
      </c>
      <c r="Q230" s="38">
        <f t="shared" si="48"/>
        <v>153.05164319248826</v>
      </c>
      <c r="R230" s="38">
        <f t="shared" si="49"/>
        <v>188.43930635838151</v>
      </c>
      <c r="S230" s="39">
        <f t="shared" si="50"/>
        <v>-15.490949550869743</v>
      </c>
      <c r="T230" s="39">
        <f t="shared" si="51"/>
        <v>-15.490949550869772</v>
      </c>
      <c r="U230" t="s">
        <v>464</v>
      </c>
      <c r="V230" t="s">
        <v>167</v>
      </c>
      <c r="W230" t="s">
        <v>73</v>
      </c>
      <c r="X230" t="s">
        <v>494</v>
      </c>
      <c r="Y230" s="41"/>
    </row>
    <row r="231" spans="1:25" s="35" customFormat="1" ht="15" x14ac:dyDescent="0.25">
      <c r="A231">
        <v>2.04</v>
      </c>
      <c r="B231">
        <v>1.79</v>
      </c>
      <c r="C231" s="29">
        <f t="shared" si="35"/>
        <v>4.8855296308467411E-2</v>
      </c>
      <c r="D231" s="30">
        <f>IF(OR($A231="",$B231=""),"",A231*'MPTO_working_2-way'!$G230)</f>
        <v>2.1396648044692737</v>
      </c>
      <c r="E231" s="32">
        <f>IF(OR($A231="",$B231=""),"",B231*'MPTO_working_2-way'!$G230)</f>
        <v>1.8774509803921566</v>
      </c>
      <c r="F231" s="30">
        <f>IF(OR($A231="",$B231=""),"",'MPTO_working_2-way'!D230)</f>
        <v>2.1469896519285041</v>
      </c>
      <c r="G231" s="32">
        <f>IF(OR($A231="",$B231=""),"",'MPTO_working_2-way'!E230)</f>
        <v>1.8718474472011479</v>
      </c>
      <c r="H231" s="30">
        <f>IF(OR($A231="",$B231=""),"",'OddsRatio_working_2-way'!M230)</f>
        <v>2.1473690322657886</v>
      </c>
      <c r="I231" s="30">
        <f>IF(OR($A231="",$B231=""),"",'OddsRatio_working_2-way'!N230)</f>
        <v>1.8715591687403583</v>
      </c>
      <c r="J231" s="30">
        <f>IF('Log_working_2-way'!$D230="","",A231^('Log_working_2-way'!$D230))</f>
        <v>2.1507685196988517</v>
      </c>
      <c r="K231" s="32">
        <f>IF('Log_working_2-way'!$D230="","",B231^('Log_working_2-way'!$D230))</f>
        <v>1.8689844941716391</v>
      </c>
      <c r="L231" s="37">
        <f t="shared" si="44"/>
        <v>0.46736292428198434</v>
      </c>
      <c r="M231" s="37">
        <f t="shared" si="45"/>
        <v>0.53263707571801577</v>
      </c>
      <c r="N231" s="38">
        <v>327</v>
      </c>
      <c r="O231" s="38">
        <f t="shared" si="46"/>
        <v>166.70588235294119</v>
      </c>
      <c r="P231" s="38">
        <f t="shared" si="47"/>
        <v>144.31843575418995</v>
      </c>
      <c r="Q231" s="38">
        <f t="shared" si="48"/>
        <v>182.68156424581005</v>
      </c>
      <c r="R231" s="38">
        <f t="shared" si="49"/>
        <v>160.29411764705881</v>
      </c>
      <c r="S231" s="39">
        <f t="shared" si="50"/>
        <v>-15.975681892868863</v>
      </c>
      <c r="T231" s="39">
        <f t="shared" si="51"/>
        <v>-15.975681892868863</v>
      </c>
      <c r="U231" t="s">
        <v>233</v>
      </c>
      <c r="V231" t="s">
        <v>452</v>
      </c>
      <c r="W231" t="s">
        <v>73</v>
      </c>
      <c r="X231" t="s">
        <v>494</v>
      </c>
      <c r="Y231" s="41"/>
    </row>
    <row r="232" spans="1:25" ht="15" x14ac:dyDescent="0.25">
      <c r="A232">
        <v>1.84</v>
      </c>
      <c r="B232">
        <v>2</v>
      </c>
      <c r="C232" s="29">
        <f t="shared" si="35"/>
        <v>4.3478260869565188E-2</v>
      </c>
      <c r="D232" s="30">
        <f>IF(OR($A232="",$B232=""),"",A232*'MPTO_working_2-way'!$G231)</f>
        <v>1.92</v>
      </c>
      <c r="E232" s="32">
        <f>IF(OR($A232="",$B232=""),"",B232*'MPTO_working_2-way'!$G231)</f>
        <v>2.0869565217391304</v>
      </c>
      <c r="F232" s="30">
        <f>IF(OR($A232="",$B232=""),"",'MPTO_working_2-way'!D231)</f>
        <v>1.9166666666666665</v>
      </c>
      <c r="G232" s="32">
        <f>IF(OR($A232="",$B232=""),"",'MPTO_working_2-way'!E231)</f>
        <v>2.0909090909090908</v>
      </c>
      <c r="H232" s="30">
        <f>IF(OR($A232="",$B232=""),"",'OddsRatio_working_2-way'!M231)</f>
        <v>1.9165151389911681</v>
      </c>
      <c r="I232" s="30">
        <f>IF(OR($A232="",$B232=""),"",'OddsRatio_working_2-way'!N231)</f>
        <v>2.091089451179962</v>
      </c>
      <c r="J232" s="30">
        <f>IF('Log_working_2-way'!$D231="","",A232^('Log_working_2-way'!$D231))</f>
        <v>1.9149883303671131</v>
      </c>
      <c r="K232" s="32">
        <f>IF('Log_working_2-way'!$D231="","",B232^('Log_working_2-way'!$D231))</f>
        <v>2.0929101135076231</v>
      </c>
      <c r="L232" s="37">
        <f t="shared" si="44"/>
        <v>0.52083333333333337</v>
      </c>
      <c r="M232" s="37">
        <f t="shared" si="45"/>
        <v>0.47916666666666669</v>
      </c>
      <c r="N232" s="38">
        <v>328</v>
      </c>
      <c r="O232" s="38">
        <f t="shared" si="46"/>
        <v>149.7391304347826</v>
      </c>
      <c r="P232" s="38">
        <f t="shared" si="47"/>
        <v>164</v>
      </c>
      <c r="Q232" s="38">
        <f t="shared" si="48"/>
        <v>164</v>
      </c>
      <c r="R232" s="38">
        <f t="shared" si="49"/>
        <v>178.26086956521738</v>
      </c>
      <c r="S232" s="39">
        <f t="shared" si="50"/>
        <v>-14.260869565217405</v>
      </c>
      <c r="T232" s="39">
        <f t="shared" si="51"/>
        <v>-14.260869565217376</v>
      </c>
      <c r="U232" t="s">
        <v>236</v>
      </c>
      <c r="V232" t="s">
        <v>453</v>
      </c>
      <c r="W232" t="s">
        <v>73</v>
      </c>
      <c r="X232" t="s">
        <v>494</v>
      </c>
      <c r="Y232" s="41"/>
    </row>
    <row r="233" spans="1:25" ht="15" x14ac:dyDescent="0.25">
      <c r="A233">
        <v>2.48</v>
      </c>
      <c r="B233">
        <v>1.58</v>
      </c>
      <c r="C233" s="29">
        <f t="shared" si="35"/>
        <v>3.61371988566761E-2</v>
      </c>
      <c r="D233" s="30">
        <f>IF(OR($A233="",$B233=""),"",A233*'MPTO_working_2-way'!$G232)</f>
        <v>2.5696202531645569</v>
      </c>
      <c r="E233" s="32">
        <f>IF(OR($A233="",$B233=""),"",B233*'MPTO_working_2-way'!$G232)</f>
        <v>1.6370967741935483</v>
      </c>
      <c r="F233" s="30">
        <f>IF(OR($A233="",$B233=""),"",'MPTO_working_2-way'!D232)</f>
        <v>2.5963424330771265</v>
      </c>
      <c r="G233" s="32">
        <f>IF(OR($A233="",$B233=""),"",'MPTO_working_2-way'!E232)</f>
        <v>1.6264320106259338</v>
      </c>
      <c r="H233" s="30">
        <f>IF(OR($A233="",$B233=""),"",'OddsRatio_working_2-way'!M232)</f>
        <v>2.5974116995724779</v>
      </c>
      <c r="I233" s="30">
        <f>IF(OR($A233="",$B233=""),"",'OddsRatio_working_2-way'!N232)</f>
        <v>1.6260126930757011</v>
      </c>
      <c r="J233" s="30">
        <f>IF('Log_working_2-way'!$D232="","",A233^('Log_working_2-way'!$D232))</f>
        <v>2.6099071390443571</v>
      </c>
      <c r="K233" s="32">
        <f>IF('Log_working_2-way'!$D232="","",B233^('Log_working_2-way'!$D232))</f>
        <v>1.6211538390924995</v>
      </c>
      <c r="L233" s="37">
        <f t="shared" si="44"/>
        <v>0.3891625615763547</v>
      </c>
      <c r="M233" s="37">
        <f t="shared" si="45"/>
        <v>0.61083743842364535</v>
      </c>
      <c r="N233" s="38">
        <v>329</v>
      </c>
      <c r="O233" s="38">
        <f t="shared" si="46"/>
        <v>196.33870967741936</v>
      </c>
      <c r="P233" s="38">
        <f t="shared" si="47"/>
        <v>120.77215189873419</v>
      </c>
      <c r="Q233" s="38">
        <f t="shared" si="48"/>
        <v>208.22784810126581</v>
      </c>
      <c r="R233" s="38">
        <f t="shared" si="49"/>
        <v>132.66129032258067</v>
      </c>
      <c r="S233" s="39">
        <f t="shared" si="50"/>
        <v>-11.889138423846447</v>
      </c>
      <c r="T233" s="39">
        <f t="shared" si="51"/>
        <v>-11.889138423846475</v>
      </c>
      <c r="U233" t="s">
        <v>381</v>
      </c>
      <c r="V233" t="s">
        <v>280</v>
      </c>
      <c r="W233" t="s">
        <v>451</v>
      </c>
      <c r="X233" t="s">
        <v>494</v>
      </c>
      <c r="Y233" s="41"/>
    </row>
    <row r="234" spans="1:25" ht="15" x14ac:dyDescent="0.25">
      <c r="A234">
        <v>1.99</v>
      </c>
      <c r="B234">
        <v>1.9</v>
      </c>
      <c r="C234" s="29">
        <f t="shared" si="35"/>
        <v>2.8828352287754377E-2</v>
      </c>
      <c r="D234" s="30">
        <f>IF(OR($A234="",$B234=""),"",A234*'MPTO_working_2-way'!$G233)</f>
        <v>2.0473684210526311</v>
      </c>
      <c r="E234" s="32">
        <f>IF(OR($A234="",$B234=""),"",B234*'MPTO_working_2-way'!$G233)</f>
        <v>1.9547738693467331</v>
      </c>
      <c r="F234" s="30">
        <f>IF(OR($A234="",$B234=""),"",'MPTO_working_2-way'!D233)</f>
        <v>2.0487672717420748</v>
      </c>
      <c r="G234" s="32">
        <f>IF(OR($A234="",$B234=""),"",'MPTO_working_2-way'!E233)</f>
        <v>1.9535003874967702</v>
      </c>
      <c r="H234" s="30">
        <f>IF(OR($A234="",$B234=""),"",'OddsRatio_working_2-way'!M233)</f>
        <v>2.0488088481701512</v>
      </c>
      <c r="I234" s="30">
        <f>IF(OR($A234="",$B234=""),"",'OddsRatio_working_2-way'!N233)</f>
        <v>1.9534625892455926</v>
      </c>
      <c r="J234" s="30">
        <f>IF('Log_working_2-way'!$D233="","",A234^('Log_working_2-way'!$D233))</f>
        <v>2.0494438264048878</v>
      </c>
      <c r="K234" s="32">
        <f>IF('Log_working_2-way'!$D233="","",B234^('Log_working_2-way'!$D233))</f>
        <v>1.9528856855785393</v>
      </c>
      <c r="L234" s="37">
        <f t="shared" si="44"/>
        <v>0.48843187660668391</v>
      </c>
      <c r="M234" s="37">
        <f t="shared" si="45"/>
        <v>0.51156812339331637</v>
      </c>
      <c r="N234" s="38">
        <v>330</v>
      </c>
      <c r="O234" s="38">
        <f t="shared" si="46"/>
        <v>164.1708542713568</v>
      </c>
      <c r="P234" s="38">
        <f t="shared" si="47"/>
        <v>156.31578947368419</v>
      </c>
      <c r="Q234" s="38">
        <f t="shared" si="48"/>
        <v>173.68421052631578</v>
      </c>
      <c r="R234" s="38">
        <f t="shared" si="49"/>
        <v>165.8291457286432</v>
      </c>
      <c r="S234" s="39">
        <f t="shared" si="50"/>
        <v>-9.5133562549589783</v>
      </c>
      <c r="T234" s="39">
        <f t="shared" si="51"/>
        <v>-9.5133562549590067</v>
      </c>
      <c r="U234" t="s">
        <v>271</v>
      </c>
      <c r="V234" t="s">
        <v>278</v>
      </c>
      <c r="W234" t="s">
        <v>451</v>
      </c>
      <c r="X234" t="s">
        <v>494</v>
      </c>
      <c r="Y234" s="41"/>
    </row>
    <row r="235" spans="1:25" ht="15" x14ac:dyDescent="0.25">
      <c r="A235">
        <v>2.14</v>
      </c>
      <c r="B235">
        <v>1.76</v>
      </c>
      <c r="C235" s="29">
        <f t="shared" si="35"/>
        <v>3.5471537807986397E-2</v>
      </c>
      <c r="D235" s="30">
        <f>IF(OR($A235="",$B235=""),"",A235*'MPTO_working_2-way'!$G234)</f>
        <v>2.2159090909090908</v>
      </c>
      <c r="E235" s="32">
        <f>IF(OR($A235="",$B235=""),"",B235*'MPTO_working_2-way'!$G234)</f>
        <v>1.8224299065420562</v>
      </c>
      <c r="F235" s="30">
        <f>IF(OR($A235="",$B235=""),"",'MPTO_working_2-way'!D234)</f>
        <v>2.2244271202456889</v>
      </c>
      <c r="G235" s="32">
        <f>IF(OR($A235="",$B235=""),"",'MPTO_working_2-way'!E234)</f>
        <v>1.8167084699980707</v>
      </c>
      <c r="H235" s="30">
        <f>IF(OR($A235="",$B235=""),"",'OddsRatio_working_2-way'!M234)</f>
        <v>2.2247448713915889</v>
      </c>
      <c r="I235" s="30">
        <f>IF(OR($A235="",$B235=""),"",'OddsRatio_working_2-way'!N234)</f>
        <v>1.8164965809277254</v>
      </c>
      <c r="J235" s="30">
        <f>IF('Log_working_2-way'!$D234="","",A235^('Log_working_2-way'!$D234))</f>
        <v>2.2286583340561452</v>
      </c>
      <c r="K235" s="32">
        <f>IF('Log_working_2-way'!$D234="","",B235^('Log_working_2-way'!$D234))</f>
        <v>1.8138959157983681</v>
      </c>
      <c r="L235" s="37">
        <f t="shared" si="44"/>
        <v>0.45128205128205129</v>
      </c>
      <c r="M235" s="37">
        <f t="shared" si="45"/>
        <v>0.54871794871794866</v>
      </c>
      <c r="N235" s="38">
        <v>331</v>
      </c>
      <c r="O235" s="38">
        <f t="shared" si="46"/>
        <v>176.32710280373834</v>
      </c>
      <c r="P235" s="38">
        <f t="shared" si="47"/>
        <v>142.93181818181822</v>
      </c>
      <c r="Q235" s="38">
        <f t="shared" si="48"/>
        <v>188.06818181818184</v>
      </c>
      <c r="R235" s="38">
        <f t="shared" si="49"/>
        <v>154.67289719626169</v>
      </c>
      <c r="S235" s="39">
        <f t="shared" si="50"/>
        <v>-11.7410790144435</v>
      </c>
      <c r="T235" s="39">
        <f t="shared" si="51"/>
        <v>-11.741079014443471</v>
      </c>
      <c r="U235" t="s">
        <v>276</v>
      </c>
      <c r="V235" t="s">
        <v>274</v>
      </c>
      <c r="W235" t="s">
        <v>451</v>
      </c>
      <c r="X235" t="s">
        <v>494</v>
      </c>
      <c r="Y235" s="41"/>
    </row>
    <row r="236" spans="1:25" ht="15" x14ac:dyDescent="0.25">
      <c r="A236">
        <v>2.15</v>
      </c>
      <c r="B236">
        <v>1.76</v>
      </c>
      <c r="C236" s="29">
        <f t="shared" si="35"/>
        <v>3.3298097251585723E-2</v>
      </c>
      <c r="D236" s="30">
        <f>IF(OR($A236="",$B236=""),"",A236*'MPTO_working_2-way'!$G235)</f>
        <v>2.2215909090909092</v>
      </c>
      <c r="E236" s="32">
        <f>IF(OR($A236="",$B236=""),"",B236*'MPTO_working_2-way'!$G235)</f>
        <v>1.8186046511627909</v>
      </c>
      <c r="F236" s="30">
        <f>IF(OR($A236="",$B236=""),"",'MPTO_working_2-way'!D235)</f>
        <v>2.2298173246906305</v>
      </c>
      <c r="G236" s="32">
        <f>IF(OR($A236="",$B236=""),"",'MPTO_working_2-way'!E235)</f>
        <v>1.8131288931480596</v>
      </c>
      <c r="H236" s="30">
        <f>IF(OR($A236="",$B236=""),"",'OddsRatio_working_2-way'!M235)</f>
        <v>2.2301048307916052</v>
      </c>
      <c r="I236" s="30">
        <f>IF(OR($A236="",$B236=""),"",'OddsRatio_working_2-way'!N235)</f>
        <v>1.8129388446970602</v>
      </c>
      <c r="J236" s="30">
        <f>IF('Log_working_2-way'!$D235="","",A236^('Log_working_2-way'!$D235))</f>
        <v>2.2338767288490446</v>
      </c>
      <c r="K236" s="32">
        <f>IF('Log_working_2-way'!$D235="","",B236^('Log_working_2-way'!$D235))</f>
        <v>1.8104537322239227</v>
      </c>
      <c r="L236" s="37">
        <f t="shared" si="44"/>
        <v>0.45012787723785164</v>
      </c>
      <c r="M236" s="37">
        <f t="shared" si="45"/>
        <v>0.54987212276214825</v>
      </c>
      <c r="N236" s="38">
        <v>332</v>
      </c>
      <c r="O236" s="38">
        <f t="shared" si="46"/>
        <v>177.58139534883719</v>
      </c>
      <c r="P236" s="38">
        <f t="shared" si="47"/>
        <v>143.3636363636364</v>
      </c>
      <c r="Q236" s="38">
        <f t="shared" si="48"/>
        <v>188.63636363636365</v>
      </c>
      <c r="R236" s="38">
        <f t="shared" si="49"/>
        <v>154.41860465116278</v>
      </c>
      <c r="S236" s="39">
        <f t="shared" si="50"/>
        <v>-11.054968287526464</v>
      </c>
      <c r="T236" s="39">
        <f t="shared" si="51"/>
        <v>-11.054968287526378</v>
      </c>
      <c r="U236" t="s">
        <v>275</v>
      </c>
      <c r="V236" t="s">
        <v>272</v>
      </c>
      <c r="W236" t="s">
        <v>451</v>
      </c>
      <c r="X236" t="s">
        <v>494</v>
      </c>
      <c r="Y236" s="41"/>
    </row>
    <row r="237" spans="1:25" ht="15" x14ac:dyDescent="0.25">
      <c r="A237">
        <v>2.02</v>
      </c>
      <c r="B237">
        <v>1.87</v>
      </c>
      <c r="C237" s="29">
        <f t="shared" si="35"/>
        <v>2.9808863239265015E-2</v>
      </c>
      <c r="D237" s="30">
        <f>IF(OR($A237="",$B237=""),"",A237*'MPTO_working_2-way'!$G236)</f>
        <v>2.0802139037433154</v>
      </c>
      <c r="E237" s="32">
        <f>IF(OR($A237="",$B237=""),"",B237*'MPTO_working_2-way'!$G236)</f>
        <v>1.9257425742574257</v>
      </c>
      <c r="F237" s="30">
        <f>IF(OR($A237="",$B237=""),"",'MPTO_working_2-way'!D236)</f>
        <v>2.082703865027292</v>
      </c>
      <c r="G237" s="32">
        <f>IF(OR($A237="",$B237=""),"",'MPTO_working_2-way'!E236)</f>
        <v>1.9236135865967305</v>
      </c>
      <c r="H237" s="30">
        <f>IF(OR($A237="",$B237=""),"",'OddsRatio_working_2-way'!M236)</f>
        <v>2.0827805840074194</v>
      </c>
      <c r="I237" s="30">
        <f>IF(OR($A237="",$B237=""),"",'OddsRatio_working_2-way'!N236)</f>
        <v>1.9235481451827992</v>
      </c>
      <c r="J237" s="30">
        <f>IF('Log_working_2-way'!$D236="","",A237^('Log_working_2-way'!$D236))</f>
        <v>2.0839128581602959</v>
      </c>
      <c r="K237" s="32">
        <f>IF('Log_working_2-way'!$D236="","",B237^('Log_working_2-way'!$D236))</f>
        <v>1.9225833907877643</v>
      </c>
      <c r="L237" s="37">
        <f t="shared" si="44"/>
        <v>0.48071979434447304</v>
      </c>
      <c r="M237" s="37">
        <f t="shared" si="45"/>
        <v>0.51928020565552702</v>
      </c>
      <c r="N237" s="38">
        <v>333</v>
      </c>
      <c r="O237" s="38">
        <f t="shared" si="46"/>
        <v>168.14851485148512</v>
      </c>
      <c r="P237" s="38">
        <f t="shared" si="47"/>
        <v>154.92513368983956</v>
      </c>
      <c r="Q237" s="38">
        <f t="shared" si="48"/>
        <v>178.07486631016039</v>
      </c>
      <c r="R237" s="38">
        <f t="shared" si="49"/>
        <v>164.85148514851485</v>
      </c>
      <c r="S237" s="39">
        <f t="shared" si="50"/>
        <v>-9.9263514586752706</v>
      </c>
      <c r="T237" s="39">
        <f t="shared" si="51"/>
        <v>-9.926351458675299</v>
      </c>
      <c r="U237" t="s">
        <v>273</v>
      </c>
      <c r="V237" t="s">
        <v>277</v>
      </c>
      <c r="W237" t="s">
        <v>451</v>
      </c>
      <c r="X237" t="s">
        <v>494</v>
      </c>
      <c r="Y237" s="41"/>
    </row>
    <row r="238" spans="1:25" ht="15" x14ac:dyDescent="0.25">
      <c r="A238">
        <v>2.2200000000000002</v>
      </c>
      <c r="B238">
        <v>1.68</v>
      </c>
      <c r="C238" s="29">
        <f t="shared" si="35"/>
        <v>4.5688545688545634E-2</v>
      </c>
      <c r="D238" s="30">
        <f>IF(OR($A238="",$B238=""),"",A238*'MPTO_working_2-way'!$G237)</f>
        <v>2.3214285714285716</v>
      </c>
      <c r="E238" s="32">
        <f>IF(OR($A238="",$B238=""),"",B238*'MPTO_working_2-way'!$G237)</f>
        <v>1.7567567567567566</v>
      </c>
      <c r="F238" s="30">
        <f>IF(OR($A238="",$B238=""),"",'MPTO_working_2-way'!D237)</f>
        <v>2.3386004514672689</v>
      </c>
      <c r="G238" s="32">
        <f>IF(OR($A238="",$B238=""),"",'MPTO_working_2-way'!E237)</f>
        <v>1.7470489038785832</v>
      </c>
      <c r="H238" s="30">
        <f>IF(OR($A238="",$B238=""),"",'OddsRatio_working_2-way'!M237)</f>
        <v>2.3394467690277296</v>
      </c>
      <c r="I238" s="30">
        <f>IF(OR($A238="",$B238=""),"",'OddsRatio_working_2-way'!N237)</f>
        <v>1.7465768876547993</v>
      </c>
      <c r="J238" s="30">
        <f>IF('Log_working_2-way'!$D237="","",A238^('Log_working_2-way'!$D237))</f>
        <v>2.3474640771287958</v>
      </c>
      <c r="K238" s="32">
        <f>IF('Log_working_2-way'!$D237="","",B238^('Log_working_2-way'!$D237))</f>
        <v>1.7421348123284788</v>
      </c>
      <c r="L238" s="37">
        <f t="shared" si="44"/>
        <v>0.43076923076923074</v>
      </c>
      <c r="M238" s="37">
        <f t="shared" si="45"/>
        <v>0.56923076923076932</v>
      </c>
      <c r="N238" s="38">
        <v>334</v>
      </c>
      <c r="O238" s="38">
        <f t="shared" si="46"/>
        <v>183.54954954954954</v>
      </c>
      <c r="P238" s="38">
        <f t="shared" si="47"/>
        <v>135.1904761904762</v>
      </c>
      <c r="Q238" s="38">
        <f t="shared" si="48"/>
        <v>198.8095238095238</v>
      </c>
      <c r="R238" s="38">
        <f t="shared" si="49"/>
        <v>150.45045045045043</v>
      </c>
      <c r="S238" s="39">
        <f t="shared" si="50"/>
        <v>-15.259974259974257</v>
      </c>
      <c r="T238" s="39">
        <f t="shared" si="51"/>
        <v>-15.259974259974229</v>
      </c>
      <c r="U238" t="s">
        <v>493</v>
      </c>
      <c r="V238" t="s">
        <v>297</v>
      </c>
      <c r="W238" t="s">
        <v>74</v>
      </c>
      <c r="X238" t="s">
        <v>494</v>
      </c>
      <c r="Y238" s="41"/>
    </row>
    <row r="239" spans="1:25" ht="15" x14ac:dyDescent="0.25">
      <c r="A239">
        <v>1.79</v>
      </c>
      <c r="B239">
        <v>2.0099999999999998</v>
      </c>
      <c r="C239" s="29">
        <f t="shared" si="35"/>
        <v>5.6171655688040278E-2</v>
      </c>
      <c r="D239" s="30">
        <f>IF(OR($A239="",$B239=""),"",A239*'MPTO_working_2-way'!$G238)</f>
        <v>1.8905472636815921</v>
      </c>
      <c r="E239" s="32">
        <f>IF(OR($A239="",$B239=""),"",B239*'MPTO_working_2-way'!$G238)</f>
        <v>2.1229050279329607</v>
      </c>
      <c r="F239" s="30">
        <f>IF(OR($A239="",$B239=""),"",'MPTO_working_2-way'!D238)</f>
        <v>1.8847533984651248</v>
      </c>
      <c r="G239" s="32">
        <f>IF(OR($A239="",$B239=""),"",'MPTO_working_2-way'!E238)</f>
        <v>2.1302584445957544</v>
      </c>
      <c r="H239" s="30">
        <f>IF(OR($A239="",$B239=""),"",'OddsRatio_working_2-way'!M238)</f>
        <v>1.884408399904582</v>
      </c>
      <c r="I239" s="30">
        <f>IF(OR($A239="",$B239=""),"",'OddsRatio_working_2-way'!N238)</f>
        <v>2.1306993467134521</v>
      </c>
      <c r="J239" s="30">
        <f>IF('Log_working_2-way'!$D238="","",A239^('Log_working_2-way'!$D238))</f>
        <v>1.8817300657088789</v>
      </c>
      <c r="K239" s="32">
        <f>IF('Log_working_2-way'!$D238="","",B239^('Log_working_2-way'!$D238))</f>
        <v>2.1341339474384169</v>
      </c>
      <c r="L239" s="37">
        <f t="shared" si="44"/>
        <v>0.52894736842105261</v>
      </c>
      <c r="M239" s="37">
        <f t="shared" si="45"/>
        <v>0.47105263157894744</v>
      </c>
      <c r="N239" s="38">
        <v>335</v>
      </c>
      <c r="O239" s="38">
        <f t="shared" si="46"/>
        <v>147.84916201117315</v>
      </c>
      <c r="P239" s="38">
        <f t="shared" si="47"/>
        <v>168.33333333333331</v>
      </c>
      <c r="Q239" s="38">
        <f t="shared" si="48"/>
        <v>166.66666666666669</v>
      </c>
      <c r="R239" s="38">
        <f t="shared" si="49"/>
        <v>187.15083798882679</v>
      </c>
      <c r="S239" s="39">
        <f t="shared" si="50"/>
        <v>-18.817504655493536</v>
      </c>
      <c r="T239" s="39">
        <f t="shared" si="51"/>
        <v>-18.81750465549348</v>
      </c>
      <c r="U239" t="s">
        <v>478</v>
      </c>
      <c r="V239" t="s">
        <v>479</v>
      </c>
      <c r="W239" t="s">
        <v>156</v>
      </c>
      <c r="X239" t="s">
        <v>494</v>
      </c>
      <c r="Y239" s="41"/>
    </row>
    <row r="240" spans="1:25" ht="15" x14ac:dyDescent="0.25">
      <c r="A240">
        <v>1.67</v>
      </c>
      <c r="B240">
        <v>2.19</v>
      </c>
      <c r="C240" s="29">
        <f t="shared" si="35"/>
        <v>5.5423399775790916E-2</v>
      </c>
      <c r="D240" s="30">
        <f>IF(OR($A240="",$B240=""),"",A240*'MPTO_working_2-way'!$G239)</f>
        <v>1.7625570776255708</v>
      </c>
      <c r="E240" s="32">
        <f>IF(OR($A240="",$B240=""),"",B240*'MPTO_working_2-way'!$G239)</f>
        <v>2.3113772455089823</v>
      </c>
      <c r="F240" s="30">
        <f>IF(OR($A240="",$B240=""),"",'MPTO_working_2-way'!D239)</f>
        <v>1.7510353577669786</v>
      </c>
      <c r="G240" s="32">
        <f>IF(OR($A240="",$B240=""),"",'MPTO_working_2-way'!E239)</f>
        <v>2.3314952347560003</v>
      </c>
      <c r="H240" s="30">
        <f>IF(OR($A240="",$B240=""),"",'OddsRatio_working_2-way'!M239)</f>
        <v>1.7503500583621179</v>
      </c>
      <c r="I240" s="30">
        <f>IF(OR($A240="",$B240=""),"",'OddsRatio_working_2-way'!N239)</f>
        <v>2.3327112976879407</v>
      </c>
      <c r="J240" s="30">
        <f>IF('Log_working_2-way'!$D239="","",A240^('Log_working_2-way'!$D239))</f>
        <v>1.7450433451963705</v>
      </c>
      <c r="K240" s="32">
        <f>IF('Log_working_2-way'!$D239="","",B240^('Log_working_2-way'!$D239))</f>
        <v>2.3422037877991433</v>
      </c>
      <c r="L240" s="37">
        <f t="shared" si="44"/>
        <v>0.56735751295336789</v>
      </c>
      <c r="M240" s="37">
        <f t="shared" si="45"/>
        <v>0.43264248704663211</v>
      </c>
      <c r="N240" s="38">
        <v>336</v>
      </c>
      <c r="O240" s="38">
        <f t="shared" si="46"/>
        <v>134.80239520958085</v>
      </c>
      <c r="P240" s="38">
        <f t="shared" si="47"/>
        <v>182.57534246575347</v>
      </c>
      <c r="Q240" s="38">
        <f t="shared" si="48"/>
        <v>153.42465753424659</v>
      </c>
      <c r="R240" s="38">
        <f t="shared" si="49"/>
        <v>201.19760479041918</v>
      </c>
      <c r="S240" s="39">
        <f t="shared" si="50"/>
        <v>-18.622262324665741</v>
      </c>
      <c r="T240" s="39">
        <f t="shared" si="51"/>
        <v>-18.622262324665712</v>
      </c>
      <c r="U240" t="s">
        <v>480</v>
      </c>
      <c r="V240" t="s">
        <v>304</v>
      </c>
      <c r="W240" t="s">
        <v>445</v>
      </c>
      <c r="X240" t="s">
        <v>494</v>
      </c>
      <c r="Y240" s="41"/>
    </row>
    <row r="241" spans="1:25" s="35" customFormat="1" ht="15" x14ac:dyDescent="0.25">
      <c r="A241">
        <v>2</v>
      </c>
      <c r="B241">
        <v>1.88</v>
      </c>
      <c r="C241" s="29">
        <f t="shared" si="35"/>
        <v>3.1914893617021267E-2</v>
      </c>
      <c r="D241" s="30">
        <f>IF(OR($A241="",$B241=""),"",A241*'MPTO_working_2-way'!$G240)</f>
        <v>2.0638297872340425</v>
      </c>
      <c r="E241" s="32">
        <f>IF(OR($A241="",$B241=""),"",B241*'MPTO_working_2-way'!$G240)</f>
        <v>1.94</v>
      </c>
      <c r="F241" s="30">
        <f>IF(OR($A241="",$B241=""),"",'MPTO_working_2-way'!D240)</f>
        <v>2.0659340659340657</v>
      </c>
      <c r="G241" s="32">
        <f>IF(OR($A241="",$B241=""),"",'MPTO_working_2-way'!E240)</f>
        <v>1.9381443298969072</v>
      </c>
      <c r="H241" s="30">
        <f>IF(OR($A241="",$B241=""),"",'OddsRatio_working_2-way'!M240)</f>
        <v>2.0660035817780522</v>
      </c>
      <c r="I241" s="30">
        <f>IF(OR($A241="",$B241=""),"",'OddsRatio_working_2-way'!N240)</f>
        <v>1.9380831519646857</v>
      </c>
      <c r="J241" s="30">
        <f>IF('Log_working_2-way'!$D240="","",A241^('Log_working_2-way'!$D240))</f>
        <v>2.0669618454035223</v>
      </c>
      <c r="K241" s="32">
        <f>IF('Log_working_2-way'!$D240="","",B241^('Log_working_2-way'!$D240))</f>
        <v>1.9372406373367297</v>
      </c>
      <c r="L241" s="37">
        <f t="shared" si="44"/>
        <v>0.4845360824742268</v>
      </c>
      <c r="M241" s="37">
        <f t="shared" si="45"/>
        <v>0.51546391752577325</v>
      </c>
      <c r="N241" s="38">
        <v>337</v>
      </c>
      <c r="O241" s="38">
        <f t="shared" si="46"/>
        <v>168.5</v>
      </c>
      <c r="P241" s="38">
        <f t="shared" si="47"/>
        <v>157.7446808510638</v>
      </c>
      <c r="Q241" s="38">
        <f t="shared" si="48"/>
        <v>179.25531914893617</v>
      </c>
      <c r="R241" s="38">
        <f t="shared" si="49"/>
        <v>168.5</v>
      </c>
      <c r="S241" s="39">
        <f t="shared" si="50"/>
        <v>-10.755319148936167</v>
      </c>
      <c r="T241" s="39">
        <f t="shared" si="51"/>
        <v>-10.755319148936195</v>
      </c>
      <c r="U241" t="s">
        <v>324</v>
      </c>
      <c r="V241" t="s">
        <v>424</v>
      </c>
      <c r="W241" t="s">
        <v>448</v>
      </c>
      <c r="X241" t="s">
        <v>494</v>
      </c>
      <c r="Y241" s="41"/>
    </row>
    <row r="242" spans="1:25" ht="15" x14ac:dyDescent="0.25">
      <c r="A242">
        <v>1.59</v>
      </c>
      <c r="B242">
        <v>2.38</v>
      </c>
      <c r="C242" s="29">
        <f t="shared" si="35"/>
        <v>4.9098884836953571E-2</v>
      </c>
      <c r="D242" s="30">
        <f>IF(OR($A242="",$B242=""),"",A242*'MPTO_working_2-way'!$G241)</f>
        <v>1.6680672268907564</v>
      </c>
      <c r="E242" s="32">
        <f>IF(OR($A242="",$B242=""),"",B242*'MPTO_working_2-way'!$G241)</f>
        <v>2.4968553459119494</v>
      </c>
      <c r="F242" s="30">
        <f>IF(OR($A242="",$B242=""),"",'MPTO_working_2-way'!D241)</f>
        <v>1.6545844082025274</v>
      </c>
      <c r="G242" s="32">
        <f>IF(OR($A242="",$B242=""),"",'MPTO_working_2-way'!E241)</f>
        <v>2.5276868612651122</v>
      </c>
      <c r="H242" s="30">
        <f>IF(OR($A242="",$B242=""),"",'OddsRatio_working_2-way'!M241)</f>
        <v>1.6538625481582945</v>
      </c>
      <c r="I242" s="30">
        <f>IF(OR($A242="",$B242=""),"",'OddsRatio_working_2-way'!N241)</f>
        <v>2.52937341772618</v>
      </c>
      <c r="J242" s="30">
        <f>IF('Log_working_2-way'!$D241="","",A242^('Log_working_2-way'!$D241))</f>
        <v>1.6476783579889172</v>
      </c>
      <c r="K242" s="32">
        <f>IF('Log_working_2-way'!$D241="","",B242^('Log_working_2-way'!$D241))</f>
        <v>2.5439762463322331</v>
      </c>
      <c r="L242" s="37">
        <f t="shared" si="44"/>
        <v>0.59949622166246852</v>
      </c>
      <c r="M242" s="37">
        <f t="shared" si="45"/>
        <v>0.40050377833753154</v>
      </c>
      <c r="N242" s="38">
        <v>338</v>
      </c>
      <c r="O242" s="38">
        <f t="shared" si="46"/>
        <v>125.42138364779878</v>
      </c>
      <c r="P242" s="38">
        <f t="shared" si="47"/>
        <v>195.9831932773109</v>
      </c>
      <c r="Q242" s="38">
        <f t="shared" si="48"/>
        <v>142.01680672268907</v>
      </c>
      <c r="R242" s="38">
        <f t="shared" si="49"/>
        <v>212.57861635220124</v>
      </c>
      <c r="S242" s="39">
        <f t="shared" si="50"/>
        <v>-16.595423074890292</v>
      </c>
      <c r="T242" s="39">
        <f t="shared" si="51"/>
        <v>-16.595423074890334</v>
      </c>
      <c r="U242" t="s">
        <v>209</v>
      </c>
      <c r="V242" t="s">
        <v>186</v>
      </c>
      <c r="W242" t="s">
        <v>112</v>
      </c>
      <c r="X242" t="s">
        <v>495</v>
      </c>
      <c r="Y242" s="41"/>
    </row>
    <row r="243" spans="1:25" ht="15" x14ac:dyDescent="0.25">
      <c r="A243">
        <v>2.04</v>
      </c>
      <c r="B243">
        <v>1.87</v>
      </c>
      <c r="C243" s="29">
        <f t="shared" si="35"/>
        <v>2.4955436720142554E-2</v>
      </c>
      <c r="D243" s="30">
        <f>IF(OR($A243="",$B243=""),"",A243*'MPTO_working_2-way'!$G242)</f>
        <v>2.0909090909090908</v>
      </c>
      <c r="E243" s="32">
        <f>IF(OR($A243="",$B243=""),"",B243*'MPTO_working_2-way'!$G242)</f>
        <v>1.9166666666666667</v>
      </c>
      <c r="F243" s="30">
        <f>IF(OR($A243="",$B243=""),"",'MPTO_working_2-way'!D242)</f>
        <v>2.0932835820895521</v>
      </c>
      <c r="G243" s="32">
        <f>IF(OR($A243="",$B243=""),"",'MPTO_working_2-way'!E242)</f>
        <v>1.9146757679180888</v>
      </c>
      <c r="H243" s="30">
        <f>IF(OR($A243="",$B243=""),"",'OddsRatio_working_2-way'!M242)</f>
        <v>2.0933445471810685</v>
      </c>
      <c r="I243" s="30">
        <f>IF(OR($A243="",$B243=""),"",'OddsRatio_working_2-way'!N242)</f>
        <v>1.9146247654303168</v>
      </c>
      <c r="J243" s="30">
        <f>IF('Log_working_2-way'!$D242="","",A243^('Log_working_2-way'!$D242))</f>
        <v>2.0944198529941209</v>
      </c>
      <c r="K243" s="32">
        <f>IF('Log_working_2-way'!$D242="","",B243^('Log_working_2-way'!$D242))</f>
        <v>1.9137261145840778</v>
      </c>
      <c r="L243" s="37">
        <f t="shared" si="44"/>
        <v>0.47826086956521741</v>
      </c>
      <c r="M243" s="37">
        <f t="shared" si="45"/>
        <v>0.52173913043478259</v>
      </c>
      <c r="N243" s="38">
        <v>339</v>
      </c>
      <c r="O243" s="38">
        <f t="shared" si="46"/>
        <v>172.82352941176472</v>
      </c>
      <c r="P243" s="38">
        <f t="shared" si="47"/>
        <v>157.71657754010695</v>
      </c>
      <c r="Q243" s="38">
        <f t="shared" si="48"/>
        <v>181.28342245989302</v>
      </c>
      <c r="R243" s="38">
        <f t="shared" si="49"/>
        <v>166.17647058823528</v>
      </c>
      <c r="S243" s="39">
        <f t="shared" si="50"/>
        <v>-8.4598930481282935</v>
      </c>
      <c r="T243" s="39">
        <f t="shared" si="51"/>
        <v>-8.4598930481283219</v>
      </c>
      <c r="U243" t="s">
        <v>123</v>
      </c>
      <c r="V243" t="s">
        <v>172</v>
      </c>
      <c r="W243" t="s">
        <v>155</v>
      </c>
      <c r="X243" t="s">
        <v>495</v>
      </c>
      <c r="Y243" s="41"/>
    </row>
    <row r="244" spans="1:25" ht="15" x14ac:dyDescent="0.25">
      <c r="A244">
        <v>2.27</v>
      </c>
      <c r="B244">
        <v>1.7</v>
      </c>
      <c r="C244" s="29">
        <f t="shared" si="35"/>
        <v>2.876392847888054E-2</v>
      </c>
      <c r="D244" s="30">
        <f>IF(OR($A244="",$B244=""),"",A244*'MPTO_working_2-way'!$G243)</f>
        <v>2.335294117647059</v>
      </c>
      <c r="E244" s="32">
        <f>IF(OR($A244="",$B244=""),"",B244*'MPTO_working_2-way'!$G243)</f>
        <v>1.748898678414097</v>
      </c>
      <c r="F244" s="30">
        <f>IF(OR($A244="",$B244=""),"",'MPTO_working_2-way'!D243)</f>
        <v>2.3466099118273029</v>
      </c>
      <c r="G244" s="32">
        <f>IF(OR($A244="",$B244=""),"",'MPTO_working_2-way'!E243)</f>
        <v>1.7426055543011967</v>
      </c>
      <c r="H244" s="30">
        <f>IF(OR($A244="",$B244=""),"",'OddsRatio_working_2-way'!M243)</f>
        <v>2.3469542361512192</v>
      </c>
      <c r="I244" s="30">
        <f>IF(OR($A244="",$B244=""),"",'OddsRatio_working_2-way'!N243)</f>
        <v>1.7424157207132702</v>
      </c>
      <c r="J244" s="30">
        <f>IF('Log_working_2-way'!$D243="","",A244^('Log_working_2-way'!$D243))</f>
        <v>2.352141177157876</v>
      </c>
      <c r="K244" s="32">
        <f>IF('Log_working_2-way'!$D243="","",B244^('Log_working_2-way'!$D243))</f>
        <v>1.7395677440294552</v>
      </c>
      <c r="L244" s="37">
        <f t="shared" si="44"/>
        <v>0.4282115869017632</v>
      </c>
      <c r="M244" s="37">
        <f t="shared" si="45"/>
        <v>0.5717884130982368</v>
      </c>
      <c r="N244" s="38">
        <v>340</v>
      </c>
      <c r="O244" s="38">
        <f t="shared" si="46"/>
        <v>190.22026431718058</v>
      </c>
      <c r="P244" s="38">
        <f t="shared" si="47"/>
        <v>140</v>
      </c>
      <c r="Q244" s="38">
        <f t="shared" si="48"/>
        <v>200</v>
      </c>
      <c r="R244" s="38">
        <f t="shared" si="49"/>
        <v>149.77973568281936</v>
      </c>
      <c r="S244" s="39">
        <f t="shared" si="50"/>
        <v>-9.7797356828194211</v>
      </c>
      <c r="T244" s="39">
        <f t="shared" si="51"/>
        <v>-9.7797356828193642</v>
      </c>
      <c r="U244" t="s">
        <v>124</v>
      </c>
      <c r="V244" t="s">
        <v>171</v>
      </c>
      <c r="W244" t="s">
        <v>155</v>
      </c>
      <c r="X244" t="s">
        <v>495</v>
      </c>
      <c r="Y244" s="41"/>
    </row>
    <row r="245" spans="1:25" ht="15" x14ac:dyDescent="0.25">
      <c r="A245">
        <v>1.33</v>
      </c>
      <c r="B245">
        <v>3.5</v>
      </c>
      <c r="C245" s="29">
        <f t="shared" si="35"/>
        <v>3.7593984962406068E-2</v>
      </c>
      <c r="D245" s="30">
        <f>IF(OR($A245="",$B245=""),"",A245*'MPTO_working_2-way'!$G244)</f>
        <v>1.3800000000000001</v>
      </c>
      <c r="E245" s="32">
        <f>IF(OR($A245="",$B245=""),"",B245*'MPTO_working_2-way'!$G244)</f>
        <v>3.6315789473684212</v>
      </c>
      <c r="F245" s="30">
        <f>IF(OR($A245="",$B245=""),"",'MPTO_working_2-way'!D244)</f>
        <v>1.3641025641025641</v>
      </c>
      <c r="G245" s="32">
        <f>IF(OR($A245="",$B245=""),"",'MPTO_working_2-way'!E244)</f>
        <v>3.746478873239437</v>
      </c>
      <c r="H245" s="30">
        <f>IF(OR($A245="",$B245=""),"",'OddsRatio_working_2-way'!M244)</f>
        <v>1.3633180424916993</v>
      </c>
      <c r="I245" s="30">
        <f>IF(OR($A245="",$B245=""),"",'OddsRatio_working_2-way'!N244)</f>
        <v>3.7524094128159033</v>
      </c>
      <c r="J245" s="30">
        <f>IF('Log_working_2-way'!$D244="","",A245^('Log_working_2-way'!$D244))</f>
        <v>1.3559158647017675</v>
      </c>
      <c r="K245" s="32">
        <f>IF('Log_working_2-way'!$D244="","",B245^('Log_working_2-way'!$D244))</f>
        <v>3.8096527836270826</v>
      </c>
      <c r="L245" s="37">
        <f t="shared" si="44"/>
        <v>0.72463768115942018</v>
      </c>
      <c r="M245" s="37">
        <f t="shared" si="45"/>
        <v>0.27536231884057971</v>
      </c>
      <c r="N245" s="38">
        <v>341</v>
      </c>
      <c r="O245" s="38">
        <f t="shared" si="46"/>
        <v>84.609022556390997</v>
      </c>
      <c r="P245" s="38">
        <f t="shared" si="47"/>
        <v>243.57142857142856</v>
      </c>
      <c r="Q245" s="38">
        <f t="shared" si="48"/>
        <v>97.428571428571416</v>
      </c>
      <c r="R245" s="38">
        <f t="shared" si="49"/>
        <v>256.39097744360902</v>
      </c>
      <c r="S245" s="39">
        <f t="shared" si="50"/>
        <v>-12.81954887218042</v>
      </c>
      <c r="T245" s="39">
        <f t="shared" si="51"/>
        <v>-12.819548872180462</v>
      </c>
      <c r="U245" t="s">
        <v>183</v>
      </c>
      <c r="V245" t="s">
        <v>175</v>
      </c>
      <c r="W245" t="s">
        <v>155</v>
      </c>
      <c r="X245" t="s">
        <v>495</v>
      </c>
      <c r="Y245" s="41"/>
    </row>
    <row r="246" spans="1:25" ht="15" x14ac:dyDescent="0.25">
      <c r="A246">
        <v>2.69</v>
      </c>
      <c r="B246">
        <v>1.51</v>
      </c>
      <c r="C246" s="29">
        <f t="shared" si="35"/>
        <v>3.3998867525049992E-2</v>
      </c>
      <c r="D246" s="30">
        <f>IF(OR($A246="",$B246=""),"",A246*'MPTO_working_2-way'!$G245)</f>
        <v>2.7814569536423845</v>
      </c>
      <c r="E246" s="32">
        <f>IF(OR($A246="",$B246=""),"",B246*'MPTO_working_2-way'!$G245)</f>
        <v>1.5613382899628254</v>
      </c>
      <c r="F246" s="30">
        <f>IF(OR($A246="",$B246=""),"",'MPTO_working_2-way'!D245)</f>
        <v>2.8189041951490341</v>
      </c>
      <c r="G246" s="32">
        <f>IF(OR($A246="",$B246=""),"",'MPTO_working_2-way'!E245)</f>
        <v>1.5497815677521511</v>
      </c>
      <c r="H246" s="30">
        <f>IF(OR($A246="",$B246=""),"",'OddsRatio_working_2-way'!M245)</f>
        <v>2.8203641092364129</v>
      </c>
      <c r="I246" s="30">
        <f>IF(OR($A246="",$B246=""),"",'OddsRatio_working_2-way'!N245)</f>
        <v>1.5493406483494501</v>
      </c>
      <c r="J246" s="30">
        <f>IF('Log_working_2-way'!$D245="","",A246^('Log_working_2-way'!$D245))</f>
        <v>2.8380197684281701</v>
      </c>
      <c r="K246" s="32">
        <f>IF('Log_working_2-way'!$D245="","",B246^('Log_working_2-way'!$D245))</f>
        <v>1.5440637892893805</v>
      </c>
      <c r="L246" s="37">
        <f t="shared" si="44"/>
        <v>0.35952380952380947</v>
      </c>
      <c r="M246" s="37">
        <f t="shared" si="45"/>
        <v>0.64047619047619042</v>
      </c>
      <c r="N246" s="38">
        <v>342</v>
      </c>
      <c r="O246" s="38">
        <f t="shared" si="46"/>
        <v>214.86245353159853</v>
      </c>
      <c r="P246" s="38">
        <f t="shared" si="47"/>
        <v>115.50993377483442</v>
      </c>
      <c r="Q246" s="38">
        <f t="shared" si="48"/>
        <v>226.49006622516558</v>
      </c>
      <c r="R246" s="38">
        <f t="shared" si="49"/>
        <v>127.1375464684015</v>
      </c>
      <c r="S246" s="39">
        <f t="shared" si="50"/>
        <v>-11.627612693567045</v>
      </c>
      <c r="T246" s="39">
        <f t="shared" si="51"/>
        <v>-11.627612693567073</v>
      </c>
      <c r="U246" t="s">
        <v>97</v>
      </c>
      <c r="V246" t="s">
        <v>100</v>
      </c>
      <c r="W246" t="s">
        <v>94</v>
      </c>
      <c r="X246" t="s">
        <v>495</v>
      </c>
      <c r="Y246" s="41"/>
    </row>
    <row r="247" spans="1:25" ht="15" x14ac:dyDescent="0.25">
      <c r="A247">
        <v>1.44</v>
      </c>
      <c r="B247">
        <v>2.85</v>
      </c>
      <c r="C247" s="29">
        <f t="shared" si="35"/>
        <v>4.5321637426900541E-2</v>
      </c>
      <c r="D247" s="30">
        <f>IF(OR($A247="",$B247=""),"",A247*'MPTO_working_2-way'!$G246)</f>
        <v>1.5052631578947366</v>
      </c>
      <c r="E247" s="32">
        <f>IF(OR($A247="",$B247=""),"",B247*'MPTO_working_2-way'!$G246)</f>
        <v>2.9791666666666665</v>
      </c>
      <c r="F247" s="30">
        <f>IF(OR($A247="",$B247=""),"",'MPTO_working_2-way'!D246)</f>
        <v>1.488574537540805</v>
      </c>
      <c r="G247" s="32">
        <f>IF(OR($A247="",$B247=""),"",'MPTO_working_2-way'!E246)</f>
        <v>3.0467706013363025</v>
      </c>
      <c r="H247" s="30">
        <f>IF(OR($A247="",$B247=""),"",'OddsRatio_working_2-way'!M246)</f>
        <v>1.4876862083736198</v>
      </c>
      <c r="I247" s="30">
        <f>IF(OR($A247="",$B247=""),"",'OddsRatio_working_2-way'!N246)</f>
        <v>3.0504988306618106</v>
      </c>
      <c r="J247" s="30">
        <f>IF('Log_working_2-way'!$D246="","",A247^('Log_working_2-way'!$D246))</f>
        <v>1.4799992855815352</v>
      </c>
      <c r="K247" s="32">
        <f>IF('Log_working_2-way'!$D246="","",B247^('Log_working_2-way'!$D246))</f>
        <v>3.0833364341063403</v>
      </c>
      <c r="L247" s="37">
        <f t="shared" si="44"/>
        <v>0.66433566433566438</v>
      </c>
      <c r="M247" s="37">
        <f t="shared" si="45"/>
        <v>0.33566433566433568</v>
      </c>
      <c r="N247" s="38">
        <v>343</v>
      </c>
      <c r="O247" s="38">
        <f t="shared" si="46"/>
        <v>104.80555555555553</v>
      </c>
      <c r="P247" s="38">
        <f t="shared" si="47"/>
        <v>222.64912280701756</v>
      </c>
      <c r="Q247" s="38">
        <f t="shared" si="48"/>
        <v>120.35087719298245</v>
      </c>
      <c r="R247" s="38">
        <f t="shared" si="49"/>
        <v>238.19444444444443</v>
      </c>
      <c r="S247" s="39">
        <f t="shared" si="50"/>
        <v>-15.545321637426923</v>
      </c>
      <c r="T247" s="39">
        <f t="shared" si="51"/>
        <v>-15.545321637426866</v>
      </c>
      <c r="U247" t="s">
        <v>162</v>
      </c>
      <c r="V247" t="s">
        <v>179</v>
      </c>
      <c r="W247" t="s">
        <v>94</v>
      </c>
      <c r="X247" t="s">
        <v>495</v>
      </c>
      <c r="Y247" s="41"/>
    </row>
    <row r="248" spans="1:25" s="35" customFormat="1" ht="15" x14ac:dyDescent="0.25">
      <c r="A248">
        <v>2.2599999999999998</v>
      </c>
      <c r="B248">
        <v>1.69</v>
      </c>
      <c r="C248" s="29">
        <f t="shared" si="35"/>
        <v>3.4193852437555794E-2</v>
      </c>
      <c r="D248" s="30">
        <f>IF(OR($A248="",$B248=""),"",A248*'MPTO_working_2-way'!$G247)</f>
        <v>2.3372781065088759</v>
      </c>
      <c r="E248" s="32">
        <f>IF(OR($A248="",$B248=""),"",B248*'MPTO_working_2-way'!$G247)</f>
        <v>1.7477876106194692</v>
      </c>
      <c r="F248" s="30">
        <f>IF(OR($A248="",$B248=""),"",'MPTO_working_2-way'!D247)</f>
        <v>2.3508340001231001</v>
      </c>
      <c r="G248" s="32">
        <f>IF(OR($A248="",$B248=""),"",'MPTO_working_2-way'!E247)</f>
        <v>1.740283410033262</v>
      </c>
      <c r="H248" s="30">
        <f>IF(OR($A248="",$B248=""),"",'OddsRatio_working_2-way'!M247)</f>
        <v>2.351327849384353</v>
      </c>
      <c r="I248" s="30">
        <f>IF(OR($A248="",$B248=""),"",'OddsRatio_working_2-way'!N247)</f>
        <v>1.7400128699009547</v>
      </c>
      <c r="J248" s="30">
        <f>IF('Log_working_2-way'!$D247="","",A248^('Log_working_2-way'!$D247))</f>
        <v>2.3575800032398484</v>
      </c>
      <c r="K248" s="32">
        <f>IF('Log_working_2-way'!$D247="","",B248^('Log_working_2-way'!$D247))</f>
        <v>1.7366048392090647</v>
      </c>
      <c r="L248" s="37">
        <f t="shared" si="44"/>
        <v>0.42784810126582273</v>
      </c>
      <c r="M248" s="37">
        <f t="shared" si="45"/>
        <v>0.57215189873417716</v>
      </c>
      <c r="N248" s="38">
        <v>344</v>
      </c>
      <c r="O248" s="38">
        <f t="shared" si="46"/>
        <v>191.78761061946901</v>
      </c>
      <c r="P248" s="38">
        <f t="shared" si="47"/>
        <v>140.44970414201185</v>
      </c>
      <c r="Q248" s="38">
        <f t="shared" si="48"/>
        <v>203.55029585798817</v>
      </c>
      <c r="R248" s="38">
        <f t="shared" si="49"/>
        <v>152.21238938053099</v>
      </c>
      <c r="S248" s="39">
        <f t="shared" si="50"/>
        <v>-11.762685238519168</v>
      </c>
      <c r="T248" s="39">
        <f t="shared" si="51"/>
        <v>-11.76268523851914</v>
      </c>
      <c r="U248" t="s">
        <v>98</v>
      </c>
      <c r="V248" t="s">
        <v>95</v>
      </c>
      <c r="W248" t="s">
        <v>94</v>
      </c>
      <c r="X248" t="s">
        <v>495</v>
      </c>
      <c r="Y248" s="41"/>
    </row>
    <row r="249" spans="1:25" ht="15" x14ac:dyDescent="0.25">
      <c r="A249">
        <v>2.08</v>
      </c>
      <c r="B249">
        <v>1.81</v>
      </c>
      <c r="C249" s="29">
        <f t="shared" si="35"/>
        <v>3.3255418614534626E-2</v>
      </c>
      <c r="D249" s="30">
        <f>IF(OR($A249="",$B249=""),"",A249*'MPTO_working_2-way'!$G248)</f>
        <v>2.1491712707182322</v>
      </c>
      <c r="E249" s="32">
        <f>IF(OR($A249="",$B249=""),"",B249*'MPTO_working_2-way'!$G248)</f>
        <v>1.8701923076923077</v>
      </c>
      <c r="F249" s="30">
        <f>IF(OR($A249="",$B249=""),"",'MPTO_working_2-way'!D248)</f>
        <v>2.1545152798443401</v>
      </c>
      <c r="G249" s="32">
        <f>IF(OR($A249="",$B249=""),"",'MPTO_working_2-way'!E248)</f>
        <v>1.8661643699811639</v>
      </c>
      <c r="H249" s="30">
        <f>IF(OR($A249="",$B249=""),"",'OddsRatio_working_2-way'!M248)</f>
        <v>2.1547005383792519</v>
      </c>
      <c r="I249" s="30">
        <f>IF(OR($A249="",$B249=""),"",'OddsRatio_working_2-way'!N248)</f>
        <v>1.8660254037844384</v>
      </c>
      <c r="J249" s="30">
        <f>IF('Log_working_2-way'!$D248="","",A249^('Log_working_2-way'!$D248))</f>
        <v>2.1571440120474694</v>
      </c>
      <c r="K249" s="32">
        <f>IF('Log_working_2-way'!$D248="","",B249^('Log_working_2-way'!$D248))</f>
        <v>1.8641966683390954</v>
      </c>
      <c r="L249" s="37">
        <f t="shared" si="44"/>
        <v>0.46529562982005135</v>
      </c>
      <c r="M249" s="37">
        <f t="shared" si="45"/>
        <v>0.53470437017994854</v>
      </c>
      <c r="N249" s="38">
        <v>345</v>
      </c>
      <c r="O249" s="38">
        <f t="shared" si="46"/>
        <v>179.13461538461539</v>
      </c>
      <c r="P249" s="38">
        <f t="shared" si="47"/>
        <v>154.39226519337021</v>
      </c>
      <c r="Q249" s="38">
        <f t="shared" si="48"/>
        <v>190.60773480662985</v>
      </c>
      <c r="R249" s="38">
        <f t="shared" si="49"/>
        <v>165.86538461538461</v>
      </c>
      <c r="S249" s="39">
        <f t="shared" si="50"/>
        <v>-11.473119422014463</v>
      </c>
      <c r="T249" s="39">
        <f t="shared" si="51"/>
        <v>-11.473119422014406</v>
      </c>
      <c r="U249" t="s">
        <v>180</v>
      </c>
      <c r="V249" t="s">
        <v>125</v>
      </c>
      <c r="W249" t="s">
        <v>94</v>
      </c>
      <c r="X249" t="s">
        <v>495</v>
      </c>
      <c r="Y249" s="41"/>
    </row>
    <row r="250" spans="1:25" ht="15" x14ac:dyDescent="0.25">
      <c r="A250">
        <v>2.19</v>
      </c>
      <c r="B250">
        <v>1.74</v>
      </c>
      <c r="C250" s="29">
        <f t="shared" si="35"/>
        <v>3.1333648244370904E-2</v>
      </c>
      <c r="D250" s="30">
        <f>IF(OR($A250="",$B250=""),"",A250*'MPTO_working_2-way'!$G249)</f>
        <v>2.2586206896551722</v>
      </c>
      <c r="E250" s="32">
        <f>IF(OR($A250="",$B250=""),"",B250*'MPTO_working_2-way'!$G249)</f>
        <v>1.7945205479452053</v>
      </c>
      <c r="F250" s="30">
        <f>IF(OR($A250="",$B250=""),"",'MPTO_working_2-way'!D249)</f>
        <v>2.2678093197643276</v>
      </c>
      <c r="G250" s="32">
        <f>IF(OR($A250="",$B250=""),"",'MPTO_working_2-way'!E249)</f>
        <v>1.7887621461765948</v>
      </c>
      <c r="H250" s="30">
        <f>IF(OR($A250="",$B250=""),"",'OddsRatio_working_2-way'!M249)</f>
        <v>2.2681120250624973</v>
      </c>
      <c r="I250" s="30">
        <f>IF(OR($A250="",$B250=""),"",'OddsRatio_working_2-way'!N249)</f>
        <v>1.7885738643245783</v>
      </c>
      <c r="J250" s="30">
        <f>IF('Log_working_2-way'!$D249="","",A250^('Log_working_2-way'!$D249))</f>
        <v>2.2723226675973618</v>
      </c>
      <c r="K250" s="32">
        <f>IF('Log_working_2-way'!$D249="","",B250^('Log_working_2-way'!$D249))</f>
        <v>1.7859641468844982</v>
      </c>
      <c r="L250" s="37">
        <f t="shared" si="44"/>
        <v>0.44274809160305351</v>
      </c>
      <c r="M250" s="37">
        <f t="shared" si="45"/>
        <v>0.5572519083969466</v>
      </c>
      <c r="N250" s="38">
        <v>346</v>
      </c>
      <c r="O250" s="38">
        <f t="shared" si="46"/>
        <v>188.00913242009133</v>
      </c>
      <c r="P250" s="38">
        <f t="shared" si="47"/>
        <v>147.14942528735628</v>
      </c>
      <c r="Q250" s="38">
        <f t="shared" si="48"/>
        <v>198.85057471264366</v>
      </c>
      <c r="R250" s="38">
        <f t="shared" si="49"/>
        <v>157.9908675799087</v>
      </c>
      <c r="S250" s="39">
        <f t="shared" si="50"/>
        <v>-10.84144229255233</v>
      </c>
      <c r="T250" s="39">
        <f t="shared" si="51"/>
        <v>-10.841442292552415</v>
      </c>
      <c r="U250" t="s">
        <v>117</v>
      </c>
      <c r="V250" t="s">
        <v>128</v>
      </c>
      <c r="W250" t="s">
        <v>94</v>
      </c>
      <c r="X250" t="s">
        <v>495</v>
      </c>
      <c r="Y250" s="41"/>
    </row>
    <row r="251" spans="1:25" ht="15" x14ac:dyDescent="0.25">
      <c r="A251">
        <v>2.31</v>
      </c>
      <c r="B251">
        <v>1.67</v>
      </c>
      <c r="C251" s="29">
        <f t="shared" si="35"/>
        <v>3.1702828110013792E-2</v>
      </c>
      <c r="D251" s="30">
        <f>IF(OR($A251="",$B251=""),"",A251*'MPTO_working_2-way'!$G250)</f>
        <v>2.3832335329341321</v>
      </c>
      <c r="E251" s="32">
        <f>IF(OR($A251="",$B251=""),"",B251*'MPTO_working_2-way'!$G250)</f>
        <v>1.722943722943723</v>
      </c>
      <c r="F251" s="30">
        <f>IF(OR($A251="",$B251=""),"",'MPTO_working_2-way'!D250)</f>
        <v>2.397799670572148</v>
      </c>
      <c r="G251" s="32">
        <f>IF(OR($A251="",$B251=""),"",'MPTO_working_2-way'!E250)</f>
        <v>1.7154100984947862</v>
      </c>
      <c r="H251" s="30">
        <f>IF(OR($A251="",$B251=""),"",'OddsRatio_working_2-way'!M250)</f>
        <v>2.3982932026570873</v>
      </c>
      <c r="I251" s="30">
        <f>IF(OR($A251="",$B251=""),"",'OddsRatio_working_2-way'!N250)</f>
        <v>1.7151575921986633</v>
      </c>
      <c r="J251" s="30">
        <f>IF('Log_working_2-way'!$D250="","",A251^('Log_working_2-way'!$D250))</f>
        <v>2.4050060096166201</v>
      </c>
      <c r="K251" s="32">
        <f>IF('Log_working_2-way'!$D250="","",B251^('Log_working_2-way'!$D250))</f>
        <v>1.7117407279082215</v>
      </c>
      <c r="L251" s="37">
        <f t="shared" si="44"/>
        <v>0.41959798994974867</v>
      </c>
      <c r="M251" s="37">
        <f t="shared" si="45"/>
        <v>0.58040201005025127</v>
      </c>
      <c r="N251" s="38">
        <v>347</v>
      </c>
      <c r="O251" s="38">
        <f t="shared" si="46"/>
        <v>196.7835497835498</v>
      </c>
      <c r="P251" s="38">
        <f t="shared" si="47"/>
        <v>139.21556886227546</v>
      </c>
      <c r="Q251" s="38">
        <f t="shared" si="48"/>
        <v>207.78443113772457</v>
      </c>
      <c r="R251" s="38">
        <f t="shared" si="49"/>
        <v>150.21645021645023</v>
      </c>
      <c r="S251" s="39">
        <f t="shared" si="50"/>
        <v>-11.000881354174766</v>
      </c>
      <c r="T251" s="39">
        <f t="shared" si="51"/>
        <v>-11.000881354174766</v>
      </c>
      <c r="U251" t="s">
        <v>163</v>
      </c>
      <c r="V251" t="s">
        <v>96</v>
      </c>
      <c r="W251" t="s">
        <v>94</v>
      </c>
      <c r="X251" t="s">
        <v>495</v>
      </c>
      <c r="Y251" s="41"/>
    </row>
    <row r="252" spans="1:25" ht="15" x14ac:dyDescent="0.25">
      <c r="A252">
        <v>2.67</v>
      </c>
      <c r="B252">
        <v>1.47</v>
      </c>
      <c r="C252" s="29">
        <f t="shared" si="35"/>
        <v>5.4803944049529818E-2</v>
      </c>
      <c r="D252" s="30">
        <f>IF(OR($A252="",$B252=""),"",A252*'MPTO_working_2-way'!$G251)</f>
        <v>2.8163265306122445</v>
      </c>
      <c r="E252" s="32">
        <f>IF(OR($A252="",$B252=""),"",B252*'MPTO_working_2-way'!$G251)</f>
        <v>1.5505617977528088</v>
      </c>
      <c r="F252" s="30">
        <f>IF(OR($A252="",$B252=""),"",'MPTO_working_2-way'!D251)</f>
        <v>2.8807662666519867</v>
      </c>
      <c r="G252" s="32">
        <f>IF(OR($A252="",$B252=""),"",'MPTO_working_2-way'!E251)</f>
        <v>1.5316981794766726</v>
      </c>
      <c r="H252" s="30">
        <f>IF(OR($A252="",$B252=""),"",'OddsRatio_working_2-way'!M251)</f>
        <v>2.8849911112155673</v>
      </c>
      <c r="I252" s="30">
        <f>IF(OR($A252="",$B252=""),"",'OddsRatio_working_2-way'!N251)</f>
        <v>1.5305064804019861</v>
      </c>
      <c r="J252" s="30">
        <f>IF('Log_working_2-way'!$D251="","",A252^('Log_working_2-way'!$D251))</f>
        <v>2.9164346736483542</v>
      </c>
      <c r="K252" s="32">
        <f>IF('Log_working_2-way'!$D251="","",B252^('Log_working_2-way'!$D251))</f>
        <v>1.5218022892935597</v>
      </c>
      <c r="L252" s="37">
        <f t="shared" si="44"/>
        <v>0.35507246376811602</v>
      </c>
      <c r="M252" s="37">
        <f t="shared" si="45"/>
        <v>0.64492753623188415</v>
      </c>
      <c r="N252" s="38">
        <v>348</v>
      </c>
      <c r="O252" s="38">
        <f t="shared" si="46"/>
        <v>217.6629213483146</v>
      </c>
      <c r="P252" s="38">
        <f t="shared" si="47"/>
        <v>111.26530612244898</v>
      </c>
      <c r="Q252" s="38">
        <f t="shared" si="48"/>
        <v>236.73469387755102</v>
      </c>
      <c r="R252" s="38">
        <f t="shared" si="49"/>
        <v>130.3370786516854</v>
      </c>
      <c r="S252" s="39">
        <f t="shared" si="50"/>
        <v>-19.071772529236426</v>
      </c>
      <c r="T252" s="39">
        <f t="shared" si="51"/>
        <v>-19.071772529236426</v>
      </c>
      <c r="U252" t="s">
        <v>110</v>
      </c>
      <c r="V252" t="s">
        <v>262</v>
      </c>
      <c r="W252" t="s">
        <v>86</v>
      </c>
      <c r="X252" t="s">
        <v>495</v>
      </c>
      <c r="Y252" s="41"/>
    </row>
    <row r="253" spans="1:25" ht="15" x14ac:dyDescent="0.25">
      <c r="A253">
        <v>2.14</v>
      </c>
      <c r="B253">
        <v>1.7</v>
      </c>
      <c r="C253" s="29">
        <f t="shared" si="35"/>
        <v>5.5525013743815244E-2</v>
      </c>
      <c r="D253" s="30">
        <f>IF(OR($A253="",$B253=""),"",A253*'MPTO_working_2-way'!$G252)</f>
        <v>2.2588235294117647</v>
      </c>
      <c r="E253" s="32">
        <f>IF(OR($A253="",$B253=""),"",B253*'MPTO_working_2-way'!$G252)</f>
        <v>1.794392523364486</v>
      </c>
      <c r="F253" s="30">
        <f>IF(OR($A253="",$B253=""),"",'MPTO_working_2-way'!D252)</f>
        <v>2.2751719824890557</v>
      </c>
      <c r="G253" s="32">
        <f>IF(OR($A253="",$B253=""),"",'MPTO_working_2-way'!E252)</f>
        <v>1.7842079450711132</v>
      </c>
      <c r="H253" s="30">
        <f>IF(OR($A253="",$B253=""),"",'OddsRatio_working_2-way'!M252)</f>
        <v>2.2761549390929883</v>
      </c>
      <c r="I253" s="30">
        <f>IF(OR($A253="",$B253=""),"",'OddsRatio_working_2-way'!N252)</f>
        <v>1.783603909969379</v>
      </c>
      <c r="J253" s="30">
        <f>IF('Log_working_2-way'!$D252="","",A253^('Log_working_2-way'!$D252))</f>
        <v>2.2838450054453689</v>
      </c>
      <c r="K253" s="32">
        <f>IF('Log_working_2-way'!$D252="","",B253^('Log_working_2-way'!$D252))</f>
        <v>1.7789102233960266</v>
      </c>
      <c r="L253" s="37">
        <f t="shared" si="44"/>
        <v>0.44270833333333331</v>
      </c>
      <c r="M253" s="37">
        <f t="shared" si="45"/>
        <v>0.55729166666666663</v>
      </c>
      <c r="N253" s="38">
        <v>349</v>
      </c>
      <c r="O253" s="38">
        <f t="shared" si="46"/>
        <v>185.9158878504673</v>
      </c>
      <c r="P253" s="38">
        <f t="shared" si="47"/>
        <v>143.70588235294116</v>
      </c>
      <c r="Q253" s="38">
        <f t="shared" si="48"/>
        <v>205.29411764705884</v>
      </c>
      <c r="R253" s="38">
        <f t="shared" si="49"/>
        <v>163.0841121495327</v>
      </c>
      <c r="S253" s="39">
        <f t="shared" si="50"/>
        <v>-19.37822979659154</v>
      </c>
      <c r="T253" s="39">
        <f t="shared" si="51"/>
        <v>-19.37822979659154</v>
      </c>
      <c r="U253" t="s">
        <v>428</v>
      </c>
      <c r="V253" t="s">
        <v>111</v>
      </c>
      <c r="W253" t="s">
        <v>86</v>
      </c>
      <c r="X253" t="s">
        <v>495</v>
      </c>
      <c r="Y253" s="41"/>
    </row>
    <row r="254" spans="1:25" ht="15" x14ac:dyDescent="0.25">
      <c r="A254">
        <v>2.6</v>
      </c>
      <c r="B254">
        <v>1.49</v>
      </c>
      <c r="C254" s="29">
        <f t="shared" si="35"/>
        <v>5.5756324212699937E-2</v>
      </c>
      <c r="D254" s="30">
        <f>IF(OR($A254="",$B254=""),"",A254*'MPTO_working_2-way'!$G253)</f>
        <v>2.7449664429530198</v>
      </c>
      <c r="E254" s="32">
        <f>IF(OR($A254="",$B254=""),"",B254*'MPTO_working_2-way'!$G253)</f>
        <v>1.5730769230769228</v>
      </c>
      <c r="F254" s="30">
        <f>IF(OR($A254="",$B254=""),"",'MPTO_working_2-way'!D253)</f>
        <v>2.8031837916063669</v>
      </c>
      <c r="G254" s="32">
        <f>IF(OR($A254="",$B254=""),"",'MPTO_working_2-way'!E253)</f>
        <v>1.5545746388443016</v>
      </c>
      <c r="H254" s="30">
        <f>IF(OR($A254="",$B254=""),"",'OddsRatio_working_2-way'!M253)</f>
        <v>2.8070158058105021</v>
      </c>
      <c r="I254" s="30">
        <f>IF(OR($A254="",$B254=""),"",'OddsRatio_working_2-way'!N253)</f>
        <v>1.5533985905294658</v>
      </c>
      <c r="J254" s="30">
        <f>IF('Log_working_2-way'!$D253="","",A254^('Log_working_2-way'!$D253))</f>
        <v>2.83531947749352</v>
      </c>
      <c r="K254" s="32">
        <f>IF('Log_working_2-way'!$D253="","",B254^('Log_working_2-way'!$D253))</f>
        <v>1.5448642660063789</v>
      </c>
      <c r="L254" s="37">
        <f t="shared" si="44"/>
        <v>0.36430317848410759</v>
      </c>
      <c r="M254" s="37">
        <f t="shared" si="45"/>
        <v>0.63569682151589257</v>
      </c>
      <c r="N254" s="38">
        <v>350</v>
      </c>
      <c r="O254" s="38">
        <f t="shared" si="46"/>
        <v>215.38461538461536</v>
      </c>
      <c r="P254" s="38">
        <f t="shared" si="47"/>
        <v>115.1006711409396</v>
      </c>
      <c r="Q254" s="38">
        <f t="shared" si="48"/>
        <v>234.8993288590604</v>
      </c>
      <c r="R254" s="38">
        <f t="shared" si="49"/>
        <v>134.61538461538461</v>
      </c>
      <c r="S254" s="39">
        <f t="shared" si="50"/>
        <v>-19.514713474445045</v>
      </c>
      <c r="T254" s="39">
        <f t="shared" si="51"/>
        <v>-19.514713474445017</v>
      </c>
      <c r="U254" t="s">
        <v>263</v>
      </c>
      <c r="V254" t="s">
        <v>260</v>
      </c>
      <c r="W254" t="s">
        <v>86</v>
      </c>
      <c r="X254" t="s">
        <v>495</v>
      </c>
      <c r="Y254" s="41"/>
    </row>
    <row r="255" spans="1:25" ht="15" x14ac:dyDescent="0.25">
      <c r="A255">
        <v>2.02</v>
      </c>
      <c r="B255">
        <v>1.88</v>
      </c>
      <c r="C255" s="29">
        <f t="shared" si="35"/>
        <v>2.6964398567516312E-2</v>
      </c>
      <c r="D255" s="30">
        <f>IF(OR($A255="",$B255=""),"",A255*'MPTO_working_2-way'!$G254)</f>
        <v>2.0744680851063828</v>
      </c>
      <c r="E255" s="32">
        <f>IF(OR($A255="",$B255=""),"",B255*'MPTO_working_2-way'!$G254)</f>
        <v>1.9306930693069306</v>
      </c>
      <c r="F255" s="30">
        <f>IF(OR($A255="",$B255=""),"",'MPTO_working_2-way'!D254)</f>
        <v>2.0765529308836395</v>
      </c>
      <c r="G255" s="32">
        <f>IF(OR($A255="",$B255=""),"",'MPTO_working_2-way'!E254)</f>
        <v>1.9288906948394962</v>
      </c>
      <c r="H255" s="30">
        <f>IF(OR($A255="",$B255=""),"",'OddsRatio_working_2-way'!M254)</f>
        <v>2.0766108438479098</v>
      </c>
      <c r="I255" s="30">
        <f>IF(OR($A255="",$B255=""),"",'OddsRatio_working_2-way'!N254)</f>
        <v>1.9288407280256479</v>
      </c>
      <c r="J255" s="30">
        <f>IF('Log_working_2-way'!$D254="","",A255^('Log_working_2-way'!$D254))</f>
        <v>2.0775563029751076</v>
      </c>
      <c r="K255" s="32">
        <f>IF('Log_working_2-way'!$D254="","",B255^('Log_working_2-way'!$D254))</f>
        <v>1.9280257534933587</v>
      </c>
      <c r="L255" s="37">
        <f t="shared" si="44"/>
        <v>0.48205128205128212</v>
      </c>
      <c r="M255" s="37">
        <f t="shared" si="45"/>
        <v>0.517948717948718</v>
      </c>
      <c r="N255" s="38">
        <v>351</v>
      </c>
      <c r="O255" s="38">
        <f t="shared" si="46"/>
        <v>177.23762376237622</v>
      </c>
      <c r="P255" s="38">
        <f t="shared" si="47"/>
        <v>164.29787234042553</v>
      </c>
      <c r="Q255" s="38">
        <f t="shared" si="48"/>
        <v>186.70212765957447</v>
      </c>
      <c r="R255" s="38">
        <f t="shared" si="49"/>
        <v>173.76237623762376</v>
      </c>
      <c r="S255" s="39">
        <f t="shared" si="50"/>
        <v>-9.4645038971982558</v>
      </c>
      <c r="T255" s="39">
        <f t="shared" si="51"/>
        <v>-9.4645038971982274</v>
      </c>
      <c r="U255" t="s">
        <v>383</v>
      </c>
      <c r="V255" t="s">
        <v>379</v>
      </c>
      <c r="W255" t="s">
        <v>451</v>
      </c>
      <c r="X255" t="s">
        <v>495</v>
      </c>
      <c r="Y255" s="41"/>
    </row>
    <row r="256" spans="1:25" ht="15" x14ac:dyDescent="0.25">
      <c r="A256">
        <v>2.1800000000000002</v>
      </c>
      <c r="B256">
        <v>1.74</v>
      </c>
      <c r="C256" s="29">
        <f t="shared" si="35"/>
        <v>3.3428240008436028E-2</v>
      </c>
      <c r="D256" s="30">
        <f>IF(OR($A256="",$B256=""),"",A256*'MPTO_working_2-way'!$G255)</f>
        <v>2.2528735632183907</v>
      </c>
      <c r="E256" s="32">
        <f>IF(OR($A256="",$B256=""),"",B256*'MPTO_working_2-way'!$G255)</f>
        <v>1.7981651376146788</v>
      </c>
      <c r="F256" s="30">
        <f>IF(OR($A256="",$B256=""),"",'MPTO_working_2-way'!D255)</f>
        <v>2.2624358821424311</v>
      </c>
      <c r="G256" s="32">
        <f>IF(OR($A256="",$B256=""),"",'MPTO_working_2-way'!E255)</f>
        <v>1.7921194368326561</v>
      </c>
      <c r="H256" s="30">
        <f>IF(OR($A256="",$B256=""),"",'OddsRatio_working_2-way'!M255)</f>
        <v>2.26277258229445</v>
      </c>
      <c r="I256" s="30">
        <f>IF(OR($A256="",$B256=""),"",'OddsRatio_working_2-way'!N255)</f>
        <v>1.7919082295744857</v>
      </c>
      <c r="J256" s="30">
        <f>IF('Log_working_2-way'!$D255="","",A256^('Log_working_2-way'!$D255))</f>
        <v>2.2671631499443738</v>
      </c>
      <c r="K256" s="32">
        <f>IF('Log_working_2-way'!$D255="","",B256^('Log_working_2-way'!$D255))</f>
        <v>1.7891643629660847</v>
      </c>
      <c r="L256" s="37">
        <f t="shared" si="44"/>
        <v>0.44387755102040816</v>
      </c>
      <c r="M256" s="37">
        <f t="shared" si="45"/>
        <v>0.55612244897959184</v>
      </c>
      <c r="N256" s="38">
        <v>352</v>
      </c>
      <c r="O256" s="38">
        <f t="shared" si="46"/>
        <v>190.53211009174311</v>
      </c>
      <c r="P256" s="38">
        <f t="shared" si="47"/>
        <v>149.70114942528735</v>
      </c>
      <c r="Q256" s="38">
        <f t="shared" si="48"/>
        <v>202.29885057471262</v>
      </c>
      <c r="R256" s="38">
        <f t="shared" si="49"/>
        <v>161.46788990825686</v>
      </c>
      <c r="S256" s="39">
        <f t="shared" si="50"/>
        <v>-11.76674048296951</v>
      </c>
      <c r="T256" s="39">
        <f t="shared" si="51"/>
        <v>-11.76674048296951</v>
      </c>
      <c r="U256" t="s">
        <v>380</v>
      </c>
      <c r="V256" t="s">
        <v>378</v>
      </c>
      <c r="W256" t="s">
        <v>451</v>
      </c>
      <c r="X256" t="s">
        <v>495</v>
      </c>
      <c r="Y256" s="41"/>
    </row>
    <row r="257" spans="1:25" ht="15" x14ac:dyDescent="0.25">
      <c r="A257">
        <v>2.2799999999999998</v>
      </c>
      <c r="B257">
        <v>1.68</v>
      </c>
      <c r="C257" s="29">
        <f t="shared" si="35"/>
        <v>3.383458646616555E-2</v>
      </c>
      <c r="D257" s="30">
        <f>IF(OR($A257="",$B257=""),"",A257*'MPTO_working_2-way'!$G256)</f>
        <v>2.3571428571428572</v>
      </c>
      <c r="E257" s="32">
        <f>IF(OR($A257="",$B257=""),"",B257*'MPTO_working_2-way'!$G256)</f>
        <v>1.736842105263158</v>
      </c>
      <c r="F257" s="30">
        <f>IF(OR($A257="",$B257=""),"",'MPTO_working_2-way'!D256)</f>
        <v>2.3714710252600297</v>
      </c>
      <c r="G257" s="32">
        <f>IF(OR($A257="",$B257=""),"",'MPTO_working_2-way'!E256)</f>
        <v>1.7291440953412784</v>
      </c>
      <c r="H257" s="30">
        <f>IF(OR($A257="",$B257=""),"",'OddsRatio_working_2-way'!M256)</f>
        <v>2.3719886811400706</v>
      </c>
      <c r="I257" s="30">
        <f>IF(OR($A257="",$B257=""),"",'OddsRatio_working_2-way'!N256)</f>
        <v>1.728868986855663</v>
      </c>
      <c r="J257" s="30">
        <f>IF('Log_working_2-way'!$D256="","",A257^('Log_working_2-way'!$D256))</f>
        <v>2.3786002597874161</v>
      </c>
      <c r="K257" s="32">
        <f>IF('Log_working_2-way'!$D256="","",B257^('Log_working_2-way'!$D256))</f>
        <v>1.7253734306956654</v>
      </c>
      <c r="L257" s="37">
        <f t="shared" si="44"/>
        <v>0.42424242424242425</v>
      </c>
      <c r="M257" s="37">
        <f t="shared" si="45"/>
        <v>0.57575757575757569</v>
      </c>
      <c r="N257" s="38">
        <v>353</v>
      </c>
      <c r="O257" s="38">
        <f t="shared" si="46"/>
        <v>198.1754385964912</v>
      </c>
      <c r="P257" s="38">
        <f t="shared" si="47"/>
        <v>142.88095238095235</v>
      </c>
      <c r="Q257" s="38">
        <f t="shared" si="48"/>
        <v>210.11904761904762</v>
      </c>
      <c r="R257" s="38">
        <f t="shared" si="49"/>
        <v>154.8245614035088</v>
      </c>
      <c r="S257" s="39">
        <f t="shared" si="50"/>
        <v>-11.943609022556416</v>
      </c>
      <c r="T257" s="39">
        <f t="shared" si="51"/>
        <v>-11.943609022556444</v>
      </c>
      <c r="U257" t="s">
        <v>283</v>
      </c>
      <c r="V257" t="s">
        <v>279</v>
      </c>
      <c r="W257" t="s">
        <v>451</v>
      </c>
      <c r="X257" t="s">
        <v>495</v>
      </c>
      <c r="Y257" s="41"/>
    </row>
    <row r="258" spans="1:25" ht="15" x14ac:dyDescent="0.25">
      <c r="A258">
        <v>2.1800000000000002</v>
      </c>
      <c r="B258">
        <v>1.74</v>
      </c>
      <c r="C258" s="29">
        <f t="shared" si="35"/>
        <v>3.3428240008436028E-2</v>
      </c>
      <c r="D258" s="30">
        <f>IF(OR($A258="",$B258=""),"",A258*'MPTO_working_2-way'!$G257)</f>
        <v>2.2528735632183907</v>
      </c>
      <c r="E258" s="32">
        <f>IF(OR($A258="",$B258=""),"",B258*'MPTO_working_2-way'!$G257)</f>
        <v>1.7981651376146788</v>
      </c>
      <c r="F258" s="30">
        <f>IF(OR($A258="",$B258=""),"",'MPTO_working_2-way'!D257)</f>
        <v>2.2624358821424311</v>
      </c>
      <c r="G258" s="32">
        <f>IF(OR($A258="",$B258=""),"",'MPTO_working_2-way'!E257)</f>
        <v>1.7921194368326561</v>
      </c>
      <c r="H258" s="30">
        <f>IF(OR($A258="",$B258=""),"",'OddsRatio_working_2-way'!M257)</f>
        <v>2.26277258229445</v>
      </c>
      <c r="I258" s="30">
        <f>IF(OR($A258="",$B258=""),"",'OddsRatio_working_2-way'!N257)</f>
        <v>1.7919082295744857</v>
      </c>
      <c r="J258" s="30">
        <f>IF('Log_working_2-way'!$D257="","",A258^('Log_working_2-way'!$D257))</f>
        <v>2.2671631499443738</v>
      </c>
      <c r="K258" s="32">
        <f>IF('Log_working_2-way'!$D257="","",B258^('Log_working_2-way'!$D257))</f>
        <v>1.7891643629660847</v>
      </c>
      <c r="L258" s="37">
        <f t="shared" si="44"/>
        <v>0.44387755102040816</v>
      </c>
      <c r="M258" s="37">
        <f t="shared" si="45"/>
        <v>0.55612244897959184</v>
      </c>
      <c r="N258" s="38">
        <v>354</v>
      </c>
      <c r="O258" s="38">
        <f t="shared" si="46"/>
        <v>191.61467889908258</v>
      </c>
      <c r="P258" s="38">
        <f t="shared" si="47"/>
        <v>150.55172413793105</v>
      </c>
      <c r="Q258" s="38">
        <f t="shared" si="48"/>
        <v>203.44827586206895</v>
      </c>
      <c r="R258" s="38">
        <f t="shared" si="49"/>
        <v>162.38532110091742</v>
      </c>
      <c r="S258" s="39">
        <f t="shared" si="50"/>
        <v>-11.833596962986377</v>
      </c>
      <c r="T258" s="39">
        <f t="shared" si="51"/>
        <v>-11.833596962986377</v>
      </c>
      <c r="U258" t="s">
        <v>281</v>
      </c>
      <c r="V258" t="s">
        <v>282</v>
      </c>
      <c r="W258" t="s">
        <v>451</v>
      </c>
      <c r="X258" t="s">
        <v>495</v>
      </c>
      <c r="Y258" s="41"/>
    </row>
    <row r="259" spans="1:25" ht="15" x14ac:dyDescent="0.25">
      <c r="A259">
        <v>1.99</v>
      </c>
      <c r="B259">
        <v>1.89</v>
      </c>
      <c r="C259" s="29">
        <f t="shared" ref="C259:C261" si="52">IF(OR($A259="",$B259=""),"",(1/A259)+(1/B259)-1)</f>
        <v>3.16130919145996E-2</v>
      </c>
      <c r="D259" s="30">
        <f>IF(OR($A259="",$B259=""),"",A259*'MPTO_working_2-way'!$G258)</f>
        <v>2.052910052910053</v>
      </c>
      <c r="E259" s="32">
        <f>IF(OR($A259="",$B259=""),"",B259*'MPTO_working_2-way'!$G258)</f>
        <v>1.9497487437185932</v>
      </c>
      <c r="F259" s="30">
        <f>IF(OR($A259="",$B259=""),"",'MPTO_working_2-way'!D258)</f>
        <v>2.0546283903744778</v>
      </c>
      <c r="G259" s="32">
        <f>IF(OR($A259="",$B259=""),"",'MPTO_working_2-way'!E258)</f>
        <v>1.9482012897878844</v>
      </c>
      <c r="H259" s="30">
        <f>IF(OR($A259="",$B259=""),"",'OddsRatio_working_2-way'!M258)</f>
        <v>2.0546845739659791</v>
      </c>
      <c r="I259" s="30">
        <f>IF(OR($A259="",$B259=""),"",'OddsRatio_working_2-way'!N258)</f>
        <v>1.9481507786158798</v>
      </c>
      <c r="J259" s="30">
        <f>IF('Log_working_2-way'!$D258="","",A259^('Log_working_2-way'!$D258))</f>
        <v>2.0554666264202575</v>
      </c>
      <c r="K259" s="32">
        <f>IF('Log_working_2-way'!$D258="","",B259^('Log_working_2-way'!$D258))</f>
        <v>1.9474482422922217</v>
      </c>
      <c r="L259" s="37">
        <f t="shared" si="44"/>
        <v>0.48711340206185566</v>
      </c>
      <c r="M259" s="37">
        <f t="shared" si="45"/>
        <v>0.51288659793814428</v>
      </c>
      <c r="N259" s="38">
        <v>355</v>
      </c>
      <c r="O259" s="38">
        <f t="shared" si="46"/>
        <v>176.60804020100502</v>
      </c>
      <c r="P259" s="38">
        <f t="shared" si="47"/>
        <v>167.16931216931215</v>
      </c>
      <c r="Q259" s="38">
        <f t="shared" si="48"/>
        <v>187.83068783068785</v>
      </c>
      <c r="R259" s="38">
        <f t="shared" si="49"/>
        <v>178.39195979899495</v>
      </c>
      <c r="S259" s="39">
        <f t="shared" si="50"/>
        <v>-11.222647629682825</v>
      </c>
      <c r="T259" s="39">
        <f t="shared" si="51"/>
        <v>-11.222647629682797</v>
      </c>
      <c r="U259" t="s">
        <v>382</v>
      </c>
      <c r="V259" t="s">
        <v>270</v>
      </c>
      <c r="W259" t="s">
        <v>451</v>
      </c>
      <c r="X259" t="s">
        <v>495</v>
      </c>
      <c r="Y259" s="41"/>
    </row>
    <row r="260" spans="1:25" ht="15" x14ac:dyDescent="0.25">
      <c r="A260">
        <v>2.34</v>
      </c>
      <c r="B260">
        <v>1.65</v>
      </c>
      <c r="C260" s="29">
        <f t="shared" si="52"/>
        <v>3.3411033411033575E-2</v>
      </c>
      <c r="D260" s="30">
        <f>IF(OR($A260="",$B260=""),"",A260*'MPTO_working_2-way'!$G259)</f>
        <v>2.4181818181818184</v>
      </c>
      <c r="E260" s="32">
        <f>IF(OR($A260="",$B260=""),"",B260*'MPTO_working_2-way'!$G259)</f>
        <v>1.7051282051282053</v>
      </c>
      <c r="F260" s="30">
        <f>IF(OR($A260="",$B260=""),"",'MPTO_working_2-way'!D259)</f>
        <v>2.4351939451277205</v>
      </c>
      <c r="G260" s="32">
        <f>IF(OR($A260="",$B260=""),"",'MPTO_working_2-way'!E259)</f>
        <v>1.6967699406723797</v>
      </c>
      <c r="H260" s="30">
        <f>IF(OR($A260="",$B260=""),"",'OddsRatio_working_2-way'!M259)</f>
        <v>2.4358058578855508</v>
      </c>
      <c r="I260" s="30">
        <f>IF(OR($A260="",$B260=""),"",'OddsRatio_working_2-way'!N259)</f>
        <v>1.6964729907653791</v>
      </c>
      <c r="J260" s="30">
        <f>IF('Log_working_2-way'!$D259="","",A260^('Log_working_2-way'!$D259))</f>
        <v>2.4436741668534787</v>
      </c>
      <c r="K260" s="32">
        <f>IF('Log_working_2-way'!$D259="","",B260^('Log_working_2-way'!$D259))</f>
        <v>1.6926770755893317</v>
      </c>
      <c r="L260" s="37">
        <f t="shared" si="44"/>
        <v>0.41353383458646614</v>
      </c>
      <c r="M260" s="37">
        <f t="shared" si="45"/>
        <v>0.5864661654135338</v>
      </c>
      <c r="N260" s="38">
        <v>356</v>
      </c>
      <c r="O260" s="38">
        <f t="shared" si="46"/>
        <v>203.86324786324786</v>
      </c>
      <c r="P260" s="38">
        <f t="shared" si="47"/>
        <v>140.24242424242422</v>
      </c>
      <c r="Q260" s="38">
        <f t="shared" si="48"/>
        <v>215.75757575757575</v>
      </c>
      <c r="R260" s="38">
        <f t="shared" si="49"/>
        <v>152.13675213675214</v>
      </c>
      <c r="S260" s="39">
        <f t="shared" si="50"/>
        <v>-11.894327894327887</v>
      </c>
      <c r="T260" s="39">
        <f t="shared" si="51"/>
        <v>-11.894327894327915</v>
      </c>
      <c r="U260" t="s">
        <v>485</v>
      </c>
      <c r="V260" t="s">
        <v>470</v>
      </c>
      <c r="W260" t="s">
        <v>461</v>
      </c>
      <c r="X260" t="s">
        <v>495</v>
      </c>
      <c r="Y260" s="41"/>
    </row>
    <row r="261" spans="1:25" ht="15" x14ac:dyDescent="0.25">
      <c r="A261">
        <v>2.2799999999999998</v>
      </c>
      <c r="B261">
        <v>1.69</v>
      </c>
      <c r="C261" s="29">
        <f t="shared" si="52"/>
        <v>3.0312467559431067E-2</v>
      </c>
      <c r="D261" s="30">
        <f>IF(OR($A261="",$B261=""),"",A261*'MPTO_working_2-way'!$G260)</f>
        <v>2.3491124260355027</v>
      </c>
      <c r="E261" s="32">
        <f>IF(OR($A261="",$B261=""),"",B261*'MPTO_working_2-way'!$G260)</f>
        <v>1.7412280701754383</v>
      </c>
      <c r="F261" s="30">
        <f>IF(OR($A261="",$B261=""),"",'MPTO_working_2-way'!D260)</f>
        <v>2.3616082373130669</v>
      </c>
      <c r="G261" s="32">
        <f>IF(OR($A261="",$B261=""),"",'MPTO_working_2-way'!E260)</f>
        <v>1.7344256391789699</v>
      </c>
      <c r="H261" s="30">
        <f>IF(OR($A261="",$B261=""),"",'OddsRatio_working_2-way'!M260)</f>
        <v>2.3620104492139973</v>
      </c>
      <c r="I261" s="30">
        <f>IF(OR($A261="",$B261=""),"",'OddsRatio_working_2-way'!N260)</f>
        <v>1.7342087577794201</v>
      </c>
      <c r="J261" s="30">
        <f>IF('Log_working_2-way'!$D260="","",A261^('Log_working_2-way'!$D260))</f>
        <v>2.3677515095728476</v>
      </c>
      <c r="K261" s="32">
        <f>IF('Log_working_2-way'!$D260="","",B261^('Log_working_2-way'!$D260))</f>
        <v>1.7311269576388733</v>
      </c>
      <c r="L261" s="37">
        <f t="shared" si="44"/>
        <v>0.42569269521410585</v>
      </c>
      <c r="M261" s="37">
        <f t="shared" si="45"/>
        <v>0.57430730478589431</v>
      </c>
      <c r="N261" s="38">
        <v>357</v>
      </c>
      <c r="O261" s="38">
        <f t="shared" si="46"/>
        <v>200.42105263157893</v>
      </c>
      <c r="P261" s="38">
        <f t="shared" si="47"/>
        <v>145.75739644970412</v>
      </c>
      <c r="Q261" s="38">
        <f t="shared" si="48"/>
        <v>211.24260355029585</v>
      </c>
      <c r="R261" s="38">
        <f t="shared" si="49"/>
        <v>156.57894736842107</v>
      </c>
      <c r="S261" s="39">
        <f t="shared" si="50"/>
        <v>-10.821550918716923</v>
      </c>
      <c r="T261" s="39">
        <f t="shared" si="51"/>
        <v>-10.821550918716952</v>
      </c>
      <c r="U261" t="s">
        <v>462</v>
      </c>
      <c r="V261" t="s">
        <v>185</v>
      </c>
      <c r="W261" t="s">
        <v>155</v>
      </c>
      <c r="X261" t="s">
        <v>496</v>
      </c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53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53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53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53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53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53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53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53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53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53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53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53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53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53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53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53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53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53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53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53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53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53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53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53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53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53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53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53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53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53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53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53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53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53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53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53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53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53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53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53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53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53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53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53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53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53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53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53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53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53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53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53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53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53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53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53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53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53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53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53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53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54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54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54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54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54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54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54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54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54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54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54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54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54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54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54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54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54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54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54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54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54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54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54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54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54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54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54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54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54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54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54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54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54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54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54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54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54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54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54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54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54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54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54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54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54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54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54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54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54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54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54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54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54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54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54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54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54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54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54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54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54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54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54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54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55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55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55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55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55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55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55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55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55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55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55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55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55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55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55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55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55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55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55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55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55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55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55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55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55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55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55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55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55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55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55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55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55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55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55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55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55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55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55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55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55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55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55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55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55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55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55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55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55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55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55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55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55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55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55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55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55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55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55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55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55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55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55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55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56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56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56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56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56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56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56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56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56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56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56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56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56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56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56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56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56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56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56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56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56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56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56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56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56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56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56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56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56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56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56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56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56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56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56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56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56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56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56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56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56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56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56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56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56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56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56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56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56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56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56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56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56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56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56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56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56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56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56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56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56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56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56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56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57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57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57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57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57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57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57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57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57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57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57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57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57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57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57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57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57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57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57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57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57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57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57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57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57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57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57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57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57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57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57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57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57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57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57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57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57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57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57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57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57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57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57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57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57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57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57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57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57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57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57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57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57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57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57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57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57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57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57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tabSelected="1" zoomScale="80" zoomScaleNormal="80" workbookViewId="0">
      <pane ySplit="2" topLeftCell="A251" activePane="bottomLeft" state="frozen"/>
      <selection pane="bottomLeft" activeCell="S201" sqref="S201:S261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5" t="s">
        <v>9</v>
      </c>
      <c r="B1" s="55"/>
      <c r="C1" s="56"/>
      <c r="D1" s="18"/>
      <c r="E1" s="57" t="s">
        <v>25</v>
      </c>
      <c r="F1" s="55"/>
      <c r="G1" s="56"/>
      <c r="H1" s="57" t="s">
        <v>23</v>
      </c>
      <c r="I1" s="55"/>
      <c r="J1" s="56"/>
      <c r="K1" s="57" t="s">
        <v>11</v>
      </c>
      <c r="L1" s="55"/>
      <c r="M1" s="56"/>
      <c r="N1" s="57" t="s">
        <v>35</v>
      </c>
      <c r="O1" s="55"/>
      <c r="P1" s="55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1.3</v>
      </c>
      <c r="B3">
        <v>5.57</v>
      </c>
      <c r="C3">
        <v>11.45</v>
      </c>
      <c r="D3" s="20">
        <f>IF(OR($A3="",$B3="",$C3=""),"",(1/A3)+(1/B3)+(1/C3)-1)</f>
        <v>3.6100227416778097E-2</v>
      </c>
      <c r="E3" s="17">
        <f>IF(OR($A3="",$B3="",$C3=""),"",A3*'MPTO_working_3-way'!$I2)</f>
        <v>1.3469302956418117</v>
      </c>
      <c r="F3" s="21">
        <f>IF(OR($A3="",$B3="",$C3=""),"",B3*'MPTO_working_3-way'!$I2)</f>
        <v>5.771078266711454</v>
      </c>
      <c r="G3" s="22">
        <f>IF(OR($A3="",$B3="",$C3=""),"",C3*'MPTO_working_3-way'!$I2)</f>
        <v>11.863347603922108</v>
      </c>
      <c r="H3" s="17">
        <f>IF(OR($A3="",$B3="",$C3=""),"",'MPTO_working_3-way'!E2)</f>
        <v>1.3206596492606717</v>
      </c>
      <c r="I3" s="21">
        <f>IF(OR($A3="",$B3="",$C3=""),"",'MPTO_working_3-way'!F2)</f>
        <v>5.9701562216842943</v>
      </c>
      <c r="J3" s="22">
        <f>IF(OR($A3="",$B3="",$C3=""),"",'MPTO_working_3-way'!G2)</f>
        <v>13.279712439168277</v>
      </c>
      <c r="K3" s="17">
        <f>IF(OR($A3="",$B3="",$C3=""),"",'OddsRatio_working_3-way'!H2)</f>
        <v>1.3282103943677279</v>
      </c>
      <c r="L3" s="21">
        <f>IF(OR($A3="",$B3="",$C3=""),"",'OddsRatio_working_3-way'!I2)</f>
        <v>5.9997383408683893</v>
      </c>
      <c r="M3" s="22">
        <f>IF(OR($A3="",$B3="",$C3=""),"",'OddsRatio_working_3-way'!J2)</f>
        <v>12.432662070475857</v>
      </c>
      <c r="N3" s="23">
        <f>(1/E3)* 100</f>
        <v>74.242891650417619</v>
      </c>
      <c r="O3" s="24">
        <f>(1/F3)* 100</f>
        <v>17.3277844067402</v>
      </c>
      <c r="P3" s="24">
        <f>(1/G3)* 100</f>
        <v>8.4293239428421778</v>
      </c>
      <c r="Q3" t="s">
        <v>209</v>
      </c>
      <c r="R3" t="s">
        <v>186</v>
      </c>
      <c r="S3" t="s">
        <v>486</v>
      </c>
      <c r="T3" s="35">
        <v>100</v>
      </c>
      <c r="U3" s="35">
        <f>(1/A4)*((T3*A4)-T3)</f>
        <v>69.879518072289159</v>
      </c>
      <c r="V3" s="35">
        <f>(1/B4)*((T3*B4)-T3)</f>
        <v>72.899728997289984</v>
      </c>
      <c r="W3" s="35">
        <f>(1/C4)*((T3*C4)-T3)</f>
        <v>54.954954954954964</v>
      </c>
      <c r="X3" s="35">
        <f>((1/B4)+(1/C4))*T3</f>
        <v>72.145316047755074</v>
      </c>
      <c r="Y3" s="35">
        <f>((1/A4)+(1/C4))*T3</f>
        <v>75.165526972755885</v>
      </c>
      <c r="Z3" s="35">
        <f>((1/A4)+(1/B4))*T3</f>
        <v>57.220752930420879</v>
      </c>
      <c r="AA3" s="35">
        <f t="shared" ref="AA3" si="0">U3-X3</f>
        <v>-2.2657979754659152</v>
      </c>
      <c r="AB3" s="35">
        <f t="shared" ref="AB3" si="1">V3-Y3</f>
        <v>-2.265797975465901</v>
      </c>
      <c r="AC3" s="35">
        <f t="shared" ref="AC3" si="2">W3-Z3</f>
        <v>-2.2657979754659152</v>
      </c>
      <c r="AD3" s="27"/>
      <c r="AE3" s="27"/>
      <c r="AF3">
        <v>1.69</v>
      </c>
      <c r="AG3">
        <v>2.2400000000000002</v>
      </c>
      <c r="AH3" s="41"/>
      <c r="AI3" s="27"/>
      <c r="AJ3" t="s">
        <v>112</v>
      </c>
    </row>
    <row r="4" spans="1:36" ht="15" x14ac:dyDescent="0.25">
      <c r="A4">
        <v>3.32</v>
      </c>
      <c r="B4">
        <v>3.69</v>
      </c>
      <c r="C4">
        <v>2.2200000000000002</v>
      </c>
      <c r="D4" s="20">
        <f t="shared" ref="D4:D67" si="3">IF(OR($A4="",$B4="",$C4=""),"",(1/A4)+(1/B4)+(1/C4)-1)</f>
        <v>2.265797975465933E-2</v>
      </c>
      <c r="E4" s="17">
        <f>IF(OR($A4="",$B4="",$C4=""),"",A4*'MPTO_working_3-way'!$I3)</f>
        <v>3.3952244927854687</v>
      </c>
      <c r="F4" s="21">
        <f>IF(OR($A4="",$B4="",$C4=""),"",B4*'MPTO_working_3-way'!$I3)</f>
        <v>3.7736079452946929</v>
      </c>
      <c r="G4" s="22">
        <f>IF(OR($A4="",$B4="",$C4=""),"",C4*'MPTO_working_3-way'!$I3)</f>
        <v>2.270300715055344</v>
      </c>
      <c r="H4" s="17">
        <f>IF(OR($A4="",$B4="",$C4=""),"",'MPTO_working_3-way'!E3)</f>
        <v>3.4053895676545807</v>
      </c>
      <c r="I4" s="21">
        <f>IF(OR($A4="",$B4="",$C4=""),"",'MPTO_working_3-way'!F3)</f>
        <v>3.7957859548203272</v>
      </c>
      <c r="J4" s="22">
        <f>IF(OR($A4="",$B4="",$C4=""),"",'MPTO_working_3-way'!G3)</f>
        <v>2.2578572785343978</v>
      </c>
      <c r="K4" s="17">
        <f>IF(OR($A4="",$B4="",$C4=""),"",'OddsRatio_working_3-way'!H3)</f>
        <v>3.402029053520697</v>
      </c>
      <c r="L4" s="21">
        <f>IF(OR($A4="",$B4="",$C4=""),"",'OddsRatio_working_3-way'!I3)</f>
        <v>3.7851112732632224</v>
      </c>
      <c r="M4" s="22">
        <f>IF(OR($A4="",$B4="",$C4=""),"",'OddsRatio_working_3-way'!J3)</f>
        <v>2.263135967799677</v>
      </c>
      <c r="N4" s="23">
        <f t="shared" ref="N4" si="4">(1/E4)* 100</f>
        <v>29.453133426814798</v>
      </c>
      <c r="O4" s="24">
        <f t="shared" ref="O4" si="5">(1/F4)* 100</f>
        <v>26.499838205155857</v>
      </c>
      <c r="P4" s="24">
        <f t="shared" ref="P4" si="6">(1/G4)* 100</f>
        <v>44.047028368029324</v>
      </c>
      <c r="Q4" t="s">
        <v>218</v>
      </c>
      <c r="R4" t="s">
        <v>223</v>
      </c>
      <c r="S4" t="s">
        <v>486</v>
      </c>
      <c r="T4" s="35">
        <v>100</v>
      </c>
      <c r="U4" s="35">
        <f t="shared" ref="U4" si="7">(1/A5)*((T4*A5)-T4)</f>
        <v>70.149253731343279</v>
      </c>
      <c r="V4" s="35">
        <f t="shared" ref="V4" si="8">(1/B5)*((T4*B5)-T4)</f>
        <v>70.414201183431956</v>
      </c>
      <c r="W4" s="35">
        <f t="shared" ref="W4" si="9">(1/C5)*((T4*C5)-T4)</f>
        <v>56.709956709956707</v>
      </c>
      <c r="X4" s="35">
        <f t="shared" ref="X4" si="10">((1/B5)+(1/C5))*T4</f>
        <v>72.87584210661133</v>
      </c>
      <c r="Y4" s="35">
        <f t="shared" ref="Y4" si="11">((1/A5)+(1/C5))*T4</f>
        <v>73.140789558700007</v>
      </c>
      <c r="Z4" s="35">
        <f t="shared" ref="Z4" si="12">((1/A5)+(1/B5))*T4</f>
        <v>59.436545085224758</v>
      </c>
      <c r="AA4" s="35">
        <f t="shared" ref="AA4" si="13">U4-X4</f>
        <v>-2.7265883752680509</v>
      </c>
      <c r="AB4" s="35">
        <f t="shared" ref="AB4" si="14">V4-Y4</f>
        <v>-2.7265883752680509</v>
      </c>
      <c r="AC4" s="35">
        <f t="shared" ref="AC4" si="15">W4-Z4</f>
        <v>-2.7265883752680509</v>
      </c>
      <c r="AD4" s="4"/>
      <c r="AE4" s="4"/>
      <c r="AF4">
        <v>1.74</v>
      </c>
      <c r="AG4">
        <v>2.21</v>
      </c>
      <c r="AH4" s="4"/>
      <c r="AI4" s="4"/>
      <c r="AJ4" t="s">
        <v>441</v>
      </c>
    </row>
    <row r="5" spans="1:36" s="12" customFormat="1" ht="15" x14ac:dyDescent="0.25">
      <c r="A5">
        <v>3.35</v>
      </c>
      <c r="B5">
        <v>3.38</v>
      </c>
      <c r="C5">
        <v>2.31</v>
      </c>
      <c r="D5" s="20">
        <f t="shared" si="3"/>
        <v>2.7265883752680464E-2</v>
      </c>
      <c r="E5" s="17">
        <f>IF(OR($A5="",$B5="",$C5=""),"",A5*'MPTO_working_3-way'!$I4)</f>
        <v>3.4413407105714797</v>
      </c>
      <c r="F5" s="21">
        <f>IF(OR($A5="",$B5="",$C5=""),"",B5*'MPTO_working_3-way'!$I4)</f>
        <v>3.4721586870840597</v>
      </c>
      <c r="G5" s="22">
        <f>IF(OR($A5="",$B5="",$C5=""),"",C5*'MPTO_working_3-way'!$I4)</f>
        <v>2.3729841914686918</v>
      </c>
      <c r="H5" s="17">
        <f>IF(OR($A5="",$B5="",$C5=""),"",'MPTO_working_3-way'!E4)</f>
        <v>3.4552001454850965</v>
      </c>
      <c r="I5" s="21">
        <f>IF(OR($A5="",$B5="",$C5=""),"",'MPTO_working_3-way'!F4)</f>
        <v>3.4871228890519337</v>
      </c>
      <c r="J5" s="22">
        <f>IF(OR($A5="",$B5="",$C5=""),"",'MPTO_working_3-way'!G4)</f>
        <v>2.3595378614817308</v>
      </c>
      <c r="K5" s="17">
        <f>IF(OR($A5="",$B5="",$C5=""),"",'OddsRatio_working_3-way'!H4)</f>
        <v>3.4492736884432711</v>
      </c>
      <c r="L5" s="21">
        <f>IF(OR($A5="",$B5="",$C5=""),"",'OddsRatio_working_3-way'!I4)</f>
        <v>3.4805410121255242</v>
      </c>
      <c r="M5" s="22">
        <f>IF(OR($A5="",$B5="",$C5=""),"",'OddsRatio_working_3-way'!J4)</f>
        <v>2.3653398007917805</v>
      </c>
      <c r="N5" s="23">
        <f t="shared" ref="N5:N68" si="16">(1/E5)* 100</f>
        <v>29.058442162616814</v>
      </c>
      <c r="O5" s="24">
        <f t="shared" ref="O5:O68" si="17">(1/F5)* 100</f>
        <v>28.800526995493001</v>
      </c>
      <c r="P5" s="24">
        <f t="shared" ref="P5:P68" si="18">(1/G5)* 100</f>
        <v>42.141030841890192</v>
      </c>
      <c r="Q5" t="s">
        <v>229</v>
      </c>
      <c r="R5" t="s">
        <v>226</v>
      </c>
      <c r="S5" t="s">
        <v>486</v>
      </c>
      <c r="T5" s="35">
        <v>100</v>
      </c>
      <c r="U5" s="35">
        <f t="shared" ref="U5:U68" si="19">(1/A6)*((T5*A6)-T5)</f>
        <v>45.355191256830594</v>
      </c>
      <c r="V5" s="35">
        <f t="shared" ref="V5:V68" si="20">(1/B6)*((T5*B6)-T5)</f>
        <v>75.062344139650875</v>
      </c>
      <c r="W5" s="35">
        <f t="shared" ref="W5:W68" si="21">(1/C6)*((T5*C6)-T5)</f>
        <v>76.744186046511629</v>
      </c>
      <c r="X5" s="35">
        <f t="shared" ref="X5:X68" si="22">((1/B6)+(1/C6))*T5</f>
        <v>48.193469813837496</v>
      </c>
      <c r="Y5" s="35">
        <f t="shared" ref="Y5:Y68" si="23">((1/A6)+(1/C6))*T5</f>
        <v>77.900622696657763</v>
      </c>
      <c r="Z5" s="35">
        <f t="shared" ref="Z5:Z68" si="24">((1/A6)+(1/B6))*T5</f>
        <v>79.582464603518517</v>
      </c>
      <c r="AA5" s="35">
        <f t="shared" ref="AA5:AA68" si="25">U5-X5</f>
        <v>-2.8382785570069018</v>
      </c>
      <c r="AB5" s="35">
        <f t="shared" ref="AB5:AB68" si="26">V5-Y5</f>
        <v>-2.8382785570068876</v>
      </c>
      <c r="AC5" s="35">
        <f t="shared" ref="AC5:AC68" si="27">W5-Z5</f>
        <v>-2.8382785570068876</v>
      </c>
      <c r="AD5" s="27"/>
      <c r="AE5" s="27"/>
      <c r="AF5">
        <v>2.15</v>
      </c>
      <c r="AG5">
        <v>1.76</v>
      </c>
      <c r="AH5" s="36"/>
      <c r="AI5" s="27"/>
      <c r="AJ5" t="s">
        <v>154</v>
      </c>
    </row>
    <row r="6" spans="1:36" s="12" customFormat="1" ht="15" x14ac:dyDescent="0.25">
      <c r="A6">
        <v>1.83</v>
      </c>
      <c r="B6">
        <v>4.01</v>
      </c>
      <c r="C6">
        <v>4.3</v>
      </c>
      <c r="D6" s="20">
        <f t="shared" si="3"/>
        <v>2.8382785570068902E-2</v>
      </c>
      <c r="E6" s="17">
        <f>IF(OR($A6="",$B6="",$C6=""),"",A6*'MPTO_working_3-way'!$I5)</f>
        <v>1.8819404975932261</v>
      </c>
      <c r="F6" s="21">
        <f>IF(OR($A6="",$B6="",$C6=""),"",B6*'MPTO_working_3-way'!$I5)</f>
        <v>4.1238149701359763</v>
      </c>
      <c r="G6" s="22">
        <f>IF(OR($A6="",$B6="",$C6=""),"",C6*'MPTO_working_3-way'!$I5)</f>
        <v>4.4220459779512957</v>
      </c>
      <c r="H6" s="17">
        <f>IF(OR($A6="",$B6="",$C6=""),"",'MPTO_working_3-way'!E5)</f>
        <v>1.8622419240581831</v>
      </c>
      <c r="I6" s="21">
        <f>IF(OR($A6="",$B6="",$C6=""),"",'MPTO_working_3-way'!F5)</f>
        <v>4.1681319373230776</v>
      </c>
      <c r="J6" s="22">
        <f>IF(OR($A6="",$B6="",$C6=""),"",'MPTO_working_3-way'!G5)</f>
        <v>4.4823509691850427</v>
      </c>
      <c r="K6" s="17">
        <f>IF(OR($A6="",$B6="",$C6=""),"",'OddsRatio_working_3-way'!H5)</f>
        <v>1.8695597166362596</v>
      </c>
      <c r="L6" s="21">
        <f>IF(OR($A6="",$B6="",$C6=""),"",'OddsRatio_working_3-way'!I5)</f>
        <v>4.1534635506929414</v>
      </c>
      <c r="M6" s="22">
        <f>IF(OR($A6="",$B6="",$C6=""),"",'OddsRatio_working_3-way'!J5)</f>
        <v>4.4572856203610325</v>
      </c>
      <c r="N6" s="23">
        <f t="shared" si="16"/>
        <v>53.136642804534937</v>
      </c>
      <c r="O6" s="24">
        <f t="shared" si="17"/>
        <v>24.24939060655834</v>
      </c>
      <c r="P6" s="24">
        <f t="shared" si="18"/>
        <v>22.613966588906735</v>
      </c>
      <c r="Q6" t="s">
        <v>342</v>
      </c>
      <c r="R6" t="s">
        <v>228</v>
      </c>
      <c r="S6" t="s">
        <v>486</v>
      </c>
      <c r="T6" s="35">
        <v>100</v>
      </c>
      <c r="U6" s="35">
        <f t="shared" si="19"/>
        <v>50</v>
      </c>
      <c r="V6" s="35">
        <f t="shared" si="20"/>
        <v>70.674486803519059</v>
      </c>
      <c r="W6" s="35">
        <f t="shared" si="21"/>
        <v>76.470588235294116</v>
      </c>
      <c r="X6" s="35">
        <f t="shared" si="22"/>
        <v>52.854924961186825</v>
      </c>
      <c r="Y6" s="35">
        <f t="shared" si="23"/>
        <v>73.529411764705884</v>
      </c>
      <c r="Z6" s="35">
        <f t="shared" si="24"/>
        <v>79.325513196480941</v>
      </c>
      <c r="AA6" s="35">
        <f t="shared" si="25"/>
        <v>-2.8549249611868248</v>
      </c>
      <c r="AB6" s="35">
        <f t="shared" si="26"/>
        <v>-2.8549249611868248</v>
      </c>
      <c r="AC6" s="35">
        <f t="shared" si="27"/>
        <v>-2.8549249611868248</v>
      </c>
      <c r="AD6" s="27"/>
      <c r="AE6" s="27"/>
      <c r="AF6">
        <v>1.57</v>
      </c>
      <c r="AG6">
        <v>2.52</v>
      </c>
      <c r="AH6" s="36"/>
      <c r="AI6" s="27"/>
      <c r="AJ6" t="s">
        <v>154</v>
      </c>
    </row>
    <row r="7" spans="1:36" s="12" customFormat="1" ht="15" x14ac:dyDescent="0.25">
      <c r="A7">
        <v>2</v>
      </c>
      <c r="B7">
        <v>3.41</v>
      </c>
      <c r="C7">
        <v>4.25</v>
      </c>
      <c r="D7" s="20">
        <f t="shared" si="3"/>
        <v>2.8549249611868222E-2</v>
      </c>
      <c r="E7" s="17">
        <f>IF(OR($A7="",$B7="",$C7=""),"",A7*'MPTO_working_3-way'!$I6)</f>
        <v>2.0570984992237364</v>
      </c>
      <c r="F7" s="21">
        <f>IF(OR($A7="",$B7="",$C7=""),"",B7*'MPTO_working_3-way'!$I6)</f>
        <v>3.5073529411764706</v>
      </c>
      <c r="G7" s="22">
        <f>IF(OR($A7="",$B7="",$C7=""),"",C7*'MPTO_working_3-way'!$I6)</f>
        <v>4.3713343108504397</v>
      </c>
      <c r="H7" s="17">
        <f>IF(OR($A7="",$B7="",$C7=""),"",'MPTO_working_3-way'!E6)</f>
        <v>2.0388042203985934</v>
      </c>
      <c r="I7" s="21">
        <f>IF(OR($A7="",$B7="",$C7=""),"",'MPTO_working_3-way'!F6)</f>
        <v>3.524369237004763</v>
      </c>
      <c r="J7" s="22">
        <f>IF(OR($A7="",$B7="",$C7=""),"",'MPTO_working_3-way'!G6)</f>
        <v>4.4291353622819312</v>
      </c>
      <c r="K7" s="17">
        <f>IF(OR($A7="",$B7="",$C7=""),"",'OddsRatio_working_3-way'!H6)</f>
        <v>2.0461307935595681</v>
      </c>
      <c r="L7" s="21">
        <f>IF(OR($A7="",$B7="",$C7=""),"",'OddsRatio_working_3-way'!I6)</f>
        <v>3.52117521247856</v>
      </c>
      <c r="M7" s="22">
        <f>IF(OR($A7="",$B7="",$C7=""),"",'OddsRatio_working_3-way'!J6)</f>
        <v>4.3999250790685975</v>
      </c>
      <c r="N7" s="23">
        <f t="shared" si="16"/>
        <v>48.612159329140461</v>
      </c>
      <c r="O7" s="24">
        <f t="shared" si="17"/>
        <v>28.511530398322854</v>
      </c>
      <c r="P7" s="24">
        <f t="shared" si="18"/>
        <v>22.876310272536688</v>
      </c>
      <c r="Q7" t="s">
        <v>177</v>
      </c>
      <c r="R7" t="s">
        <v>176</v>
      </c>
      <c r="S7" t="s">
        <v>486</v>
      </c>
      <c r="T7" s="35">
        <v>100</v>
      </c>
      <c r="U7" s="35">
        <f t="shared" si="19"/>
        <v>50.73891625615763</v>
      </c>
      <c r="V7" s="35">
        <f t="shared" si="20"/>
        <v>69.512195121951223</v>
      </c>
      <c r="W7" s="35">
        <f t="shared" si="21"/>
        <v>76.30331753554502</v>
      </c>
      <c r="X7" s="35">
        <f t="shared" si="22"/>
        <v>54.184487342503765</v>
      </c>
      <c r="Y7" s="35">
        <f t="shared" si="23"/>
        <v>72.957766208297343</v>
      </c>
      <c r="Z7" s="35">
        <f t="shared" si="24"/>
        <v>79.748888621891155</v>
      </c>
      <c r="AA7" s="35">
        <f t="shared" si="25"/>
        <v>-3.4455710863461348</v>
      </c>
      <c r="AB7" s="35">
        <f t="shared" si="26"/>
        <v>-3.4455710863461206</v>
      </c>
      <c r="AC7" s="35">
        <f t="shared" si="27"/>
        <v>-3.4455710863461348</v>
      </c>
      <c r="AD7" s="27"/>
      <c r="AE7" s="27"/>
      <c r="AF7">
        <v>2.13</v>
      </c>
      <c r="AG7">
        <v>1.78</v>
      </c>
      <c r="AH7" s="36"/>
      <c r="AI7" s="27"/>
      <c r="AJ7" t="s">
        <v>94</v>
      </c>
    </row>
    <row r="8" spans="1:36" ht="15" x14ac:dyDescent="0.25">
      <c r="A8">
        <v>2.0299999999999998</v>
      </c>
      <c r="B8">
        <v>3.28</v>
      </c>
      <c r="C8">
        <v>4.22</v>
      </c>
      <c r="D8" s="20">
        <f t="shared" si="3"/>
        <v>3.4455710863461331E-2</v>
      </c>
      <c r="E8" s="17">
        <f>IF(OR($A8="",$B8="",$C8=""),"",A8*'MPTO_working_3-way'!$I7)</f>
        <v>2.0999450930528263</v>
      </c>
      <c r="F8" s="21">
        <f>IF(OR($A8="",$B8="",$C8=""),"",B8*'MPTO_working_3-way'!$I7)</f>
        <v>3.3930147316321531</v>
      </c>
      <c r="G8" s="22">
        <f>IF(OR($A8="",$B8="",$C8=""),"",C8*'MPTO_working_3-way'!$I7)</f>
        <v>4.3654030998438067</v>
      </c>
      <c r="H8" s="17">
        <f>IF(OR($A8="",$B8="",$C8=""),"",'MPTO_working_3-way'!E7)</f>
        <v>2.07845934407597</v>
      </c>
      <c r="I8" s="21">
        <f>IF(OR($A8="",$B8="",$C8=""),"",'MPTO_working_3-way'!F7)</f>
        <v>3.4083997960831405</v>
      </c>
      <c r="J8" s="22">
        <f>IF(OR($A8="",$B8="",$C8=""),"",'MPTO_working_3-way'!G7)</f>
        <v>4.4349519188881947</v>
      </c>
      <c r="K8" s="17">
        <f>IF(OR($A8="",$B8="",$C8=""),"",'OddsRatio_working_3-way'!H7)</f>
        <v>2.0871842017501345</v>
      </c>
      <c r="L8" s="21">
        <f>IF(OR($A8="",$B8="",$C8=""),"",'OddsRatio_working_3-way'!I7)</f>
        <v>3.4065825048449594</v>
      </c>
      <c r="M8" s="22">
        <f>IF(OR($A8="",$B8="",$C8=""),"",'OddsRatio_working_3-way'!J7)</f>
        <v>4.3987700287722671</v>
      </c>
      <c r="N8" s="23">
        <f t="shared" si="16"/>
        <v>47.620292707093363</v>
      </c>
      <c r="O8" s="24">
        <f t="shared" si="17"/>
        <v>29.472315303475465</v>
      </c>
      <c r="P8" s="24">
        <f t="shared" si="18"/>
        <v>22.907391989431165</v>
      </c>
      <c r="Q8" t="s">
        <v>104</v>
      </c>
      <c r="R8" t="s">
        <v>103</v>
      </c>
      <c r="S8" t="s">
        <v>486</v>
      </c>
      <c r="T8" s="35">
        <v>100</v>
      </c>
      <c r="U8" s="35">
        <f t="shared" si="19"/>
        <v>65.517241379310349</v>
      </c>
      <c r="V8" s="35">
        <f t="shared" si="20"/>
        <v>68.55345911949685</v>
      </c>
      <c r="W8" s="35">
        <f t="shared" si="21"/>
        <v>61.538461538461533</v>
      </c>
      <c r="X8" s="35">
        <f t="shared" si="22"/>
        <v>69.908079342041589</v>
      </c>
      <c r="Y8" s="35">
        <f t="shared" si="23"/>
        <v>72.944297082228118</v>
      </c>
      <c r="Z8" s="35">
        <f t="shared" si="24"/>
        <v>65.929299501192801</v>
      </c>
      <c r="AA8" s="35">
        <f t="shared" si="25"/>
        <v>-4.3908379627312399</v>
      </c>
      <c r="AB8" s="35">
        <f t="shared" si="26"/>
        <v>-4.3908379627312684</v>
      </c>
      <c r="AC8" s="35">
        <f t="shared" si="27"/>
        <v>-4.3908379627312684</v>
      </c>
      <c r="AF8">
        <v>2.35</v>
      </c>
      <c r="AG8">
        <v>1.63</v>
      </c>
      <c r="AJ8" t="s">
        <v>71</v>
      </c>
    </row>
    <row r="9" spans="1:36" ht="15" x14ac:dyDescent="0.25">
      <c r="A9">
        <v>2.9</v>
      </c>
      <c r="B9">
        <v>3.18</v>
      </c>
      <c r="C9">
        <v>2.6</v>
      </c>
      <c r="D9" s="20">
        <f t="shared" si="3"/>
        <v>4.3908379627312533E-2</v>
      </c>
      <c r="E9" s="17">
        <f>IF(OR($A9="",$B9="",$C9=""),"",A9*'MPTO_working_3-way'!$I8)</f>
        <v>3.0273343009192062</v>
      </c>
      <c r="F9" s="21">
        <f>IF(OR($A9="",$B9="",$C9=""),"",B9*'MPTO_working_3-way'!$I8)</f>
        <v>3.319628647214854</v>
      </c>
      <c r="G9" s="22">
        <f>IF(OR($A9="",$B9="",$C9=""),"",C9*'MPTO_working_3-way'!$I8)</f>
        <v>2.7141617870310126</v>
      </c>
      <c r="H9" s="17">
        <f>IF(OR($A9="",$B9="",$C9=""),"",'MPTO_working_3-way'!E8)</f>
        <v>3.0285459261005756</v>
      </c>
      <c r="I9" s="21">
        <f>IF(OR($A9="",$B9="",$C9=""),"",'MPTO_working_3-way'!F8)</f>
        <v>3.3352312771245223</v>
      </c>
      <c r="J9" s="22">
        <f>IF(OR($A9="",$B9="",$C9=""),"",'MPTO_working_3-way'!G8)</f>
        <v>2.7028542227165469</v>
      </c>
      <c r="K9" s="17">
        <f>IF(OR($A9="",$B9="",$C9=""),"",'OddsRatio_working_3-way'!H8)</f>
        <v>3.0284255044013908</v>
      </c>
      <c r="L9" s="21">
        <f>IF(OR($A9="",$B9="",$C9=""),"",'OddsRatio_working_3-way'!I8)</f>
        <v>3.3273513682079119</v>
      </c>
      <c r="M9" s="22">
        <f>IF(OR($A9="",$B9="",$C9=""),"",'OddsRatio_working_3-way'!J8)</f>
        <v>2.7081477931801192</v>
      </c>
      <c r="N9" s="23">
        <f t="shared" si="16"/>
        <v>33.032361166600083</v>
      </c>
      <c r="O9" s="24">
        <f t="shared" si="17"/>
        <v>30.123851378345982</v>
      </c>
      <c r="P9" s="24">
        <f t="shared" si="18"/>
        <v>36.843787455053942</v>
      </c>
      <c r="Q9" t="s">
        <v>84</v>
      </c>
      <c r="R9" t="s">
        <v>148</v>
      </c>
      <c r="S9" t="s">
        <v>486</v>
      </c>
      <c r="T9" s="35">
        <v>100</v>
      </c>
      <c r="U9" s="35">
        <f t="shared" si="19"/>
        <v>36.30573248407643</v>
      </c>
      <c r="V9" s="35">
        <f t="shared" si="20"/>
        <v>74.160206718346245</v>
      </c>
      <c r="W9" s="35">
        <f t="shared" si="21"/>
        <v>86.893840104849275</v>
      </c>
      <c r="X9" s="35">
        <f t="shared" si="22"/>
        <v>38.945953176804466</v>
      </c>
      <c r="Y9" s="35">
        <f t="shared" si="23"/>
        <v>76.800427411074295</v>
      </c>
      <c r="Z9" s="35">
        <f t="shared" si="24"/>
        <v>89.534060797577311</v>
      </c>
      <c r="AA9" s="35">
        <f t="shared" si="25"/>
        <v>-2.6402206927280361</v>
      </c>
      <c r="AB9" s="35">
        <f t="shared" si="26"/>
        <v>-2.6402206927280503</v>
      </c>
      <c r="AC9" s="35">
        <f t="shared" si="27"/>
        <v>-2.6402206927280361</v>
      </c>
      <c r="AF9">
        <v>2.2400000000000002</v>
      </c>
      <c r="AG9">
        <v>1.66</v>
      </c>
      <c r="AJ9" t="s">
        <v>73</v>
      </c>
    </row>
    <row r="10" spans="1:36" ht="15" x14ac:dyDescent="0.25">
      <c r="A10">
        <v>1.57</v>
      </c>
      <c r="B10">
        <v>3.87</v>
      </c>
      <c r="C10">
        <v>7.63</v>
      </c>
      <c r="D10" s="20">
        <f t="shared" si="3"/>
        <v>2.6402206927280236E-2</v>
      </c>
      <c r="E10" s="17">
        <f>IF(OR($A10="",$B10="",$C10=""),"",A10*'MPTO_working_3-way'!$I9)</f>
        <v>1.61145146487583</v>
      </c>
      <c r="F10" s="21">
        <f>IF(OR($A10="",$B10="",$C10=""),"",B10*'MPTO_working_3-way'!$I9)</f>
        <v>3.9721765408085745</v>
      </c>
      <c r="G10" s="22">
        <f>IF(OR($A10="",$B10="",$C10=""),"",C10*'MPTO_working_3-way'!$I9)</f>
        <v>7.831448838855148</v>
      </c>
      <c r="H10" s="17">
        <f>IF(OR($A10="",$B10="",$C10=""),"",'MPTO_working_3-way'!E9)</f>
        <v>1.5919968674106346</v>
      </c>
      <c r="I10" s="21">
        <f>IF(OR($A10="",$B10="",$C10=""),"",'MPTO_working_3-way'!F9)</f>
        <v>4.0064552459795175</v>
      </c>
      <c r="J10" s="22">
        <f>IF(OR($A10="",$B10="",$C10=""),"",'MPTO_working_3-way'!G9)</f>
        <v>8.1792322819769314</v>
      </c>
      <c r="K10" s="17">
        <f>IF(OR($A10="",$B10="",$C10=""),"",'OddsRatio_working_3-way'!H9)</f>
        <v>1.5988946029741153</v>
      </c>
      <c r="L10" s="21">
        <f>IF(OR($A10="",$B10="",$C10=""),"",'OddsRatio_working_3-way'!I9)</f>
        <v>4.0154868605889664</v>
      </c>
      <c r="M10" s="22">
        <f>IF(OR($A10="",$B10="",$C10=""),"",'OddsRatio_working_3-way'!J9)</f>
        <v>7.9660898556462891</v>
      </c>
      <c r="N10" s="23">
        <f t="shared" si="16"/>
        <v>62.055855965668485</v>
      </c>
      <c r="O10" s="24">
        <f t="shared" si="17"/>
        <v>25.175114694082566</v>
      </c>
      <c r="P10" s="24">
        <f t="shared" si="18"/>
        <v>12.769029340248956</v>
      </c>
      <c r="Q10" t="s">
        <v>239</v>
      </c>
      <c r="R10" t="s">
        <v>358</v>
      </c>
      <c r="S10" t="s">
        <v>486</v>
      </c>
      <c r="T10" s="35">
        <v>100</v>
      </c>
      <c r="U10" s="35">
        <f t="shared" si="19"/>
        <v>39.393939393939398</v>
      </c>
      <c r="V10" s="35">
        <f t="shared" si="20"/>
        <v>72.972972972972968</v>
      </c>
      <c r="W10" s="35">
        <f t="shared" si="21"/>
        <v>85.007496251874073</v>
      </c>
      <c r="X10" s="35">
        <f t="shared" si="22"/>
        <v>42.019530775152958</v>
      </c>
      <c r="Y10" s="35">
        <f t="shared" si="23"/>
        <v>75.59856435418655</v>
      </c>
      <c r="Z10" s="35">
        <f t="shared" si="24"/>
        <v>87.633087633087641</v>
      </c>
      <c r="AA10" s="35">
        <f t="shared" si="25"/>
        <v>-2.6255913812135603</v>
      </c>
      <c r="AB10" s="35">
        <f t="shared" si="26"/>
        <v>-2.6255913812135816</v>
      </c>
      <c r="AC10" s="35">
        <f t="shared" si="27"/>
        <v>-2.6255913812135674</v>
      </c>
      <c r="AF10">
        <v>2.04</v>
      </c>
      <c r="AG10">
        <v>1.87</v>
      </c>
      <c r="AJ10" t="s">
        <v>442</v>
      </c>
    </row>
    <row r="11" spans="1:36" ht="15" x14ac:dyDescent="0.25">
      <c r="A11">
        <v>1.65</v>
      </c>
      <c r="B11">
        <v>3.7</v>
      </c>
      <c r="C11">
        <v>6.67</v>
      </c>
      <c r="D11" s="20">
        <f t="shared" si="3"/>
        <v>2.6255913812135656E-2</v>
      </c>
      <c r="E11" s="17">
        <f>IF(OR($A11="",$B11="",$C11=""),"",A11*'MPTO_working_3-way'!$I10)</f>
        <v>1.6933222577900238</v>
      </c>
      <c r="F11" s="21">
        <f>IF(OR($A11="",$B11="",$C11=""),"",B11*'MPTO_working_3-way'!$I10)</f>
        <v>3.7971468811049021</v>
      </c>
      <c r="G11" s="22">
        <f>IF(OR($A11="",$B11="",$C11=""),"",C11*'MPTO_working_3-way'!$I10)</f>
        <v>6.8451269451269452</v>
      </c>
      <c r="H11" s="17">
        <f>IF(OR($A11="",$B11="",$C11=""),"",'MPTO_working_3-way'!E10)</f>
        <v>1.6741763667149296</v>
      </c>
      <c r="I11" s="21">
        <f>IF(OR($A11="",$B11="",$C11=""),"",'MPTO_working_3-way'!F10)</f>
        <v>3.8238241982511854</v>
      </c>
      <c r="J11" s="22">
        <f>IF(OR($A11="",$B11="",$C11=""),"",'MPTO_working_3-way'!G10)</f>
        <v>7.0835041473745841</v>
      </c>
      <c r="K11" s="17">
        <f>IF(OR($A11="",$B11="",$C11=""),"",'OddsRatio_working_3-way'!H10)</f>
        <v>1.6811810422972571</v>
      </c>
      <c r="L11" s="21">
        <f>IF(OR($A11="",$B11="",$C11=""),"",'OddsRatio_working_3-way'!I10)</f>
        <v>3.8295212526193749</v>
      </c>
      <c r="M11" s="22">
        <f>IF(OR($A11="",$B11="",$C11=""),"",'OddsRatio_working_3-way'!J10)</f>
        <v>6.9419946305006857</v>
      </c>
      <c r="N11" s="23">
        <f t="shared" si="16"/>
        <v>59.055504373108079</v>
      </c>
      <c r="O11" s="24">
        <f t="shared" si="17"/>
        <v>26.335562760980629</v>
      </c>
      <c r="P11" s="24">
        <f t="shared" si="18"/>
        <v>14.608932865911292</v>
      </c>
      <c r="Q11" t="s">
        <v>377</v>
      </c>
      <c r="R11" t="s">
        <v>268</v>
      </c>
      <c r="S11" t="s">
        <v>486</v>
      </c>
      <c r="T11" s="35">
        <v>100</v>
      </c>
      <c r="U11" s="35">
        <f t="shared" si="19"/>
        <v>86.73740053050399</v>
      </c>
      <c r="V11" s="35">
        <f t="shared" si="20"/>
        <v>79.338842975206617</v>
      </c>
      <c r="W11" s="35">
        <f t="shared" si="21"/>
        <v>30.555555555555554</v>
      </c>
      <c r="X11" s="35">
        <f t="shared" si="22"/>
        <v>90.105601469237826</v>
      </c>
      <c r="Y11" s="35">
        <f t="shared" si="23"/>
        <v>82.707043913940453</v>
      </c>
      <c r="Z11" s="35">
        <f t="shared" si="24"/>
        <v>33.923756494289414</v>
      </c>
      <c r="AA11" s="35">
        <f t="shared" si="25"/>
        <v>-3.3682009387338354</v>
      </c>
      <c r="AB11" s="35">
        <f t="shared" si="26"/>
        <v>-3.3682009387338354</v>
      </c>
      <c r="AC11" s="35">
        <f t="shared" si="27"/>
        <v>-3.3682009387338603</v>
      </c>
      <c r="AF11">
        <v>2.1800000000000002</v>
      </c>
      <c r="AG11">
        <v>1.75</v>
      </c>
      <c r="AJ11" t="s">
        <v>450</v>
      </c>
    </row>
    <row r="12" spans="1:36" ht="15" x14ac:dyDescent="0.25">
      <c r="A12">
        <v>7.54</v>
      </c>
      <c r="B12">
        <v>4.84</v>
      </c>
      <c r="C12">
        <v>1.44</v>
      </c>
      <c r="D12" s="20">
        <f t="shared" si="3"/>
        <v>3.3682009387338674E-2</v>
      </c>
      <c r="E12" s="17">
        <f>IF(OR($A12="",$B12="",$C12=""),"",A12*'MPTO_working_3-way'!$I11)</f>
        <v>7.793962350780534</v>
      </c>
      <c r="F12" s="21">
        <f>IF(OR($A12="",$B12="",$C12=""),"",B12*'MPTO_working_3-way'!$I11)</f>
        <v>5.0030209254347193</v>
      </c>
      <c r="G12" s="22">
        <f>IF(OR($A12="",$B12="",$C12=""),"",C12*'MPTO_working_3-way'!$I11)</f>
        <v>1.4885020935177677</v>
      </c>
      <c r="H12" s="17">
        <f>IF(OR($A12="",$B12="",$C12=""),"",'MPTO_working_3-way'!E11)</f>
        <v>8.2373233325586437</v>
      </c>
      <c r="I12" s="21">
        <f>IF(OR($A12="",$B12="",$C12=""),"",'MPTO_working_3-way'!F11)</f>
        <v>5.1181202322491375</v>
      </c>
      <c r="J12" s="22">
        <f>IF(OR($A12="",$B12="",$C12=""),"",'MPTO_working_3-way'!G11)</f>
        <v>1.4636635826548252</v>
      </c>
      <c r="K12" s="17">
        <f>IF(OR($A12="",$B12="",$C12=""),"",'OddsRatio_working_3-way'!H11)</f>
        <v>8.0075894806413643</v>
      </c>
      <c r="L12" s="21">
        <f>IF(OR($A12="",$B12="",$C12=""),"",'OddsRatio_working_3-way'!I11)</f>
        <v>5.1145479519362143</v>
      </c>
      <c r="M12" s="22">
        <f>IF(OR($A12="",$B12="",$C12=""),"",'OddsRatio_working_3-way'!J11)</f>
        <v>1.4714586194926913</v>
      </c>
      <c r="N12" s="23">
        <f t="shared" si="16"/>
        <v>12.830444323353115</v>
      </c>
      <c r="O12" s="24">
        <f t="shared" si="17"/>
        <v>19.987923594645142</v>
      </c>
      <c r="P12" s="24">
        <f t="shared" si="18"/>
        <v>67.181632082001727</v>
      </c>
      <c r="Q12" t="s">
        <v>294</v>
      </c>
      <c r="R12" t="s">
        <v>291</v>
      </c>
      <c r="S12" t="s">
        <v>486</v>
      </c>
      <c r="T12" s="35">
        <v>100</v>
      </c>
      <c r="U12" s="35">
        <f t="shared" si="19"/>
        <v>68.253968253968253</v>
      </c>
      <c r="V12" s="35">
        <f t="shared" si="20"/>
        <v>65.986394557823132</v>
      </c>
      <c r="W12" s="35">
        <f t="shared" si="21"/>
        <v>63.503649635036496</v>
      </c>
      <c r="X12" s="35">
        <f t="shared" si="22"/>
        <v>70.509955807140372</v>
      </c>
      <c r="Y12" s="35">
        <f t="shared" si="23"/>
        <v>68.242382110995251</v>
      </c>
      <c r="Z12" s="35">
        <f t="shared" si="24"/>
        <v>65.759637188208615</v>
      </c>
      <c r="AA12" s="35">
        <f t="shared" si="25"/>
        <v>-2.255987553172119</v>
      </c>
      <c r="AB12" s="35">
        <f t="shared" si="26"/>
        <v>-2.255987553172119</v>
      </c>
      <c r="AC12" s="35">
        <f t="shared" si="27"/>
        <v>-2.255987553172119</v>
      </c>
      <c r="AF12">
        <v>1.71</v>
      </c>
      <c r="AG12">
        <v>2.23</v>
      </c>
      <c r="AJ12" t="s">
        <v>444</v>
      </c>
    </row>
    <row r="13" spans="1:36" ht="15" x14ac:dyDescent="0.25">
      <c r="A13">
        <v>3.15</v>
      </c>
      <c r="B13">
        <v>2.94</v>
      </c>
      <c r="C13">
        <v>2.74</v>
      </c>
      <c r="D13" s="20">
        <f t="shared" si="3"/>
        <v>2.2559875531721119E-2</v>
      </c>
      <c r="E13" s="17">
        <f>IF(OR($A13="",$B13="",$C13=""),"",A13*'MPTO_working_3-way'!$I12)</f>
        <v>3.2210636079249215</v>
      </c>
      <c r="F13" s="21">
        <f>IF(OR($A13="",$B13="",$C13=""),"",B13*'MPTO_working_3-way'!$I12)</f>
        <v>3.0063260340632598</v>
      </c>
      <c r="G13" s="22">
        <f>IF(OR($A13="",$B13="",$C13=""),"",C13*'MPTO_working_3-way'!$I12)</f>
        <v>2.801814058956916</v>
      </c>
      <c r="H13" s="17">
        <f>IF(OR($A13="",$B13="",$C13=""),"",'MPTO_working_3-way'!E12)</f>
        <v>3.2264271855029634</v>
      </c>
      <c r="I13" s="21">
        <f>IF(OR($A13="",$B13="",$C13=""),"",'MPTO_working_3-way'!F12)</f>
        <v>3.006469056347139</v>
      </c>
      <c r="J13" s="22">
        <f>IF(OR($A13="",$B13="",$C13=""),"",'MPTO_working_3-way'!G12)</f>
        <v>2.7976445891922763</v>
      </c>
      <c r="K13" s="17">
        <f>IF(OR($A13="",$B13="",$C13=""),"",'OddsRatio_working_3-way'!H12)</f>
        <v>3.2237105236597241</v>
      </c>
      <c r="L13" s="21">
        <f>IF(OR($A13="",$B13="",$C13=""),"",'OddsRatio_working_3-way'!I12)</f>
        <v>3.0065108911162164</v>
      </c>
      <c r="M13" s="22">
        <f>IF(OR($A13="",$B13="",$C13=""),"",'OddsRatio_working_3-way'!J12)</f>
        <v>2.7996540982176374</v>
      </c>
      <c r="N13" s="23">
        <f t="shared" si="16"/>
        <v>31.045645840077697</v>
      </c>
      <c r="O13" s="24">
        <f t="shared" si="17"/>
        <v>33.263191971511823</v>
      </c>
      <c r="P13" s="24">
        <f t="shared" si="18"/>
        <v>35.691162188410495</v>
      </c>
      <c r="Q13" t="s">
        <v>203</v>
      </c>
      <c r="R13" t="s">
        <v>312</v>
      </c>
      <c r="S13" t="s">
        <v>486</v>
      </c>
      <c r="T13" s="35">
        <v>100</v>
      </c>
      <c r="U13" s="35">
        <f t="shared" si="19"/>
        <v>74.093264248704671</v>
      </c>
      <c r="V13" s="35">
        <f t="shared" si="20"/>
        <v>71.988795518207283</v>
      </c>
      <c r="W13" s="35">
        <f t="shared" si="21"/>
        <v>50.980392156862742</v>
      </c>
      <c r="X13" s="35">
        <f t="shared" si="22"/>
        <v>77.030812324929968</v>
      </c>
      <c r="Y13" s="35">
        <f t="shared" si="23"/>
        <v>74.926343594432595</v>
      </c>
      <c r="Z13" s="35">
        <f t="shared" si="24"/>
        <v>53.917940233088061</v>
      </c>
      <c r="AA13" s="35">
        <f t="shared" si="25"/>
        <v>-2.9375480762252977</v>
      </c>
      <c r="AB13" s="35">
        <f t="shared" si="26"/>
        <v>-2.9375480762253119</v>
      </c>
      <c r="AC13" s="35">
        <f t="shared" si="27"/>
        <v>-2.937548076225319</v>
      </c>
      <c r="AF13">
        <v>2.76</v>
      </c>
      <c r="AG13">
        <v>1.5</v>
      </c>
      <c r="AJ13" t="s">
        <v>446</v>
      </c>
    </row>
    <row r="14" spans="1:36" ht="15" x14ac:dyDescent="0.25">
      <c r="A14">
        <v>3.86</v>
      </c>
      <c r="B14">
        <v>3.57</v>
      </c>
      <c r="C14">
        <v>2.04</v>
      </c>
      <c r="D14" s="20">
        <f t="shared" si="3"/>
        <v>2.9375480762253048E-2</v>
      </c>
      <c r="E14" s="17">
        <f>IF(OR($A14="",$B14="",$C14=""),"",A14*'MPTO_working_3-way'!$I13)</f>
        <v>3.9733893557422966</v>
      </c>
      <c r="F14" s="21">
        <f>IF(OR($A14="",$B14="",$C14=""),"",B14*'MPTO_working_3-way'!$I13)</f>
        <v>3.6748704663212433</v>
      </c>
      <c r="G14" s="22">
        <f>IF(OR($A14="",$B14="",$C14=""),"",C14*'MPTO_working_3-way'!$I13)</f>
        <v>2.0999259807549961</v>
      </c>
      <c r="H14" s="17">
        <f>IF(OR($A14="",$B14="",$C14=""),"",'MPTO_working_3-way'!E13)</f>
        <v>4.0116251989286962</v>
      </c>
      <c r="I14" s="21">
        <f>IF(OR($A14="",$B14="",$C14=""),"",'MPTO_working_3-way'!F13)</f>
        <v>3.6993163433316627</v>
      </c>
      <c r="J14" s="22">
        <f>IF(OR($A14="",$B14="",$C14=""),"",'MPTO_working_3-way'!G13)</f>
        <v>2.0815802459189734</v>
      </c>
      <c r="K14" s="17">
        <f>IF(OR($A14="",$B14="",$C14=""),"",'OddsRatio_working_3-way'!H13)</f>
        <v>3.9945114326899365</v>
      </c>
      <c r="L14" s="21">
        <f>IF(OR($A14="",$B14="",$C14=""),"",'OddsRatio_working_3-way'!I13)</f>
        <v>3.6908721615430542</v>
      </c>
      <c r="M14" s="22">
        <f>IF(OR($A14="",$B14="",$C14=""),"",'OddsRatio_working_3-way'!J13)</f>
        <v>2.0889132482508868</v>
      </c>
      <c r="N14" s="23">
        <f t="shared" si="16"/>
        <v>25.167430384208672</v>
      </c>
      <c r="O14" s="24">
        <f t="shared" si="17"/>
        <v>27.211843496651394</v>
      </c>
      <c r="P14" s="24">
        <f t="shared" si="18"/>
        <v>47.620726119139938</v>
      </c>
      <c r="Q14" t="s">
        <v>319</v>
      </c>
      <c r="R14" t="s">
        <v>320</v>
      </c>
      <c r="S14" t="s">
        <v>486</v>
      </c>
      <c r="T14" s="35">
        <v>100</v>
      </c>
      <c r="U14" s="35">
        <f t="shared" si="19"/>
        <v>54.954954954954964</v>
      </c>
      <c r="V14" s="35">
        <f t="shared" si="20"/>
        <v>71.098265895953759</v>
      </c>
      <c r="W14" s="35">
        <f t="shared" si="21"/>
        <v>71.098265895953759</v>
      </c>
      <c r="X14" s="35">
        <f t="shared" si="22"/>
        <v>57.80346820809249</v>
      </c>
      <c r="Y14" s="35">
        <f t="shared" si="23"/>
        <v>73.946779149091284</v>
      </c>
      <c r="Z14" s="35">
        <f t="shared" si="24"/>
        <v>73.946779149091284</v>
      </c>
      <c r="AA14" s="35">
        <f t="shared" si="25"/>
        <v>-2.8485132531375257</v>
      </c>
      <c r="AB14" s="35">
        <f t="shared" si="26"/>
        <v>-2.8485132531375257</v>
      </c>
      <c r="AC14" s="35">
        <f t="shared" si="27"/>
        <v>-2.8485132531375257</v>
      </c>
      <c r="AF14">
        <v>1.94</v>
      </c>
      <c r="AG14">
        <v>1.94</v>
      </c>
      <c r="AJ14" t="s">
        <v>447</v>
      </c>
    </row>
    <row r="15" spans="1:36" ht="15" x14ac:dyDescent="0.25">
      <c r="A15">
        <v>2.2200000000000002</v>
      </c>
      <c r="B15">
        <v>3.46</v>
      </c>
      <c r="C15">
        <v>3.46</v>
      </c>
      <c r="D15" s="20">
        <f t="shared" si="3"/>
        <v>2.8485132531375301E-2</v>
      </c>
      <c r="E15" s="17">
        <f>IF(OR($A15="",$B15="",$C15=""),"",A15*'MPTO_working_3-way'!$I14)</f>
        <v>2.2832369942196533</v>
      </c>
      <c r="F15" s="21">
        <f>IF(OR($A15="",$B15="",$C15=""),"",B15*'MPTO_working_3-way'!$I14)</f>
        <v>3.5585585585585586</v>
      </c>
      <c r="G15" s="22">
        <f>IF(OR($A15="",$B15="",$C15=""),"",C15*'MPTO_working_3-way'!$I14)</f>
        <v>3.5585585585585586</v>
      </c>
      <c r="H15" s="17">
        <f>IF(OR($A15="",$B15="",$C15=""),"",'MPTO_working_3-way'!E14)</f>
        <v>2.2678030153918827</v>
      </c>
      <c r="I15" s="21">
        <f>IF(OR($A15="",$B15="",$C15=""),"",'MPTO_working_3-way'!F14)</f>
        <v>3.5775321368689061</v>
      </c>
      <c r="J15" s="22">
        <f>IF(OR($A15="",$B15="",$C15=""),"",'MPTO_working_3-way'!G14)</f>
        <v>3.5775321368689061</v>
      </c>
      <c r="K15" s="17">
        <f>IF(OR($A15="",$B15="",$C15=""),"",'OddsRatio_working_3-way'!H14)</f>
        <v>2.2742996820710077</v>
      </c>
      <c r="L15" s="21">
        <f>IF(OR($A15="",$B15="",$C15=""),"",'OddsRatio_working_3-way'!I14)</f>
        <v>3.5694895228644912</v>
      </c>
      <c r="M15" s="22">
        <f>IF(OR($A15="",$B15="",$C15=""),"",'OddsRatio_working_3-way'!J14)</f>
        <v>3.5694895228644912</v>
      </c>
      <c r="N15" s="23">
        <f t="shared" si="16"/>
        <v>43.797468354430372</v>
      </c>
      <c r="O15" s="24">
        <f t="shared" si="17"/>
        <v>28.101265822784811</v>
      </c>
      <c r="P15" s="24">
        <f t="shared" si="18"/>
        <v>28.101265822784811</v>
      </c>
      <c r="Q15" t="s">
        <v>424</v>
      </c>
      <c r="R15" t="s">
        <v>421</v>
      </c>
      <c r="S15" t="s">
        <v>486</v>
      </c>
      <c r="T15" s="35">
        <v>100</v>
      </c>
      <c r="U15" s="35">
        <f t="shared" si="19"/>
        <v>77.32426303854875</v>
      </c>
      <c r="V15" s="35">
        <f t="shared" si="20"/>
        <v>71.751412429378533</v>
      </c>
      <c r="W15" s="35">
        <f t="shared" si="21"/>
        <v>48.186528497409334</v>
      </c>
      <c r="X15" s="35">
        <f t="shared" si="22"/>
        <v>80.062059073212154</v>
      </c>
      <c r="Y15" s="35">
        <f t="shared" si="23"/>
        <v>74.489208464041923</v>
      </c>
      <c r="Z15" s="35">
        <f t="shared" si="24"/>
        <v>50.924324532072717</v>
      </c>
      <c r="AA15" s="35">
        <f t="shared" si="25"/>
        <v>-2.737796034663404</v>
      </c>
      <c r="AB15" s="35">
        <f t="shared" si="26"/>
        <v>-2.7377960346633898</v>
      </c>
      <c r="AC15" s="35">
        <f t="shared" si="27"/>
        <v>-2.7377960346633827</v>
      </c>
      <c r="AF15">
        <v>1.93</v>
      </c>
      <c r="AG15">
        <v>1.96</v>
      </c>
      <c r="AJ15" t="s">
        <v>448</v>
      </c>
    </row>
    <row r="16" spans="1:36" ht="15" x14ac:dyDescent="0.25">
      <c r="A16">
        <v>4.41</v>
      </c>
      <c r="B16">
        <v>3.54</v>
      </c>
      <c r="C16">
        <v>1.93</v>
      </c>
      <c r="D16" s="20">
        <f t="shared" si="3"/>
        <v>2.7377960346633978E-2</v>
      </c>
      <c r="E16" s="17">
        <f>IF(OR($A16="",$B16="",$C16=""),"",A16*'MPTO_working_3-way'!$I15)</f>
        <v>4.5307368051286563</v>
      </c>
      <c r="F16" s="21">
        <f>IF(OR($A16="",$B16="",$C16=""),"",B16*'MPTO_working_3-way'!$I15)</f>
        <v>3.6369179796270843</v>
      </c>
      <c r="G16" s="22">
        <f>IF(OR($A16="",$B16="",$C16=""),"",C16*'MPTO_working_3-way'!$I15)</f>
        <v>1.9828394634690034</v>
      </c>
      <c r="H16" s="17">
        <f>IF(OR($A16="",$B16="",$C16=""),"",'MPTO_working_3-way'!E15)</f>
        <v>4.5949255433007279</v>
      </c>
      <c r="I16" s="21">
        <f>IF(OR($A16="",$B16="",$C16=""),"",'MPTO_working_3-way'!F15)</f>
        <v>3.6581811762369041</v>
      </c>
      <c r="J16" s="22">
        <f>IF(OR($A16="",$B16="",$C16=""),"",'MPTO_working_3-way'!G15)</f>
        <v>1.9646028535707847</v>
      </c>
      <c r="K16" s="17">
        <f>IF(OR($A16="",$B16="",$C16=""),"",'OddsRatio_working_3-way'!H15)</f>
        <v>4.5629938000749339</v>
      </c>
      <c r="L16" s="21">
        <f>IF(OR($A16="",$B16="",$C16=""),"",'OddsRatio_working_3-way'!I15)</f>
        <v>3.6539601912581618</v>
      </c>
      <c r="M16" s="22">
        <f>IF(OR($A16="",$B16="",$C16=""),"",'OddsRatio_working_3-way'!J15)</f>
        <v>1.9717255818386181</v>
      </c>
      <c r="N16" s="23">
        <f t="shared" si="16"/>
        <v>22.071465260750315</v>
      </c>
      <c r="O16" s="24">
        <f t="shared" si="17"/>
        <v>27.495808418053358</v>
      </c>
      <c r="P16" s="24">
        <f t="shared" si="18"/>
        <v>50.43272632119632</v>
      </c>
      <c r="Q16" t="s">
        <v>207</v>
      </c>
      <c r="R16" t="s">
        <v>324</v>
      </c>
      <c r="S16" t="s">
        <v>486</v>
      </c>
      <c r="T16" s="35">
        <v>100</v>
      </c>
      <c r="U16" s="35">
        <f t="shared" si="19"/>
        <v>30.069930069930074</v>
      </c>
      <c r="V16" s="35">
        <f t="shared" si="20"/>
        <v>78.858350951374206</v>
      </c>
      <c r="W16" s="35">
        <f t="shared" si="21"/>
        <v>86.033519553072622</v>
      </c>
      <c r="X16" s="35">
        <f t="shared" si="22"/>
        <v>35.108129495553165</v>
      </c>
      <c r="Y16" s="35">
        <f t="shared" si="23"/>
        <v>83.896550376997311</v>
      </c>
      <c r="Z16" s="35">
        <f t="shared" si="24"/>
        <v>91.071718978695728</v>
      </c>
      <c r="AA16" s="35">
        <f t="shared" si="25"/>
        <v>-5.0381994256230911</v>
      </c>
      <c r="AB16" s="35">
        <f t="shared" si="26"/>
        <v>-5.0381994256231053</v>
      </c>
      <c r="AC16" s="35">
        <f t="shared" si="27"/>
        <v>-5.0381994256231053</v>
      </c>
      <c r="AF16">
        <v>2.14</v>
      </c>
      <c r="AG16">
        <v>1.77</v>
      </c>
      <c r="AJ16" t="s">
        <v>448</v>
      </c>
    </row>
    <row r="17" spans="1:36" ht="15" x14ac:dyDescent="0.25">
      <c r="A17">
        <v>1.43</v>
      </c>
      <c r="B17">
        <v>4.7300000000000004</v>
      </c>
      <c r="C17">
        <v>7.16</v>
      </c>
      <c r="D17" s="20">
        <f t="shared" si="3"/>
        <v>5.0381994256230911E-2</v>
      </c>
      <c r="E17" s="17">
        <f>IF(OR($A17="",$B17="",$C17=""),"",A17*'MPTO_working_3-way'!$I16)</f>
        <v>1.5020462517864102</v>
      </c>
      <c r="F17" s="21">
        <f>IF(OR($A17="",$B17="",$C17=""),"",B17*'MPTO_working_3-way'!$I16)</f>
        <v>4.9683068328319724</v>
      </c>
      <c r="G17" s="22">
        <f>IF(OR($A17="",$B17="",$C17=""),"",C17*'MPTO_working_3-way'!$I16)</f>
        <v>7.5207350788746137</v>
      </c>
      <c r="H17" s="17">
        <f>IF(OR($A17="",$B17="",$C17=""),"",'MPTO_working_3-way'!E16)</f>
        <v>1.4651870790709809</v>
      </c>
      <c r="I17" s="21">
        <f>IF(OR($A17="",$B17="",$C17=""),"",'MPTO_working_3-way'!F16)</f>
        <v>5.1381522642325637</v>
      </c>
      <c r="J17" s="22">
        <f>IF(OR($A17="",$B17="",$C17=""),"",'MPTO_working_3-way'!G16)</f>
        <v>8.1386297480288174</v>
      </c>
      <c r="K17" s="17">
        <f>IF(OR($A17="",$B17="",$C17=""),"",'OddsRatio_working_3-way'!H16)</f>
        <v>1.4763614716073838</v>
      </c>
      <c r="L17" s="21">
        <f>IF(OR($A17="",$B17="",$C17=""),"",'OddsRatio_working_3-way'!I16)</f>
        <v>5.1321588118501005</v>
      </c>
      <c r="M17" s="22">
        <f>IF(OR($A17="",$B17="",$C17=""),"",'OddsRatio_working_3-way'!J16)</f>
        <v>7.8241550351197349</v>
      </c>
      <c r="N17" s="23">
        <f t="shared" si="16"/>
        <v>66.575846037409462</v>
      </c>
      <c r="O17" s="24">
        <f t="shared" si="17"/>
        <v>20.127581360147044</v>
      </c>
      <c r="P17" s="24">
        <f t="shared" si="18"/>
        <v>13.296572602443508</v>
      </c>
      <c r="Q17" t="s">
        <v>211</v>
      </c>
      <c r="R17" t="s">
        <v>335</v>
      </c>
      <c r="S17" t="s">
        <v>487</v>
      </c>
      <c r="T17" s="35">
        <v>100</v>
      </c>
      <c r="U17" s="35">
        <f t="shared" si="19"/>
        <v>50</v>
      </c>
      <c r="V17" s="35">
        <f t="shared" si="20"/>
        <v>72.826086956521735</v>
      </c>
      <c r="W17" s="35">
        <f t="shared" si="21"/>
        <v>72.527472527472526</v>
      </c>
      <c r="X17" s="35">
        <f t="shared" si="22"/>
        <v>54.646440516005732</v>
      </c>
      <c r="Y17" s="35">
        <f t="shared" si="23"/>
        <v>77.47252747252746</v>
      </c>
      <c r="Z17" s="35">
        <f t="shared" si="24"/>
        <v>77.173913043478265</v>
      </c>
      <c r="AA17" s="35">
        <f t="shared" si="25"/>
        <v>-4.6464405160057325</v>
      </c>
      <c r="AB17" s="35">
        <f t="shared" si="26"/>
        <v>-4.6464405160057254</v>
      </c>
      <c r="AC17" s="35">
        <f t="shared" si="27"/>
        <v>-4.6464405160057396</v>
      </c>
      <c r="AF17">
        <v>1.76</v>
      </c>
      <c r="AG17">
        <v>2.09</v>
      </c>
      <c r="AJ17" t="s">
        <v>112</v>
      </c>
    </row>
    <row r="18" spans="1:36" ht="15" x14ac:dyDescent="0.25">
      <c r="A18">
        <v>2</v>
      </c>
      <c r="B18">
        <v>3.68</v>
      </c>
      <c r="C18">
        <v>3.64</v>
      </c>
      <c r="D18" s="20">
        <f t="shared" si="3"/>
        <v>4.6464405160057343E-2</v>
      </c>
      <c r="E18" s="17">
        <f>IF(OR($A18="",$B18="",$C18=""),"",A18*'MPTO_working_3-way'!$I17)</f>
        <v>2.0929288103201147</v>
      </c>
      <c r="F18" s="21">
        <f>IF(OR($A18="",$B18="",$C18=""),"",B18*'MPTO_working_3-way'!$I17)</f>
        <v>3.8509890109890113</v>
      </c>
      <c r="G18" s="22">
        <f>IF(OR($A18="",$B18="",$C18=""),"",C18*'MPTO_working_3-way'!$I17)</f>
        <v>3.8091304347826087</v>
      </c>
      <c r="H18" s="17">
        <f>IF(OR($A18="",$B18="",$C18=""),"",'MPTO_working_3-way'!E17)</f>
        <v>2.0639329443668339</v>
      </c>
      <c r="I18" s="21">
        <f>IF(OR($A18="",$B18="",$C18=""),"",'MPTO_working_3-way'!F17)</f>
        <v>3.9024238657551278</v>
      </c>
      <c r="J18" s="22">
        <f>IF(OR($A18="",$B18="",$C18=""),"",'MPTO_working_3-way'!G17)</f>
        <v>3.8574719705114422</v>
      </c>
      <c r="K18" s="17">
        <f>IF(OR($A18="",$B18="",$C18=""),"",'OddsRatio_working_3-way'!H17)</f>
        <v>2.075247119418671</v>
      </c>
      <c r="L18" s="21">
        <f>IF(OR($A18="",$B18="",$C18=""),"",'OddsRatio_working_3-way'!I17)</f>
        <v>3.8816622800420384</v>
      </c>
      <c r="M18" s="22">
        <f>IF(OR($A18="",$B18="",$C18=""),"",'OddsRatio_working_3-way'!J17)</f>
        <v>3.8386523952652918</v>
      </c>
      <c r="N18" s="23">
        <f t="shared" si="16"/>
        <v>47.779933797511696</v>
      </c>
      <c r="O18" s="24">
        <f t="shared" si="17"/>
        <v>25.967355324734619</v>
      </c>
      <c r="P18" s="24">
        <f t="shared" si="18"/>
        <v>26.252710877753682</v>
      </c>
      <c r="Q18" t="s">
        <v>336</v>
      </c>
      <c r="R18" t="s">
        <v>153</v>
      </c>
      <c r="S18" t="s">
        <v>487</v>
      </c>
      <c r="T18" s="35">
        <v>100</v>
      </c>
      <c r="U18" s="35">
        <f t="shared" si="19"/>
        <v>65.870307167235495</v>
      </c>
      <c r="V18" s="35">
        <f t="shared" si="20"/>
        <v>70.059880239520965</v>
      </c>
      <c r="W18" s="35">
        <f t="shared" si="21"/>
        <v>59.677419354838712</v>
      </c>
      <c r="X18" s="35">
        <f t="shared" si="22"/>
        <v>70.262700405640331</v>
      </c>
      <c r="Y18" s="35">
        <f t="shared" si="23"/>
        <v>74.4522734779258</v>
      </c>
      <c r="Z18" s="35">
        <f t="shared" si="24"/>
        <v>64.06981259324354</v>
      </c>
      <c r="AA18" s="35">
        <f t="shared" si="25"/>
        <v>-4.3923932384048356</v>
      </c>
      <c r="AB18" s="35">
        <f t="shared" si="26"/>
        <v>-4.3923932384048356</v>
      </c>
      <c r="AC18" s="35">
        <f t="shared" si="27"/>
        <v>-4.3923932384048285</v>
      </c>
      <c r="AF18">
        <v>1.76</v>
      </c>
      <c r="AG18">
        <v>2.09</v>
      </c>
      <c r="AJ18" t="s">
        <v>112</v>
      </c>
    </row>
    <row r="19" spans="1:36" ht="15" x14ac:dyDescent="0.25">
      <c r="A19">
        <v>2.93</v>
      </c>
      <c r="B19">
        <v>3.34</v>
      </c>
      <c r="C19">
        <v>2.48</v>
      </c>
      <c r="D19" s="20">
        <f t="shared" si="3"/>
        <v>4.3923932384048348E-2</v>
      </c>
      <c r="E19" s="17">
        <f>IF(OR($A19="",$B19="",$C19=""),"",A19*'MPTO_working_3-way'!$I18)</f>
        <v>3.0586971218852619</v>
      </c>
      <c r="F19" s="21">
        <f>IF(OR($A19="",$B19="",$C19=""),"",B19*'MPTO_working_3-way'!$I18)</f>
        <v>3.4867059341627211</v>
      </c>
      <c r="G19" s="22">
        <f>IF(OR($A19="",$B19="",$C19=""),"",C19*'MPTO_working_3-way'!$I18)</f>
        <v>2.5889313523124398</v>
      </c>
      <c r="H19" s="17">
        <f>IF(OR($A19="",$B19="",$C19=""),"",'MPTO_working_3-way'!E18)</f>
        <v>3.061328035784022</v>
      </c>
      <c r="I19" s="21">
        <f>IF(OR($A19="",$B19="",$C19=""),"",'MPTO_working_3-way'!F18)</f>
        <v>3.511730571331666</v>
      </c>
      <c r="J19" s="22">
        <f>IF(OR($A19="",$B19="",$C19=""),"",'MPTO_working_3-way'!G18)</f>
        <v>2.5734428706668488</v>
      </c>
      <c r="K19" s="17">
        <f>IF(OR($A19="",$B19="",$C19=""),"",'OddsRatio_working_3-way'!H18)</f>
        <v>3.0610901914968247</v>
      </c>
      <c r="L19" s="21">
        <f>IF(OR($A19="",$B19="",$C19=""),"",'OddsRatio_working_3-way'!I18)</f>
        <v>3.498938366892522</v>
      </c>
      <c r="M19" s="22">
        <f>IF(OR($A19="",$B19="",$C19=""),"",'OddsRatio_working_3-way'!J18)</f>
        <v>2.5805251209405702</v>
      </c>
      <c r="N19" s="23">
        <f t="shared" si="16"/>
        <v>32.693658775329773</v>
      </c>
      <c r="O19" s="24">
        <f t="shared" si="17"/>
        <v>28.680365332849174</v>
      </c>
      <c r="P19" s="24">
        <f t="shared" si="18"/>
        <v>38.625975891821064</v>
      </c>
      <c r="Q19" t="s">
        <v>119</v>
      </c>
      <c r="R19" t="s">
        <v>330</v>
      </c>
      <c r="S19" t="s">
        <v>487</v>
      </c>
      <c r="T19" s="35">
        <v>100</v>
      </c>
      <c r="U19" s="35">
        <f t="shared" si="19"/>
        <v>71.346704871060169</v>
      </c>
      <c r="V19" s="35">
        <f t="shared" si="20"/>
        <v>74.489795918367349</v>
      </c>
      <c r="W19" s="35">
        <f t="shared" si="21"/>
        <v>49.494949494949495</v>
      </c>
      <c r="X19" s="35">
        <f t="shared" si="22"/>
        <v>76.01525458668317</v>
      </c>
      <c r="Y19" s="35">
        <f t="shared" si="23"/>
        <v>79.158345633990336</v>
      </c>
      <c r="Z19" s="35">
        <f t="shared" si="24"/>
        <v>54.163499210572482</v>
      </c>
      <c r="AA19" s="35">
        <f t="shared" si="25"/>
        <v>-4.6685497156230014</v>
      </c>
      <c r="AB19" s="35">
        <f t="shared" si="26"/>
        <v>-4.6685497156229872</v>
      </c>
      <c r="AC19" s="35">
        <f t="shared" si="27"/>
        <v>-4.6685497156229872</v>
      </c>
      <c r="AF19">
        <v>1.88</v>
      </c>
      <c r="AG19">
        <v>1.96</v>
      </c>
      <c r="AJ19" t="s">
        <v>112</v>
      </c>
    </row>
    <row r="20" spans="1:36" ht="15" x14ac:dyDescent="0.25">
      <c r="A20">
        <v>3.49</v>
      </c>
      <c r="B20">
        <v>3.92</v>
      </c>
      <c r="C20">
        <v>1.98</v>
      </c>
      <c r="D20" s="20">
        <f t="shared" si="3"/>
        <v>4.6685497156230049E-2</v>
      </c>
      <c r="E20" s="17">
        <f>IF(OR($A20="",$B20="",$C20=""),"",A20*'MPTO_working_3-way'!$I19)</f>
        <v>3.6529323850752431</v>
      </c>
      <c r="F20" s="21">
        <f>IF(OR($A20="",$B20="",$C20=""),"",B20*'MPTO_working_3-way'!$I19)</f>
        <v>4.1030071488524218</v>
      </c>
      <c r="G20" s="22">
        <f>IF(OR($A20="",$B20="",$C20=""),"",C20*'MPTO_working_3-way'!$I19)</f>
        <v>2.0724372843693355</v>
      </c>
      <c r="H20" s="17">
        <f>IF(OR($A20="",$B20="",$C20=""),"",'MPTO_working_3-way'!E19)</f>
        <v>3.6904301980401266</v>
      </c>
      <c r="I20" s="21">
        <f>IF(OR($A20="",$B20="",$C20=""),"",'MPTO_working_3-way'!F19)</f>
        <v>4.1746644813845535</v>
      </c>
      <c r="J20" s="22">
        <f>IF(OR($A20="",$B20="",$C20=""),"",'MPTO_working_3-way'!G19)</f>
        <v>2.0429481943991652</v>
      </c>
      <c r="K20" s="17">
        <f>IF(OR($A20="",$B20="",$C20=""),"",'OddsRatio_working_3-way'!H19)</f>
        <v>3.6791141169127646</v>
      </c>
      <c r="L20" s="21">
        <f>IF(OR($A20="",$B20="",$C20=""),"",'OddsRatio_working_3-way'!I19)</f>
        <v>4.1417723780663742</v>
      </c>
      <c r="M20" s="22">
        <f>IF(OR($A20="",$B20="",$C20=""),"",'OddsRatio_working_3-way'!J19)</f>
        <v>2.0544304556524131</v>
      </c>
      <c r="N20" s="23">
        <f t="shared" si="16"/>
        <v>27.37526717126471</v>
      </c>
      <c r="O20" s="24">
        <f t="shared" si="17"/>
        <v>24.372367966253531</v>
      </c>
      <c r="P20" s="24">
        <f t="shared" si="18"/>
        <v>48.252364862481741</v>
      </c>
      <c r="Q20" t="s">
        <v>334</v>
      </c>
      <c r="R20" t="s">
        <v>331</v>
      </c>
      <c r="S20" t="s">
        <v>487</v>
      </c>
      <c r="T20" s="35">
        <v>100</v>
      </c>
      <c r="U20" s="35">
        <f t="shared" si="19"/>
        <v>69.230769230769241</v>
      </c>
      <c r="V20" s="35">
        <f t="shared" si="20"/>
        <v>71.014492753623188</v>
      </c>
      <c r="W20" s="35">
        <f t="shared" si="21"/>
        <v>57.627118644067799</v>
      </c>
      <c r="X20" s="35">
        <f t="shared" si="22"/>
        <v>71.35838860230902</v>
      </c>
      <c r="Y20" s="35">
        <f t="shared" si="23"/>
        <v>73.142112125162967</v>
      </c>
      <c r="Z20" s="35">
        <f t="shared" si="24"/>
        <v>59.754738015607579</v>
      </c>
      <c r="AA20" s="35">
        <f t="shared" si="25"/>
        <v>-2.1276193715397795</v>
      </c>
      <c r="AB20" s="35">
        <f t="shared" si="26"/>
        <v>-2.1276193715397795</v>
      </c>
      <c r="AC20" s="35">
        <f t="shared" si="27"/>
        <v>-2.1276193715397795</v>
      </c>
      <c r="AF20">
        <v>1.78</v>
      </c>
      <c r="AG20">
        <v>2.0699999999999998</v>
      </c>
      <c r="AJ20" t="s">
        <v>112</v>
      </c>
    </row>
    <row r="21" spans="1:36" ht="15" x14ac:dyDescent="0.25">
      <c r="A21">
        <v>3.25</v>
      </c>
      <c r="B21">
        <v>3.45</v>
      </c>
      <c r="C21">
        <v>2.36</v>
      </c>
      <c r="D21" s="20">
        <f t="shared" si="3"/>
        <v>2.1276193715397795E-2</v>
      </c>
      <c r="E21" s="17">
        <f>IF(OR($A21="",$B21="",$C21=""),"",A21*'MPTO_working_3-way'!$I20)</f>
        <v>3.3191476295750428</v>
      </c>
      <c r="F21" s="21">
        <f>IF(OR($A21="",$B21="",$C21=""),"",B21*'MPTO_working_3-way'!$I20)</f>
        <v>3.5234028683181227</v>
      </c>
      <c r="G21" s="22">
        <f>IF(OR($A21="",$B21="",$C21=""),"",C21*'MPTO_working_3-way'!$I20)</f>
        <v>2.4102118171683387</v>
      </c>
      <c r="H21" s="17">
        <f>IF(OR($A21="",$B21="",$C21=""),"",'MPTO_working_3-way'!E20)</f>
        <v>3.32667728282278</v>
      </c>
      <c r="I21" s="21">
        <f>IF(OR($A21="",$B21="",$C21=""),"",'MPTO_working_3-way'!F20)</f>
        <v>3.5365304940526578</v>
      </c>
      <c r="J21" s="22">
        <f>IF(OR($A21="",$B21="",$C21=""),"",'MPTO_working_3-way'!G20)</f>
        <v>2.400172338206171</v>
      </c>
      <c r="K21" s="17">
        <f>IF(OR($A21="",$B21="",$C21=""),"",'OddsRatio_working_3-way'!H20)</f>
        <v>3.3237500474644484</v>
      </c>
      <c r="L21" s="21">
        <f>IF(OR($A21="",$B21="",$C21=""),"",'OddsRatio_working_3-way'!I20)</f>
        <v>3.5303056072390664</v>
      </c>
      <c r="M21" s="22">
        <f>IF(OR($A21="",$B21="",$C21=""),"",'OddsRatio_working_3-way'!J20)</f>
        <v>2.4045778064673997</v>
      </c>
      <c r="N21" s="23">
        <f t="shared" si="16"/>
        <v>30.128216988288408</v>
      </c>
      <c r="O21" s="24">
        <f t="shared" si="17"/>
        <v>28.381653684619511</v>
      </c>
      <c r="P21" s="24">
        <f t="shared" si="18"/>
        <v>41.490129327092092</v>
      </c>
      <c r="Q21" t="s">
        <v>222</v>
      </c>
      <c r="R21" t="s">
        <v>217</v>
      </c>
      <c r="S21" t="s">
        <v>487</v>
      </c>
      <c r="T21" s="35">
        <v>100</v>
      </c>
      <c r="U21" s="35">
        <f t="shared" si="19"/>
        <v>68.253968253968253</v>
      </c>
      <c r="V21" s="35">
        <f t="shared" si="20"/>
        <v>69.6048632218845</v>
      </c>
      <c r="W21" s="35">
        <f t="shared" si="21"/>
        <v>60</v>
      </c>
      <c r="X21" s="35">
        <f t="shared" si="22"/>
        <v>70.395136778115514</v>
      </c>
      <c r="Y21" s="35">
        <f t="shared" si="23"/>
        <v>71.746031746031747</v>
      </c>
      <c r="Z21" s="35">
        <f t="shared" si="24"/>
        <v>62.14116852414724</v>
      </c>
      <c r="AA21" s="35">
        <f t="shared" si="25"/>
        <v>-2.1411685241472611</v>
      </c>
      <c r="AB21" s="35">
        <f t="shared" si="26"/>
        <v>-2.1411685241472469</v>
      </c>
      <c r="AC21" s="35">
        <f t="shared" si="27"/>
        <v>-2.1411685241472398</v>
      </c>
      <c r="AF21">
        <v>2.02</v>
      </c>
      <c r="AG21">
        <v>1.89</v>
      </c>
      <c r="AJ21" t="s">
        <v>441</v>
      </c>
    </row>
    <row r="22" spans="1:36" ht="15" x14ac:dyDescent="0.25">
      <c r="A22">
        <v>3.15</v>
      </c>
      <c r="B22">
        <v>3.29</v>
      </c>
      <c r="C22">
        <v>2.5</v>
      </c>
      <c r="D22" s="20">
        <f t="shared" si="3"/>
        <v>2.1411685241472522E-2</v>
      </c>
      <c r="E22" s="17">
        <f>IF(OR($A22="",$B22="",$C22=""),"",A22*'MPTO_working_3-way'!$I21)</f>
        <v>3.2174468085106382</v>
      </c>
      <c r="F22" s="21">
        <f>IF(OR($A22="",$B22="",$C22=""),"",B22*'MPTO_working_3-way'!$I21)</f>
        <v>3.3604444444444446</v>
      </c>
      <c r="G22" s="22">
        <f>IF(OR($A22="",$B22="",$C22=""),"",C22*'MPTO_working_3-way'!$I21)</f>
        <v>2.5535292131036815</v>
      </c>
      <c r="H22" s="17">
        <f>IF(OR($A22="",$B22="",$C22=""),"",'MPTO_working_3-way'!E21)</f>
        <v>3.2224479431183339</v>
      </c>
      <c r="I22" s="21">
        <f>IF(OR($A22="",$B22="",$C22=""),"",'MPTO_working_3-way'!F21)</f>
        <v>3.3691117348099828</v>
      </c>
      <c r="J22" s="22">
        <f>IF(OR($A22="",$B22="",$C22=""),"",'MPTO_working_3-way'!G21)</f>
        <v>2.5454180755344149</v>
      </c>
      <c r="K22" s="17">
        <f>IF(OR($A22="",$B22="",$C22=""),"",'OddsRatio_working_3-way'!H21)</f>
        <v>3.2203713411470534</v>
      </c>
      <c r="L22" s="21">
        <f>IF(OR($A22="",$B22="",$C22=""),"",'OddsRatio_working_3-way'!I21)</f>
        <v>3.364953661035698</v>
      </c>
      <c r="M22" s="22">
        <f>IF(OR($A22="",$B22="",$C22=""),"",'OddsRatio_working_3-way'!J21)</f>
        <v>2.5490962845212</v>
      </c>
      <c r="N22" s="23">
        <f t="shared" si="16"/>
        <v>31.080544901468059</v>
      </c>
      <c r="O22" s="24">
        <f t="shared" si="17"/>
        <v>29.757968522682184</v>
      </c>
      <c r="P22" s="24">
        <f t="shared" si="18"/>
        <v>39.16148657584975</v>
      </c>
      <c r="Q22" t="s">
        <v>340</v>
      </c>
      <c r="R22" t="s">
        <v>337</v>
      </c>
      <c r="S22" t="s">
        <v>487</v>
      </c>
      <c r="T22" s="35">
        <v>100</v>
      </c>
      <c r="U22" s="35">
        <f t="shared" si="19"/>
        <v>55.752212389380524</v>
      </c>
      <c r="V22" s="35">
        <f t="shared" si="20"/>
        <v>70.674486803519059</v>
      </c>
      <c r="W22" s="35">
        <f t="shared" si="21"/>
        <v>71.264367816091948</v>
      </c>
      <c r="X22" s="35">
        <f t="shared" si="22"/>
        <v>58.061145380388979</v>
      </c>
      <c r="Y22" s="35">
        <f t="shared" si="23"/>
        <v>72.983419794527521</v>
      </c>
      <c r="Z22" s="35">
        <f t="shared" si="24"/>
        <v>73.573300807100409</v>
      </c>
      <c r="AA22" s="35">
        <f t="shared" si="25"/>
        <v>-2.3089329910084544</v>
      </c>
      <c r="AB22" s="35">
        <f t="shared" si="26"/>
        <v>-2.3089329910084615</v>
      </c>
      <c r="AC22" s="35">
        <f t="shared" si="27"/>
        <v>-2.3089329910084615</v>
      </c>
      <c r="AF22">
        <v>2.31</v>
      </c>
      <c r="AG22">
        <v>1.68</v>
      </c>
      <c r="AJ22" t="s">
        <v>441</v>
      </c>
    </row>
    <row r="23" spans="1:36" ht="15" x14ac:dyDescent="0.25">
      <c r="A23">
        <v>2.2599999999999998</v>
      </c>
      <c r="B23">
        <v>3.41</v>
      </c>
      <c r="C23">
        <v>3.48</v>
      </c>
      <c r="D23" s="20">
        <f t="shared" si="3"/>
        <v>2.30893299100845E-2</v>
      </c>
      <c r="E23" s="17">
        <f>IF(OR($A23="",$B23="",$C23=""),"",A23*'MPTO_working_3-way'!$I22)</f>
        <v>2.3121818855967908</v>
      </c>
      <c r="F23" s="21">
        <f>IF(OR($A23="",$B23="",$C23=""),"",B23*'MPTO_working_3-way'!$I22)</f>
        <v>3.4887346149933882</v>
      </c>
      <c r="G23" s="22">
        <f>IF(OR($A23="",$B23="",$C23=""),"",C23*'MPTO_working_3-way'!$I22)</f>
        <v>3.5603508680870939</v>
      </c>
      <c r="H23" s="17">
        <f>IF(OR($A23="",$B23="",$C23=""),"",'MPTO_working_3-way'!E22)</f>
        <v>2.3000062204898359</v>
      </c>
      <c r="I23" s="21">
        <f>IF(OR($A23="",$B23="",$C23=""),"",'MPTO_working_3-way'!F22)</f>
        <v>3.5019071024856054</v>
      </c>
      <c r="J23" s="22">
        <f>IF(OR($A23="",$B23="",$C23=""),"",'MPTO_working_3-way'!G22)</f>
        <v>3.5757721316190767</v>
      </c>
      <c r="K23" s="17">
        <f>IF(OR($A23="",$B23="",$C23=""),"",'OddsRatio_working_3-way'!H22)</f>
        <v>2.3051983205561184</v>
      </c>
      <c r="L23" s="21">
        <f>IF(OR($A23="",$B23="",$C23=""),"",'OddsRatio_working_3-way'!I22)</f>
        <v>3.4964507559843225</v>
      </c>
      <c r="M23" s="22">
        <f>IF(OR($A23="",$B23="",$C23=""),"",'OddsRatio_working_3-way'!J22)</f>
        <v>3.5689617737929962</v>
      </c>
      <c r="N23" s="23">
        <f t="shared" si="16"/>
        <v>43.249192731301619</v>
      </c>
      <c r="O23" s="24">
        <f t="shared" si="17"/>
        <v>28.663687851243886</v>
      </c>
      <c r="P23" s="24">
        <f t="shared" si="18"/>
        <v>28.087119417454499</v>
      </c>
      <c r="Q23" t="s">
        <v>224</v>
      </c>
      <c r="R23" t="s">
        <v>213</v>
      </c>
      <c r="S23" t="s">
        <v>487</v>
      </c>
      <c r="T23" s="35">
        <v>100</v>
      </c>
      <c r="U23" s="35">
        <f t="shared" si="19"/>
        <v>64.912280701754383</v>
      </c>
      <c r="V23" s="35">
        <f t="shared" si="20"/>
        <v>70.930232558139537</v>
      </c>
      <c r="W23" s="35">
        <f t="shared" si="21"/>
        <v>61.977186311787079</v>
      </c>
      <c r="X23" s="35">
        <f t="shared" si="22"/>
        <v>67.092581130073398</v>
      </c>
      <c r="Y23" s="35">
        <f t="shared" si="23"/>
        <v>73.110532986458537</v>
      </c>
      <c r="Z23" s="35">
        <f t="shared" si="24"/>
        <v>64.15748674010608</v>
      </c>
      <c r="AA23" s="35">
        <f t="shared" si="25"/>
        <v>-2.1803004283190148</v>
      </c>
      <c r="AB23" s="35">
        <f t="shared" si="26"/>
        <v>-2.1803004283190006</v>
      </c>
      <c r="AC23" s="35">
        <f t="shared" si="27"/>
        <v>-2.1803004283190006</v>
      </c>
      <c r="AF23">
        <v>1.96</v>
      </c>
      <c r="AG23">
        <v>1.94</v>
      </c>
      <c r="AJ23" t="s">
        <v>441</v>
      </c>
    </row>
    <row r="24" spans="1:36" ht="15" x14ac:dyDescent="0.25">
      <c r="A24">
        <v>2.85</v>
      </c>
      <c r="B24">
        <v>3.44</v>
      </c>
      <c r="C24">
        <v>2.63</v>
      </c>
      <c r="D24" s="20">
        <f t="shared" si="3"/>
        <v>2.1803004283190042E-2</v>
      </c>
      <c r="E24" s="17">
        <f>IF(OR($A24="",$B24="",$C24=""),"",A24*'MPTO_working_3-way'!$I23)</f>
        <v>2.9121385622070917</v>
      </c>
      <c r="F24" s="21">
        <f>IF(OR($A24="",$B24="",$C24=""),"",B24*'MPTO_working_3-way'!$I23)</f>
        <v>3.5150023347341737</v>
      </c>
      <c r="G24" s="22">
        <f>IF(OR($A24="",$B24="",$C24=""),"",C24*'MPTO_working_3-way'!$I23)</f>
        <v>2.6873419012647899</v>
      </c>
      <c r="H24" s="17">
        <f>IF(OR($A24="",$B24="",$C24=""),"",'MPTO_working_3-way'!E23)</f>
        <v>2.9102802092746947</v>
      </c>
      <c r="I24" s="21">
        <f>IF(OR($A24="",$B24="",$C24=""),"",'MPTO_working_3-way'!F23)</f>
        <v>3.5282079444197127</v>
      </c>
      <c r="J24" s="22">
        <f>IF(OR($A24="",$B24="",$C24=""),"",'MPTO_working_3-way'!G23)</f>
        <v>2.6812493110875564</v>
      </c>
      <c r="K24" s="17">
        <f>IF(OR($A24="",$B24="",$C24=""),"",'OddsRatio_working_3-way'!H23)</f>
        <v>2.9115547908455635</v>
      </c>
      <c r="L24" s="21">
        <f>IF(OR($A24="",$B24="",$C24=""),"",'OddsRatio_working_3-way'!I23)</f>
        <v>3.5211857781963105</v>
      </c>
      <c r="M24" s="22">
        <f>IF(OR($A24="",$B24="",$C24=""),"",'OddsRatio_working_3-way'!J23)</f>
        <v>2.6842347616639279</v>
      </c>
      <c r="N24" s="23">
        <f t="shared" si="16"/>
        <v>34.339025380787724</v>
      </c>
      <c r="O24" s="24">
        <f t="shared" si="17"/>
        <v>28.449483236989831</v>
      </c>
      <c r="P24" s="24">
        <f t="shared" si="18"/>
        <v>37.211491382222441</v>
      </c>
      <c r="Q24" t="s">
        <v>216</v>
      </c>
      <c r="R24" t="s">
        <v>339</v>
      </c>
      <c r="S24" t="s">
        <v>487</v>
      </c>
      <c r="T24" s="35">
        <v>100</v>
      </c>
      <c r="U24" s="35">
        <f t="shared" si="19"/>
        <v>57.264957264957268</v>
      </c>
      <c r="V24" s="35">
        <f t="shared" si="20"/>
        <v>72.602739726027394</v>
      </c>
      <c r="W24" s="35">
        <f t="shared" si="21"/>
        <v>67.845659163987136</v>
      </c>
      <c r="X24" s="35">
        <f t="shared" si="22"/>
        <v>59.551601109985462</v>
      </c>
      <c r="Y24" s="35">
        <f t="shared" si="23"/>
        <v>74.889383571055603</v>
      </c>
      <c r="Z24" s="35">
        <f t="shared" si="24"/>
        <v>70.132303009015345</v>
      </c>
      <c r="AA24" s="35">
        <f t="shared" si="25"/>
        <v>-2.2866438450281947</v>
      </c>
      <c r="AB24" s="35">
        <f t="shared" si="26"/>
        <v>-2.2866438450282089</v>
      </c>
      <c r="AC24" s="35">
        <f t="shared" si="27"/>
        <v>-2.2866438450282089</v>
      </c>
      <c r="AF24">
        <v>1.79</v>
      </c>
      <c r="AG24">
        <v>2.12</v>
      </c>
      <c r="AJ24" t="s">
        <v>441</v>
      </c>
    </row>
    <row r="25" spans="1:36" ht="15" x14ac:dyDescent="0.25">
      <c r="A25">
        <v>2.34</v>
      </c>
      <c r="B25">
        <v>3.65</v>
      </c>
      <c r="C25">
        <v>3.11</v>
      </c>
      <c r="D25" s="20">
        <f t="shared" si="3"/>
        <v>2.2866438450281912E-2</v>
      </c>
      <c r="E25" s="17">
        <f>IF(OR($A25="",$B25="",$C25=""),"",A25*'MPTO_working_3-way'!$I24)</f>
        <v>2.3935074659736597</v>
      </c>
      <c r="F25" s="21">
        <f>IF(OR($A25="",$B25="",$C25=""),"",B25*'MPTO_working_3-way'!$I24)</f>
        <v>3.7334625003435287</v>
      </c>
      <c r="G25" s="22">
        <f>IF(OR($A25="",$B25="",$C25=""),"",C25*'MPTO_working_3-way'!$I24)</f>
        <v>3.1811146235803767</v>
      </c>
      <c r="H25" s="17">
        <f>IF(OR($A25="",$B25="",$C25=""),"",'MPTO_working_3-way'!E24)</f>
        <v>2.3824937341372689</v>
      </c>
      <c r="I25" s="21">
        <f>IF(OR($A25="",$B25="",$C25=""),"",'MPTO_working_3-way'!F24)</f>
        <v>3.7544519833157515</v>
      </c>
      <c r="J25" s="22">
        <f>IF(OR($A25="",$B25="",$C25=""),"",'MPTO_working_3-way'!G24)</f>
        <v>3.1855121662034223</v>
      </c>
      <c r="K25" s="17">
        <f>IF(OR($A25="",$B25="",$C25=""),"",'OddsRatio_working_3-way'!H24)</f>
        <v>2.3873700371183078</v>
      </c>
      <c r="L25" s="21">
        <f>IF(OR($A25="",$B25="",$C25=""),"",'OddsRatio_working_3-way'!I24)</f>
        <v>3.74367955101755</v>
      </c>
      <c r="M25" s="22">
        <f>IF(OR($A25="",$B25="",$C25=""),"",'OddsRatio_working_3-way'!J24)</f>
        <v>3.1845901330743498</v>
      </c>
      <c r="N25" s="23">
        <f t="shared" si="16"/>
        <v>41.779690024622838</v>
      </c>
      <c r="O25" s="24">
        <f t="shared" si="17"/>
        <v>26.784787577429441</v>
      </c>
      <c r="P25" s="24">
        <f t="shared" si="18"/>
        <v>31.435522397947736</v>
      </c>
      <c r="Q25" t="s">
        <v>189</v>
      </c>
      <c r="R25" t="s">
        <v>215</v>
      </c>
      <c r="S25" t="s">
        <v>487</v>
      </c>
      <c r="T25" s="35">
        <v>100</v>
      </c>
      <c r="U25" s="35">
        <f t="shared" si="19"/>
        <v>50.495049504950494</v>
      </c>
      <c r="V25" s="35">
        <f t="shared" si="20"/>
        <v>72.451790633608823</v>
      </c>
      <c r="W25" s="35">
        <f t="shared" si="21"/>
        <v>74.160206718346245</v>
      </c>
      <c r="X25" s="35">
        <f t="shared" si="22"/>
        <v>53.388002648044932</v>
      </c>
      <c r="Y25" s="35">
        <f t="shared" si="23"/>
        <v>75.344743776703254</v>
      </c>
      <c r="Z25" s="35">
        <f t="shared" si="24"/>
        <v>77.05315986144069</v>
      </c>
      <c r="AA25" s="35">
        <f t="shared" si="25"/>
        <v>-2.892953143094438</v>
      </c>
      <c r="AB25" s="35">
        <f t="shared" si="26"/>
        <v>-2.8929531430944309</v>
      </c>
      <c r="AC25" s="35">
        <f t="shared" si="27"/>
        <v>-2.8929531430944451</v>
      </c>
      <c r="AF25">
        <v>1.61</v>
      </c>
      <c r="AG25">
        <v>2.4500000000000002</v>
      </c>
      <c r="AJ25" t="s">
        <v>441</v>
      </c>
    </row>
    <row r="26" spans="1:36" ht="15" x14ac:dyDescent="0.25">
      <c r="A26">
        <v>2.02</v>
      </c>
      <c r="B26">
        <v>3.63</v>
      </c>
      <c r="C26">
        <v>3.87</v>
      </c>
      <c r="D26" s="20">
        <f t="shared" si="3"/>
        <v>2.8929531430944344E-2</v>
      </c>
      <c r="E26" s="17">
        <f>IF(OR($A26="",$B26="",$C26=""),"",A26*'MPTO_working_3-way'!$I25)</f>
        <v>2.0784376534905076</v>
      </c>
      <c r="F26" s="21">
        <f>IF(OR($A26="",$B26="",$C26=""),"",B26*'MPTO_working_3-way'!$I25)</f>
        <v>3.7350141990943277</v>
      </c>
      <c r="G26" s="22">
        <f>IF(OR($A26="",$B26="",$C26=""),"",C26*'MPTO_working_3-way'!$I25)</f>
        <v>3.9819572866377548</v>
      </c>
      <c r="H26" s="17">
        <f>IF(OR($A26="",$B26="",$C26=""),"",'MPTO_working_3-way'!E25)</f>
        <v>2.0601297154863634</v>
      </c>
      <c r="I26" s="21">
        <f>IF(OR($A26="",$B26="",$C26=""),"",'MPTO_working_3-way'!F25)</f>
        <v>3.7616764809669032</v>
      </c>
      <c r="J26" s="22">
        <f>IF(OR($A26="",$B26="",$C26=""),"",'MPTO_working_3-way'!G25)</f>
        <v>4.0200236465629322</v>
      </c>
      <c r="K26" s="17">
        <f>IF(OR($A26="",$B26="",$C26=""),"",'OddsRatio_working_3-way'!H25)</f>
        <v>2.0673964712344972</v>
      </c>
      <c r="L26" s="21">
        <f>IF(OR($A26="",$B26="",$C26=""),"",'OddsRatio_working_3-way'!I25)</f>
        <v>3.7522085483791447</v>
      </c>
      <c r="M26" s="22">
        <f>IF(OR($A26="",$B26="",$C26=""),"",'OddsRatio_working_3-way'!J25)</f>
        <v>4.0033606592578499</v>
      </c>
      <c r="N26" s="23">
        <f t="shared" si="16"/>
        <v>48.113062151304362</v>
      </c>
      <c r="O26" s="24">
        <f t="shared" si="17"/>
        <v>26.77365992992695</v>
      </c>
      <c r="P26" s="24">
        <f t="shared" si="18"/>
        <v>25.113277918768684</v>
      </c>
      <c r="Q26" t="s">
        <v>191</v>
      </c>
      <c r="R26" t="s">
        <v>122</v>
      </c>
      <c r="S26" t="s">
        <v>487</v>
      </c>
      <c r="T26" s="35">
        <v>100</v>
      </c>
      <c r="U26" s="35">
        <f t="shared" si="19"/>
        <v>81.851179673321241</v>
      </c>
      <c r="V26" s="35">
        <f t="shared" si="20"/>
        <v>75.490196078431367</v>
      </c>
      <c r="W26" s="35">
        <f t="shared" si="21"/>
        <v>39.393939393939398</v>
      </c>
      <c r="X26" s="35">
        <f t="shared" si="22"/>
        <v>85.115864527629242</v>
      </c>
      <c r="Y26" s="35">
        <f t="shared" si="23"/>
        <v>78.754880932739368</v>
      </c>
      <c r="Z26" s="35">
        <f t="shared" si="24"/>
        <v>42.658624248247392</v>
      </c>
      <c r="AA26" s="35">
        <f t="shared" si="25"/>
        <v>-3.2646848543080011</v>
      </c>
      <c r="AB26" s="35">
        <f t="shared" si="26"/>
        <v>-3.2646848543080011</v>
      </c>
      <c r="AC26" s="35">
        <f t="shared" si="27"/>
        <v>-3.264684854307994</v>
      </c>
      <c r="AF26">
        <v>1.68</v>
      </c>
      <c r="AG26">
        <v>2.29</v>
      </c>
      <c r="AJ26" t="s">
        <v>154</v>
      </c>
    </row>
    <row r="27" spans="1:36" ht="15" x14ac:dyDescent="0.25">
      <c r="A27">
        <v>5.51</v>
      </c>
      <c r="B27">
        <v>4.08</v>
      </c>
      <c r="C27">
        <v>1.65</v>
      </c>
      <c r="D27" s="20">
        <f t="shared" si="3"/>
        <v>3.2646848543079976E-2</v>
      </c>
      <c r="E27" s="17">
        <f>IF(OR($A27="",$B27="",$C27=""),"",A27*'MPTO_working_3-way'!$I26)</f>
        <v>5.6898841354723704</v>
      </c>
      <c r="F27" s="21">
        <f>IF(OR($A27="",$B27="",$C27=""),"",B27*'MPTO_working_3-way'!$I26)</f>
        <v>4.2131991420557666</v>
      </c>
      <c r="G27" s="22">
        <f>IF(OR($A27="",$B27="",$C27=""),"",C27*'MPTO_working_3-way'!$I26)</f>
        <v>1.7038673000960818</v>
      </c>
      <c r="H27" s="17">
        <f>IF(OR($A27="",$B27="",$C27=""),"",'MPTO_working_3-way'!E26)</f>
        <v>5.8614612994877016</v>
      </c>
      <c r="I27" s="21">
        <f>IF(OR($A27="",$B27="",$C27=""),"",'MPTO_working_3-way'!F26)</f>
        <v>4.2695675795134349</v>
      </c>
      <c r="J27" s="22">
        <f>IF(OR($A27="",$B27="",$C27=""),"",'MPTO_working_3-way'!G26)</f>
        <v>1.6801687175059812</v>
      </c>
      <c r="K27" s="17">
        <f>IF(OR($A27="",$B27="",$C27=""),"",'OddsRatio_working_3-way'!H26)</f>
        <v>5.7766723607066677</v>
      </c>
      <c r="L27" s="21">
        <f>IF(OR($A27="",$B27="",$C27=""),"",'OddsRatio_working_3-way'!I26)</f>
        <v>4.2621177097508944</v>
      </c>
      <c r="M27" s="22">
        <f>IF(OR($A27="",$B27="",$C27=""),"",'OddsRatio_working_3-way'!J26)</f>
        <v>1.6884339322526236</v>
      </c>
      <c r="N27" s="23">
        <f t="shared" si="16"/>
        <v>17.575050320721171</v>
      </c>
      <c r="O27" s="24">
        <f t="shared" si="17"/>
        <v>23.73493315371903</v>
      </c>
      <c r="P27" s="24">
        <f t="shared" si="18"/>
        <v>58.690016525559798</v>
      </c>
      <c r="Q27" t="s">
        <v>121</v>
      </c>
      <c r="R27" t="s">
        <v>225</v>
      </c>
      <c r="S27" t="s">
        <v>487</v>
      </c>
      <c r="T27" s="35">
        <v>100</v>
      </c>
      <c r="U27" s="35">
        <f t="shared" si="19"/>
        <v>25.925925925925924</v>
      </c>
      <c r="V27" s="35">
        <f t="shared" si="20"/>
        <v>81.273408239700387</v>
      </c>
      <c r="W27" s="35">
        <f t="shared" si="21"/>
        <v>89.506820566631689</v>
      </c>
      <c r="X27" s="35">
        <f t="shared" si="22"/>
        <v>29.219771193667938</v>
      </c>
      <c r="Y27" s="35">
        <f t="shared" si="23"/>
        <v>84.567253507442388</v>
      </c>
      <c r="Z27" s="35">
        <f t="shared" si="24"/>
        <v>92.800665834373703</v>
      </c>
      <c r="AA27" s="35">
        <f t="shared" si="25"/>
        <v>-3.2938452677420145</v>
      </c>
      <c r="AB27" s="35">
        <f t="shared" si="26"/>
        <v>-3.2938452677420003</v>
      </c>
      <c r="AC27" s="35">
        <f t="shared" si="27"/>
        <v>-3.2938452677420145</v>
      </c>
      <c r="AF27">
        <v>1.77</v>
      </c>
      <c r="AG27">
        <v>2.13</v>
      </c>
      <c r="AJ27" t="s">
        <v>154</v>
      </c>
    </row>
    <row r="28" spans="1:36" ht="15" x14ac:dyDescent="0.25">
      <c r="A28">
        <v>1.35</v>
      </c>
      <c r="B28">
        <v>5.34</v>
      </c>
      <c r="C28">
        <v>9.5299999999999994</v>
      </c>
      <c r="D28" s="20">
        <f t="shared" si="3"/>
        <v>3.2938452677420127E-2</v>
      </c>
      <c r="E28" s="17">
        <f>IF(OR($A28="",$B28="",$C28=""),"",A28*'MPTO_working_3-way'!$I27)</f>
        <v>1.3944669111145174</v>
      </c>
      <c r="F28" s="21">
        <f>IF(OR($A28="",$B28="",$C28=""),"",B28*'MPTO_working_3-way'!$I27)</f>
        <v>5.5158913372974236</v>
      </c>
      <c r="G28" s="22">
        <f>IF(OR($A28="",$B28="",$C28=""),"",C28*'MPTO_working_3-way'!$I27)</f>
        <v>9.8439034540158126</v>
      </c>
      <c r="H28" s="17">
        <f>IF(OR($A28="",$B28="",$C28=""),"",'MPTO_working_3-way'!E27)</f>
        <v>1.3703111683067761</v>
      </c>
      <c r="I28" s="21">
        <f>IF(OR($A28="",$B28="",$C28=""),"",'MPTO_working_3-way'!F27)</f>
        <v>5.672586261135363</v>
      </c>
      <c r="J28" s="22">
        <f>IF(OR($A28="",$B28="",$C28=""),"",'MPTO_working_3-way'!G27)</f>
        <v>10.643697838316013</v>
      </c>
      <c r="K28" s="17">
        <f>IF(OR($A28="",$B28="",$C28=""),"",'OddsRatio_working_3-way'!H27)</f>
        <v>1.3775133720086643</v>
      </c>
      <c r="L28" s="21">
        <f>IF(OR($A28="",$B28="",$C28=""),"",'OddsRatio_working_3-way'!I27)</f>
        <v>5.6811658129074365</v>
      </c>
      <c r="M28" s="22">
        <f>IF(OR($A28="",$B28="",$C28=""),"",'OddsRatio_working_3-way'!J27)</f>
        <v>10.200540180668302</v>
      </c>
      <c r="N28" s="23">
        <f t="shared" si="16"/>
        <v>71.71199201856696</v>
      </c>
      <c r="O28" s="24">
        <f t="shared" si="17"/>
        <v>18.129436184469178</v>
      </c>
      <c r="P28" s="24">
        <f t="shared" si="18"/>
        <v>10.158571796963843</v>
      </c>
      <c r="Q28" t="s">
        <v>193</v>
      </c>
      <c r="R28" t="s">
        <v>345</v>
      </c>
      <c r="S28" t="s">
        <v>487</v>
      </c>
      <c r="T28" s="35">
        <v>100</v>
      </c>
      <c r="U28" s="35">
        <f t="shared" si="19"/>
        <v>60</v>
      </c>
      <c r="V28" s="35">
        <f t="shared" si="20"/>
        <v>70.414201183431956</v>
      </c>
      <c r="W28" s="35">
        <f t="shared" si="21"/>
        <v>66.777408637873762</v>
      </c>
      <c r="X28" s="35">
        <f t="shared" si="22"/>
        <v>62.808390178694296</v>
      </c>
      <c r="Y28" s="35">
        <f t="shared" si="23"/>
        <v>73.222591362126252</v>
      </c>
      <c r="Z28" s="35">
        <f t="shared" si="24"/>
        <v>69.585798816568058</v>
      </c>
      <c r="AA28" s="35">
        <f t="shared" si="25"/>
        <v>-2.808390178694296</v>
      </c>
      <c r="AB28" s="35">
        <f t="shared" si="26"/>
        <v>-2.808390178694296</v>
      </c>
      <c r="AC28" s="35">
        <f t="shared" si="27"/>
        <v>-2.808390178694296</v>
      </c>
      <c r="AF28">
        <v>1.58</v>
      </c>
      <c r="AG28">
        <v>2.4900000000000002</v>
      </c>
      <c r="AJ28" t="s">
        <v>154</v>
      </c>
    </row>
    <row r="29" spans="1:36" ht="15" x14ac:dyDescent="0.25">
      <c r="A29">
        <v>2.5</v>
      </c>
      <c r="B29">
        <v>3.38</v>
      </c>
      <c r="C29">
        <v>3.01</v>
      </c>
      <c r="D29" s="20">
        <f t="shared" si="3"/>
        <v>2.8083901786942977E-2</v>
      </c>
      <c r="E29" s="17">
        <f>IF(OR($A29="",$B29="",$C29=""),"",A29*'MPTO_working_3-way'!$I28)</f>
        <v>2.5702097544673572</v>
      </c>
      <c r="F29" s="21">
        <f>IF(OR($A29="",$B29="",$C29=""),"",B29*'MPTO_working_3-way'!$I28)</f>
        <v>3.474923588039867</v>
      </c>
      <c r="G29" s="22">
        <f>IF(OR($A29="",$B29="",$C29=""),"",C29*'MPTO_working_3-way'!$I28)</f>
        <v>3.0945325443786982</v>
      </c>
      <c r="H29" s="17">
        <f>IF(OR($A29="",$B29="",$C29=""),"",'MPTO_working_3-way'!E28)</f>
        <v>2.5599102227321677</v>
      </c>
      <c r="I29" s="21">
        <f>IF(OR($A29="",$B29="",$C29=""),"",'MPTO_working_3-way'!F28)</f>
        <v>3.4904417516364985</v>
      </c>
      <c r="J29" s="22">
        <f>IF(OR($A29="",$B29="",$C29=""),"",'MPTO_working_3-way'!G28)</f>
        <v>3.097273468990124</v>
      </c>
      <c r="K29" s="17">
        <f>IF(OR($A29="",$B29="",$C29=""),"",'OddsRatio_working_3-way'!H28)</f>
        <v>2.5646309660633371</v>
      </c>
      <c r="L29" s="21">
        <f>IF(OR($A29="",$B29="",$C29=""),"",'OddsRatio_working_3-way'!I28)</f>
        <v>3.4825477994871612</v>
      </c>
      <c r="M29" s="22">
        <f>IF(OR($A29="",$B29="",$C29=""),"",'OddsRatio_working_3-way'!J28)</f>
        <v>3.0966054945248715</v>
      </c>
      <c r="N29" s="23">
        <f t="shared" si="16"/>
        <v>38.907330355503888</v>
      </c>
      <c r="O29" s="24">
        <f t="shared" si="17"/>
        <v>28.777611209692221</v>
      </c>
      <c r="P29" s="24">
        <f t="shared" si="18"/>
        <v>32.315058434803888</v>
      </c>
      <c r="Q29" t="s">
        <v>227</v>
      </c>
      <c r="R29" t="s">
        <v>230</v>
      </c>
      <c r="S29" t="s">
        <v>487</v>
      </c>
      <c r="T29" s="35">
        <v>100</v>
      </c>
      <c r="U29" s="35">
        <f t="shared" si="19"/>
        <v>41.860465116279073</v>
      </c>
      <c r="V29" s="35">
        <f t="shared" si="20"/>
        <v>74.226804123711347</v>
      </c>
      <c r="W29" s="35">
        <f t="shared" si="21"/>
        <v>81.481481481481481</v>
      </c>
      <c r="X29" s="35">
        <f t="shared" si="22"/>
        <v>44.29171439480718</v>
      </c>
      <c r="Y29" s="35">
        <f t="shared" si="23"/>
        <v>76.65805340223946</v>
      </c>
      <c r="Z29" s="35">
        <f t="shared" si="24"/>
        <v>83.912730760009595</v>
      </c>
      <c r="AA29" s="35">
        <f t="shared" si="25"/>
        <v>-2.4312492785281066</v>
      </c>
      <c r="AB29" s="35">
        <f t="shared" si="26"/>
        <v>-2.4312492785281137</v>
      </c>
      <c r="AC29" s="35">
        <f t="shared" si="27"/>
        <v>-2.4312492785281137</v>
      </c>
      <c r="AF29">
        <v>1.81</v>
      </c>
      <c r="AG29">
        <v>2.08</v>
      </c>
      <c r="AJ29" t="s">
        <v>154</v>
      </c>
    </row>
    <row r="30" spans="1:36" s="35" customFormat="1" ht="15" x14ac:dyDescent="0.25">
      <c r="A30">
        <v>1.72</v>
      </c>
      <c r="B30">
        <v>3.88</v>
      </c>
      <c r="C30">
        <v>5.4</v>
      </c>
      <c r="D30" s="20">
        <f t="shared" si="3"/>
        <v>2.4312492785281137E-2</v>
      </c>
      <c r="E30" s="17">
        <f>IF(OR($A30="",$B30="",$C30=""),"",A30*'MPTO_working_3-way'!$I29)</f>
        <v>1.7618174875906836</v>
      </c>
      <c r="F30" s="21">
        <f>IF(OR($A30="",$B30="",$C30=""),"",B30*'MPTO_working_3-way'!$I29)</f>
        <v>3.9743324720068909</v>
      </c>
      <c r="G30" s="22">
        <f>IF(OR($A30="",$B30="",$C30=""),"",C30*'MPTO_working_3-way'!$I29)</f>
        <v>5.5312874610405185</v>
      </c>
      <c r="H30" s="17">
        <f>IF(OR($A30="",$B30="",$C30=""),"",'MPTO_working_3-way'!E29)</f>
        <v>1.7443142802562899</v>
      </c>
      <c r="I30" s="21">
        <f>IF(OR($A30="",$B30="",$C30=""),"",'MPTO_working_3-way'!F29)</f>
        <v>4.0059641675658382</v>
      </c>
      <c r="J30" s="22">
        <f>IF(OR($A30="",$B30="",$C30=""),"",'MPTO_working_3-way'!G29)</f>
        <v>5.6471325655640445</v>
      </c>
      <c r="K30" s="17">
        <f>IF(OR($A30="",$B30="",$C30=""),"",'OddsRatio_working_3-way'!H29)</f>
        <v>1.7506903742024829</v>
      </c>
      <c r="L30" s="21">
        <f>IF(OR($A30="",$B30="",$C30=""),"",'OddsRatio_working_3-way'!I29)</f>
        <v>4.0027614968099288</v>
      </c>
      <c r="M30" s="22">
        <f>IF(OR($A30="",$B30="",$C30=""),"",'OddsRatio_working_3-way'!J29)</f>
        <v>5.5875522867929499</v>
      </c>
      <c r="N30" s="23">
        <f t="shared" si="16"/>
        <v>56.75956828919422</v>
      </c>
      <c r="O30" s="24">
        <f t="shared" si="17"/>
        <v>25.161458107580941</v>
      </c>
      <c r="P30" s="24">
        <f t="shared" si="18"/>
        <v>18.078973603224828</v>
      </c>
      <c r="Q30" t="s">
        <v>159</v>
      </c>
      <c r="R30" t="s">
        <v>157</v>
      </c>
      <c r="S30" t="s">
        <v>487</v>
      </c>
      <c r="T30" s="35">
        <v>100</v>
      </c>
      <c r="U30" s="35">
        <f t="shared" si="19"/>
        <v>31.972789115646258</v>
      </c>
      <c r="V30" s="35">
        <f t="shared" si="20"/>
        <v>77.578475336322867</v>
      </c>
      <c r="W30" s="35">
        <f t="shared" si="21"/>
        <v>87.980769230769226</v>
      </c>
      <c r="X30" s="35">
        <f t="shared" si="22"/>
        <v>34.440755432907899</v>
      </c>
      <c r="Y30" s="35">
        <f t="shared" si="23"/>
        <v>80.046441653584509</v>
      </c>
      <c r="Z30" s="35">
        <f t="shared" si="24"/>
        <v>90.448735548030868</v>
      </c>
      <c r="AA30" s="35">
        <f t="shared" si="25"/>
        <v>-2.4679663172616415</v>
      </c>
      <c r="AB30" s="35">
        <f t="shared" si="26"/>
        <v>-2.4679663172616415</v>
      </c>
      <c r="AC30" s="35">
        <f t="shared" si="27"/>
        <v>-2.4679663172616415</v>
      </c>
      <c r="AD30" s="36"/>
      <c r="AE30" s="36"/>
      <c r="AF30">
        <v>1.85</v>
      </c>
      <c r="AG30">
        <v>2.0699999999999998</v>
      </c>
      <c r="AH30" s="36"/>
      <c r="AI30" s="36"/>
      <c r="AJ30" t="s">
        <v>155</v>
      </c>
    </row>
    <row r="31" spans="1:36" ht="15" x14ac:dyDescent="0.25">
      <c r="A31">
        <v>1.47</v>
      </c>
      <c r="B31">
        <v>4.46</v>
      </c>
      <c r="C31">
        <v>8.32</v>
      </c>
      <c r="D31" s="20">
        <f t="shared" si="3"/>
        <v>2.4679663172616273E-2</v>
      </c>
      <c r="E31" s="17">
        <f>IF(OR($A31="",$B31="",$C31=""),"",A31*'MPTO_working_3-way'!$I30)</f>
        <v>1.5062791048637458</v>
      </c>
      <c r="F31" s="21">
        <f>IF(OR($A31="",$B31="",$C31=""),"",B31*'MPTO_working_3-way'!$I30)</f>
        <v>4.5700712977498688</v>
      </c>
      <c r="G31" s="22">
        <f>IF(OR($A31="",$B31="",$C31=""),"",C31*'MPTO_working_3-way'!$I30)</f>
        <v>8.5253347975961677</v>
      </c>
      <c r="H31" s="17">
        <f>IF(OR($A31="",$B31="",$C31=""),"",'MPTO_working_3-way'!E30)</f>
        <v>1.4879943679032754</v>
      </c>
      <c r="I31" s="21">
        <f>IF(OR($A31="",$B31="",$C31=""),"",'MPTO_working_3-way'!F30)</f>
        <v>4.6298720067322696</v>
      </c>
      <c r="J31" s="22">
        <f>IF(OR($A31="",$B31="",$C31=""),"",'MPTO_working_3-way'!G30)</f>
        <v>8.9313023894707122</v>
      </c>
      <c r="K31" s="17">
        <f>IF(OR($A31="",$B31="",$C31=""),"",'OddsRatio_working_3-way'!H30)</f>
        <v>1.4940403735161307</v>
      </c>
      <c r="L31" s="21">
        <f>IF(OR($A31="",$B31="",$C31=""),"",'OddsRatio_working_3-way'!I30)</f>
        <v>4.6369780688634297</v>
      </c>
      <c r="M31" s="22">
        <f>IF(OR($A31="",$B31="",$C31=""),"",'OddsRatio_working_3-way'!J30)</f>
        <v>8.6944160300810136</v>
      </c>
      <c r="N31" s="23">
        <f t="shared" si="16"/>
        <v>66.388758681642699</v>
      </c>
      <c r="O31" s="24">
        <f t="shared" si="17"/>
        <v>21.881496695519004</v>
      </c>
      <c r="P31" s="24">
        <f t="shared" si="18"/>
        <v>11.729744622838311</v>
      </c>
      <c r="Q31" t="s">
        <v>462</v>
      </c>
      <c r="R31" t="s">
        <v>169</v>
      </c>
      <c r="S31" t="s">
        <v>487</v>
      </c>
      <c r="T31" s="35">
        <v>100</v>
      </c>
      <c r="U31" s="35">
        <f t="shared" si="19"/>
        <v>40.476190476190474</v>
      </c>
      <c r="V31" s="35">
        <f t="shared" si="20"/>
        <v>74.683544303797461</v>
      </c>
      <c r="W31" s="35">
        <f t="shared" si="21"/>
        <v>82.206405693950188</v>
      </c>
      <c r="X31" s="35">
        <f t="shared" si="22"/>
        <v>43.110050002252351</v>
      </c>
      <c r="Y31" s="35">
        <f t="shared" si="23"/>
        <v>77.317403829859344</v>
      </c>
      <c r="Z31" s="35">
        <f t="shared" si="24"/>
        <v>84.840265220012043</v>
      </c>
      <c r="AA31" s="35">
        <f t="shared" si="25"/>
        <v>-2.633859526061876</v>
      </c>
      <c r="AB31" s="35">
        <f t="shared" si="26"/>
        <v>-2.6338595260618831</v>
      </c>
      <c r="AC31" s="35">
        <f t="shared" si="27"/>
        <v>-2.6338595260618547</v>
      </c>
      <c r="AF31">
        <v>2.0099999999999998</v>
      </c>
      <c r="AG31">
        <v>1.9</v>
      </c>
      <c r="AJ31" t="s">
        <v>155</v>
      </c>
    </row>
    <row r="32" spans="1:36" ht="15" x14ac:dyDescent="0.25">
      <c r="A32">
        <v>1.68</v>
      </c>
      <c r="B32">
        <v>3.95</v>
      </c>
      <c r="C32">
        <v>5.62</v>
      </c>
      <c r="D32" s="20">
        <f t="shared" si="3"/>
        <v>2.6338595260618769E-2</v>
      </c>
      <c r="E32" s="17">
        <f>IF(OR($A32="",$B32="",$C32=""),"",A32*'MPTO_working_3-way'!$I31)</f>
        <v>1.7242488400378395</v>
      </c>
      <c r="F32" s="21">
        <f>IF(OR($A32="",$B32="",$C32=""),"",B32*'MPTO_working_3-way'!$I31)</f>
        <v>4.0540374512794441</v>
      </c>
      <c r="G32" s="22">
        <f>IF(OR($A32="",$B32="",$C32=""),"",C32*'MPTO_working_3-way'!$I31)</f>
        <v>5.7680229053646777</v>
      </c>
      <c r="H32" s="17">
        <f>IF(OR($A32="",$B32="",$C32=""),"",'MPTO_working_3-way'!E31)</f>
        <v>1.705150307735825</v>
      </c>
      <c r="I32" s="21">
        <f>IF(OR($A32="",$B32="",$C32=""),"",'MPTO_working_3-way'!F31)</f>
        <v>4.0919037455216269</v>
      </c>
      <c r="J32" s="22">
        <f>IF(OR($A32="",$B32="",$C32=""),"",'MPTO_working_3-way'!G31)</f>
        <v>5.9116884324612222</v>
      </c>
      <c r="K32" s="17">
        <f>IF(OR($A32="",$B32="",$C32=""),"",'OddsRatio_working_3-way'!H31)</f>
        <v>1.7119875954362722</v>
      </c>
      <c r="L32" s="21">
        <f>IF(OR($A32="",$B32="",$C32=""),"",'OddsRatio_working_3-way'!I31)</f>
        <v>4.0887697154955909</v>
      </c>
      <c r="M32" s="22">
        <f>IF(OR($A32="",$B32="",$C32=""),"",'OddsRatio_working_3-way'!J31)</f>
        <v>5.837327486640552</v>
      </c>
      <c r="N32" s="23">
        <f t="shared" si="16"/>
        <v>57.996269261115152</v>
      </c>
      <c r="O32" s="24">
        <f t="shared" si="17"/>
        <v>24.666767685740112</v>
      </c>
      <c r="P32" s="24">
        <f t="shared" si="18"/>
        <v>17.336963053144743</v>
      </c>
      <c r="Q32" t="s">
        <v>174</v>
      </c>
      <c r="R32" t="s">
        <v>124</v>
      </c>
      <c r="S32" t="s">
        <v>487</v>
      </c>
      <c r="T32" s="35">
        <v>100</v>
      </c>
      <c r="U32" s="35">
        <f t="shared" si="19"/>
        <v>40.119760479041922</v>
      </c>
      <c r="V32" s="35">
        <f t="shared" si="20"/>
        <v>73.544973544973558</v>
      </c>
      <c r="W32" s="35">
        <f t="shared" si="21"/>
        <v>83.818770226537225</v>
      </c>
      <c r="X32" s="35">
        <f t="shared" si="22"/>
        <v>42.636256228489245</v>
      </c>
      <c r="Y32" s="35">
        <f t="shared" si="23"/>
        <v>76.061469294420874</v>
      </c>
      <c r="Z32" s="35">
        <f t="shared" si="24"/>
        <v>86.335265975984555</v>
      </c>
      <c r="AA32" s="35">
        <f t="shared" si="25"/>
        <v>-2.5164957494473228</v>
      </c>
      <c r="AB32" s="35">
        <f t="shared" si="26"/>
        <v>-2.5164957494473157</v>
      </c>
      <c r="AC32" s="35">
        <f t="shared" si="27"/>
        <v>-2.5164957494473299</v>
      </c>
      <c r="AF32">
        <v>2.02</v>
      </c>
      <c r="AG32">
        <v>1.89</v>
      </c>
      <c r="AJ32" t="s">
        <v>155</v>
      </c>
    </row>
    <row r="33" spans="1:36" ht="15" x14ac:dyDescent="0.25">
      <c r="A33">
        <v>1.67</v>
      </c>
      <c r="B33">
        <v>3.78</v>
      </c>
      <c r="C33">
        <v>6.18</v>
      </c>
      <c r="D33" s="20">
        <f t="shared" si="3"/>
        <v>2.516495749447345E-2</v>
      </c>
      <c r="E33" s="17">
        <f>IF(OR($A33="",$B33="",$C33=""),"",A33*'MPTO_working_3-way'!$I32)</f>
        <v>1.7120254790157705</v>
      </c>
      <c r="F33" s="21">
        <f>IF(OR($A33="",$B33="",$C33=""),"",B33*'MPTO_working_3-way'!$I32)</f>
        <v>3.8751235393291092</v>
      </c>
      <c r="G33" s="22">
        <f>IF(OR($A33="",$B33="",$C33=""),"",C33*'MPTO_working_3-way'!$I32)</f>
        <v>6.3355194373158454</v>
      </c>
      <c r="H33" s="17">
        <f>IF(OR($A33="",$B33="",$C33=""),"",'MPTO_working_3-way'!E32)</f>
        <v>1.6937265566212465</v>
      </c>
      <c r="I33" s="21">
        <f>IF(OR($A33="",$B33="",$C33=""),"",'MPTO_working_3-way'!F32)</f>
        <v>3.9037804717454283</v>
      </c>
      <c r="J33" s="22">
        <f>IF(OR($A33="",$B33="",$C33=""),"",'MPTO_working_3-way'!G32)</f>
        <v>6.5178859870657675</v>
      </c>
      <c r="K33" s="17">
        <f>IF(OR($A33="",$B33="",$C33=""),"",'OddsRatio_working_3-way'!H32)</f>
        <v>1.7003852932454033</v>
      </c>
      <c r="L33" s="21">
        <f>IF(OR($A33="",$B33="",$C33=""),"",'OddsRatio_working_3-way'!I32)</f>
        <v>3.9060762913764493</v>
      </c>
      <c r="M33" s="22">
        <f>IF(OR($A33="",$B33="",$C33=""),"",'OddsRatio_working_3-way'!J32)</f>
        <v>6.4149191328525212</v>
      </c>
      <c r="N33" s="23">
        <f t="shared" si="16"/>
        <v>58.410345655304837</v>
      </c>
      <c r="O33" s="24">
        <f t="shared" si="17"/>
        <v>25.805628900624093</v>
      </c>
      <c r="P33" s="24">
        <f t="shared" si="18"/>
        <v>15.784025444071048</v>
      </c>
      <c r="Q33" t="s">
        <v>232</v>
      </c>
      <c r="R33" t="s">
        <v>123</v>
      </c>
      <c r="S33" t="s">
        <v>487</v>
      </c>
      <c r="T33" s="35">
        <v>100</v>
      </c>
      <c r="U33" s="35">
        <f t="shared" si="19"/>
        <v>82.935153583617733</v>
      </c>
      <c r="V33" s="35">
        <f t="shared" si="20"/>
        <v>74.937343358395992</v>
      </c>
      <c r="W33" s="35">
        <f t="shared" si="21"/>
        <v>39.759036144578317</v>
      </c>
      <c r="X33" s="35">
        <f t="shared" si="22"/>
        <v>85.303620497025705</v>
      </c>
      <c r="Y33" s="35">
        <f t="shared" si="23"/>
        <v>77.305810271803949</v>
      </c>
      <c r="Z33" s="35">
        <f t="shared" si="24"/>
        <v>42.12750305798626</v>
      </c>
      <c r="AA33" s="35">
        <f t="shared" si="25"/>
        <v>-2.3684669134079712</v>
      </c>
      <c r="AB33" s="35">
        <f t="shared" si="26"/>
        <v>-2.368466913407957</v>
      </c>
      <c r="AC33" s="35">
        <f t="shared" si="27"/>
        <v>-2.3684669134079428</v>
      </c>
      <c r="AF33">
        <v>2.29</v>
      </c>
      <c r="AG33">
        <v>1.69</v>
      </c>
      <c r="AJ33" t="s">
        <v>155</v>
      </c>
    </row>
    <row r="34" spans="1:36" ht="15" x14ac:dyDescent="0.25">
      <c r="A34">
        <v>5.86</v>
      </c>
      <c r="B34">
        <v>3.99</v>
      </c>
      <c r="C34">
        <v>1.66</v>
      </c>
      <c r="D34" s="20">
        <f t="shared" si="3"/>
        <v>2.3684669134079517E-2</v>
      </c>
      <c r="E34" s="17">
        <f>IF(OR($A34="",$B34="",$C34=""),"",A34*'MPTO_working_3-way'!$I33)</f>
        <v>5.9987921611257065</v>
      </c>
      <c r="F34" s="21">
        <f>IF(OR($A34="",$B34="",$C34=""),"",B34*'MPTO_working_3-way'!$I33)</f>
        <v>4.0845018298449771</v>
      </c>
      <c r="G34" s="22">
        <f>IF(OR($A34="",$B34="",$C34=""),"",C34*'MPTO_working_3-way'!$I33)</f>
        <v>1.6993165507625718</v>
      </c>
      <c r="H34" s="17">
        <f>IF(OR($A34="",$B34="",$C34=""),"",'MPTO_working_3-way'!E33)</f>
        <v>6.1442582957960266</v>
      </c>
      <c r="I34" s="21">
        <f>IF(OR($A34="",$B34="",$C34=""),"",'MPTO_working_3-way'!F33)</f>
        <v>4.1197754391844414</v>
      </c>
      <c r="J34" s="22">
        <f>IF(OR($A34="",$B34="",$C34=""),"",'MPTO_working_3-way'!G33)</f>
        <v>1.6820440568486574</v>
      </c>
      <c r="K34" s="17">
        <f>IF(OR($A34="",$B34="",$C34=""),"",'OddsRatio_working_3-way'!H33)</f>
        <v>6.0677086412508219</v>
      </c>
      <c r="L34" s="21">
        <f>IF(OR($A34="",$B34="",$C34=""),"",'OddsRatio_working_3-way'!I33)</f>
        <v>4.11778782661316</v>
      </c>
      <c r="M34" s="22">
        <f>IF(OR($A34="",$B34="",$C34=""),"",'OddsRatio_working_3-way'!J33)</f>
        <v>1.6882073463427043</v>
      </c>
      <c r="N34" s="23">
        <f t="shared" si="16"/>
        <v>16.670022450191784</v>
      </c>
      <c r="O34" s="24">
        <f t="shared" si="17"/>
        <v>24.482789864191439</v>
      </c>
      <c r="P34" s="24">
        <f t="shared" si="18"/>
        <v>58.847187685616788</v>
      </c>
      <c r="Q34" t="s">
        <v>171</v>
      </c>
      <c r="R34" t="s">
        <v>463</v>
      </c>
      <c r="S34" t="s">
        <v>487</v>
      </c>
      <c r="T34" s="35">
        <v>100</v>
      </c>
      <c r="U34" s="35">
        <f t="shared" si="19"/>
        <v>11.504424778761051</v>
      </c>
      <c r="V34" s="35">
        <f t="shared" si="20"/>
        <v>89.979959919839672</v>
      </c>
      <c r="W34" s="35">
        <f t="shared" si="21"/>
        <v>96.224990562476407</v>
      </c>
      <c r="X34" s="35">
        <f t="shared" si="22"/>
        <v>13.795049517683914</v>
      </c>
      <c r="Y34" s="35">
        <f t="shared" si="23"/>
        <v>92.27058465876253</v>
      </c>
      <c r="Z34" s="35">
        <f t="shared" si="24"/>
        <v>98.515615301399265</v>
      </c>
      <c r="AA34" s="35">
        <f t="shared" si="25"/>
        <v>-2.2906247389228636</v>
      </c>
      <c r="AB34" s="35">
        <f t="shared" si="26"/>
        <v>-2.2906247389228582</v>
      </c>
      <c r="AC34" s="35">
        <f t="shared" si="27"/>
        <v>-2.2906247389228582</v>
      </c>
      <c r="AF34">
        <v>2.0499999999999998</v>
      </c>
      <c r="AG34">
        <v>1.86</v>
      </c>
      <c r="AJ34" t="s">
        <v>155</v>
      </c>
    </row>
    <row r="35" spans="1:36" s="35" customFormat="1" ht="15" x14ac:dyDescent="0.25">
      <c r="A35">
        <v>1.1299999999999999</v>
      </c>
      <c r="B35">
        <v>9.98</v>
      </c>
      <c r="C35">
        <v>26.49</v>
      </c>
      <c r="D35" s="20">
        <f t="shared" si="3"/>
        <v>2.2906247389228529E-2</v>
      </c>
      <c r="E35" s="17">
        <f>IF(OR($A35="",$B35="",$C35=""),"",A35*'MPTO_working_3-way'!$I34)</f>
        <v>1.1558840595498281</v>
      </c>
      <c r="F35" s="21">
        <f>IF(OR($A35="",$B35="",$C35=""),"",B35*'MPTO_working_3-way'!$I34)</f>
        <v>10.208604348944501</v>
      </c>
      <c r="G35" s="22">
        <f>IF(OR($A35="",$B35="",$C35=""),"",C35*'MPTO_working_3-way'!$I34)</f>
        <v>27.096786493340662</v>
      </c>
      <c r="H35" s="17">
        <f>IF(OR($A35="",$B35="",$C35=""),"",'MPTO_working_3-way'!E34)</f>
        <v>1.1398345148195126</v>
      </c>
      <c r="I35" s="21">
        <f>IF(OR($A35="",$B35="",$C35=""),"",'MPTO_working_3-way'!F34)</f>
        <v>10.803221109406449</v>
      </c>
      <c r="J35" s="22">
        <f>IF(OR($A35="",$B35="",$C35=""),"",'MPTO_working_3-way'!G34)</f>
        <v>33.206397915968395</v>
      </c>
      <c r="K35" s="17">
        <f>IF(OR($A35="",$B35="",$C35=""),"",'OddsRatio_working_3-way'!H34)</f>
        <v>1.1437962888709139</v>
      </c>
      <c r="L35" s="21">
        <f>IF(OR($A35="",$B35="",$C35=""),"",'OddsRatio_working_3-way'!I34)</f>
        <v>10.933005185083136</v>
      </c>
      <c r="M35" s="22">
        <f>IF(OR($A35="",$B35="",$C35=""),"",'OddsRatio_working_3-way'!J34)</f>
        <v>29.195133871689212</v>
      </c>
      <c r="N35" s="23">
        <f t="shared" si="16"/>
        <v>86.513867177081849</v>
      </c>
      <c r="O35" s="24">
        <f t="shared" si="17"/>
        <v>9.7956583076254979</v>
      </c>
      <c r="P35" s="24">
        <f t="shared" si="18"/>
        <v>3.690474515292657</v>
      </c>
      <c r="Q35" t="s">
        <v>183</v>
      </c>
      <c r="R35" t="s">
        <v>170</v>
      </c>
      <c r="S35" t="s">
        <v>487</v>
      </c>
      <c r="T35" s="35">
        <v>100</v>
      </c>
      <c r="U35" s="35">
        <f t="shared" si="19"/>
        <v>52.38095238095238</v>
      </c>
      <c r="V35" s="35">
        <f t="shared" si="20"/>
        <v>72.29916897506925</v>
      </c>
      <c r="W35" s="35">
        <f t="shared" si="21"/>
        <v>73.045822102425873</v>
      </c>
      <c r="X35" s="35">
        <f t="shared" si="22"/>
        <v>54.655008922504877</v>
      </c>
      <c r="Y35" s="35">
        <f t="shared" si="23"/>
        <v>74.573225516621733</v>
      </c>
      <c r="Z35" s="35">
        <f t="shared" si="24"/>
        <v>75.31987864397837</v>
      </c>
      <c r="AA35" s="35">
        <f t="shared" si="25"/>
        <v>-2.2740565415524969</v>
      </c>
      <c r="AB35" s="35">
        <f t="shared" si="26"/>
        <v>-2.2740565415524827</v>
      </c>
      <c r="AC35" s="35">
        <f t="shared" si="27"/>
        <v>-2.2740565415524969</v>
      </c>
      <c r="AD35" s="36"/>
      <c r="AE35" s="36"/>
      <c r="AF35">
        <v>1.34</v>
      </c>
      <c r="AG35">
        <v>3.4</v>
      </c>
      <c r="AH35" s="36"/>
      <c r="AI35" s="36"/>
      <c r="AJ35" t="s">
        <v>155</v>
      </c>
    </row>
    <row r="36" spans="1:36" ht="15" x14ac:dyDescent="0.25">
      <c r="A36">
        <v>2.1</v>
      </c>
      <c r="B36">
        <v>3.61</v>
      </c>
      <c r="C36">
        <v>3.71</v>
      </c>
      <c r="D36" s="20">
        <f t="shared" si="3"/>
        <v>2.2740565415524827E-2</v>
      </c>
      <c r="E36" s="17">
        <f>IF(OR($A36="",$B36="",$C36=""),"",A36*'MPTO_working_3-way'!$I35)</f>
        <v>2.1477551873726024</v>
      </c>
      <c r="F36" s="21">
        <f>IF(OR($A36="",$B36="",$C36=""),"",B36*'MPTO_working_3-way'!$I35)</f>
        <v>3.6920934411500443</v>
      </c>
      <c r="G36" s="22">
        <f>IF(OR($A36="",$B36="",$C36=""),"",C36*'MPTO_working_3-way'!$I35)</f>
        <v>3.7943674976915971</v>
      </c>
      <c r="H36" s="17">
        <f>IF(OR($A36="",$B36="",$C36=""),"",'MPTO_working_3-way'!E35)</f>
        <v>2.133969369021675</v>
      </c>
      <c r="I36" s="21">
        <f>IF(OR($A36="",$B36="",$C36=""),"",'MPTO_working_3-way'!F35)</f>
        <v>3.7115650489741743</v>
      </c>
      <c r="J36" s="22">
        <f>IF(OR($A36="",$B36="",$C36=""),"",'MPTO_working_3-way'!G35)</f>
        <v>3.8173535214702157</v>
      </c>
      <c r="K36" s="17">
        <f>IF(OR($A36="",$B36="",$C36=""),"",'OddsRatio_working_3-way'!H35)</f>
        <v>2.1395889292222003</v>
      </c>
      <c r="L36" s="21">
        <f>IF(OR($A36="",$B36="",$C36=""),"",'OddsRatio_working_3-way'!I35)</f>
        <v>3.7039337320635832</v>
      </c>
      <c r="M36" s="22">
        <f>IF(OR($A36="",$B36="",$C36=""),"",'OddsRatio_working_3-way'!J35)</f>
        <v>3.8075327256292386</v>
      </c>
      <c r="N36" s="23">
        <f t="shared" si="16"/>
        <v>46.560241403645385</v>
      </c>
      <c r="O36" s="24">
        <f t="shared" si="17"/>
        <v>27.084904971649674</v>
      </c>
      <c r="P36" s="24">
        <f t="shared" si="18"/>
        <v>26.354853624704937</v>
      </c>
      <c r="Q36" t="s">
        <v>173</v>
      </c>
      <c r="R36" t="s">
        <v>158</v>
      </c>
      <c r="S36" t="s">
        <v>487</v>
      </c>
      <c r="T36" s="35">
        <v>100</v>
      </c>
      <c r="U36" s="35">
        <f t="shared" si="19"/>
        <v>22.480620155038757</v>
      </c>
      <c r="V36" s="35">
        <f t="shared" si="20"/>
        <v>83.471074380165291</v>
      </c>
      <c r="W36" s="35">
        <f t="shared" si="21"/>
        <v>91.603694374475239</v>
      </c>
      <c r="X36" s="35">
        <f t="shared" si="22"/>
        <v>24.92523124535948</v>
      </c>
      <c r="Y36" s="35">
        <f t="shared" si="23"/>
        <v>85.915685470485997</v>
      </c>
      <c r="Z36" s="35">
        <f t="shared" si="24"/>
        <v>94.048305464795945</v>
      </c>
      <c r="AA36" s="35">
        <f t="shared" si="25"/>
        <v>-2.4446110903207234</v>
      </c>
      <c r="AB36" s="35">
        <f t="shared" si="26"/>
        <v>-2.4446110903207057</v>
      </c>
      <c r="AC36" s="35">
        <f t="shared" si="27"/>
        <v>-2.4446110903207057</v>
      </c>
      <c r="AF36">
        <v>1.81</v>
      </c>
      <c r="AG36">
        <v>2.09</v>
      </c>
      <c r="AJ36" t="s">
        <v>155</v>
      </c>
    </row>
    <row r="37" spans="1:36" ht="15" x14ac:dyDescent="0.25">
      <c r="A37">
        <v>1.29</v>
      </c>
      <c r="B37">
        <v>6.05</v>
      </c>
      <c r="C37">
        <v>11.91</v>
      </c>
      <c r="D37" s="20">
        <f t="shared" si="3"/>
        <v>2.4446110903207252E-2</v>
      </c>
      <c r="E37" s="17">
        <f>IF(OR($A37="",$B37="",$C37=""),"",A37*'MPTO_working_3-way'!$I36)</f>
        <v>1.3215354830651374</v>
      </c>
      <c r="F37" s="21">
        <f>IF(OR($A37="",$B37="",$C37=""),"",B37*'MPTO_working_3-way'!$I36)</f>
        <v>6.1978989709644035</v>
      </c>
      <c r="G37" s="22">
        <f>IF(OR($A37="",$B37="",$C37=""),"",C37*'MPTO_working_3-way'!$I36)</f>
        <v>12.201153180857199</v>
      </c>
      <c r="H37" s="17">
        <f>IF(OR($A37="",$B37="",$C37=""),"",'MPTO_working_3-way'!E36)</f>
        <v>1.3037043151171075</v>
      </c>
      <c r="I37" s="21">
        <f>IF(OR($A37="",$B37="",$C37=""),"",'MPTO_working_3-way'!F36)</f>
        <v>6.3637296909279559</v>
      </c>
      <c r="J37" s="22">
        <f>IF(OR($A37="",$B37="",$C37=""),"",'MPTO_working_3-way'!G36)</f>
        <v>13.190114607996383</v>
      </c>
      <c r="K37" s="17">
        <f>IF(OR($A37="",$B37="",$C37=""),"",'OddsRatio_working_3-way'!H36)</f>
        <v>1.3088956342200462</v>
      </c>
      <c r="L37" s="21">
        <f>IF(OR($A37="",$B37="",$C37=""),"",'OddsRatio_working_3-way'!I36)</f>
        <v>6.3790446648663126</v>
      </c>
      <c r="M37" s="22">
        <f>IF(OR($A37="",$B37="",$C37=""),"",'OddsRatio_working_3-way'!J36)</f>
        <v>12.620866790829998</v>
      </c>
      <c r="N37" s="23">
        <f t="shared" si="16"/>
        <v>75.669553546956166</v>
      </c>
      <c r="O37" s="24">
        <f t="shared" si="17"/>
        <v>16.134499847202225</v>
      </c>
      <c r="P37" s="24">
        <f t="shared" si="18"/>
        <v>8.1959466058416002</v>
      </c>
      <c r="Q37" t="s">
        <v>168</v>
      </c>
      <c r="R37" t="s">
        <v>172</v>
      </c>
      <c r="S37" t="s">
        <v>487</v>
      </c>
      <c r="T37" s="35">
        <v>100</v>
      </c>
      <c r="U37" s="35">
        <f t="shared" si="19"/>
        <v>28.571428571428573</v>
      </c>
      <c r="V37" s="35">
        <f t="shared" si="20"/>
        <v>80.039920159680634</v>
      </c>
      <c r="W37" s="35">
        <f t="shared" si="21"/>
        <v>88.262910798122064</v>
      </c>
      <c r="X37" s="35">
        <f t="shared" si="22"/>
        <v>31.697169042197292</v>
      </c>
      <c r="Y37" s="35">
        <f t="shared" si="23"/>
        <v>83.165660630449366</v>
      </c>
      <c r="Z37" s="35">
        <f t="shared" si="24"/>
        <v>91.388651268890797</v>
      </c>
      <c r="AA37" s="35">
        <f t="shared" si="25"/>
        <v>-3.1257404707687186</v>
      </c>
      <c r="AB37" s="35">
        <f t="shared" si="26"/>
        <v>-3.1257404707687328</v>
      </c>
      <c r="AC37" s="35">
        <f t="shared" si="27"/>
        <v>-3.1257404707687328</v>
      </c>
      <c r="AF37">
        <v>1.63</v>
      </c>
      <c r="AG37">
        <v>2.41</v>
      </c>
      <c r="AJ37" t="s">
        <v>155</v>
      </c>
    </row>
    <row r="38" spans="1:36" ht="15" x14ac:dyDescent="0.25">
      <c r="A38">
        <v>1.4</v>
      </c>
      <c r="B38">
        <v>5.01</v>
      </c>
      <c r="C38">
        <v>8.52</v>
      </c>
      <c r="D38" s="20">
        <f t="shared" si="3"/>
        <v>3.1257404707687231E-2</v>
      </c>
      <c r="E38" s="17">
        <f>IF(OR($A38="",$B38="",$C38=""),"",A38*'MPTO_working_3-way'!$I37)</f>
        <v>1.4437603665907621</v>
      </c>
      <c r="F38" s="21">
        <f>IF(OR($A38="",$B38="",$C38=""),"",B38*'MPTO_working_3-way'!$I37)</f>
        <v>5.1665995975855132</v>
      </c>
      <c r="G38" s="22">
        <f>IF(OR($A38="",$B38="",$C38=""),"",C38*'MPTO_working_3-way'!$I37)</f>
        <v>8.7863130881094946</v>
      </c>
      <c r="H38" s="17">
        <f>IF(OR($A38="",$B38="",$C38=""),"",'MPTO_working_3-way'!E37)</f>
        <v>1.4207237980760083</v>
      </c>
      <c r="I38" s="21">
        <f>IF(OR($A38="",$B38="",$C38=""),"",'MPTO_working_3-way'!F37)</f>
        <v>5.2859245526015979</v>
      </c>
      <c r="J38" s="22">
        <f>IF(OR($A38="",$B38="",$C38=""),"",'MPTO_working_3-way'!G37)</f>
        <v>9.3500100135182489</v>
      </c>
      <c r="K38" s="17">
        <f>IF(OR($A38="",$B38="",$C38=""),"",'OddsRatio_working_3-way'!H37)</f>
        <v>1.4278444383693201</v>
      </c>
      <c r="L38" s="21">
        <f>IF(OR($A38="",$B38="",$C38=""),"",'OddsRatio_working_3-way'!I37)</f>
        <v>5.2891404946524307</v>
      </c>
      <c r="M38" s="22">
        <f>IF(OR($A38="",$B38="",$C38=""),"",'OddsRatio_working_3-way'!J37)</f>
        <v>9.0434754413432135</v>
      </c>
      <c r="N38" s="23">
        <f t="shared" si="16"/>
        <v>69.263571929277973</v>
      </c>
      <c r="O38" s="24">
        <f t="shared" si="17"/>
        <v>19.355089960277279</v>
      </c>
      <c r="P38" s="24">
        <f t="shared" si="18"/>
        <v>11.381338110444741</v>
      </c>
      <c r="Q38" t="s">
        <v>162</v>
      </c>
      <c r="R38" t="s">
        <v>98</v>
      </c>
      <c r="S38" t="s">
        <v>487</v>
      </c>
      <c r="T38" s="35">
        <v>100</v>
      </c>
      <c r="U38" s="35">
        <f t="shared" si="19"/>
        <v>50.248756218905463</v>
      </c>
      <c r="V38" s="35">
        <f t="shared" si="20"/>
        <v>69.78851963746223</v>
      </c>
      <c r="W38" s="35">
        <f t="shared" si="21"/>
        <v>77.011494252873561</v>
      </c>
      <c r="X38" s="35">
        <f t="shared" si="22"/>
        <v>53.199986109664202</v>
      </c>
      <c r="Y38" s="35">
        <f t="shared" si="23"/>
        <v>72.739749528220983</v>
      </c>
      <c r="Z38" s="35">
        <f t="shared" si="24"/>
        <v>79.9627241436323</v>
      </c>
      <c r="AA38" s="35">
        <f t="shared" si="25"/>
        <v>-2.9512298907587393</v>
      </c>
      <c r="AB38" s="35">
        <f t="shared" si="26"/>
        <v>-2.9512298907587535</v>
      </c>
      <c r="AC38" s="35">
        <f t="shared" si="27"/>
        <v>-2.9512298907587393</v>
      </c>
      <c r="AF38">
        <v>1.7</v>
      </c>
      <c r="AG38">
        <v>2.25</v>
      </c>
      <c r="AJ38" t="s">
        <v>94</v>
      </c>
    </row>
    <row r="39" spans="1:36" ht="15" x14ac:dyDescent="0.25">
      <c r="A39">
        <v>2.0099999999999998</v>
      </c>
      <c r="B39">
        <v>3.31</v>
      </c>
      <c r="C39">
        <v>4.3499999999999996</v>
      </c>
      <c r="D39" s="20">
        <f t="shared" si="3"/>
        <v>2.9512298907587331E-2</v>
      </c>
      <c r="E39" s="17">
        <f>IF(OR($A39="",$B39="",$C39=""),"",A39*'MPTO_working_3-way'!$I38)</f>
        <v>2.0693197208042502</v>
      </c>
      <c r="F39" s="21">
        <f>IF(OR($A39="",$B39="",$C39=""),"",B39*'MPTO_working_3-way'!$I38)</f>
        <v>3.407685709384114</v>
      </c>
      <c r="G39" s="22">
        <f>IF(OR($A39="",$B39="",$C39=""),"",C39*'MPTO_working_3-way'!$I38)</f>
        <v>4.4783785002480041</v>
      </c>
      <c r="H39" s="17">
        <f>IF(OR($A39="",$B39="",$C39=""),"",'MPTO_working_3-way'!E38)</f>
        <v>2.0505459375029886</v>
      </c>
      <c r="I39" s="21">
        <f>IF(OR($A39="",$B39="",$C39=""),"",'MPTO_working_3-way'!F38)</f>
        <v>3.4214075409086044</v>
      </c>
      <c r="J39" s="22">
        <f>IF(OR($A39="",$B39="",$C39=""),"",'MPTO_working_3-way'!G38)</f>
        <v>4.5444707810994762</v>
      </c>
      <c r="K39" s="17">
        <f>IF(OR($A39="",$B39="",$C39=""),"",'OddsRatio_working_3-way'!H38)</f>
        <v>2.0581569971348168</v>
      </c>
      <c r="L39" s="21">
        <f>IF(OR($A39="",$B39="",$C39=""),"",'OddsRatio_working_3-way'!I38)</f>
        <v>3.4201412508727018</v>
      </c>
      <c r="M39" s="22">
        <f>IF(OR($A39="",$B39="",$C39=""),"",'OddsRatio_working_3-way'!J38)</f>
        <v>4.5097286538630081</v>
      </c>
      <c r="N39" s="23">
        <f t="shared" si="16"/>
        <v>48.32506016089895</v>
      </c>
      <c r="O39" s="24">
        <f t="shared" si="17"/>
        <v>29.345429281996033</v>
      </c>
      <c r="P39" s="24">
        <f t="shared" si="18"/>
        <v>22.329510557105031</v>
      </c>
      <c r="Q39" t="s">
        <v>128</v>
      </c>
      <c r="R39" t="s">
        <v>100</v>
      </c>
      <c r="S39" t="s">
        <v>487</v>
      </c>
      <c r="T39" s="35">
        <v>100</v>
      </c>
      <c r="U39" s="35">
        <f t="shared" si="19"/>
        <v>74.358974358974365</v>
      </c>
      <c r="V39" s="35">
        <f t="shared" si="20"/>
        <v>70.760233918128648</v>
      </c>
      <c r="W39" s="35">
        <f t="shared" si="21"/>
        <v>51.92307692307692</v>
      </c>
      <c r="X39" s="35">
        <f t="shared" si="22"/>
        <v>77.316689158794418</v>
      </c>
      <c r="Y39" s="35">
        <f t="shared" si="23"/>
        <v>73.71794871794873</v>
      </c>
      <c r="Z39" s="35">
        <f t="shared" si="24"/>
        <v>54.880791722896994</v>
      </c>
      <c r="AA39" s="35">
        <f t="shared" si="25"/>
        <v>-2.957714799820053</v>
      </c>
      <c r="AB39" s="35">
        <f t="shared" si="26"/>
        <v>-2.9577147998200815</v>
      </c>
      <c r="AC39" s="35">
        <f t="shared" si="27"/>
        <v>-2.9577147998200743</v>
      </c>
      <c r="AF39">
        <v>2.5099999999999998</v>
      </c>
      <c r="AG39">
        <v>1.57</v>
      </c>
      <c r="AJ39" t="s">
        <v>94</v>
      </c>
    </row>
    <row r="40" spans="1:36" ht="15" x14ac:dyDescent="0.25">
      <c r="A40">
        <v>3.9</v>
      </c>
      <c r="B40">
        <v>3.42</v>
      </c>
      <c r="C40">
        <v>2.08</v>
      </c>
      <c r="D40" s="20">
        <f t="shared" si="3"/>
        <v>2.9577147998200548E-2</v>
      </c>
      <c r="E40" s="17">
        <f>IF(OR($A40="",$B40="",$C40=""),"",A40*'MPTO_working_3-way'!$I39)</f>
        <v>4.015350877192982</v>
      </c>
      <c r="F40" s="21">
        <f>IF(OR($A40="",$B40="",$C40=""),"",B40*'MPTO_working_3-way'!$I39)</f>
        <v>3.5211538461538456</v>
      </c>
      <c r="G40" s="22">
        <f>IF(OR($A40="",$B40="",$C40=""),"",C40*'MPTO_working_3-way'!$I39)</f>
        <v>2.1415204678362572</v>
      </c>
      <c r="H40" s="17">
        <f>IF(OR($A40="",$B40="",$C40=""),"",'MPTO_working_3-way'!E39)</f>
        <v>4.055952561958339</v>
      </c>
      <c r="I40" s="21">
        <f>IF(OR($A40="",$B40="",$C40=""),"",'MPTO_working_3-way'!F39)</f>
        <v>3.5393392596523809</v>
      </c>
      <c r="J40" s="22">
        <f>IF(OR($A40="",$B40="",$C40=""),"",'MPTO_working_3-way'!G39)</f>
        <v>2.1235472058589395</v>
      </c>
      <c r="K40" s="17">
        <f>IF(OR($A40="",$B40="",$C40=""),"",'OddsRatio_working_3-way'!H39)</f>
        <v>4.0365571754988325</v>
      </c>
      <c r="L40" s="21">
        <f>IF(OR($A40="",$B40="",$C40=""),"",'OddsRatio_working_3-way'!I39)</f>
        <v>3.533954608519716</v>
      </c>
      <c r="M40" s="22">
        <f>IF(OR($A40="",$B40="",$C40=""),"",'OddsRatio_working_3-way'!J39)</f>
        <v>2.1308557757030142</v>
      </c>
      <c r="N40" s="23">
        <f t="shared" si="16"/>
        <v>24.904423812124524</v>
      </c>
      <c r="O40" s="24">
        <f t="shared" si="17"/>
        <v>28.399781540142005</v>
      </c>
      <c r="P40" s="24">
        <f t="shared" si="18"/>
        <v>46.695794647733479</v>
      </c>
      <c r="Q40" t="s">
        <v>126</v>
      </c>
      <c r="R40" t="s">
        <v>181</v>
      </c>
      <c r="S40" t="s">
        <v>487</v>
      </c>
      <c r="T40" s="35">
        <v>100</v>
      </c>
      <c r="U40" s="35">
        <f t="shared" si="19"/>
        <v>52.38095238095238</v>
      </c>
      <c r="V40" s="35">
        <f t="shared" si="20"/>
        <v>70.588235294117652</v>
      </c>
      <c r="W40" s="35">
        <f t="shared" si="21"/>
        <v>74.226804123711347</v>
      </c>
      <c r="X40" s="35">
        <f t="shared" si="22"/>
        <v>55.184960582171016</v>
      </c>
      <c r="Y40" s="35">
        <f t="shared" si="23"/>
        <v>73.392243495336288</v>
      </c>
      <c r="Z40" s="35">
        <f t="shared" si="24"/>
        <v>77.030812324929968</v>
      </c>
      <c r="AA40" s="35">
        <f t="shared" si="25"/>
        <v>-2.804008201218636</v>
      </c>
      <c r="AB40" s="35">
        <f t="shared" si="26"/>
        <v>-2.804008201218636</v>
      </c>
      <c r="AC40" s="35">
        <f t="shared" si="27"/>
        <v>-2.8040082012186218</v>
      </c>
      <c r="AF40">
        <v>2.11</v>
      </c>
      <c r="AG40">
        <v>1.79</v>
      </c>
      <c r="AJ40" t="s">
        <v>94</v>
      </c>
    </row>
    <row r="41" spans="1:36" s="35" customFormat="1" ht="15" x14ac:dyDescent="0.25">
      <c r="A41">
        <v>2.1</v>
      </c>
      <c r="B41">
        <v>3.4</v>
      </c>
      <c r="C41">
        <v>3.88</v>
      </c>
      <c r="D41" s="20">
        <f t="shared" si="3"/>
        <v>2.8040082012186218E-2</v>
      </c>
      <c r="E41" s="17">
        <f>IF(OR($A41="",$B41="",$C41=""),"",A41*'MPTO_working_3-way'!$I40)</f>
        <v>2.1588841722255911</v>
      </c>
      <c r="F41" s="21">
        <f>IF(OR($A41="",$B41="",$C41=""),"",B41*'MPTO_working_3-way'!$I40)</f>
        <v>3.4953362788414331</v>
      </c>
      <c r="G41" s="22">
        <f>IF(OR($A41="",$B41="",$C41=""),"",C41*'MPTO_working_3-way'!$I40)</f>
        <v>3.9887955182072825</v>
      </c>
      <c r="H41" s="17">
        <f>IF(OR($A41="",$B41="",$C41=""),"",'MPTO_working_3-way'!E40)</f>
        <v>2.1420441658590899</v>
      </c>
      <c r="I41" s="21">
        <f>IF(OR($A41="",$B41="",$C41=""),"",'MPTO_working_3-way'!F40)</f>
        <v>3.5115941049215786</v>
      </c>
      <c r="J41" s="22">
        <f>IF(OR($A41="",$B41="",$C41=""),"",'MPTO_working_3-way'!G40)</f>
        <v>4.0260037203534331</v>
      </c>
      <c r="K41" s="17">
        <f>IF(OR($A41="",$B41="",$C41=""),"",'OddsRatio_working_3-way'!H40)</f>
        <v>2.1489407318167379</v>
      </c>
      <c r="L41" s="21">
        <f>IF(OR($A41="",$B41="",$C41=""),"",'OddsRatio_working_3-way'!I40)</f>
        <v>3.5067797785092449</v>
      </c>
      <c r="M41" s="22">
        <f>IF(OR($A41="",$B41="",$C41=""),"",'OddsRatio_working_3-way'!J40)</f>
        <v>4.0081357342110939</v>
      </c>
      <c r="N41" s="23">
        <f t="shared" si="16"/>
        <v>46.320224719101127</v>
      </c>
      <c r="O41" s="24">
        <f t="shared" si="17"/>
        <v>28.609550561797757</v>
      </c>
      <c r="P41" s="24">
        <f t="shared" si="18"/>
        <v>25.070224719101127</v>
      </c>
      <c r="Q41" t="s">
        <v>95</v>
      </c>
      <c r="R41" t="s">
        <v>125</v>
      </c>
      <c r="S41" t="s">
        <v>487</v>
      </c>
      <c r="T41" s="35">
        <v>100</v>
      </c>
      <c r="U41" s="35">
        <f t="shared" si="19"/>
        <v>35.897435897435898</v>
      </c>
      <c r="V41" s="35">
        <f t="shared" si="20"/>
        <v>75.786924939467312</v>
      </c>
      <c r="W41" s="35">
        <f t="shared" si="21"/>
        <v>85.272459499263618</v>
      </c>
      <c r="X41" s="35">
        <f t="shared" si="22"/>
        <v>38.940615561269063</v>
      </c>
      <c r="Y41" s="35">
        <f t="shared" si="23"/>
        <v>78.830104603300484</v>
      </c>
      <c r="Z41" s="35">
        <f t="shared" si="24"/>
        <v>88.315639163096776</v>
      </c>
      <c r="AA41" s="35">
        <f t="shared" si="25"/>
        <v>-3.0431796638331647</v>
      </c>
      <c r="AB41" s="35">
        <f t="shared" si="26"/>
        <v>-3.0431796638331718</v>
      </c>
      <c r="AC41" s="35">
        <f t="shared" si="27"/>
        <v>-3.0431796638331576</v>
      </c>
      <c r="AD41" s="36"/>
      <c r="AE41" s="36"/>
      <c r="AF41">
        <v>2.17</v>
      </c>
      <c r="AG41">
        <v>1.75</v>
      </c>
      <c r="AH41" s="36"/>
      <c r="AI41" s="36"/>
      <c r="AJ41" t="s">
        <v>94</v>
      </c>
    </row>
    <row r="42" spans="1:36" ht="15" x14ac:dyDescent="0.25">
      <c r="A42">
        <v>1.56</v>
      </c>
      <c r="B42">
        <v>4.13</v>
      </c>
      <c r="C42">
        <v>6.79</v>
      </c>
      <c r="D42" s="20">
        <f t="shared" si="3"/>
        <v>3.0431796638331621E-2</v>
      </c>
      <c r="E42" s="17">
        <f>IF(OR($A42="",$B42="",$C42=""),"",A42*'MPTO_working_3-way'!$I41)</f>
        <v>1.6074736027557974</v>
      </c>
      <c r="F42" s="21">
        <f>IF(OR($A42="",$B42="",$C42=""),"",B42*'MPTO_working_3-way'!$I41)</f>
        <v>4.2556833201163098</v>
      </c>
      <c r="G42" s="22">
        <f>IF(OR($A42="",$B42="",$C42=""),"",C42*'MPTO_working_3-way'!$I41)</f>
        <v>6.9966318991742718</v>
      </c>
      <c r="H42" s="17">
        <f>IF(OR($A42="",$B42="",$C42=""),"",'MPTO_working_3-way'!E41)</f>
        <v>1.5850832034450795</v>
      </c>
      <c r="I42" s="21">
        <f>IF(OR($A42="",$B42="",$C42=""),"",'MPTO_working_3-way'!F41)</f>
        <v>4.3105897435425806</v>
      </c>
      <c r="J42" s="22">
        <f>IF(OR($A42="",$B42="",$C42=""),"",'MPTO_working_3-way'!G41)</f>
        <v>7.2922720045305045</v>
      </c>
      <c r="K42" s="17">
        <f>IF(OR($A42="",$B42="",$C42=""),"",'OddsRatio_working_3-way'!H41)</f>
        <v>1.5927268729925084</v>
      </c>
      <c r="L42" s="21">
        <f>IF(OR($A42="",$B42="",$C42=""),"",'OddsRatio_working_3-way'!I41)</f>
        <v>4.3129198436902705</v>
      </c>
      <c r="M42" s="22">
        <f>IF(OR($A42="",$B42="",$C42=""),"",'OddsRatio_working_3-way'!J41)</f>
        <v>7.1283724904046837</v>
      </c>
      <c r="N42" s="23">
        <f t="shared" si="16"/>
        <v>62.209419693463985</v>
      </c>
      <c r="O42" s="24">
        <f t="shared" si="17"/>
        <v>23.497989036756369</v>
      </c>
      <c r="P42" s="24">
        <f t="shared" si="18"/>
        <v>14.292591269779647</v>
      </c>
      <c r="Q42" t="s">
        <v>161</v>
      </c>
      <c r="R42" t="s">
        <v>113</v>
      </c>
      <c r="S42" t="s">
        <v>487</v>
      </c>
      <c r="T42" s="35">
        <v>100</v>
      </c>
      <c r="U42" s="35">
        <f t="shared" si="19"/>
        <v>47.089947089947096</v>
      </c>
      <c r="V42" s="35">
        <f t="shared" si="20"/>
        <v>71.671388101982998</v>
      </c>
      <c r="W42" s="35">
        <f t="shared" si="21"/>
        <v>78.165938864628828</v>
      </c>
      <c r="X42" s="35">
        <f t="shared" si="22"/>
        <v>50.162673033388174</v>
      </c>
      <c r="Y42" s="35">
        <f t="shared" si="23"/>
        <v>74.744114045424098</v>
      </c>
      <c r="Z42" s="35">
        <f t="shared" si="24"/>
        <v>81.238664808069913</v>
      </c>
      <c r="AA42" s="35">
        <f t="shared" si="25"/>
        <v>-3.0727259434410783</v>
      </c>
      <c r="AB42" s="35">
        <f t="shared" si="26"/>
        <v>-3.0727259434410996</v>
      </c>
      <c r="AC42" s="35">
        <f t="shared" si="27"/>
        <v>-3.0727259434410854</v>
      </c>
      <c r="AF42">
        <v>2.08</v>
      </c>
      <c r="AG42">
        <v>1.81</v>
      </c>
      <c r="AJ42" t="s">
        <v>94</v>
      </c>
    </row>
    <row r="43" spans="1:36" ht="15" x14ac:dyDescent="0.25">
      <c r="A43">
        <v>1.89</v>
      </c>
      <c r="B43">
        <v>3.53</v>
      </c>
      <c r="C43">
        <v>4.58</v>
      </c>
      <c r="D43" s="20">
        <f t="shared" si="3"/>
        <v>3.0727259434411014E-2</v>
      </c>
      <c r="E43" s="17">
        <f>IF(OR($A43="",$B43="",$C43=""),"",A43*'MPTO_working_3-way'!$I42)</f>
        <v>1.9480745203310368</v>
      </c>
      <c r="F43" s="21">
        <f>IF(OR($A43="",$B43="",$C43=""),"",B43*'MPTO_working_3-way'!$I42)</f>
        <v>3.6384672258034705</v>
      </c>
      <c r="G43" s="22">
        <f>IF(OR($A43="",$B43="",$C43=""),"",C43*'MPTO_working_3-way'!$I42)</f>
        <v>4.7207308482096026</v>
      </c>
      <c r="H43" s="17">
        <f>IF(OR($A43="",$B43="",$C43=""),"",'MPTO_working_3-way'!E42)</f>
        <v>1.9273091854923567</v>
      </c>
      <c r="I43" s="21">
        <f>IF(OR($A43="",$B43="",$C43=""),"",'MPTO_working_3-way'!F42)</f>
        <v>3.6624174190599117</v>
      </c>
      <c r="J43" s="22">
        <f>IF(OR($A43="",$B43="",$C43=""),"",'MPTO_working_3-way'!G42)</f>
        <v>4.8054237885917042</v>
      </c>
      <c r="K43" s="17">
        <f>IF(OR($A43="",$B43="",$C43=""),"",'OddsRatio_working_3-way'!H42)</f>
        <v>1.9353266908374309</v>
      </c>
      <c r="L43" s="21">
        <f>IF(OR($A43="",$B43="",$C43=""),"",'OddsRatio_working_3-way'!I42)</f>
        <v>3.6588500312569678</v>
      </c>
      <c r="M43" s="22">
        <f>IF(OR($A43="",$B43="",$C43=""),"",'OddsRatio_working_3-way'!J42)</f>
        <v>4.7623253406719144</v>
      </c>
      <c r="N43" s="23">
        <f t="shared" si="16"/>
        <v>51.33273853559102</v>
      </c>
      <c r="O43" s="24">
        <f t="shared" si="17"/>
        <v>27.484100802341938</v>
      </c>
      <c r="P43" s="24">
        <f t="shared" si="18"/>
        <v>21.183160662067035</v>
      </c>
      <c r="Q43" t="s">
        <v>97</v>
      </c>
      <c r="R43" t="s">
        <v>179</v>
      </c>
      <c r="S43" t="s">
        <v>487</v>
      </c>
      <c r="T43" s="35">
        <v>100</v>
      </c>
      <c r="U43" s="35">
        <f t="shared" si="19"/>
        <v>68.944099378881987</v>
      </c>
      <c r="V43" s="35">
        <f t="shared" si="20"/>
        <v>68.75</v>
      </c>
      <c r="W43" s="35">
        <f t="shared" si="21"/>
        <v>59.514170040485837</v>
      </c>
      <c r="X43" s="35">
        <f t="shared" si="22"/>
        <v>71.735829959514177</v>
      </c>
      <c r="Y43" s="35">
        <f t="shared" si="23"/>
        <v>71.541730580632176</v>
      </c>
      <c r="Z43" s="35">
        <f t="shared" si="24"/>
        <v>62.305900621118006</v>
      </c>
      <c r="AA43" s="35">
        <f t="shared" si="25"/>
        <v>-2.7917305806321906</v>
      </c>
      <c r="AB43" s="35">
        <f t="shared" si="26"/>
        <v>-2.7917305806321764</v>
      </c>
      <c r="AC43" s="35">
        <f t="shared" si="27"/>
        <v>-2.7917305806321693</v>
      </c>
      <c r="AF43">
        <v>2.2200000000000002</v>
      </c>
      <c r="AG43">
        <v>1.71</v>
      </c>
      <c r="AJ43" t="s">
        <v>94</v>
      </c>
    </row>
    <row r="44" spans="1:36" ht="15" x14ac:dyDescent="0.25">
      <c r="A44">
        <v>3.22</v>
      </c>
      <c r="B44">
        <v>3.2</v>
      </c>
      <c r="C44">
        <v>2.4700000000000002</v>
      </c>
      <c r="D44" s="20">
        <f t="shared" si="3"/>
        <v>2.791730580632179E-2</v>
      </c>
      <c r="E44" s="17">
        <f>IF(OR($A44="",$B44="",$C44=""),"",A44*'MPTO_working_3-way'!$I43)</f>
        <v>3.3098937246963565</v>
      </c>
      <c r="F44" s="21">
        <f>IF(OR($A44="",$B44="",$C44=""),"",B44*'MPTO_working_3-way'!$I43)</f>
        <v>3.2893353785802297</v>
      </c>
      <c r="G44" s="22">
        <f>IF(OR($A44="",$B44="",$C44=""),"",C44*'MPTO_working_3-way'!$I43)</f>
        <v>2.5389557453416152</v>
      </c>
      <c r="H44" s="17">
        <f>IF(OR($A44="",$B44="",$C44=""),"",'MPTO_working_3-way'!E43)</f>
        <v>3.3194663995534199</v>
      </c>
      <c r="I44" s="21">
        <f>IF(OR($A44="",$B44="",$C44=""),"",'MPTO_working_3-way'!F43)</f>
        <v>3.2982157852721938</v>
      </c>
      <c r="J44" s="22">
        <f>IF(OR($A44="",$B44="",$C44=""),"",'MPTO_working_3-way'!G43)</f>
        <v>2.5281092184886305</v>
      </c>
      <c r="K44" s="17">
        <f>IF(OR($A44="",$B44="",$C44=""),"",'OddsRatio_working_3-way'!H43)</f>
        <v>3.315110827100892</v>
      </c>
      <c r="L44" s="21">
        <f>IF(OR($A44="",$B44="",$C44=""),"",'OddsRatio_working_3-way'!I43)</f>
        <v>3.2942539728026858</v>
      </c>
      <c r="M44" s="22">
        <f>IF(OR($A44="",$B44="",$C44=""),"",'OddsRatio_working_3-way'!J43)</f>
        <v>2.5329787909181589</v>
      </c>
      <c r="N44" s="23">
        <f t="shared" si="16"/>
        <v>30.21245040403036</v>
      </c>
      <c r="O44" s="24">
        <f t="shared" si="17"/>
        <v>30.401278219055555</v>
      </c>
      <c r="P44" s="24">
        <f t="shared" si="18"/>
        <v>39.386271376914081</v>
      </c>
      <c r="Q44" t="s">
        <v>96</v>
      </c>
      <c r="R44" t="s">
        <v>182</v>
      </c>
      <c r="S44" t="s">
        <v>487</v>
      </c>
      <c r="T44" s="35">
        <v>100</v>
      </c>
      <c r="U44" s="35">
        <f t="shared" si="19"/>
        <v>40.119760479041922</v>
      </c>
      <c r="V44" s="35">
        <f t="shared" si="20"/>
        <v>74.489795918367349</v>
      </c>
      <c r="W44" s="35">
        <f t="shared" si="21"/>
        <v>82.206405693950188</v>
      </c>
      <c r="X44" s="35">
        <f t="shared" si="22"/>
        <v>43.303798387682477</v>
      </c>
      <c r="Y44" s="35">
        <f t="shared" si="23"/>
        <v>77.673833827007911</v>
      </c>
      <c r="Z44" s="35">
        <f t="shared" si="24"/>
        <v>85.390443602590736</v>
      </c>
      <c r="AA44" s="35">
        <f t="shared" si="25"/>
        <v>-3.1840379086405548</v>
      </c>
      <c r="AB44" s="35">
        <f t="shared" si="26"/>
        <v>-3.1840379086405619</v>
      </c>
      <c r="AC44" s="35">
        <f t="shared" si="27"/>
        <v>-3.1840379086405477</v>
      </c>
      <c r="AF44">
        <v>2.2999999999999998</v>
      </c>
      <c r="AG44">
        <v>1.67</v>
      </c>
      <c r="AJ44" t="s">
        <v>94</v>
      </c>
    </row>
    <row r="45" spans="1:36" ht="15" x14ac:dyDescent="0.25">
      <c r="A45">
        <v>1.67</v>
      </c>
      <c r="B45">
        <v>3.92</v>
      </c>
      <c r="C45">
        <v>5.62</v>
      </c>
      <c r="D45" s="20">
        <f t="shared" si="3"/>
        <v>3.184037908640569E-2</v>
      </c>
      <c r="E45" s="17">
        <f>IF(OR($A45="",$B45="",$C45=""),"",A45*'MPTO_working_3-way'!$I44)</f>
        <v>1.7231734330742974</v>
      </c>
      <c r="F45" s="21">
        <f>IF(OR($A45="",$B45="",$C45=""),"",B45*'MPTO_working_3-way'!$I44)</f>
        <v>4.0448142860187106</v>
      </c>
      <c r="G45" s="22">
        <f>IF(OR($A45="",$B45="",$C45=""),"",C45*'MPTO_working_3-way'!$I44)</f>
        <v>5.7989429304655999</v>
      </c>
      <c r="H45" s="17">
        <f>IF(OR($A45="",$B45="",$C45=""),"",'MPTO_working_3-way'!E44)</f>
        <v>1.7001339869236747</v>
      </c>
      <c r="I45" s="21">
        <f>IF(OR($A45="",$B45="",$C45=""),"",'MPTO_working_3-way'!F44)</f>
        <v>4.0901705732656293</v>
      </c>
      <c r="J45" s="22">
        <f>IF(OR($A45="",$B45="",$C45=""),"",'MPTO_working_3-way'!G44)</f>
        <v>5.9764831353740213</v>
      </c>
      <c r="K45" s="17">
        <f>IF(OR($A45="",$B45="",$C45=""),"",'OddsRatio_working_3-way'!H44)</f>
        <v>1.7083123539692089</v>
      </c>
      <c r="L45" s="21">
        <f>IF(OR($A45="",$B45="",$C45=""),"",'OddsRatio_working_3-way'!I44)</f>
        <v>4.0869732441643132</v>
      </c>
      <c r="M45" s="22">
        <f>IF(OR($A45="",$B45="",$C45=""),"",'OddsRatio_working_3-way'!J44)</f>
        <v>5.8841836945339487</v>
      </c>
      <c r="N45" s="23">
        <f t="shared" si="16"/>
        <v>58.032463871956843</v>
      </c>
      <c r="O45" s="24">
        <f t="shared" si="17"/>
        <v>24.723013945450997</v>
      </c>
      <c r="P45" s="24">
        <f t="shared" si="18"/>
        <v>17.244522182592156</v>
      </c>
      <c r="Q45" t="s">
        <v>101</v>
      </c>
      <c r="R45" t="s">
        <v>178</v>
      </c>
      <c r="S45" t="s">
        <v>487</v>
      </c>
      <c r="T45" s="35">
        <v>100</v>
      </c>
      <c r="U45" s="35">
        <f t="shared" si="19"/>
        <v>47.643979057591622</v>
      </c>
      <c r="V45" s="35">
        <f t="shared" si="20"/>
        <v>72.67759562841529</v>
      </c>
      <c r="W45" s="35">
        <f t="shared" si="21"/>
        <v>76.689976689976689</v>
      </c>
      <c r="X45" s="35">
        <f t="shared" si="22"/>
        <v>50.632427681608007</v>
      </c>
      <c r="Y45" s="35">
        <f t="shared" si="23"/>
        <v>75.666044252431689</v>
      </c>
      <c r="Z45" s="35">
        <f t="shared" si="24"/>
        <v>79.678425313993074</v>
      </c>
      <c r="AA45" s="35">
        <f t="shared" si="25"/>
        <v>-2.9884486240163852</v>
      </c>
      <c r="AB45" s="35">
        <f t="shared" si="26"/>
        <v>-2.9884486240163994</v>
      </c>
      <c r="AC45" s="35">
        <f t="shared" si="27"/>
        <v>-2.9884486240163852</v>
      </c>
      <c r="AF45">
        <v>2.0099999999999998</v>
      </c>
      <c r="AG45">
        <v>1.88</v>
      </c>
      <c r="AJ45" t="s">
        <v>94</v>
      </c>
    </row>
    <row r="46" spans="1:36" s="50" customFormat="1" ht="15" x14ac:dyDescent="0.25">
      <c r="A46">
        <v>1.91</v>
      </c>
      <c r="B46">
        <v>3.66</v>
      </c>
      <c r="C46">
        <v>4.29</v>
      </c>
      <c r="D46" s="20">
        <f t="shared" si="3"/>
        <v>2.988448624016371E-2</v>
      </c>
      <c r="E46" s="17">
        <f>IF(OR($A46="",$B46="",$C46=""),"",A46*'MPTO_working_3-way'!$I45)</f>
        <v>1.9670793687187127</v>
      </c>
      <c r="F46" s="21">
        <f>IF(OR($A46="",$B46="",$C46=""),"",B46*'MPTO_working_3-way'!$I45)</f>
        <v>3.7693772196389994</v>
      </c>
      <c r="G46" s="22">
        <f>IF(OR($A46="",$B46="",$C46=""),"",C46*'MPTO_working_3-way'!$I45)</f>
        <v>4.4182044459703027</v>
      </c>
      <c r="H46" s="17">
        <f>IF(OR($A46="",$B46="",$C46=""),"",'MPTO_working_3-way'!E45)</f>
        <v>1.9470453735972062</v>
      </c>
      <c r="I46" s="21">
        <f>IF(OR($A46="",$B46="",$C46=""),"",'MPTO_working_3-way'!F45)</f>
        <v>3.7984894032519674</v>
      </c>
      <c r="J46" s="22">
        <f>IF(OR($A46="",$B46="",$C46=""),"",'MPTO_working_3-way'!G45)</f>
        <v>4.4815167924961941</v>
      </c>
      <c r="K46" s="17">
        <f>IF(OR($A46="",$B46="",$C46=""),"",'OddsRatio_working_3-way'!H45)</f>
        <v>1.9547487914235826</v>
      </c>
      <c r="L46" s="21">
        <f>IF(OR($A46="",$B46="",$C46=""),"",'OddsRatio_working_3-way'!I45)</f>
        <v>3.7908041595458566</v>
      </c>
      <c r="M46" s="22">
        <f>IF(OR($A46="",$B46="",$C46=""),"",'OddsRatio_working_3-way'!J45)</f>
        <v>4.4517840920698752</v>
      </c>
      <c r="N46" s="23">
        <f t="shared" si="16"/>
        <v>50.836789603022744</v>
      </c>
      <c r="O46" s="24">
        <f t="shared" si="17"/>
        <v>26.529581459500939</v>
      </c>
      <c r="P46" s="24">
        <f t="shared" si="18"/>
        <v>22.633628937476324</v>
      </c>
      <c r="Q46" t="s">
        <v>180</v>
      </c>
      <c r="R46" t="s">
        <v>127</v>
      </c>
      <c r="S46" t="s">
        <v>487</v>
      </c>
      <c r="T46" s="35">
        <v>100</v>
      </c>
      <c r="U46" s="35">
        <f t="shared" si="19"/>
        <v>39.393939393939398</v>
      </c>
      <c r="V46" s="35">
        <f t="shared" si="20"/>
        <v>74.226804123711347</v>
      </c>
      <c r="W46" s="35">
        <f t="shared" si="21"/>
        <v>83.41625207296849</v>
      </c>
      <c r="X46" s="35">
        <f t="shared" si="22"/>
        <v>42.356943803320171</v>
      </c>
      <c r="Y46" s="35">
        <f t="shared" si="23"/>
        <v>77.189808533092119</v>
      </c>
      <c r="Z46" s="35">
        <f t="shared" si="24"/>
        <v>86.379256482349277</v>
      </c>
      <c r="AA46" s="35">
        <f t="shared" si="25"/>
        <v>-2.9630044093807726</v>
      </c>
      <c r="AB46" s="35">
        <f t="shared" si="26"/>
        <v>-2.9630044093807726</v>
      </c>
      <c r="AC46" s="35">
        <f t="shared" si="27"/>
        <v>-2.9630044093807868</v>
      </c>
      <c r="AD46" s="51"/>
      <c r="AE46" s="51"/>
      <c r="AF46">
        <v>2.0099999999999998</v>
      </c>
      <c r="AG46">
        <v>1.88</v>
      </c>
      <c r="AH46" s="51"/>
      <c r="AI46" s="51"/>
      <c r="AJ46" t="s">
        <v>94</v>
      </c>
    </row>
    <row r="47" spans="1:36" ht="15" x14ac:dyDescent="0.25">
      <c r="A47">
        <v>1.65</v>
      </c>
      <c r="B47">
        <v>3.88</v>
      </c>
      <c r="C47">
        <v>6.03</v>
      </c>
      <c r="D47" s="20">
        <f t="shared" si="3"/>
        <v>2.9630044093807761E-2</v>
      </c>
      <c r="E47" s="17">
        <f>IF(OR($A47="",$B47="",$C47=""),"",A47*'MPTO_working_3-way'!$I46)</f>
        <v>1.6988895727547828</v>
      </c>
      <c r="F47" s="21">
        <f>IF(OR($A47="",$B47="",$C47=""),"",B47*'MPTO_working_3-way'!$I46)</f>
        <v>3.9949645710839738</v>
      </c>
      <c r="G47" s="22">
        <f>IF(OR($A47="",$B47="",$C47=""),"",C47*'MPTO_working_3-way'!$I46)</f>
        <v>6.2086691658856612</v>
      </c>
      <c r="H47" s="17">
        <f>IF(OR($A47="",$B47="",$C47=""),"",'MPTO_working_3-way'!E46)</f>
        <v>1.6773347260409674</v>
      </c>
      <c r="I47" s="21">
        <f>IF(OR($A47="",$B47="",$C47=""),"",'MPTO_working_3-way'!F46)</f>
        <v>4.0346124984584382</v>
      </c>
      <c r="J47" s="22">
        <f>IF(OR($A47="",$B47="",$C47=""),"",'MPTO_working_3-way'!G46)</f>
        <v>6.4118676835993043</v>
      </c>
      <c r="K47" s="17">
        <f>IF(OR($A47="",$B47="",$C47=""),"",'OddsRatio_working_3-way'!H46)</f>
        <v>1.6850090358697187</v>
      </c>
      <c r="L47" s="21">
        <f>IF(OR($A47="",$B47="",$C47=""),"",'OddsRatio_working_3-way'!I46)</f>
        <v>4.0351169589304439</v>
      </c>
      <c r="M47" s="22">
        <f>IF(OR($A47="",$B47="",$C47=""),"",'OddsRatio_working_3-way'!J46)</f>
        <v>6.3009160775764359</v>
      </c>
      <c r="N47" s="23">
        <f t="shared" si="16"/>
        <v>58.861977613911677</v>
      </c>
      <c r="O47" s="24">
        <f t="shared" si="17"/>
        <v>25.031511098699553</v>
      </c>
      <c r="P47" s="24">
        <f t="shared" si="18"/>
        <v>16.106511287388766</v>
      </c>
      <c r="Q47" t="s">
        <v>117</v>
      </c>
      <c r="R47" t="s">
        <v>99</v>
      </c>
      <c r="S47" t="s">
        <v>487</v>
      </c>
      <c r="T47" s="35">
        <v>100</v>
      </c>
      <c r="U47" s="35">
        <f t="shared" si="19"/>
        <v>45.054945054945051</v>
      </c>
      <c r="V47" s="35">
        <f t="shared" si="20"/>
        <v>73.262032085561486</v>
      </c>
      <c r="W47" s="35">
        <f t="shared" si="21"/>
        <v>78.768577494692153</v>
      </c>
      <c r="X47" s="35">
        <f t="shared" si="22"/>
        <v>47.969390419746354</v>
      </c>
      <c r="Y47" s="35">
        <f t="shared" si="23"/>
        <v>76.176477450362796</v>
      </c>
      <c r="Z47" s="35">
        <f t="shared" si="24"/>
        <v>81.683022859493434</v>
      </c>
      <c r="AA47" s="35">
        <f t="shared" si="25"/>
        <v>-2.9144453648013027</v>
      </c>
      <c r="AB47" s="35">
        <f t="shared" si="26"/>
        <v>-2.9144453648013098</v>
      </c>
      <c r="AC47" s="35">
        <f t="shared" si="27"/>
        <v>-2.9144453648012814</v>
      </c>
      <c r="AF47">
        <v>2.08</v>
      </c>
      <c r="AG47">
        <v>1.81</v>
      </c>
      <c r="AJ47" t="s">
        <v>94</v>
      </c>
    </row>
    <row r="48" spans="1:36" ht="15" x14ac:dyDescent="0.25">
      <c r="A48">
        <v>1.82</v>
      </c>
      <c r="B48">
        <v>3.74</v>
      </c>
      <c r="C48">
        <v>4.71</v>
      </c>
      <c r="D48" s="20">
        <f t="shared" si="3"/>
        <v>2.9144453648012991E-2</v>
      </c>
      <c r="E48" s="17">
        <f>IF(OR($A48="",$B48="",$C48=""),"",A48*'MPTO_working_3-way'!$I47)</f>
        <v>1.8730429056393838</v>
      </c>
      <c r="F48" s="21">
        <f>IF(OR($A48="",$B48="",$C48=""),"",B48*'MPTO_working_3-way'!$I47)</f>
        <v>3.8490002566435688</v>
      </c>
      <c r="G48" s="22">
        <f>IF(OR($A48="",$B48="",$C48=""),"",C48*'MPTO_working_3-way'!$I47)</f>
        <v>4.8472703766821414</v>
      </c>
      <c r="H48" s="17">
        <f>IF(OR($A48="",$B48="",$C48=""),"",'MPTO_working_3-way'!E47)</f>
        <v>1.8527585659283659</v>
      </c>
      <c r="I48" s="21">
        <f>IF(OR($A48="",$B48="",$C48=""),"",'MPTO_working_3-way'!F47)</f>
        <v>3.8810103756611389</v>
      </c>
      <c r="J48" s="22">
        <f>IF(OR($A48="",$B48="",$C48=""),"",'MPTO_working_3-way'!G47)</f>
        <v>4.93584859880115</v>
      </c>
      <c r="K48" s="17">
        <f>IF(OR($A48="",$B48="",$C48=""),"",'OddsRatio_working_3-way'!H47)</f>
        <v>1.8603517678822776</v>
      </c>
      <c r="L48" s="21">
        <f>IF(OR($A48="",$B48="",$C48=""),"",'OddsRatio_working_3-way'!I47)</f>
        <v>3.8748339560944407</v>
      </c>
      <c r="M48" s="22">
        <f>IF(OR($A48="",$B48="",$C48=""),"",'OddsRatio_working_3-way'!J47)</f>
        <v>4.8925671449307924</v>
      </c>
      <c r="N48" s="23">
        <f t="shared" si="16"/>
        <v>53.389059961690464</v>
      </c>
      <c r="O48" s="24">
        <f t="shared" si="17"/>
        <v>25.980772494726377</v>
      </c>
      <c r="P48" s="24">
        <f t="shared" si="18"/>
        <v>20.630167543583152</v>
      </c>
      <c r="Q48" t="s">
        <v>163</v>
      </c>
      <c r="R48" t="s">
        <v>116</v>
      </c>
      <c r="S48" t="s">
        <v>487</v>
      </c>
      <c r="T48" s="35">
        <v>100</v>
      </c>
      <c r="U48" s="35">
        <f t="shared" si="19"/>
        <v>44.751381215469614</v>
      </c>
      <c r="V48" s="35">
        <f t="shared" si="20"/>
        <v>73.614775725593674</v>
      </c>
      <c r="W48" s="35">
        <f t="shared" si="21"/>
        <v>76.798143851508115</v>
      </c>
      <c r="X48" s="35">
        <f t="shared" si="22"/>
        <v>49.587080422898211</v>
      </c>
      <c r="Y48" s="35">
        <f t="shared" si="23"/>
        <v>78.450474933022278</v>
      </c>
      <c r="Z48" s="35">
        <f t="shared" si="24"/>
        <v>81.633843058936733</v>
      </c>
      <c r="AA48" s="35">
        <f t="shared" si="25"/>
        <v>-4.8356992074285969</v>
      </c>
      <c r="AB48" s="35">
        <f t="shared" si="26"/>
        <v>-4.835699207428604</v>
      </c>
      <c r="AC48" s="35">
        <f t="shared" si="27"/>
        <v>-4.8356992074286183</v>
      </c>
      <c r="AF48">
        <v>2.12</v>
      </c>
      <c r="AG48">
        <v>1.78</v>
      </c>
      <c r="AJ48" t="s">
        <v>94</v>
      </c>
    </row>
    <row r="49" spans="1:36" ht="15" x14ac:dyDescent="0.25">
      <c r="A49">
        <v>1.81</v>
      </c>
      <c r="B49">
        <v>3.79</v>
      </c>
      <c r="C49">
        <v>4.3099999999999996</v>
      </c>
      <c r="D49" s="20">
        <f t="shared" si="3"/>
        <v>4.835699207428612E-2</v>
      </c>
      <c r="E49" s="17">
        <f>IF(OR($A49="",$B49="",$C49=""),"",A49*'MPTO_working_3-way'!$I48)</f>
        <v>1.897526155654458</v>
      </c>
      <c r="F49" s="21">
        <f>IF(OR($A49="",$B49="",$C49=""),"",B49*'MPTO_working_3-way'!$I48)</f>
        <v>3.9732729999615444</v>
      </c>
      <c r="G49" s="22">
        <f>IF(OR($A49="",$B49="",$C49=""),"",C49*'MPTO_working_3-way'!$I48)</f>
        <v>4.518418635840173</v>
      </c>
      <c r="H49" s="17">
        <f>IF(OR($A49="",$B49="",$C49=""),"",'MPTO_working_3-way'!E48)</f>
        <v>1.864394425564418</v>
      </c>
      <c r="I49" s="21">
        <f>IF(OR($A49="",$B49="",$C49=""),"",'MPTO_working_3-way'!F48)</f>
        <v>4.0365999260293135</v>
      </c>
      <c r="J49" s="22">
        <f>IF(OR($A49="",$B49="",$C49=""),"",'MPTO_working_3-way'!G48)</f>
        <v>4.6317833203803112</v>
      </c>
      <c r="K49" s="17">
        <f>IF(OR($A49="",$B49="",$C49=""),"",'OddsRatio_working_3-way'!H48)</f>
        <v>1.8764697147994855</v>
      </c>
      <c r="L49" s="21">
        <f>IF(OR($A49="",$B49="",$C49=""),"",'OddsRatio_working_3-way'!I48)</f>
        <v>4.0189512398648946</v>
      </c>
      <c r="M49" s="22">
        <f>IF(OR($A49="",$B49="",$C49=""),"",'OddsRatio_working_3-way'!J48)</f>
        <v>4.5816231555386384</v>
      </c>
      <c r="N49" s="23">
        <f t="shared" si="16"/>
        <v>52.700195832352016</v>
      </c>
      <c r="O49" s="24">
        <f t="shared" si="17"/>
        <v>25.168167402785524</v>
      </c>
      <c r="P49" s="24">
        <f t="shared" si="18"/>
        <v>22.131636764862446</v>
      </c>
      <c r="Q49" t="s">
        <v>88</v>
      </c>
      <c r="R49" t="s">
        <v>87</v>
      </c>
      <c r="S49" t="s">
        <v>487</v>
      </c>
      <c r="T49" s="35">
        <v>100</v>
      </c>
      <c r="U49" s="35">
        <f t="shared" si="19"/>
        <v>62.962962962962962</v>
      </c>
      <c r="V49" s="35">
        <f t="shared" si="20"/>
        <v>70.326409495548958</v>
      </c>
      <c r="W49" s="35">
        <f t="shared" si="21"/>
        <v>62.264150943396231</v>
      </c>
      <c r="X49" s="35">
        <f t="shared" si="22"/>
        <v>67.40943956105481</v>
      </c>
      <c r="Y49" s="35">
        <f t="shared" si="23"/>
        <v>74.772886093640807</v>
      </c>
      <c r="Z49" s="35">
        <f t="shared" si="24"/>
        <v>66.710627541488066</v>
      </c>
      <c r="AA49" s="35">
        <f t="shared" si="25"/>
        <v>-4.4464765980918486</v>
      </c>
      <c r="AB49" s="35">
        <f t="shared" si="26"/>
        <v>-4.4464765980918486</v>
      </c>
      <c r="AC49" s="35">
        <f t="shared" si="27"/>
        <v>-4.4464765980918344</v>
      </c>
      <c r="AF49">
        <v>1.98</v>
      </c>
      <c r="AG49">
        <v>1.86</v>
      </c>
      <c r="AJ49" t="s">
        <v>71</v>
      </c>
    </row>
    <row r="50" spans="1:36" ht="15" x14ac:dyDescent="0.25">
      <c r="A50">
        <v>2.7</v>
      </c>
      <c r="B50">
        <v>3.37</v>
      </c>
      <c r="C50">
        <v>2.65</v>
      </c>
      <c r="D50" s="20">
        <f t="shared" si="3"/>
        <v>4.4464765980918308E-2</v>
      </c>
      <c r="E50" s="17">
        <f>IF(OR($A50="",$B50="",$C50=""),"",A50*'MPTO_working_3-way'!$I49)</f>
        <v>2.8200548681484796</v>
      </c>
      <c r="F50" s="21">
        <f>IF(OR($A50="",$B50="",$C50=""),"",B50*'MPTO_working_3-way'!$I49)</f>
        <v>3.5198462613556947</v>
      </c>
      <c r="G50" s="22">
        <f>IF(OR($A50="",$B50="",$C50=""),"",C50*'MPTO_working_3-way'!$I49)</f>
        <v>2.7678316298494332</v>
      </c>
      <c r="H50" s="17">
        <f>IF(OR($A50="",$B50="",$C50=""),"",'MPTO_working_3-way'!E49)</f>
        <v>2.8125535831970869</v>
      </c>
      <c r="I50" s="21">
        <f>IF(OR($A50="",$B50="",$C50=""),"",'MPTO_working_3-way'!F49)</f>
        <v>3.5471770743177133</v>
      </c>
      <c r="J50" s="22">
        <f>IF(OR($A50="",$B50="",$C50=""),"",'MPTO_working_3-way'!G49)</f>
        <v>2.7583398951757583</v>
      </c>
      <c r="K50" s="17">
        <f>IF(OR($A50="",$B50="",$C50=""),"",'OddsRatio_working_3-way'!H49)</f>
        <v>2.8166613485901437</v>
      </c>
      <c r="L50" s="21">
        <f>IF(OR($A50="",$B50="",$C50=""),"",'OddsRatio_working_3-way'!I49)</f>
        <v>3.5326396447992017</v>
      </c>
      <c r="M50" s="22">
        <f>IF(OR($A50="",$B50="",$C50=""),"",'OddsRatio_working_3-way'!J49)</f>
        <v>2.7632301324551389</v>
      </c>
      <c r="N50" s="23">
        <f t="shared" si="16"/>
        <v>35.460302964124764</v>
      </c>
      <c r="O50" s="24">
        <f t="shared" si="17"/>
        <v>28.410331751672661</v>
      </c>
      <c r="P50" s="24">
        <f t="shared" si="18"/>
        <v>36.129365284202599</v>
      </c>
      <c r="Q50" t="s">
        <v>105</v>
      </c>
      <c r="R50" t="s">
        <v>135</v>
      </c>
      <c r="S50" t="s">
        <v>487</v>
      </c>
      <c r="T50" s="35">
        <v>100</v>
      </c>
      <c r="U50" s="35">
        <f t="shared" si="19"/>
        <v>61.538461538461533</v>
      </c>
      <c r="V50" s="35">
        <f t="shared" si="20"/>
        <v>71.428571428571431</v>
      </c>
      <c r="W50" s="35">
        <f t="shared" si="21"/>
        <v>62.546816479400754</v>
      </c>
      <c r="X50" s="35">
        <f t="shared" si="22"/>
        <v>66.024612092027823</v>
      </c>
      <c r="Y50" s="35">
        <f t="shared" si="23"/>
        <v>75.914721982137706</v>
      </c>
      <c r="Z50" s="35">
        <f t="shared" si="24"/>
        <v>67.032967032967022</v>
      </c>
      <c r="AA50" s="35">
        <f t="shared" si="25"/>
        <v>-4.48615055356629</v>
      </c>
      <c r="AB50" s="35">
        <f t="shared" si="26"/>
        <v>-4.4861505535662758</v>
      </c>
      <c r="AC50" s="35">
        <f t="shared" si="27"/>
        <v>-4.4861505535662687</v>
      </c>
      <c r="AF50">
        <v>1.92</v>
      </c>
      <c r="AG50">
        <v>1.92</v>
      </c>
      <c r="AJ50" t="s">
        <v>71</v>
      </c>
    </row>
    <row r="51" spans="1:36" ht="15" x14ac:dyDescent="0.25">
      <c r="A51">
        <v>2.6</v>
      </c>
      <c r="B51">
        <v>3.5</v>
      </c>
      <c r="C51">
        <v>2.67</v>
      </c>
      <c r="D51" s="20">
        <f t="shared" si="3"/>
        <v>4.4861505535662705E-2</v>
      </c>
      <c r="E51" s="17">
        <f>IF(OR($A51="",$B51="",$C51=""),"",A51*'MPTO_working_3-way'!$I50)</f>
        <v>2.7166399143927231</v>
      </c>
      <c r="F51" s="21">
        <f>IF(OR($A51="",$B51="",$C51=""),"",B51*'MPTO_working_3-way'!$I50)</f>
        <v>3.6570152693748197</v>
      </c>
      <c r="G51" s="22">
        <f>IF(OR($A51="",$B51="",$C51=""),"",C51*'MPTO_working_3-way'!$I50)</f>
        <v>2.7897802197802193</v>
      </c>
      <c r="H51" s="17">
        <f>IF(OR($A51="",$B51="",$C51=""),"",'MPTO_working_3-way'!E50)</f>
        <v>2.7051772128409723</v>
      </c>
      <c r="I51" s="21">
        <f>IF(OR($A51="",$B51="",$C51=""),"",'MPTO_working_3-way'!F50)</f>
        <v>3.6933015808674501</v>
      </c>
      <c r="J51" s="22">
        <f>IF(OR($A51="",$B51="",$C51=""),"",'MPTO_working_3-way'!G50)</f>
        <v>2.7810377718428074</v>
      </c>
      <c r="K51" s="17">
        <f>IF(OR($A51="",$B51="",$C51=""),"",'OddsRatio_working_3-way'!H50)</f>
        <v>2.711124838401707</v>
      </c>
      <c r="L51" s="21">
        <f>IF(OR($A51="",$B51="",$C51=""),"",'OddsRatio_working_3-way'!I50)</f>
        <v>3.6736325600026669</v>
      </c>
      <c r="M51" s="22">
        <f>IF(OR($A51="",$B51="",$C51=""),"",'OddsRatio_working_3-way'!J50)</f>
        <v>2.7859865500817813</v>
      </c>
      <c r="N51" s="23">
        <f t="shared" si="16"/>
        <v>36.810178437783122</v>
      </c>
      <c r="O51" s="24">
        <f t="shared" si="17"/>
        <v>27.344703982353174</v>
      </c>
      <c r="P51" s="24">
        <f t="shared" si="18"/>
        <v>35.845117579863718</v>
      </c>
      <c r="Q51" t="s">
        <v>130</v>
      </c>
      <c r="R51" t="s">
        <v>75</v>
      </c>
      <c r="S51" t="s">
        <v>487</v>
      </c>
      <c r="T51" s="35">
        <v>100</v>
      </c>
      <c r="U51" s="35">
        <f t="shared" si="19"/>
        <v>78.354978354978357</v>
      </c>
      <c r="V51" s="35">
        <f t="shared" si="20"/>
        <v>72.222222222222229</v>
      </c>
      <c r="W51" s="35">
        <f t="shared" si="21"/>
        <v>44.751381215469614</v>
      </c>
      <c r="X51" s="35">
        <f t="shared" si="22"/>
        <v>83.026396562308165</v>
      </c>
      <c r="Y51" s="35">
        <f t="shared" si="23"/>
        <v>76.893640429552036</v>
      </c>
      <c r="Z51" s="35">
        <f t="shared" si="24"/>
        <v>49.422799422799422</v>
      </c>
      <c r="AA51" s="35">
        <f t="shared" si="25"/>
        <v>-4.6714182073298076</v>
      </c>
      <c r="AB51" s="35">
        <f t="shared" si="26"/>
        <v>-4.6714182073298076</v>
      </c>
      <c r="AC51" s="35">
        <f t="shared" si="27"/>
        <v>-4.6714182073298076</v>
      </c>
      <c r="AF51">
        <v>1.84</v>
      </c>
      <c r="AG51">
        <v>2</v>
      </c>
      <c r="AJ51" t="s">
        <v>71</v>
      </c>
    </row>
    <row r="52" spans="1:36" ht="15" x14ac:dyDescent="0.25">
      <c r="A52">
        <v>4.62</v>
      </c>
      <c r="B52">
        <v>3.6</v>
      </c>
      <c r="C52">
        <v>1.81</v>
      </c>
      <c r="D52" s="20">
        <f t="shared" si="3"/>
        <v>4.6714182073298138E-2</v>
      </c>
      <c r="E52" s="17">
        <f>IF(OR($A52="",$B52="",$C52=""),"",A52*'MPTO_working_3-way'!$I51)</f>
        <v>4.8358195211786379</v>
      </c>
      <c r="F52" s="21">
        <f>IF(OR($A52="",$B52="",$C52=""),"",B52*'MPTO_working_3-way'!$I51)</f>
        <v>3.7681710554638732</v>
      </c>
      <c r="G52" s="22">
        <f>IF(OR($A52="",$B52="",$C52=""),"",C52*'MPTO_working_3-way'!$I51)</f>
        <v>1.8945526695526698</v>
      </c>
      <c r="H52" s="17">
        <f>IF(OR($A52="",$B52="",$C52=""),"",'MPTO_working_3-way'!E51)</f>
        <v>4.9781255581058463</v>
      </c>
      <c r="I52" s="21">
        <f>IF(OR($A52="",$B52="",$C52=""),"",'MPTO_working_3-way'!F51)</f>
        <v>3.8137896785178582</v>
      </c>
      <c r="J52" s="22">
        <f>IF(OR($A52="",$B52="",$C52=""),"",'MPTO_working_3-way'!G51)</f>
        <v>1.8624929160242625</v>
      </c>
      <c r="K52" s="17">
        <f>IF(OR($A52="",$B52="",$C52=""),"",'OddsRatio_working_3-way'!H51)</f>
        <v>4.9075179917739167</v>
      </c>
      <c r="L52" s="21">
        <f>IF(OR($A52="",$B52="",$C52=""),"",'OddsRatio_working_3-way'!I51)</f>
        <v>3.8065046349757412</v>
      </c>
      <c r="M52" s="22">
        <f>IF(OR($A52="",$B52="",$C52=""),"",'OddsRatio_working_3-way'!J51)</f>
        <v>1.8743341362809038</v>
      </c>
      <c r="N52" s="23">
        <f t="shared" si="16"/>
        <v>20.679018222670749</v>
      </c>
      <c r="O52" s="24">
        <f t="shared" si="17"/>
        <v>26.538073385760804</v>
      </c>
      <c r="P52" s="24">
        <f t="shared" si="18"/>
        <v>52.782908391568441</v>
      </c>
      <c r="Q52" t="s">
        <v>93</v>
      </c>
      <c r="R52" t="s">
        <v>134</v>
      </c>
      <c r="S52" t="s">
        <v>487</v>
      </c>
      <c r="T52" s="35">
        <v>100</v>
      </c>
      <c r="U52" s="35">
        <f t="shared" si="19"/>
        <v>83.164983164983155</v>
      </c>
      <c r="V52" s="35">
        <f t="shared" si="20"/>
        <v>75.247524752475243</v>
      </c>
      <c r="W52" s="35">
        <f t="shared" si="21"/>
        <v>36.708860759493668</v>
      </c>
      <c r="X52" s="35">
        <f t="shared" si="22"/>
        <v>88.043614488031068</v>
      </c>
      <c r="Y52" s="35">
        <f t="shared" si="23"/>
        <v>80.126156075523156</v>
      </c>
      <c r="Z52" s="35">
        <f t="shared" si="24"/>
        <v>41.587492082541587</v>
      </c>
      <c r="AA52" s="35">
        <f t="shared" si="25"/>
        <v>-4.8786313230479124</v>
      </c>
      <c r="AB52" s="35">
        <f t="shared" si="26"/>
        <v>-4.8786313230479124</v>
      </c>
      <c r="AC52" s="35">
        <f t="shared" si="27"/>
        <v>-4.8786313230479195</v>
      </c>
      <c r="AF52">
        <v>1.92</v>
      </c>
      <c r="AG52">
        <v>1.92</v>
      </c>
      <c r="AJ52" t="s">
        <v>71</v>
      </c>
    </row>
    <row r="53" spans="1:36" s="35" customFormat="1" ht="15" x14ac:dyDescent="0.25">
      <c r="A53">
        <v>5.94</v>
      </c>
      <c r="B53">
        <v>4.04</v>
      </c>
      <c r="C53">
        <v>1.58</v>
      </c>
      <c r="D53" s="20">
        <f t="shared" si="3"/>
        <v>4.8786313230479106E-2</v>
      </c>
      <c r="E53" s="17">
        <f>IF(OR($A53="",$B53="",$C53=""),"",A53*'MPTO_working_3-way'!$I52)</f>
        <v>6.2297907005890467</v>
      </c>
      <c r="F53" s="21">
        <f>IF(OR($A53="",$B53="",$C53=""),"",B53*'MPTO_working_3-way'!$I52)</f>
        <v>4.2370967054511359</v>
      </c>
      <c r="G53" s="22">
        <f>IF(OR($A53="",$B53="",$C53=""),"",C53*'MPTO_working_3-way'!$I52)</f>
        <v>1.657082374904157</v>
      </c>
      <c r="H53" s="17">
        <f>IF(OR($A53="",$B53="",$C53=""),"",'MPTO_working_3-way'!E52)</f>
        <v>6.5751379437274675</v>
      </c>
      <c r="I53" s="21">
        <f>IF(OR($A53="",$B53="",$C53=""),"",'MPTO_working_3-way'!F52)</f>
        <v>4.3240878212142349</v>
      </c>
      <c r="J53" s="22">
        <f>IF(OR($A53="",$B53="",$C53=""),"",'MPTO_working_3-way'!G52)</f>
        <v>1.6216673228499126</v>
      </c>
      <c r="K53" s="17">
        <f>IF(OR($A53="",$B53="",$C53=""),"",'OddsRatio_working_3-way'!H52)</f>
        <v>6.3956474362823927</v>
      </c>
      <c r="L53" s="21">
        <f>IF(OR($A53="",$B53="",$C53=""),"",'OddsRatio_working_3-way'!I52)</f>
        <v>4.3203984223276271</v>
      </c>
      <c r="M53" s="22">
        <f>IF(OR($A53="",$B53="",$C53=""),"",'OddsRatio_working_3-way'!J52)</f>
        <v>1.6334970674177709</v>
      </c>
      <c r="N53" s="23">
        <f t="shared" si="16"/>
        <v>16.05190363627219</v>
      </c>
      <c r="O53" s="24">
        <f t="shared" si="17"/>
        <v>23.601066237489313</v>
      </c>
      <c r="P53" s="24">
        <f t="shared" si="18"/>
        <v>60.347030126238501</v>
      </c>
      <c r="Q53" t="s">
        <v>83</v>
      </c>
      <c r="R53" t="s">
        <v>106</v>
      </c>
      <c r="S53" t="s">
        <v>487</v>
      </c>
      <c r="T53" s="35">
        <v>100</v>
      </c>
      <c r="U53" s="35">
        <f t="shared" si="19"/>
        <v>61.240310077519375</v>
      </c>
      <c r="V53" s="35">
        <f t="shared" si="20"/>
        <v>69.512195121951223</v>
      </c>
      <c r="W53" s="35">
        <f t="shared" si="21"/>
        <v>64.912280701754383</v>
      </c>
      <c r="X53" s="35">
        <f t="shared" si="22"/>
        <v>65.575524176294394</v>
      </c>
      <c r="Y53" s="35">
        <f t="shared" si="23"/>
        <v>73.847409220726234</v>
      </c>
      <c r="Z53" s="35">
        <f t="shared" si="24"/>
        <v>69.247494800529395</v>
      </c>
      <c r="AA53" s="35">
        <f t="shared" si="25"/>
        <v>-4.335214098775019</v>
      </c>
      <c r="AB53" s="35">
        <f t="shared" si="26"/>
        <v>-4.3352140987750118</v>
      </c>
      <c r="AC53" s="35">
        <f t="shared" si="27"/>
        <v>-4.3352140987750118</v>
      </c>
      <c r="AD53" s="36"/>
      <c r="AE53" s="36"/>
      <c r="AF53">
        <v>1.94</v>
      </c>
      <c r="AG53">
        <v>1.88</v>
      </c>
      <c r="AH53" s="36"/>
      <c r="AI53" s="36"/>
      <c r="AJ53" t="s">
        <v>71</v>
      </c>
    </row>
    <row r="54" spans="1:36" ht="15" x14ac:dyDescent="0.25">
      <c r="A54">
        <v>2.58</v>
      </c>
      <c r="B54">
        <v>3.28</v>
      </c>
      <c r="C54">
        <v>2.85</v>
      </c>
      <c r="D54" s="20">
        <f t="shared" si="3"/>
        <v>4.3352140987749976E-2</v>
      </c>
      <c r="E54" s="17">
        <f>IF(OR($A54="",$B54="",$C54=""),"",A54*'MPTO_working_3-way'!$I53)</f>
        <v>2.6918485237483951</v>
      </c>
      <c r="F54" s="21">
        <f>IF(OR($A54="",$B54="",$C54=""),"",B54*'MPTO_working_3-way'!$I53)</f>
        <v>3.4221950224398197</v>
      </c>
      <c r="G54" s="22">
        <f>IF(OR($A54="",$B54="",$C54=""),"",C54*'MPTO_working_3-way'!$I53)</f>
        <v>2.9735536018150874</v>
      </c>
      <c r="H54" s="17">
        <f>IF(OR($A54="",$B54="",$C54=""),"",'MPTO_working_3-way'!E53)</f>
        <v>2.6799148395240611</v>
      </c>
      <c r="I54" s="21">
        <f>IF(OR($A54="",$B54="",$C54=""),"",'MPTO_working_3-way'!F53)</f>
        <v>3.4432020649641366</v>
      </c>
      <c r="J54" s="22">
        <f>IF(OR($A54="",$B54="",$C54=""),"",'MPTO_working_3-way'!G53)</f>
        <v>2.9724176349662552</v>
      </c>
      <c r="K54" s="17">
        <f>IF(OR($A54="",$B54="",$C54=""),"",'OddsRatio_working_3-way'!H53)</f>
        <v>2.6855655727079664</v>
      </c>
      <c r="L54" s="21">
        <f>IF(OR($A54="",$B54="",$C54=""),"",'OddsRatio_working_3-way'!I53)</f>
        <v>3.4323351302368121</v>
      </c>
      <c r="M54" s="22">
        <f>IF(OR($A54="",$B54="",$C54=""),"",'OddsRatio_working_3-way'!J53)</f>
        <v>2.9736052591833779</v>
      </c>
      <c r="N54" s="23">
        <f t="shared" si="16"/>
        <v>37.149192875366609</v>
      </c>
      <c r="O54" s="24">
        <f t="shared" si="17"/>
        <v>29.221011469038373</v>
      </c>
      <c r="P54" s="24">
        <f t="shared" si="18"/>
        <v>33.629795655595032</v>
      </c>
      <c r="Q54" t="s">
        <v>137</v>
      </c>
      <c r="R54" t="s">
        <v>133</v>
      </c>
      <c r="S54" t="s">
        <v>487</v>
      </c>
      <c r="T54" s="35">
        <v>100</v>
      </c>
      <c r="U54" s="35">
        <f t="shared" si="19"/>
        <v>72.14484679665739</v>
      </c>
      <c r="V54" s="35">
        <f t="shared" si="20"/>
        <v>70.760233918128648</v>
      </c>
      <c r="W54" s="35">
        <f t="shared" si="21"/>
        <v>52.606635071090047</v>
      </c>
      <c r="X54" s="35">
        <f t="shared" si="22"/>
        <v>76.633131010781298</v>
      </c>
      <c r="Y54" s="35">
        <f t="shared" si="23"/>
        <v>75.24851813225257</v>
      </c>
      <c r="Z54" s="35">
        <f t="shared" si="24"/>
        <v>57.094919285213962</v>
      </c>
      <c r="AA54" s="35">
        <f t="shared" si="25"/>
        <v>-4.4882842141239081</v>
      </c>
      <c r="AB54" s="35">
        <f t="shared" si="26"/>
        <v>-4.4882842141239223</v>
      </c>
      <c r="AC54" s="35">
        <f t="shared" si="27"/>
        <v>-4.4882842141239152</v>
      </c>
      <c r="AF54">
        <v>2.09</v>
      </c>
      <c r="AG54">
        <v>1.76</v>
      </c>
      <c r="AJ54" t="s">
        <v>71</v>
      </c>
    </row>
    <row r="55" spans="1:36" ht="15" x14ac:dyDescent="0.25">
      <c r="A55">
        <v>3.59</v>
      </c>
      <c r="B55">
        <v>3.42</v>
      </c>
      <c r="C55">
        <v>2.11</v>
      </c>
      <c r="D55" s="20">
        <f t="shared" si="3"/>
        <v>4.4882842141239276E-2</v>
      </c>
      <c r="E55" s="17">
        <f>IF(OR($A55="",$B55="",$C55=""),"",A55*'MPTO_working_3-way'!$I54)</f>
        <v>3.7511294032870488</v>
      </c>
      <c r="F55" s="21">
        <f>IF(OR($A55="",$B55="",$C55=""),"",B55*'MPTO_working_3-way'!$I54)</f>
        <v>3.5734993201230383</v>
      </c>
      <c r="G55" s="22">
        <f>IF(OR($A55="",$B55="",$C55=""),"",C55*'MPTO_working_3-way'!$I54)</f>
        <v>2.2047027969180149</v>
      </c>
      <c r="H55" s="17">
        <f>IF(OR($A55="",$B55="",$C55=""),"",'MPTO_working_3-way'!E54)</f>
        <v>3.793762213913618</v>
      </c>
      <c r="I55" s="21">
        <f>IF(OR($A55="",$B55="",$C55=""),"",'MPTO_working_3-way'!F54)</f>
        <v>3.6044256277653455</v>
      </c>
      <c r="J55" s="22">
        <f>IF(OR($A55="",$B55="",$C55=""),"",'MPTO_working_3-way'!G54)</f>
        <v>2.1787788159108255</v>
      </c>
      <c r="K55" s="17">
        <f>IF(OR($A55="",$B55="",$C55=""),"",'OddsRatio_working_3-way'!H54)</f>
        <v>3.7750028702603635</v>
      </c>
      <c r="L55" s="21">
        <f>IF(OR($A55="",$B55="",$C55=""),"",'OddsRatio_working_3-way'!I54)</f>
        <v>3.5928598247220394</v>
      </c>
      <c r="M55" s="22">
        <f>IF(OR($A55="",$B55="",$C55=""),"",'OddsRatio_working_3-way'!J54)</f>
        <v>2.1892869443972987</v>
      </c>
      <c r="N55" s="23">
        <f t="shared" si="16"/>
        <v>26.658637772499066</v>
      </c>
      <c r="O55" s="24">
        <f t="shared" si="17"/>
        <v>27.983774737798729</v>
      </c>
      <c r="P55" s="24">
        <f t="shared" si="18"/>
        <v>45.357587489702198</v>
      </c>
      <c r="Q55" t="s">
        <v>78</v>
      </c>
      <c r="R55" t="s">
        <v>164</v>
      </c>
      <c r="S55" t="s">
        <v>487</v>
      </c>
      <c r="T55" s="35">
        <v>100</v>
      </c>
      <c r="U55" s="35">
        <f t="shared" si="19"/>
        <v>45.945945945945937</v>
      </c>
      <c r="V55" s="35">
        <f t="shared" si="20"/>
        <v>71.181556195965413</v>
      </c>
      <c r="W55" s="35">
        <f t="shared" si="21"/>
        <v>78.308026030368765</v>
      </c>
      <c r="X55" s="35">
        <f t="shared" si="22"/>
        <v>50.510417773665814</v>
      </c>
      <c r="Y55" s="35">
        <f t="shared" si="23"/>
        <v>75.746028023685284</v>
      </c>
      <c r="Z55" s="35">
        <f t="shared" si="24"/>
        <v>82.872497858088636</v>
      </c>
      <c r="AA55" s="35">
        <f t="shared" si="25"/>
        <v>-4.5644718277198777</v>
      </c>
      <c r="AB55" s="35">
        <f t="shared" si="26"/>
        <v>-4.5644718277198706</v>
      </c>
      <c r="AC55" s="35">
        <f t="shared" si="27"/>
        <v>-4.5644718277198706</v>
      </c>
      <c r="AF55">
        <v>1.93</v>
      </c>
      <c r="AG55">
        <v>1.91</v>
      </c>
      <c r="AJ55" t="s">
        <v>71</v>
      </c>
    </row>
    <row r="56" spans="1:36" ht="15" x14ac:dyDescent="0.25">
      <c r="A56">
        <v>1.85</v>
      </c>
      <c r="B56">
        <v>3.47</v>
      </c>
      <c r="C56">
        <v>4.6100000000000003</v>
      </c>
      <c r="D56" s="20">
        <f t="shared" si="3"/>
        <v>4.5644718277198626E-2</v>
      </c>
      <c r="E56" s="17">
        <f>IF(OR($A56="",$B56="",$C56=""),"",A56*'MPTO_working_3-way'!$I55)</f>
        <v>1.9344427288128176</v>
      </c>
      <c r="F56" s="21">
        <f>IF(OR($A56="",$B56="",$C56=""),"",B56*'MPTO_working_3-way'!$I55)</f>
        <v>3.6283871724218795</v>
      </c>
      <c r="G56" s="22">
        <f>IF(OR($A56="",$B56="",$C56=""),"",C56*'MPTO_working_3-way'!$I55)</f>
        <v>4.820422151257886</v>
      </c>
      <c r="H56" s="17">
        <f>IF(OR($A56="",$B56="",$C56=""),"",'MPTO_working_3-way'!E55)</f>
        <v>1.9035811969284699</v>
      </c>
      <c r="I56" s="21">
        <f>IF(OR($A56="",$B56="",$C56=""),"",'MPTO_working_3-way'!F55)</f>
        <v>3.6634125166419462</v>
      </c>
      <c r="J56" s="22">
        <f>IF(OR($A56="",$B56="",$C56=""),"",'MPTO_working_3-way'!G55)</f>
        <v>4.9577393963879768</v>
      </c>
      <c r="K56" s="17">
        <f>IF(OR($A56="",$B56="",$C56=""),"",'OddsRatio_working_3-way'!H55)</f>
        <v>1.9152466476702312</v>
      </c>
      <c r="L56" s="21">
        <f>IF(OR($A56="",$B56="",$C56=""),"",'OddsRatio_working_3-way'!I55)</f>
        <v>3.6595990820534929</v>
      </c>
      <c r="M56" s="22">
        <f>IF(OR($A56="",$B56="",$C56=""),"",'OddsRatio_working_3-way'!J55)</f>
        <v>4.8871063506935677</v>
      </c>
      <c r="N56" s="23">
        <f t="shared" si="16"/>
        <v>51.694474336477647</v>
      </c>
      <c r="O56" s="24">
        <f t="shared" si="17"/>
        <v>27.560454617430452</v>
      </c>
      <c r="P56" s="24">
        <f t="shared" si="18"/>
        <v>20.745071046091901</v>
      </c>
      <c r="Q56" t="s">
        <v>131</v>
      </c>
      <c r="R56" t="s">
        <v>129</v>
      </c>
      <c r="S56" t="s">
        <v>487</v>
      </c>
      <c r="T56" s="35">
        <v>100</v>
      </c>
      <c r="U56" s="35">
        <f t="shared" si="19"/>
        <v>51.456310679611654</v>
      </c>
      <c r="V56" s="35">
        <f t="shared" si="20"/>
        <v>69.512195121951223</v>
      </c>
      <c r="W56" s="35">
        <f t="shared" si="21"/>
        <v>74.424552429667528</v>
      </c>
      <c r="X56" s="35">
        <f t="shared" si="22"/>
        <v>56.063252448381263</v>
      </c>
      <c r="Y56" s="35">
        <f t="shared" si="23"/>
        <v>74.119136890720824</v>
      </c>
      <c r="Z56" s="35">
        <f t="shared" si="24"/>
        <v>79.03149419843713</v>
      </c>
      <c r="AA56" s="35">
        <f t="shared" si="25"/>
        <v>-4.6069417687696088</v>
      </c>
      <c r="AB56" s="35">
        <f t="shared" si="26"/>
        <v>-4.6069417687696017</v>
      </c>
      <c r="AC56" s="35">
        <f t="shared" si="27"/>
        <v>-4.6069417687696017</v>
      </c>
      <c r="AF56">
        <v>2.1</v>
      </c>
      <c r="AG56">
        <v>1.75</v>
      </c>
      <c r="AJ56" t="s">
        <v>71</v>
      </c>
    </row>
    <row r="57" spans="1:36" ht="15" x14ac:dyDescent="0.25">
      <c r="A57">
        <v>2.06</v>
      </c>
      <c r="B57">
        <v>3.28</v>
      </c>
      <c r="C57">
        <v>3.91</v>
      </c>
      <c r="D57" s="20">
        <f t="shared" si="3"/>
        <v>4.6069417687696124E-2</v>
      </c>
      <c r="E57" s="17">
        <f>IF(OR($A57="",$B57="",$C57=""),"",A57*'MPTO_working_3-way'!$I56)</f>
        <v>2.1549030004366543</v>
      </c>
      <c r="F57" s="21">
        <f>IF(OR($A57="",$B57="",$C57=""),"",B57*'MPTO_working_3-way'!$I56)</f>
        <v>3.4311076900156432</v>
      </c>
      <c r="G57" s="22">
        <f>IF(OR($A57="",$B57="",$C57=""),"",C57*'MPTO_working_3-way'!$I56)</f>
        <v>4.0901314231588923</v>
      </c>
      <c r="H57" s="17">
        <f>IF(OR($A57="",$B57="",$C57=""),"",'MPTO_working_3-way'!E56)</f>
        <v>2.1272955777135469</v>
      </c>
      <c r="I57" s="21">
        <f>IF(OR($A57="",$B57="",$C57=""),"",'MPTO_working_3-way'!F56)</f>
        <v>3.453974011412889</v>
      </c>
      <c r="J57" s="22">
        <f>IF(OR($A57="",$B57="",$C57=""),"",'MPTO_working_3-way'!G56)</f>
        <v>4.1597683297497001</v>
      </c>
      <c r="K57" s="17">
        <f>IF(OR($A57="",$B57="",$C57=""),"",'OddsRatio_working_3-way'!H56)</f>
        <v>2.1384355860417332</v>
      </c>
      <c r="L57" s="21">
        <f>IF(OR($A57="",$B57="",$C57=""),"",'OddsRatio_working_3-way'!I56)</f>
        <v>3.4487105058256144</v>
      </c>
      <c r="M57" s="22">
        <f>IF(OR($A57="",$B57="",$C57=""),"",'OddsRatio_working_3-way'!J56)</f>
        <v>4.1253278824353234</v>
      </c>
      <c r="N57" s="23">
        <f t="shared" si="16"/>
        <v>46.405801086980112</v>
      </c>
      <c r="O57" s="24">
        <f t="shared" si="17"/>
        <v>29.145106780237519</v>
      </c>
      <c r="P57" s="24">
        <f t="shared" si="18"/>
        <v>24.449092132782361</v>
      </c>
      <c r="Q57" t="s">
        <v>136</v>
      </c>
      <c r="R57" t="s">
        <v>102</v>
      </c>
      <c r="S57" t="s">
        <v>487</v>
      </c>
      <c r="T57" s="35">
        <v>100</v>
      </c>
      <c r="U57" s="35">
        <f t="shared" si="19"/>
        <v>55.55555555555555</v>
      </c>
      <c r="V57" s="35">
        <f t="shared" si="20"/>
        <v>72.375690607734811</v>
      </c>
      <c r="W57" s="35">
        <f t="shared" si="21"/>
        <v>67.637540453074436</v>
      </c>
      <c r="X57" s="35">
        <f t="shared" si="22"/>
        <v>59.986768939190767</v>
      </c>
      <c r="Y57" s="35">
        <f t="shared" si="23"/>
        <v>76.806903991370007</v>
      </c>
      <c r="Z57" s="35">
        <f t="shared" si="24"/>
        <v>72.068753836709632</v>
      </c>
      <c r="AA57" s="35">
        <f t="shared" si="25"/>
        <v>-4.4312133836352174</v>
      </c>
      <c r="AB57" s="35">
        <f t="shared" si="26"/>
        <v>-4.4312133836351961</v>
      </c>
      <c r="AC57" s="35">
        <f t="shared" si="27"/>
        <v>-4.4312133836351961</v>
      </c>
      <c r="AF57">
        <v>2.2000000000000002</v>
      </c>
      <c r="AG57">
        <v>1.68</v>
      </c>
      <c r="AJ57" t="s">
        <v>71</v>
      </c>
    </row>
    <row r="58" spans="1:36" ht="15" x14ac:dyDescent="0.25">
      <c r="A58">
        <v>2.25</v>
      </c>
      <c r="B58">
        <v>3.62</v>
      </c>
      <c r="C58">
        <v>3.09</v>
      </c>
      <c r="D58" s="20">
        <f t="shared" si="3"/>
        <v>4.4312133836351908E-2</v>
      </c>
      <c r="E58" s="17">
        <f>IF(OR($A58="",$B58="",$C58=""),"",A58*'MPTO_working_3-way'!$I57)</f>
        <v>2.3497023011317917</v>
      </c>
      <c r="F58" s="21">
        <f>IF(OR($A58="",$B58="",$C58=""),"",B58*'MPTO_working_3-way'!$I57)</f>
        <v>3.7804099244875942</v>
      </c>
      <c r="G58" s="22">
        <f>IF(OR($A58="",$B58="",$C58=""),"",C58*'MPTO_working_3-way'!$I57)</f>
        <v>3.2269244935543271</v>
      </c>
      <c r="H58" s="17">
        <f>IF(OR($A58="",$B58="",$C58=""),"",'MPTO_working_3-way'!E57)</f>
        <v>2.3273472935671644</v>
      </c>
      <c r="I58" s="21">
        <f>IF(OR($A58="",$B58="",$C58=""),"",'MPTO_working_3-way'!F57)</f>
        <v>3.8244956881814378</v>
      </c>
      <c r="J58" s="22">
        <f>IF(OR($A58="",$B58="",$C58=""),"",'MPTO_working_3-way'!G57)</f>
        <v>3.237776991605827</v>
      </c>
      <c r="K58" s="17">
        <f>IF(OR($A58="",$B58="",$C58=""),"",'OddsRatio_working_3-way'!H57)</f>
        <v>2.3369360614114054</v>
      </c>
      <c r="L58" s="21">
        <f>IF(OR($A58="",$B58="",$C58=""),"",'OddsRatio_working_3-way'!I57)</f>
        <v>3.8022179847183049</v>
      </c>
      <c r="M58" s="22">
        <f>IF(OR($A58="",$B58="",$C58=""),"",'OddsRatio_working_3-way'!J57)</f>
        <v>3.2353570946798689</v>
      </c>
      <c r="N58" s="23">
        <f t="shared" si="16"/>
        <v>42.55858282635743</v>
      </c>
      <c r="O58" s="24">
        <f t="shared" si="17"/>
        <v>26.452157834061936</v>
      </c>
      <c r="P58" s="24">
        <f t="shared" si="18"/>
        <v>30.989259339580656</v>
      </c>
      <c r="Q58" t="s">
        <v>138</v>
      </c>
      <c r="R58" t="s">
        <v>132</v>
      </c>
      <c r="S58" t="s">
        <v>487</v>
      </c>
      <c r="T58" s="35">
        <v>100</v>
      </c>
      <c r="U58" s="35">
        <f t="shared" si="19"/>
        <v>44.751381215469614</v>
      </c>
      <c r="V58" s="35">
        <f t="shared" si="20"/>
        <v>73.045822102425873</v>
      </c>
      <c r="W58" s="35">
        <f t="shared" si="21"/>
        <v>77.628635346756155</v>
      </c>
      <c r="X58" s="35">
        <f t="shared" si="22"/>
        <v>49.325542550817971</v>
      </c>
      <c r="Y58" s="35">
        <f t="shared" si="23"/>
        <v>77.619983437774238</v>
      </c>
      <c r="Z58" s="35">
        <f t="shared" si="24"/>
        <v>82.202796682104506</v>
      </c>
      <c r="AA58" s="35">
        <f t="shared" si="25"/>
        <v>-4.5741613353483572</v>
      </c>
      <c r="AB58" s="35">
        <f t="shared" si="26"/>
        <v>-4.5741613353483643</v>
      </c>
      <c r="AC58" s="35">
        <f t="shared" si="27"/>
        <v>-4.5741613353483501</v>
      </c>
      <c r="AF58">
        <v>1.84</v>
      </c>
      <c r="AG58">
        <v>2.0099999999999998</v>
      </c>
      <c r="AJ58" t="s">
        <v>71</v>
      </c>
    </row>
    <row r="59" spans="1:36" ht="15" x14ac:dyDescent="0.25">
      <c r="A59">
        <v>1.81</v>
      </c>
      <c r="B59">
        <v>3.71</v>
      </c>
      <c r="C59">
        <v>4.47</v>
      </c>
      <c r="D59" s="20">
        <f t="shared" si="3"/>
        <v>4.574161335348359E-2</v>
      </c>
      <c r="E59" s="17">
        <f>IF(OR($A59="",$B59="",$C59=""),"",A59*'MPTO_working_3-way'!$I58)</f>
        <v>1.8927923201698054</v>
      </c>
      <c r="F59" s="21">
        <f>IF(OR($A59="",$B59="",$C59=""),"",B59*'MPTO_working_3-way'!$I58)</f>
        <v>3.879701385541424</v>
      </c>
      <c r="G59" s="22">
        <f>IF(OR($A59="",$B59="",$C59=""),"",C59*'MPTO_working_3-way'!$I58)</f>
        <v>4.6744650116900717</v>
      </c>
      <c r="H59" s="17">
        <f>IF(OR($A59="",$B59="",$C59=""),"",'MPTO_working_3-way'!E58)</f>
        <v>1.8613690199513222</v>
      </c>
      <c r="I59" s="21">
        <f>IF(OR($A59="",$B59="",$C59=""),"",'MPTO_working_3-way'!F58)</f>
        <v>3.9324472489024345</v>
      </c>
      <c r="J59" s="22">
        <f>IF(OR($A59="",$B59="",$C59=""),"",'MPTO_working_3-way'!G58)</f>
        <v>4.7969351326585121</v>
      </c>
      <c r="K59" s="17">
        <f>IF(OR($A59="",$B59="",$C59=""),"",'OddsRatio_working_3-way'!H58)</f>
        <v>1.8728985828137279</v>
      </c>
      <c r="L59" s="21">
        <f>IF(OR($A59="",$B59="",$C59=""),"",'OddsRatio_working_3-way'!I58)</f>
        <v>3.9204384684261777</v>
      </c>
      <c r="M59" s="22">
        <f>IF(OR($A59="",$B59="",$C59=""),"",'OddsRatio_working_3-way'!J58)</f>
        <v>4.739454422671157</v>
      </c>
      <c r="N59" s="23">
        <f t="shared" si="16"/>
        <v>52.831997961101642</v>
      </c>
      <c r="O59" s="24">
        <f t="shared" si="17"/>
        <v>25.775179598273308</v>
      </c>
      <c r="P59" s="24">
        <f t="shared" si="18"/>
        <v>21.39282244062505</v>
      </c>
      <c r="Q59" t="s">
        <v>165</v>
      </c>
      <c r="R59" t="s">
        <v>68</v>
      </c>
      <c r="S59" t="s">
        <v>487</v>
      </c>
      <c r="T59" s="35">
        <v>100</v>
      </c>
      <c r="U59" s="35">
        <f t="shared" si="19"/>
        <v>43.181818181818187</v>
      </c>
      <c r="V59" s="35">
        <f t="shared" si="20"/>
        <v>71.671388101982998</v>
      </c>
      <c r="W59" s="35">
        <f t="shared" si="21"/>
        <v>80.46875</v>
      </c>
      <c r="X59" s="35">
        <f t="shared" si="22"/>
        <v>47.859861898016995</v>
      </c>
      <c r="Y59" s="35">
        <f t="shared" si="23"/>
        <v>76.349431818181827</v>
      </c>
      <c r="Z59" s="35">
        <f t="shared" si="24"/>
        <v>85.146793716198815</v>
      </c>
      <c r="AA59" s="35">
        <f t="shared" si="25"/>
        <v>-4.6780437161988075</v>
      </c>
      <c r="AB59" s="35">
        <f t="shared" si="26"/>
        <v>-4.6780437161988289</v>
      </c>
      <c r="AC59" s="35">
        <f t="shared" si="27"/>
        <v>-4.6780437161988146</v>
      </c>
      <c r="AF59">
        <v>1.94</v>
      </c>
      <c r="AG59">
        <v>1.89</v>
      </c>
      <c r="AJ59" t="s">
        <v>71</v>
      </c>
    </row>
    <row r="60" spans="1:36" s="35" customFormat="1" ht="15" x14ac:dyDescent="0.25">
      <c r="A60">
        <v>1.76</v>
      </c>
      <c r="B60">
        <v>3.53</v>
      </c>
      <c r="C60">
        <v>5.12</v>
      </c>
      <c r="D60" s="20">
        <f t="shared" si="3"/>
        <v>4.6780437161988209E-2</v>
      </c>
      <c r="E60" s="17">
        <f>IF(OR($A60="",$B60="",$C60=""),"",A60*'MPTO_working_3-way'!$I59)</f>
        <v>1.8423335694050993</v>
      </c>
      <c r="F60" s="21">
        <f>IF(OR($A60="",$B60="",$C60=""),"",B60*'MPTO_working_3-way'!$I59)</f>
        <v>3.6951349431818183</v>
      </c>
      <c r="G60" s="22">
        <f>IF(OR($A60="",$B60="",$C60=""),"",C60*'MPTO_working_3-way'!$I59)</f>
        <v>5.3595158382693802</v>
      </c>
      <c r="H60" s="17">
        <f>IF(OR($A60="",$B60="",$C60=""),"",'MPTO_working_3-way'!E59)</f>
        <v>1.8096654040480662</v>
      </c>
      <c r="I60" s="21">
        <f>IF(OR($A60="",$B60="",$C60=""),"",'MPTO_working_3-way'!F59)</f>
        <v>3.7356275476075353</v>
      </c>
      <c r="J60" s="22">
        <f>IF(OR($A60="",$B60="",$C60=""),"",'MPTO_working_3-way'!G59)</f>
        <v>5.5642413069924697</v>
      </c>
      <c r="K60" s="17">
        <f>IF(OR($A60="",$B60="",$C60=""),"",'OddsRatio_working_3-way'!H59)</f>
        <v>1.8216759101736739</v>
      </c>
      <c r="L60" s="21">
        <f>IF(OR($A60="",$B60="",$C60=""),"",'OddsRatio_working_3-way'!I59)</f>
        <v>3.7353158588676258</v>
      </c>
      <c r="M60" s="22">
        <f>IF(OR($A60="",$B60="",$C60=""),"",'OddsRatio_working_3-way'!J59)</f>
        <v>5.4543483551520229</v>
      </c>
      <c r="N60" s="23">
        <f t="shared" si="16"/>
        <v>54.27898707414348</v>
      </c>
      <c r="O60" s="24">
        <f t="shared" si="17"/>
        <v>27.062611119119694</v>
      </c>
      <c r="P60" s="24">
        <f t="shared" si="18"/>
        <v>18.658401806736819</v>
      </c>
      <c r="Q60" t="s">
        <v>82</v>
      </c>
      <c r="R60" t="s">
        <v>76</v>
      </c>
      <c r="S60" t="s">
        <v>487</v>
      </c>
      <c r="T60" s="35">
        <v>100</v>
      </c>
      <c r="U60" s="35">
        <f t="shared" si="19"/>
        <v>69.325153374233125</v>
      </c>
      <c r="V60" s="35">
        <f t="shared" si="20"/>
        <v>71.988795518207283</v>
      </c>
      <c r="W60" s="35">
        <f t="shared" si="21"/>
        <v>54.337899543379002</v>
      </c>
      <c r="X60" s="35">
        <f t="shared" si="22"/>
        <v>73.673304938413736</v>
      </c>
      <c r="Y60" s="35">
        <f t="shared" si="23"/>
        <v>76.33694708238788</v>
      </c>
      <c r="Z60" s="35">
        <f t="shared" si="24"/>
        <v>58.686051107559592</v>
      </c>
      <c r="AA60" s="35">
        <f t="shared" si="25"/>
        <v>-4.3481515641806112</v>
      </c>
      <c r="AB60" s="35">
        <f t="shared" si="26"/>
        <v>-4.348151564180597</v>
      </c>
      <c r="AC60" s="35">
        <f t="shared" si="27"/>
        <v>-4.3481515641805899</v>
      </c>
      <c r="AD60" s="36"/>
      <c r="AE60" s="36"/>
      <c r="AF60">
        <v>2.2999999999999998</v>
      </c>
      <c r="AG60">
        <v>1.63</v>
      </c>
      <c r="AH60" s="36"/>
      <c r="AI60" s="36"/>
      <c r="AJ60" t="s">
        <v>72</v>
      </c>
    </row>
    <row r="61" spans="1:36" ht="15" x14ac:dyDescent="0.25">
      <c r="A61">
        <v>3.26</v>
      </c>
      <c r="B61">
        <v>3.57</v>
      </c>
      <c r="C61">
        <v>2.19</v>
      </c>
      <c r="D61" s="20">
        <f t="shared" si="3"/>
        <v>4.3481515641806023E-2</v>
      </c>
      <c r="E61" s="17">
        <f>IF(OR($A61="",$B61="",$C61=""),"",A61*'MPTO_working_3-way'!$I60)</f>
        <v>3.4017497409922872</v>
      </c>
      <c r="F61" s="21">
        <f>IF(OR($A61="",$B61="",$C61=""),"",B61*'MPTO_working_3-way'!$I60)</f>
        <v>3.7252290108412471</v>
      </c>
      <c r="G61" s="22">
        <f>IF(OR($A61="",$B61="",$C61=""),"",C61*'MPTO_working_3-way'!$I60)</f>
        <v>2.2852245192555549</v>
      </c>
      <c r="H61" s="17">
        <f>IF(OR($A61="",$B61="",$C61=""),"",'MPTO_working_3-way'!E60)</f>
        <v>3.4216737912219357</v>
      </c>
      <c r="I61" s="21">
        <f>IF(OR($A61="",$B61="",$C61=""),"",'MPTO_working_3-way'!F60)</f>
        <v>3.7648021724121734</v>
      </c>
      <c r="J61" s="22">
        <f>IF(OR($A61="",$B61="",$C61=""),"",'MPTO_working_3-way'!G60)</f>
        <v>2.2617927077504181</v>
      </c>
      <c r="K61" s="17">
        <f>IF(OR($A61="",$B61="",$C61=""),"",'OddsRatio_working_3-way'!H60)</f>
        <v>3.4149033317553266</v>
      </c>
      <c r="L61" s="21">
        <f>IF(OR($A61="",$B61="",$C61=""),"",'OddsRatio_working_3-way'!I60)</f>
        <v>3.7461511338987563</v>
      </c>
      <c r="M61" s="22">
        <f>IF(OR($A61="",$B61="",$C61=""),"",'OddsRatio_working_3-way'!J60)</f>
        <v>2.271564143711875</v>
      </c>
      <c r="N61" s="23">
        <f t="shared" si="16"/>
        <v>29.396636323643872</v>
      </c>
      <c r="O61" s="24">
        <f t="shared" si="17"/>
        <v>26.843987231114568</v>
      </c>
      <c r="P61" s="24">
        <f t="shared" si="18"/>
        <v>43.759376445241557</v>
      </c>
      <c r="Q61" t="s">
        <v>81</v>
      </c>
      <c r="R61" t="s">
        <v>90</v>
      </c>
      <c r="S61" t="s">
        <v>487</v>
      </c>
      <c r="T61" s="35">
        <v>100</v>
      </c>
      <c r="U61" s="35">
        <f t="shared" si="19"/>
        <v>40.476190476190474</v>
      </c>
      <c r="V61" s="35">
        <f t="shared" si="20"/>
        <v>73.821989528795811</v>
      </c>
      <c r="W61" s="35">
        <f t="shared" si="21"/>
        <v>80.806142034548941</v>
      </c>
      <c r="X61" s="35">
        <f t="shared" si="22"/>
        <v>45.371868436655241</v>
      </c>
      <c r="Y61" s="35">
        <f t="shared" si="23"/>
        <v>78.717667489260577</v>
      </c>
      <c r="Z61" s="35">
        <f t="shared" si="24"/>
        <v>85.701819995013722</v>
      </c>
      <c r="AA61" s="35">
        <f t="shared" si="25"/>
        <v>-4.8956779604647664</v>
      </c>
      <c r="AB61" s="35">
        <f t="shared" si="26"/>
        <v>-4.8956779604647664</v>
      </c>
      <c r="AC61" s="35">
        <f t="shared" si="27"/>
        <v>-4.8956779604647807</v>
      </c>
      <c r="AF61">
        <v>2.1</v>
      </c>
      <c r="AG61">
        <v>1.75</v>
      </c>
      <c r="AJ61" t="s">
        <v>72</v>
      </c>
    </row>
    <row r="62" spans="1:36" ht="15" x14ac:dyDescent="0.25">
      <c r="A62">
        <v>1.68</v>
      </c>
      <c r="B62">
        <v>3.82</v>
      </c>
      <c r="C62">
        <v>5.21</v>
      </c>
      <c r="D62" s="20">
        <f t="shared" si="3"/>
        <v>4.8956779604647727E-2</v>
      </c>
      <c r="E62" s="17">
        <f>IF(OR($A62="",$B62="",$C62=""),"",A62*'MPTO_working_3-way'!$I61)</f>
        <v>1.7622473897358082</v>
      </c>
      <c r="F62" s="21">
        <f>IF(OR($A62="",$B62="",$C62=""),"",B62*'MPTO_working_3-way'!$I61)</f>
        <v>4.0070148980897544</v>
      </c>
      <c r="G62" s="22">
        <f>IF(OR($A62="",$B62="",$C62=""),"",C62*'MPTO_working_3-way'!$I61)</f>
        <v>5.4650648217402145</v>
      </c>
      <c r="H62" s="17">
        <f>IF(OR($A62="",$B62="",$C62=""),"",'MPTO_working_3-way'!E61)</f>
        <v>1.7273568644134112</v>
      </c>
      <c r="I62" s="21">
        <f>IF(OR($A62="",$B62="",$C62=""),"",'MPTO_working_3-way'!F61)</f>
        <v>4.0739639865912292</v>
      </c>
      <c r="J62" s="22">
        <f>IF(OR($A62="",$B62="",$C62=""),"",'MPTO_working_3-way'!G61)</f>
        <v>5.6941235347892603</v>
      </c>
      <c r="K62" s="17">
        <f>IF(OR($A62="",$B62="",$C62=""),"",'OddsRatio_working_3-way'!H61)</f>
        <v>1.7395488532576027</v>
      </c>
      <c r="L62" s="21">
        <f>IF(OR($A62="",$B62="",$C62=""),"",'OddsRatio_working_3-way'!I61)</f>
        <v>4.0669525973329979</v>
      </c>
      <c r="M62" s="22">
        <f>IF(OR($A62="",$B62="",$C62=""),"",'OddsRatio_working_3-way'!J61)</f>
        <v>5.5786774591389809</v>
      </c>
      <c r="N62" s="23">
        <f t="shared" si="16"/>
        <v>56.7457217314941</v>
      </c>
      <c r="O62" s="24">
        <f t="shared" si="17"/>
        <v>24.956233641075936</v>
      </c>
      <c r="P62" s="24">
        <f t="shared" si="18"/>
        <v>18.29804462742996</v>
      </c>
      <c r="Q62" t="s">
        <v>144</v>
      </c>
      <c r="R62" t="s">
        <v>108</v>
      </c>
      <c r="S62" t="s">
        <v>487</v>
      </c>
      <c r="T62" s="35">
        <v>100</v>
      </c>
      <c r="U62" s="35">
        <f t="shared" si="19"/>
        <v>35.897435897435898</v>
      </c>
      <c r="V62" s="35">
        <f t="shared" si="20"/>
        <v>75</v>
      </c>
      <c r="W62" s="35">
        <f t="shared" si="21"/>
        <v>84.301412872841439</v>
      </c>
      <c r="X62" s="35">
        <f t="shared" si="22"/>
        <v>40.698587127158561</v>
      </c>
      <c r="Y62" s="35">
        <f t="shared" si="23"/>
        <v>79.801151229722649</v>
      </c>
      <c r="Z62" s="35">
        <f t="shared" si="24"/>
        <v>89.102564102564102</v>
      </c>
      <c r="AA62" s="35">
        <f t="shared" si="25"/>
        <v>-4.8011512297226631</v>
      </c>
      <c r="AB62" s="35">
        <f t="shared" si="26"/>
        <v>-4.8011512297226488</v>
      </c>
      <c r="AC62" s="35">
        <f t="shared" si="27"/>
        <v>-4.8011512297226631</v>
      </c>
      <c r="AF62">
        <v>2.14</v>
      </c>
      <c r="AG62">
        <v>1.72</v>
      </c>
      <c r="AJ62" t="s">
        <v>72</v>
      </c>
    </row>
    <row r="63" spans="1:36" ht="15" x14ac:dyDescent="0.25">
      <c r="A63">
        <v>1.56</v>
      </c>
      <c r="B63">
        <v>4</v>
      </c>
      <c r="C63">
        <v>6.37</v>
      </c>
      <c r="D63" s="20">
        <f t="shared" si="3"/>
        <v>4.8011512297226444E-2</v>
      </c>
      <c r="E63" s="17">
        <f>IF(OR($A63="",$B63="",$C63=""),"",A63*'MPTO_working_3-way'!$I62)</f>
        <v>1.6348979591836732</v>
      </c>
      <c r="F63" s="21">
        <f>IF(OR($A63="",$B63="",$C63=""),"",B63*'MPTO_working_3-way'!$I62)</f>
        <v>4.1920460491889058</v>
      </c>
      <c r="G63" s="22">
        <f>IF(OR($A63="",$B63="",$C63=""),"",C63*'MPTO_working_3-way'!$I62)</f>
        <v>6.6758333333333324</v>
      </c>
      <c r="H63" s="17">
        <f>IF(OR($A63="",$B63="",$C63=""),"",'MPTO_working_3-way'!E62)</f>
        <v>1.5999441847484823</v>
      </c>
      <c r="I63" s="21">
        <f>IF(OR($A63="",$B63="",$C63=""),"",'MPTO_working_3-way'!F62)</f>
        <v>4.273574357062988</v>
      </c>
      <c r="J63" s="22">
        <f>IF(OR($A63="",$B63="",$C63=""),"",'MPTO_working_3-way'!G62)</f>
        <v>7.0931023816888308</v>
      </c>
      <c r="K63" s="17">
        <f>IF(OR($A63="",$B63="",$C63=""),"",'OddsRatio_working_3-way'!H62)</f>
        <v>1.6116134644236364</v>
      </c>
      <c r="L63" s="21">
        <f>IF(OR($A63="",$B63="",$C63=""),"",'OddsRatio_working_3-way'!I62)</f>
        <v>4.2765007022694794</v>
      </c>
      <c r="M63" s="22">
        <f>IF(OR($A63="",$B63="",$C63=""),"",'OddsRatio_working_3-way'!J62)</f>
        <v>6.8649362570623671</v>
      </c>
      <c r="N63" s="23">
        <f t="shared" si="16"/>
        <v>61.165896891773819</v>
      </c>
      <c r="O63" s="24">
        <f t="shared" si="17"/>
        <v>23.854699787791787</v>
      </c>
      <c r="P63" s="24">
        <f t="shared" si="18"/>
        <v>14.979403320434404</v>
      </c>
      <c r="Q63" t="s">
        <v>91</v>
      </c>
      <c r="R63" t="s">
        <v>145</v>
      </c>
      <c r="S63" t="s">
        <v>487</v>
      </c>
      <c r="T63" s="35">
        <v>100</v>
      </c>
      <c r="U63" s="35">
        <f t="shared" si="19"/>
        <v>54.751131221719454</v>
      </c>
      <c r="V63" s="35">
        <f t="shared" si="20"/>
        <v>70.326409495548958</v>
      </c>
      <c r="W63" s="35">
        <f t="shared" si="21"/>
        <v>70.326409495548958</v>
      </c>
      <c r="X63" s="35">
        <f t="shared" si="22"/>
        <v>59.347181008902069</v>
      </c>
      <c r="Y63" s="35">
        <f t="shared" si="23"/>
        <v>74.92245928273158</v>
      </c>
      <c r="Z63" s="35">
        <f t="shared" si="24"/>
        <v>74.92245928273158</v>
      </c>
      <c r="AA63" s="35">
        <f t="shared" si="25"/>
        <v>-4.5960497871826149</v>
      </c>
      <c r="AB63" s="35">
        <f t="shared" si="26"/>
        <v>-4.596049787182622</v>
      </c>
      <c r="AC63" s="35">
        <f t="shared" si="27"/>
        <v>-4.596049787182622</v>
      </c>
      <c r="AF63">
        <v>2.0099999999999998</v>
      </c>
      <c r="AG63">
        <v>1.83</v>
      </c>
      <c r="AJ63" t="s">
        <v>72</v>
      </c>
    </row>
    <row r="64" spans="1:36" ht="15" x14ac:dyDescent="0.25">
      <c r="A64">
        <v>2.21</v>
      </c>
      <c r="B64">
        <v>3.37</v>
      </c>
      <c r="C64">
        <v>3.37</v>
      </c>
      <c r="D64" s="20">
        <f t="shared" si="3"/>
        <v>4.5960497871826211E-2</v>
      </c>
      <c r="E64" s="17">
        <f>IF(OR($A64="",$B64="",$C64=""),"",A64*'MPTO_working_3-way'!$I63)</f>
        <v>2.3115727002967357</v>
      </c>
      <c r="F64" s="21">
        <f>IF(OR($A64="",$B64="",$C64=""),"",B64*'MPTO_working_3-way'!$I63)</f>
        <v>3.5248868778280547</v>
      </c>
      <c r="G64" s="22">
        <f>IF(OR($A64="",$B64="",$C64=""),"",C64*'MPTO_working_3-way'!$I63)</f>
        <v>3.5248868778280547</v>
      </c>
      <c r="H64" s="17">
        <f>IF(OR($A64="",$B64="",$C64=""),"",'MPTO_working_3-way'!E63)</f>
        <v>2.2874474031757734</v>
      </c>
      <c r="I64" s="21">
        <f>IF(OR($A64="",$B64="",$C64=""),"",'MPTO_working_3-way'!F63)</f>
        <v>3.5534615201106918</v>
      </c>
      <c r="J64" s="22">
        <f>IF(OR($A64="",$B64="",$C64=""),"",'MPTO_working_3-way'!G63)</f>
        <v>3.5534615201106918</v>
      </c>
      <c r="K64" s="17">
        <f>IF(OR($A64="",$B64="",$C64=""),"",'OddsRatio_working_3-way'!H63)</f>
        <v>2.2975131953659993</v>
      </c>
      <c r="L64" s="21">
        <f>IF(OR($A64="",$B64="",$C64=""),"",'OddsRatio_working_3-way'!I63)</f>
        <v>3.5414101429896023</v>
      </c>
      <c r="M64" s="22">
        <f>IF(OR($A64="",$B64="",$C64=""),"",'OddsRatio_working_3-way'!J63)</f>
        <v>3.5414101429896023</v>
      </c>
      <c r="N64" s="23">
        <f t="shared" si="16"/>
        <v>43.260590500641854</v>
      </c>
      <c r="O64" s="24">
        <f t="shared" si="17"/>
        <v>28.369704749679077</v>
      </c>
      <c r="P64" s="24">
        <f t="shared" si="18"/>
        <v>28.369704749679077</v>
      </c>
      <c r="Q64" t="s">
        <v>107</v>
      </c>
      <c r="R64" t="s">
        <v>114</v>
      </c>
      <c r="S64" t="s">
        <v>487</v>
      </c>
      <c r="T64" s="35">
        <v>100</v>
      </c>
      <c r="U64" s="35">
        <f t="shared" si="19"/>
        <v>63.099630996309962</v>
      </c>
      <c r="V64" s="35">
        <f t="shared" si="20"/>
        <v>68.35443037974683</v>
      </c>
      <c r="W64" s="35">
        <f t="shared" si="21"/>
        <v>64.285714285714292</v>
      </c>
      <c r="X64" s="35">
        <f t="shared" si="22"/>
        <v>67.359855334538878</v>
      </c>
      <c r="Y64" s="35">
        <f t="shared" si="23"/>
        <v>72.614654717975753</v>
      </c>
      <c r="Z64" s="35">
        <f t="shared" si="24"/>
        <v>68.545938623943201</v>
      </c>
      <c r="AA64" s="35">
        <f t="shared" si="25"/>
        <v>-4.260224338228916</v>
      </c>
      <c r="AB64" s="35">
        <f t="shared" si="26"/>
        <v>-4.2602243382289231</v>
      </c>
      <c r="AC64" s="35">
        <f t="shared" si="27"/>
        <v>-4.2602243382289089</v>
      </c>
      <c r="AF64">
        <v>2.2200000000000002</v>
      </c>
      <c r="AG64">
        <v>1.68</v>
      </c>
      <c r="AJ64" t="s">
        <v>72</v>
      </c>
    </row>
    <row r="65" spans="1:36" ht="15" x14ac:dyDescent="0.25">
      <c r="A65">
        <v>2.71</v>
      </c>
      <c r="B65">
        <v>3.16</v>
      </c>
      <c r="C65">
        <v>2.8</v>
      </c>
      <c r="D65" s="20">
        <f t="shared" si="3"/>
        <v>4.260224338228924E-2</v>
      </c>
      <c r="E65" s="17">
        <f>IF(OR($A65="",$B65="",$C65=""),"",A65*'MPTO_working_3-way'!$I64)</f>
        <v>2.8254520795660039</v>
      </c>
      <c r="F65" s="21">
        <f>IF(OR($A65="",$B65="",$C65=""),"",B65*'MPTO_working_3-way'!$I64)</f>
        <v>3.2946230890880344</v>
      </c>
      <c r="G65" s="22">
        <f>IF(OR($A65="",$B65="",$C65=""),"",C65*'MPTO_working_3-way'!$I64)</f>
        <v>2.9192862814704097</v>
      </c>
      <c r="H65" s="17">
        <f>IF(OR($A65="",$B65="",$C65=""),"",'MPTO_working_3-way'!E64)</f>
        <v>2.8184659171052342</v>
      </c>
      <c r="I65" s="21">
        <f>IF(OR($A65="",$B65="",$C65=""),"",'MPTO_working_3-way'!F64)</f>
        <v>3.3084652716709417</v>
      </c>
      <c r="J65" s="22">
        <f>IF(OR($A65="",$B65="",$C65=""),"",'MPTO_working_3-way'!G64)</f>
        <v>2.9159440405232742</v>
      </c>
      <c r="K65" s="17">
        <f>IF(OR($A65="",$B65="",$C65=""),"",'OddsRatio_working_3-way'!H64)</f>
        <v>2.8219082250964966</v>
      </c>
      <c r="L65" s="21">
        <f>IF(OR($A65="",$B65="",$C65=""),"",'OddsRatio_working_3-way'!I64)</f>
        <v>3.3013577580166276</v>
      </c>
      <c r="M65" s="22">
        <f>IF(OR($A65="",$B65="",$C65=""),"",'OddsRatio_working_3-way'!J64)</f>
        <v>2.9177981316805233</v>
      </c>
      <c r="N65" s="23">
        <f t="shared" si="16"/>
        <v>35.392566281060496</v>
      </c>
      <c r="O65" s="24">
        <f t="shared" si="17"/>
        <v>30.352485639770233</v>
      </c>
      <c r="P65" s="24">
        <f t="shared" si="18"/>
        <v>34.254948079169267</v>
      </c>
      <c r="Q65" t="s">
        <v>166</v>
      </c>
      <c r="R65" t="s">
        <v>142</v>
      </c>
      <c r="S65" t="s">
        <v>487</v>
      </c>
      <c r="T65" s="35">
        <v>100</v>
      </c>
      <c r="U65" s="35">
        <f t="shared" si="19"/>
        <v>54.545454545454554</v>
      </c>
      <c r="V65" s="35">
        <f t="shared" si="20"/>
        <v>70.059880239520965</v>
      </c>
      <c r="W65" s="35">
        <f t="shared" si="21"/>
        <v>70.845481049562679</v>
      </c>
      <c r="X65" s="35">
        <f t="shared" si="22"/>
        <v>59.094638710916357</v>
      </c>
      <c r="Y65" s="35">
        <f t="shared" si="23"/>
        <v>74.60906440498276</v>
      </c>
      <c r="Z65" s="35">
        <f t="shared" si="24"/>
        <v>75.394665215024489</v>
      </c>
      <c r="AA65" s="35">
        <f t="shared" si="25"/>
        <v>-4.5491841654618028</v>
      </c>
      <c r="AB65" s="35">
        <f t="shared" si="26"/>
        <v>-4.5491841654617957</v>
      </c>
      <c r="AC65" s="35">
        <f t="shared" si="27"/>
        <v>-4.5491841654618099</v>
      </c>
      <c r="AF65">
        <v>2.3199999999999998</v>
      </c>
      <c r="AG65">
        <v>1.63</v>
      </c>
      <c r="AJ65" t="s">
        <v>72</v>
      </c>
    </row>
    <row r="66" spans="1:36" ht="15" x14ac:dyDescent="0.25">
      <c r="A66">
        <v>2.2000000000000002</v>
      </c>
      <c r="B66">
        <v>3.34</v>
      </c>
      <c r="C66">
        <v>3.43</v>
      </c>
      <c r="D66" s="20">
        <f t="shared" si="3"/>
        <v>4.549184165461817E-2</v>
      </c>
      <c r="E66" s="17">
        <f>IF(OR($A66="",$B66="",$C66=""),"",A66*'MPTO_working_3-way'!$I65)</f>
        <v>2.3000820516401603</v>
      </c>
      <c r="F66" s="21">
        <f>IF(OR($A66="",$B66="",$C66=""),"",B66*'MPTO_working_3-way'!$I65)</f>
        <v>3.4919427511264245</v>
      </c>
      <c r="G66" s="22">
        <f>IF(OR($A66="",$B66="",$C66=""),"",C66*'MPTO_working_3-way'!$I65)</f>
        <v>3.5860370168753404</v>
      </c>
      <c r="H66" s="17">
        <f>IF(OR($A66="",$B66="",$C66=""),"",'MPTO_working_3-way'!E65)</f>
        <v>2.2759264632755847</v>
      </c>
      <c r="I66" s="21">
        <f>IF(OR($A66="",$B66="",$C66=""),"",'MPTO_working_3-way'!F65)</f>
        <v>3.5181877063612301</v>
      </c>
      <c r="J66" s="22">
        <f>IF(OR($A66="",$B66="",$C66=""),"",'MPTO_working_3-way'!G65)</f>
        <v>3.6181905534840633</v>
      </c>
      <c r="K66" s="17">
        <f>IF(OR($A66="",$B66="",$C66=""),"",'OddsRatio_working_3-way'!H65)</f>
        <v>2.2859809069293253</v>
      </c>
      <c r="L66" s="21">
        <f>IF(OR($A66="",$B66="",$C66=""),"",'OddsRatio_working_3-way'!I65)</f>
        <v>3.5076627685121835</v>
      </c>
      <c r="M66" s="22">
        <f>IF(OR($A66="",$B66="",$C66=""),"",'OddsRatio_working_3-way'!J65)</f>
        <v>3.6041113365318842</v>
      </c>
      <c r="N66" s="23">
        <f t="shared" si="16"/>
        <v>43.476709854194645</v>
      </c>
      <c r="O66" s="24">
        <f t="shared" si="17"/>
        <v>28.637353796176118</v>
      </c>
      <c r="P66" s="24">
        <f t="shared" si="18"/>
        <v>27.885936349629226</v>
      </c>
      <c r="Q66" t="s">
        <v>139</v>
      </c>
      <c r="R66" t="s">
        <v>89</v>
      </c>
      <c r="S66" t="s">
        <v>487</v>
      </c>
      <c r="T66" s="35">
        <v>100</v>
      </c>
      <c r="U66" s="35">
        <f t="shared" si="19"/>
        <v>69.230769230769241</v>
      </c>
      <c r="V66" s="35">
        <f t="shared" si="20"/>
        <v>69.512195121951223</v>
      </c>
      <c r="W66" s="35">
        <f t="shared" si="21"/>
        <v>56.709956709956707</v>
      </c>
      <c r="X66" s="35">
        <f t="shared" si="22"/>
        <v>73.777848168092078</v>
      </c>
      <c r="Y66" s="35">
        <f t="shared" si="23"/>
        <v>74.05927405927406</v>
      </c>
      <c r="Z66" s="35">
        <f t="shared" si="24"/>
        <v>61.257035647279558</v>
      </c>
      <c r="AA66" s="35">
        <f t="shared" si="25"/>
        <v>-4.5470789373228371</v>
      </c>
      <c r="AB66" s="35">
        <f t="shared" si="26"/>
        <v>-4.5470789373228371</v>
      </c>
      <c r="AC66" s="35">
        <f t="shared" si="27"/>
        <v>-4.5470789373228513</v>
      </c>
      <c r="AF66">
        <v>2</v>
      </c>
      <c r="AG66">
        <v>1.84</v>
      </c>
      <c r="AJ66" t="s">
        <v>72</v>
      </c>
    </row>
    <row r="67" spans="1:36" ht="15" x14ac:dyDescent="0.25">
      <c r="A67">
        <v>3.25</v>
      </c>
      <c r="B67">
        <v>3.28</v>
      </c>
      <c r="C67">
        <v>2.31</v>
      </c>
      <c r="D67" s="20">
        <f t="shared" si="3"/>
        <v>4.547078937322846E-2</v>
      </c>
      <c r="E67" s="17">
        <f>IF(OR($A67="",$B67="",$C67=""),"",A67*'MPTO_working_3-way'!$I66)</f>
        <v>3.3977800654629924</v>
      </c>
      <c r="F67" s="21">
        <f>IF(OR($A67="",$B67="",$C67=""),"",B67*'MPTO_working_3-way'!$I66)</f>
        <v>3.4291441891441892</v>
      </c>
      <c r="G67" s="22">
        <f>IF(OR($A67="",$B67="",$C67=""),"",C67*'MPTO_working_3-way'!$I66)</f>
        <v>2.4150375234521579</v>
      </c>
      <c r="H67" s="17">
        <f>IF(OR($A67="",$B67="",$C67=""),"",'MPTO_working_3-way'!E66)</f>
        <v>3.4183899642306823</v>
      </c>
      <c r="I67" s="21">
        <f>IF(OR($A67="",$B67="",$C67=""),"",'MPTO_working_3-way'!F66)</f>
        <v>3.4515951183957241</v>
      </c>
      <c r="J67" s="22">
        <f>IF(OR($A67="",$B67="",$C67=""),"",'MPTO_working_3-way'!G66)</f>
        <v>2.3938134107575104</v>
      </c>
      <c r="K67" s="17">
        <f>IF(OR($A67="",$B67="",$C67=""),"",'OddsRatio_working_3-way'!H66)</f>
        <v>3.4096041655902964</v>
      </c>
      <c r="L67" s="21">
        <f>IF(OR($A67="",$B67="",$C67=""),"",'OddsRatio_working_3-way'!I66)</f>
        <v>3.4417322211315002</v>
      </c>
      <c r="M67" s="22">
        <f>IF(OR($A67="",$B67="",$C67=""),"",'OddsRatio_working_3-way'!J66)</f>
        <v>2.4029250919659058</v>
      </c>
      <c r="N67" s="23">
        <f t="shared" si="16"/>
        <v>29.430980838476867</v>
      </c>
      <c r="O67" s="24">
        <f t="shared" si="17"/>
        <v>29.161795038124943</v>
      </c>
      <c r="P67" s="24">
        <f t="shared" si="18"/>
        <v>41.407224123398187</v>
      </c>
      <c r="Q67" t="s">
        <v>141</v>
      </c>
      <c r="R67" t="s">
        <v>79</v>
      </c>
      <c r="S67" t="s">
        <v>487</v>
      </c>
      <c r="T67" s="35">
        <v>100</v>
      </c>
      <c r="U67" s="35">
        <f t="shared" si="19"/>
        <v>51.92307692307692</v>
      </c>
      <c r="V67" s="35">
        <f t="shared" si="20"/>
        <v>72.67759562841529</v>
      </c>
      <c r="W67" s="35">
        <f t="shared" si="21"/>
        <v>70.845481049562679</v>
      </c>
      <c r="X67" s="35">
        <f t="shared" si="22"/>
        <v>56.47692332202201</v>
      </c>
      <c r="Y67" s="35">
        <f t="shared" si="23"/>
        <v>77.231442027360387</v>
      </c>
      <c r="Z67" s="35">
        <f t="shared" si="24"/>
        <v>75.399327448507762</v>
      </c>
      <c r="AA67" s="35">
        <f t="shared" si="25"/>
        <v>-4.5538463989450904</v>
      </c>
      <c r="AB67" s="35">
        <f t="shared" si="26"/>
        <v>-4.5538463989450975</v>
      </c>
      <c r="AC67" s="35">
        <f t="shared" si="27"/>
        <v>-4.5538463989450833</v>
      </c>
      <c r="AF67">
        <v>2.13</v>
      </c>
      <c r="AG67">
        <v>1.73</v>
      </c>
      <c r="AJ67" t="s">
        <v>72</v>
      </c>
    </row>
    <row r="68" spans="1:36" ht="15" x14ac:dyDescent="0.25">
      <c r="A68">
        <v>2.08</v>
      </c>
      <c r="B68">
        <v>3.66</v>
      </c>
      <c r="C68">
        <v>3.43</v>
      </c>
      <c r="D68" s="20">
        <f t="shared" ref="D68:D131" si="28">IF(OR($A68="",$B68="",$C68=""),"",(1/A68)+(1/B68)+(1/C68)-1)</f>
        <v>4.5538463989450939E-2</v>
      </c>
      <c r="E68" s="17">
        <f>IF(OR($A68="",$B68="",$C68=""),"",A68*'MPTO_working_3-way'!$I67)</f>
        <v>2.1747200050980582</v>
      </c>
      <c r="F68" s="21">
        <f>IF(OR($A68="",$B68="",$C68=""),"",B68*'MPTO_working_3-way'!$I67)</f>
        <v>3.8266707782013905</v>
      </c>
      <c r="G68" s="22">
        <f>IF(OR($A68="",$B68="",$C68=""),"",C68*'MPTO_working_3-way'!$I67)</f>
        <v>3.5861969314838169</v>
      </c>
      <c r="H68" s="17">
        <f>IF(OR($A68="",$B68="",$C68=""),"",'MPTO_working_3-way'!E67)</f>
        <v>2.1478136396318699</v>
      </c>
      <c r="I68" s="21">
        <f>IF(OR($A68="",$B68="",$C68=""),"",'MPTO_working_3-way'!F67)</f>
        <v>3.8752997412103944</v>
      </c>
      <c r="J68" s="22">
        <f>IF(OR($A68="",$B68="",$C68=""),"",'MPTO_working_3-way'!G67)</f>
        <v>3.6183940139599873</v>
      </c>
      <c r="K68" s="17">
        <f>IF(OR($A68="",$B68="",$C68=""),"",'OddsRatio_working_3-way'!H67)</f>
        <v>2.1586213569254009</v>
      </c>
      <c r="L68" s="21">
        <f>IF(OR($A68="",$B68="",$C68=""),"",'OddsRatio_working_3-way'!I67)</f>
        <v>3.853641490205153</v>
      </c>
      <c r="M68" s="22">
        <f>IF(OR($A68="",$B68="",$C68=""),"",'OddsRatio_working_3-way'!J67)</f>
        <v>3.6068980530821517</v>
      </c>
      <c r="N68" s="23">
        <f t="shared" si="16"/>
        <v>45.982931028167464</v>
      </c>
      <c r="O68" s="24">
        <f t="shared" si="17"/>
        <v>26.132376103439437</v>
      </c>
      <c r="P68" s="24">
        <f t="shared" si="18"/>
        <v>27.884692868393095</v>
      </c>
      <c r="Q68" t="s">
        <v>85</v>
      </c>
      <c r="R68" t="s">
        <v>80</v>
      </c>
      <c r="S68" t="s">
        <v>487</v>
      </c>
      <c r="T68" s="35">
        <v>100</v>
      </c>
      <c r="U68" s="35">
        <f t="shared" si="19"/>
        <v>72.375690607734811</v>
      </c>
      <c r="V68" s="35">
        <f t="shared" si="20"/>
        <v>69.135802469135797</v>
      </c>
      <c r="W68" s="35">
        <f t="shared" si="21"/>
        <v>53.917050691244242</v>
      </c>
      <c r="X68" s="35">
        <f t="shared" si="22"/>
        <v>76.947146839619961</v>
      </c>
      <c r="Y68" s="35">
        <f t="shared" si="23"/>
        <v>73.707258701020947</v>
      </c>
      <c r="Z68" s="35">
        <f t="shared" si="24"/>
        <v>58.488506923129393</v>
      </c>
      <c r="AA68" s="35">
        <f t="shared" si="25"/>
        <v>-4.5714562318851506</v>
      </c>
      <c r="AB68" s="35">
        <f t="shared" si="26"/>
        <v>-4.5714562318851506</v>
      </c>
      <c r="AC68" s="35">
        <f t="shared" si="27"/>
        <v>-4.5714562318851506</v>
      </c>
      <c r="AF68">
        <v>2.13</v>
      </c>
      <c r="AG68">
        <v>1.73</v>
      </c>
      <c r="AJ68" t="s">
        <v>72</v>
      </c>
    </row>
    <row r="69" spans="1:36" ht="15" x14ac:dyDescent="0.25">
      <c r="A69">
        <v>3.62</v>
      </c>
      <c r="B69">
        <v>3.24</v>
      </c>
      <c r="C69">
        <v>2.17</v>
      </c>
      <c r="D69" s="20">
        <f t="shared" si="28"/>
        <v>4.5714562318851515E-2</v>
      </c>
      <c r="E69" s="17">
        <f>IF(OR($A69="",$B69="",$C69=""),"",A69*'MPTO_working_3-way'!$I68)</f>
        <v>3.7854867155942427</v>
      </c>
      <c r="F69" s="21">
        <f>IF(OR($A69="",$B69="",$C69=""),"",B69*'MPTO_working_3-way'!$I68)</f>
        <v>3.3881151819130793</v>
      </c>
      <c r="G69" s="22">
        <f>IF(OR($A69="",$B69="",$C69=""),"",C69*'MPTO_working_3-way'!$I68)</f>
        <v>2.2692006002319078</v>
      </c>
      <c r="H69" s="17">
        <f>IF(OR($A69="",$B69="",$C69=""),"",'MPTO_working_3-way'!E68)</f>
        <v>3.8313455998766814</v>
      </c>
      <c r="I69" s="21">
        <f>IF(OR($A69="",$B69="",$C69=""),"",'MPTO_working_3-way'!F68)</f>
        <v>3.4082722900850864</v>
      </c>
      <c r="J69" s="22">
        <f>IF(OR($A69="",$B69="",$C69=""),"",'MPTO_working_3-way'!G68)</f>
        <v>2.2442089585789522</v>
      </c>
      <c r="K69" s="17">
        <f>IF(OR($A69="",$B69="",$C69=""),"",'OddsRatio_working_3-way'!H68)</f>
        <v>3.8094045487350345</v>
      </c>
      <c r="L69" s="21">
        <f>IF(OR($A69="",$B69="",$C69=""),"",'OddsRatio_working_3-way'!I68)</f>
        <v>3.4019336599872059</v>
      </c>
      <c r="M69" s="22">
        <f>IF(OR($A69="",$B69="",$C69=""),"",'OddsRatio_working_3-way'!J68)</f>
        <v>2.2545814206183175</v>
      </c>
      <c r="N69" s="23">
        <f t="shared" ref="N69:N132" si="29">(1/E69)* 100</f>
        <v>26.41668232199887</v>
      </c>
      <c r="O69" s="24">
        <f t="shared" ref="O69:O132" si="30">(1/F69)* 100</f>
        <v>29.514935186924664</v>
      </c>
      <c r="P69" s="24">
        <f t="shared" ref="P69:P132" si="31">(1/G69)* 100</f>
        <v>44.068382491076456</v>
      </c>
      <c r="Q69" t="s">
        <v>140</v>
      </c>
      <c r="R69" t="s">
        <v>69</v>
      </c>
      <c r="S69" t="s">
        <v>487</v>
      </c>
      <c r="T69" s="35">
        <v>100</v>
      </c>
      <c r="U69" s="35">
        <f t="shared" ref="U69:U132" si="32">(1/A70)*((T69*A70)-T69)</f>
        <v>60</v>
      </c>
      <c r="V69" s="35">
        <f t="shared" ref="V69:V132" si="33">(1/B70)*((T69*B70)-T69)</f>
        <v>67.741935483870961</v>
      </c>
      <c r="W69" s="35">
        <f t="shared" ref="W69:W132" si="34">(1/C70)*((T69*C70)-T69)</f>
        <v>67.845659163987136</v>
      </c>
      <c r="X69" s="35">
        <f t="shared" ref="X69:X132" si="35">((1/B70)+(1/C70))*T69</f>
        <v>64.412405352141903</v>
      </c>
      <c r="Y69" s="35">
        <f t="shared" ref="Y69:Y132" si="36">((1/A70)+(1/C70))*T69</f>
        <v>72.154340836012864</v>
      </c>
      <c r="Z69" s="35">
        <f t="shared" ref="Z69:Z132" si="37">((1/A70)+(1/B70))*T69</f>
        <v>72.258064516129039</v>
      </c>
      <c r="AA69" s="35">
        <f t="shared" ref="AA69:AA132" si="38">U69-X69</f>
        <v>-4.4124053521419029</v>
      </c>
      <c r="AB69" s="35">
        <f t="shared" ref="AB69:AB132" si="39">V69-Y69</f>
        <v>-4.4124053521419029</v>
      </c>
      <c r="AC69" s="35">
        <f t="shared" ref="AC69:AC132" si="40">W69-Z69</f>
        <v>-4.4124053521419029</v>
      </c>
      <c r="AF69">
        <v>2.11</v>
      </c>
      <c r="AG69">
        <v>1.75</v>
      </c>
      <c r="AJ69" t="s">
        <v>72</v>
      </c>
    </row>
    <row r="70" spans="1:36" ht="15" x14ac:dyDescent="0.25">
      <c r="A70">
        <v>2.5</v>
      </c>
      <c r="B70">
        <v>3.1</v>
      </c>
      <c r="C70">
        <v>3.11</v>
      </c>
      <c r="D70" s="20">
        <f t="shared" si="28"/>
        <v>4.4124053521418904E-2</v>
      </c>
      <c r="E70" s="17">
        <f>IF(OR($A70="",$B70="",$C70=""),"",A70*'MPTO_working_3-way'!$I69)</f>
        <v>2.610310133803547</v>
      </c>
      <c r="F70" s="21">
        <f>IF(OR($A70="",$B70="",$C70=""),"",B70*'MPTO_working_3-way'!$I69)</f>
        <v>3.2367845659163987</v>
      </c>
      <c r="G70" s="22">
        <f>IF(OR($A70="",$B70="",$C70=""),"",C70*'MPTO_working_3-way'!$I69)</f>
        <v>3.2472258064516129</v>
      </c>
      <c r="H70" s="17">
        <f>IF(OR($A70="",$B70="",$C70=""),"",'MPTO_working_3-way'!E69)</f>
        <v>2.59543423248802</v>
      </c>
      <c r="I70" s="21">
        <f>IF(OR($A70="",$B70="",$C70=""),"",'MPTO_working_3-way'!F69)</f>
        <v>3.2480964894548885</v>
      </c>
      <c r="J70" s="22">
        <f>IF(OR($A70="",$B70="",$C70=""),"",'MPTO_working_3-way'!G69)</f>
        <v>3.2590764654181599</v>
      </c>
      <c r="K70" s="17">
        <f>IF(OR($A70="",$B70="",$C70=""),"",'OddsRatio_working_3-way'!H69)</f>
        <v>2.6021412240779678</v>
      </c>
      <c r="L70" s="21">
        <f>IF(OR($A70="",$B70="",$C70=""),"",'OddsRatio_working_3-way'!I69)</f>
        <v>3.2429977137091548</v>
      </c>
      <c r="M70" s="22">
        <f>IF(OR($A70="",$B70="",$C70=""),"",'OddsRatio_working_3-way'!J69)</f>
        <v>3.2536786552030081</v>
      </c>
      <c r="N70" s="23">
        <f t="shared" si="29"/>
        <v>38.309624096002551</v>
      </c>
      <c r="O70" s="24">
        <f t="shared" si="30"/>
        <v>30.894858141937537</v>
      </c>
      <c r="P70" s="24">
        <f t="shared" si="31"/>
        <v>30.795517762059919</v>
      </c>
      <c r="Q70" t="s">
        <v>77</v>
      </c>
      <c r="R70" t="s">
        <v>143</v>
      </c>
      <c r="S70" t="s">
        <v>487</v>
      </c>
      <c r="T70" s="35">
        <v>100</v>
      </c>
      <c r="U70" s="35">
        <f t="shared" si="32"/>
        <v>62.121212121212118</v>
      </c>
      <c r="V70" s="35">
        <f t="shared" si="33"/>
        <v>67.637540453074436</v>
      </c>
      <c r="W70" s="35">
        <f t="shared" si="34"/>
        <v>65.870307167235495</v>
      </c>
      <c r="X70" s="35">
        <f t="shared" si="35"/>
        <v>66.492152379690069</v>
      </c>
      <c r="Y70" s="35">
        <f t="shared" si="36"/>
        <v>72.00848071155238</v>
      </c>
      <c r="Z70" s="35">
        <f t="shared" si="37"/>
        <v>70.241247425713453</v>
      </c>
      <c r="AA70" s="35">
        <f t="shared" si="38"/>
        <v>-4.3709402584779511</v>
      </c>
      <c r="AB70" s="35">
        <f t="shared" si="39"/>
        <v>-4.370940258477944</v>
      </c>
      <c r="AC70" s="35">
        <f t="shared" si="40"/>
        <v>-4.3709402584779582</v>
      </c>
      <c r="AF70">
        <v>2.2000000000000002</v>
      </c>
      <c r="AG70">
        <v>1.69</v>
      </c>
      <c r="AJ70" t="s">
        <v>72</v>
      </c>
    </row>
    <row r="71" spans="1:36" ht="15" x14ac:dyDescent="0.25">
      <c r="A71">
        <v>2.64</v>
      </c>
      <c r="B71">
        <v>3.09</v>
      </c>
      <c r="C71">
        <v>2.93</v>
      </c>
      <c r="D71" s="20">
        <f t="shared" si="28"/>
        <v>4.3709402584779511E-2</v>
      </c>
      <c r="E71" s="17">
        <f>IF(OR($A71="",$B71="",$C71=""),"",A71*'MPTO_working_3-way'!$I70)</f>
        <v>2.755392822823818</v>
      </c>
      <c r="F71" s="21">
        <f>IF(OR($A71="",$B71="",$C71=""),"",B71*'MPTO_working_3-way'!$I70)</f>
        <v>3.2250620539869685</v>
      </c>
      <c r="G71" s="22">
        <f>IF(OR($A71="",$B71="",$C71=""),"",C71*'MPTO_working_3-way'!$I70)</f>
        <v>3.0580685495734041</v>
      </c>
      <c r="H71" s="17">
        <f>IF(OR($A71="",$B71="",$C71=""),"",'MPTO_working_3-way'!E70)</f>
        <v>2.7456078119285192</v>
      </c>
      <c r="I71" s="21">
        <f>IF(OR($A71="",$B71="",$C71=""),"",'MPTO_working_3-way'!F70)</f>
        <v>3.2356721767396475</v>
      </c>
      <c r="J71" s="22">
        <f>IF(OR($A71="",$B71="",$C71=""),"",'MPTO_working_3-way'!G70)</f>
        <v>3.0606580107245724</v>
      </c>
      <c r="K71" s="17">
        <f>IF(OR($A71="",$B71="",$C71=""),"",'OddsRatio_working_3-way'!H70)</f>
        <v>2.7501903824480061</v>
      </c>
      <c r="L71" s="21">
        <f>IF(OR($A71="",$B71="",$C71=""),"",'OddsRatio_working_3-way'!I70)</f>
        <v>3.2304255483636171</v>
      </c>
      <c r="M71" s="22">
        <f>IF(OR($A71="",$B71="",$C71=""),"",'OddsRatio_working_3-way'!J70)</f>
        <v>3.0596752671491774</v>
      </c>
      <c r="N71" s="23">
        <f t="shared" si="29"/>
        <v>36.292465876976728</v>
      </c>
      <c r="O71" s="24">
        <f t="shared" si="30"/>
        <v>31.007155312368468</v>
      </c>
      <c r="P71" s="24">
        <f t="shared" si="31"/>
        <v>32.700378810654804</v>
      </c>
      <c r="Q71" t="s">
        <v>70</v>
      </c>
      <c r="R71" t="s">
        <v>109</v>
      </c>
      <c r="S71" t="s">
        <v>487</v>
      </c>
      <c r="T71" s="35">
        <v>100</v>
      </c>
      <c r="U71" s="35">
        <f t="shared" si="32"/>
        <v>51.92307692307692</v>
      </c>
      <c r="V71" s="35">
        <f t="shared" si="33"/>
        <v>69.879518072289159</v>
      </c>
      <c r="W71" s="35">
        <f t="shared" si="34"/>
        <v>72.527472527472526</v>
      </c>
      <c r="X71" s="35">
        <f t="shared" si="35"/>
        <v>57.593009400238316</v>
      </c>
      <c r="Y71" s="35">
        <f t="shared" si="36"/>
        <v>75.54945054945054</v>
      </c>
      <c r="Z71" s="35">
        <f t="shared" si="37"/>
        <v>78.197405004633922</v>
      </c>
      <c r="AA71" s="35">
        <f t="shared" si="38"/>
        <v>-5.6699324771613959</v>
      </c>
      <c r="AB71" s="35">
        <f t="shared" si="39"/>
        <v>-5.6699324771613817</v>
      </c>
      <c r="AC71" s="35">
        <f t="shared" si="40"/>
        <v>-5.6699324771613959</v>
      </c>
      <c r="AF71">
        <v>2.41</v>
      </c>
      <c r="AG71">
        <v>1.58</v>
      </c>
      <c r="AJ71" t="s">
        <v>72</v>
      </c>
    </row>
    <row r="72" spans="1:36" ht="15" x14ac:dyDescent="0.25">
      <c r="A72">
        <v>2.08</v>
      </c>
      <c r="B72">
        <v>3.32</v>
      </c>
      <c r="C72">
        <v>3.64</v>
      </c>
      <c r="D72" s="20">
        <f t="shared" si="28"/>
        <v>5.6699324771613879E-2</v>
      </c>
      <c r="E72" s="17">
        <f>IF(OR($A72="",$B72="",$C72=""),"",A72*'MPTO_working_3-way'!$I71)</f>
        <v>2.197934595524957</v>
      </c>
      <c r="F72" s="21">
        <f>IF(OR($A72="",$B72="",$C72=""),"",B72*'MPTO_working_3-way'!$I71)</f>
        <v>3.5082417582417578</v>
      </c>
      <c r="G72" s="22">
        <f>IF(OR($A72="",$B72="",$C72=""),"",C72*'MPTO_working_3-way'!$I71)</f>
        <v>3.8463855421686746</v>
      </c>
      <c r="H72" s="17">
        <f>IF(OR($A72="",$B72="",$C72=""),"",'MPTO_working_3-way'!E71)</f>
        <v>2.1651139458219864</v>
      </c>
      <c r="I72" s="21">
        <f>IF(OR($A72="",$B72="",$C72=""),"",'MPTO_working_3-way'!F71)</f>
        <v>3.5422675577441662</v>
      </c>
      <c r="J72" s="22">
        <f>IF(OR($A72="",$B72="",$C72=""),"",'MPTO_working_3-way'!G71)</f>
        <v>3.908914477940225</v>
      </c>
      <c r="K72" s="17">
        <f>IF(OR($A72="",$B72="",$C72=""),"",'OddsRatio_working_3-way'!H71)</f>
        <v>2.1782618267294271</v>
      </c>
      <c r="L72" s="21">
        <f>IF(OR($A72="",$B72="",$C72=""),"",'OddsRatio_working_3-way'!I71)</f>
        <v>3.5310809611224707</v>
      </c>
      <c r="M72" s="22">
        <f>IF(OR($A72="",$B72="",$C72=""),"",'OddsRatio_working_3-way'!J71)</f>
        <v>3.8801955764497094</v>
      </c>
      <c r="N72" s="23">
        <f t="shared" si="29"/>
        <v>45.497259201252938</v>
      </c>
      <c r="O72" s="24">
        <f t="shared" si="30"/>
        <v>28.504306969459677</v>
      </c>
      <c r="P72" s="24">
        <f t="shared" si="31"/>
        <v>25.998433829287393</v>
      </c>
      <c r="Q72" t="s">
        <v>235</v>
      </c>
      <c r="R72" t="s">
        <v>236</v>
      </c>
      <c r="S72" t="s">
        <v>487</v>
      </c>
      <c r="T72" s="35">
        <v>100</v>
      </c>
      <c r="U72" s="35">
        <f t="shared" si="32"/>
        <v>46.808510638297875</v>
      </c>
      <c r="V72" s="35">
        <f t="shared" si="33"/>
        <v>71.751412429378533</v>
      </c>
      <c r="W72" s="35">
        <f t="shared" si="34"/>
        <v>75.550122249388764</v>
      </c>
      <c r="X72" s="35">
        <f t="shared" si="35"/>
        <v>52.698465321232725</v>
      </c>
      <c r="Y72" s="35">
        <f t="shared" si="36"/>
        <v>77.641367112313375</v>
      </c>
      <c r="Z72" s="35">
        <f t="shared" si="37"/>
        <v>81.440076932323606</v>
      </c>
      <c r="AA72" s="35">
        <f t="shared" si="38"/>
        <v>-5.8899546829348495</v>
      </c>
      <c r="AB72" s="35">
        <f t="shared" si="39"/>
        <v>-5.8899546829348424</v>
      </c>
      <c r="AC72" s="35">
        <f t="shared" si="40"/>
        <v>-5.8899546829348424</v>
      </c>
      <c r="AF72">
        <v>1.88</v>
      </c>
      <c r="AG72">
        <v>1.92</v>
      </c>
      <c r="AJ72" t="s">
        <v>73</v>
      </c>
    </row>
    <row r="73" spans="1:36" ht="15" x14ac:dyDescent="0.25">
      <c r="A73">
        <v>1.88</v>
      </c>
      <c r="B73">
        <v>3.54</v>
      </c>
      <c r="C73">
        <v>4.09</v>
      </c>
      <c r="D73" s="20">
        <f t="shared" si="28"/>
        <v>5.8899546829348504E-2</v>
      </c>
      <c r="E73" s="17">
        <f>IF(OR($A73="",$B73="",$C73=""),"",A73*'MPTO_working_3-way'!$I72)</f>
        <v>1.9907311480391752</v>
      </c>
      <c r="F73" s="21">
        <f>IF(OR($A73="",$B73="",$C73=""),"",B73*'MPTO_working_3-way'!$I72)</f>
        <v>3.7485043957758939</v>
      </c>
      <c r="G73" s="22">
        <f>IF(OR($A73="",$B73="",$C73=""),"",C73*'MPTO_working_3-way'!$I72)</f>
        <v>4.330899146532035</v>
      </c>
      <c r="H73" s="17">
        <f>IF(OR($A73="",$B73="",$C73=""),"",'MPTO_working_3-way'!E72)</f>
        <v>1.9520509474818757</v>
      </c>
      <c r="I73" s="21">
        <f>IF(OR($A73="",$B73="",$C73=""),"",'MPTO_working_3-way'!F72)</f>
        <v>3.8044122240170322</v>
      </c>
      <c r="J73" s="22">
        <f>IF(OR($A73="",$B73="",$C73=""),"",'MPTO_working_3-way'!G72)</f>
        <v>4.4471009403580188</v>
      </c>
      <c r="K73" s="17">
        <f>IF(OR($A73="",$B73="",$C73=""),"",'OddsRatio_working_3-way'!H72)</f>
        <v>1.9664840334995977</v>
      </c>
      <c r="L73" s="21">
        <f>IF(OR($A73="",$B73="",$C73=""),"",'OddsRatio_working_3-way'!I72)</f>
        <v>3.7896243694192928</v>
      </c>
      <c r="M73" s="22">
        <f>IF(OR($A73="",$B73="",$C73=""),"",'OddsRatio_working_3-way'!J72)</f>
        <v>4.3936768903565415</v>
      </c>
      <c r="N73" s="23">
        <f t="shared" si="29"/>
        <v>50.232800194289283</v>
      </c>
      <c r="O73" s="24">
        <f t="shared" si="30"/>
        <v>26.677306317871142</v>
      </c>
      <c r="P73" s="24">
        <f t="shared" si="31"/>
        <v>23.089893487839571</v>
      </c>
      <c r="Q73" t="s">
        <v>146</v>
      </c>
      <c r="R73" t="s">
        <v>464</v>
      </c>
      <c r="S73" t="s">
        <v>487</v>
      </c>
      <c r="T73" s="35">
        <v>100</v>
      </c>
      <c r="U73" s="35">
        <f t="shared" si="32"/>
        <v>75.062344139650875</v>
      </c>
      <c r="V73" s="35">
        <f t="shared" si="33"/>
        <v>71.988795518207283</v>
      </c>
      <c r="W73" s="35">
        <f t="shared" si="34"/>
        <v>47.089947089947096</v>
      </c>
      <c r="X73" s="35">
        <f t="shared" si="35"/>
        <v>80.921257391845643</v>
      </c>
      <c r="Y73" s="35">
        <f t="shared" si="36"/>
        <v>77.847708770402051</v>
      </c>
      <c r="Z73" s="35">
        <f t="shared" si="37"/>
        <v>52.948860342141849</v>
      </c>
      <c r="AA73" s="35">
        <f t="shared" si="38"/>
        <v>-5.8589132521947676</v>
      </c>
      <c r="AB73" s="35">
        <f t="shared" si="39"/>
        <v>-5.8589132521947676</v>
      </c>
      <c r="AC73" s="35">
        <f t="shared" si="40"/>
        <v>-5.8589132521947533</v>
      </c>
      <c r="AF73">
        <v>2.0699999999999998</v>
      </c>
      <c r="AG73">
        <v>1.74</v>
      </c>
      <c r="AJ73" t="s">
        <v>73</v>
      </c>
    </row>
    <row r="74" spans="1:36" ht="15" x14ac:dyDescent="0.25">
      <c r="A74">
        <v>4.01</v>
      </c>
      <c r="B74">
        <v>3.57</v>
      </c>
      <c r="C74">
        <v>1.89</v>
      </c>
      <c r="D74" s="20">
        <f t="shared" si="28"/>
        <v>5.858913252194764E-2</v>
      </c>
      <c r="E74" s="17">
        <f>IF(OR($A74="",$B74="",$C74=""),"",A74*'MPTO_working_3-way'!$I73)</f>
        <v>4.2449424214130094</v>
      </c>
      <c r="F74" s="21">
        <f>IF(OR($A74="",$B74="",$C74=""),"",B74*'MPTO_working_3-way'!$I73)</f>
        <v>3.7791632031033529</v>
      </c>
      <c r="G74" s="22">
        <f>IF(OR($A74="",$B74="",$C74=""),"",C74*'MPTO_working_3-way'!$I73)</f>
        <v>2.0007334604664808</v>
      </c>
      <c r="H74" s="17">
        <f>IF(OR($A74="",$B74="",$C74=""),"",'MPTO_working_3-way'!E73)</f>
        <v>4.3507231434028997</v>
      </c>
      <c r="I74" s="21">
        <f>IF(OR($A74="",$B74="",$C74=""),"",'MPTO_working_3-way'!F73)</f>
        <v>3.8375586891749811</v>
      </c>
      <c r="J74" s="22">
        <f>IF(OR($A74="",$B74="",$C74=""),"",'MPTO_working_3-way'!G73)</f>
        <v>1.9624357678386568</v>
      </c>
      <c r="K74" s="17">
        <f>IF(OR($A74="",$B74="",$C74=""),"",'OddsRatio_working_3-way'!H73)</f>
        <v>4.3033980744287321</v>
      </c>
      <c r="L74" s="21">
        <f>IF(OR($A74="",$B74="",$C74=""),"",'OddsRatio_working_3-way'!I73)</f>
        <v>3.820509319362738</v>
      </c>
      <c r="M74" s="22">
        <f>IF(OR($A74="",$B74="",$C74=""),"",'OddsRatio_working_3-way'!J73)</f>
        <v>1.976752254565306</v>
      </c>
      <c r="N74" s="23">
        <f t="shared" si="29"/>
        <v>23.557445560524968</v>
      </c>
      <c r="O74" s="24">
        <f t="shared" si="30"/>
        <v>26.460884229049046</v>
      </c>
      <c r="P74" s="24">
        <f t="shared" si="31"/>
        <v>49.981670210425989</v>
      </c>
      <c r="Q74" t="s">
        <v>147</v>
      </c>
      <c r="R74" t="s">
        <v>453</v>
      </c>
      <c r="S74" t="s">
        <v>487</v>
      </c>
      <c r="T74" s="35">
        <v>100</v>
      </c>
      <c r="U74" s="35">
        <f t="shared" si="32"/>
        <v>37.5</v>
      </c>
      <c r="V74" s="35">
        <f t="shared" si="33"/>
        <v>76.415094339622627</v>
      </c>
      <c r="W74" s="35">
        <f t="shared" si="34"/>
        <v>80.198019801980209</v>
      </c>
      <c r="X74" s="35">
        <f t="shared" si="35"/>
        <v>43.386885858397164</v>
      </c>
      <c r="Y74" s="35">
        <f t="shared" si="36"/>
        <v>82.301980198019791</v>
      </c>
      <c r="Z74" s="35">
        <f t="shared" si="37"/>
        <v>86.084905660377359</v>
      </c>
      <c r="AA74" s="35">
        <f t="shared" si="38"/>
        <v>-5.8868858583971644</v>
      </c>
      <c r="AB74" s="35">
        <f t="shared" si="39"/>
        <v>-5.8868858583971644</v>
      </c>
      <c r="AC74" s="35">
        <f t="shared" si="40"/>
        <v>-5.8868858583971502</v>
      </c>
      <c r="AF74">
        <v>1.98</v>
      </c>
      <c r="AG74">
        <v>1.83</v>
      </c>
      <c r="AJ74" t="s">
        <v>73</v>
      </c>
    </row>
    <row r="75" spans="1:36" ht="15" x14ac:dyDescent="0.25">
      <c r="A75">
        <v>1.6</v>
      </c>
      <c r="B75">
        <v>4.24</v>
      </c>
      <c r="C75">
        <v>5.05</v>
      </c>
      <c r="D75" s="20">
        <f t="shared" si="28"/>
        <v>5.8868858583971617E-2</v>
      </c>
      <c r="E75" s="17">
        <f>IF(OR($A75="",$B75="",$C75=""),"",A75*'MPTO_working_3-way'!$I74)</f>
        <v>1.6941901737343548</v>
      </c>
      <c r="F75" s="21">
        <f>IF(OR($A75="",$B75="",$C75=""),"",B75*'MPTO_working_3-way'!$I74)</f>
        <v>4.4896039603960398</v>
      </c>
      <c r="G75" s="22">
        <f>IF(OR($A75="",$B75="",$C75=""),"",C75*'MPTO_working_3-way'!$I74)</f>
        <v>5.3472877358490569</v>
      </c>
      <c r="H75" s="17">
        <f>IF(OR($A75="",$B75="",$C75=""),"",'MPTO_working_3-way'!E74)</f>
        <v>1.6518630904929672</v>
      </c>
      <c r="I75" s="21">
        <f>IF(OR($A75="",$B75="",$C75=""),"",'MPTO_working_3-way'!F74)</f>
        <v>4.6247885093055912</v>
      </c>
      <c r="J75" s="22">
        <f>IF(OR($A75="",$B75="",$C75=""),"",'MPTO_working_3-way'!G74)</f>
        <v>5.6054801692918534</v>
      </c>
      <c r="K75" s="17">
        <f>IF(OR($A75="",$B75="",$C75=""),"",'OddsRatio_working_3-way'!H74)</f>
        <v>1.6657245507963061</v>
      </c>
      <c r="L75" s="21">
        <f>IF(OR($A75="",$B75="",$C75=""),"",'OddsRatio_working_3-way'!I74)</f>
        <v>4.5949125743000554</v>
      </c>
      <c r="M75" s="22">
        <f>IF(OR($A75="",$B75="",$C75=""),"",'OddsRatio_working_3-way'!J74)</f>
        <v>5.493640717875067</v>
      </c>
      <c r="N75" s="23">
        <f t="shared" si="29"/>
        <v>59.025250854559488</v>
      </c>
      <c r="O75" s="24">
        <f t="shared" si="30"/>
        <v>22.273679567758297</v>
      </c>
      <c r="P75" s="24">
        <f t="shared" si="31"/>
        <v>18.701069577682215</v>
      </c>
      <c r="Q75" t="s">
        <v>455</v>
      </c>
      <c r="R75" t="s">
        <v>234</v>
      </c>
      <c r="S75" t="s">
        <v>487</v>
      </c>
      <c r="T75" s="35">
        <v>100</v>
      </c>
      <c r="U75" s="35">
        <f t="shared" si="32"/>
        <v>27.007299270072991</v>
      </c>
      <c r="V75" s="35">
        <f t="shared" si="33"/>
        <v>80.314960629921259</v>
      </c>
      <c r="W75" s="35">
        <f t="shared" si="34"/>
        <v>86.37602179836513</v>
      </c>
      <c r="X75" s="35">
        <f t="shared" si="35"/>
        <v>33.309017571713618</v>
      </c>
      <c r="Y75" s="35">
        <f t="shared" si="36"/>
        <v>86.616678931561893</v>
      </c>
      <c r="Z75" s="35">
        <f t="shared" si="37"/>
        <v>92.677740100005749</v>
      </c>
      <c r="AA75" s="35">
        <f t="shared" si="38"/>
        <v>-6.3017183016406264</v>
      </c>
      <c r="AB75" s="35">
        <f t="shared" si="39"/>
        <v>-6.3017183016406335</v>
      </c>
      <c r="AC75" s="35">
        <f t="shared" si="40"/>
        <v>-6.3017183016406193</v>
      </c>
      <c r="AF75">
        <v>1.79</v>
      </c>
      <c r="AG75">
        <v>2.0099999999999998</v>
      </c>
      <c r="AJ75" t="s">
        <v>73</v>
      </c>
    </row>
    <row r="76" spans="1:36" ht="15" x14ac:dyDescent="0.25">
      <c r="A76">
        <v>1.37</v>
      </c>
      <c r="B76">
        <v>5.08</v>
      </c>
      <c r="C76">
        <v>7.34</v>
      </c>
      <c r="D76" s="20">
        <f t="shared" si="28"/>
        <v>6.3017183016406353E-2</v>
      </c>
      <c r="E76" s="17">
        <f>IF(OR($A76="",$B76="",$C76=""),"",A76*'MPTO_working_3-way'!$I75)</f>
        <v>1.4563335407324769</v>
      </c>
      <c r="F76" s="21">
        <f>IF(OR($A76="",$B76="",$C76=""),"",B76*'MPTO_working_3-way'!$I75)</f>
        <v>5.4001272897233443</v>
      </c>
      <c r="G76" s="22">
        <f>IF(OR($A76="",$B76="",$C76=""),"",C76*'MPTO_working_3-way'!$I75)</f>
        <v>7.8025461233404227</v>
      </c>
      <c r="H76" s="17">
        <f>IF(OR($A76="",$B76="",$C76=""),"",'MPTO_working_3-way'!E75)</f>
        <v>1.4105938539832825</v>
      </c>
      <c r="I76" s="21">
        <f>IF(OR($A76="",$B76="",$C76=""),"",'MPTO_working_3-way'!F75)</f>
        <v>5.6868372671427005</v>
      </c>
      <c r="J76" s="22">
        <f>IF(OR($A76="",$B76="",$C76=""),"",'MPTO_working_3-way'!G75)</f>
        <v>8.6779902494181105</v>
      </c>
      <c r="K76" s="17">
        <f>IF(OR($A76="",$B76="",$C76=""),"",'OddsRatio_working_3-way'!H75)</f>
        <v>1.4234776663974651</v>
      </c>
      <c r="L76" s="21">
        <f>IF(OR($A76="",$B76="",$C76=""),"",'OddsRatio_working_3-way'!I75)</f>
        <v>5.6696996727071811</v>
      </c>
      <c r="M76" s="22">
        <f>IF(OR($A76="",$B76="",$C76=""),"",'OddsRatio_working_3-way'!J75)</f>
        <v>8.2563470404322352</v>
      </c>
      <c r="N76" s="23">
        <f t="shared" si="29"/>
        <v>68.66558875633946</v>
      </c>
      <c r="O76" s="24">
        <f t="shared" si="30"/>
        <v>18.518082007123045</v>
      </c>
      <c r="P76" s="24">
        <f t="shared" si="31"/>
        <v>12.816329236537474</v>
      </c>
      <c r="Q76" t="s">
        <v>454</v>
      </c>
      <c r="R76" t="s">
        <v>237</v>
      </c>
      <c r="S76" t="s">
        <v>487</v>
      </c>
      <c r="T76" s="35">
        <v>100</v>
      </c>
      <c r="U76" s="35">
        <f t="shared" si="32"/>
        <v>47.368421052631575</v>
      </c>
      <c r="V76" s="35">
        <f t="shared" si="33"/>
        <v>71.014492753623188</v>
      </c>
      <c r="W76" s="35">
        <f t="shared" si="34"/>
        <v>72.602739726027394</v>
      </c>
      <c r="X76" s="35">
        <f t="shared" si="35"/>
        <v>56.382767520349411</v>
      </c>
      <c r="Y76" s="35">
        <f t="shared" si="36"/>
        <v>80.028839221341016</v>
      </c>
      <c r="Z76" s="35">
        <f t="shared" si="37"/>
        <v>81.617086193745237</v>
      </c>
      <c r="AA76" s="35">
        <f t="shared" si="38"/>
        <v>-9.0143464677178358</v>
      </c>
      <c r="AB76" s="35">
        <f t="shared" si="39"/>
        <v>-9.0143464677178287</v>
      </c>
      <c r="AC76" s="35">
        <f t="shared" si="40"/>
        <v>-9.0143464677178429</v>
      </c>
      <c r="AF76">
        <v>1.68</v>
      </c>
      <c r="AG76">
        <v>2.16</v>
      </c>
      <c r="AJ76" t="s">
        <v>73</v>
      </c>
    </row>
    <row r="77" spans="1:36" ht="15" x14ac:dyDescent="0.25">
      <c r="A77">
        <v>1.9</v>
      </c>
      <c r="B77">
        <v>3.45</v>
      </c>
      <c r="C77">
        <v>3.65</v>
      </c>
      <c r="D77" s="20">
        <f t="shared" si="28"/>
        <v>9.0143464677178375E-2</v>
      </c>
      <c r="E77" s="17">
        <f>IF(OR($A77="",$B77="",$C77=""),"",A77*'MPTO_working_3-way'!$I76)</f>
        <v>2.071272582886639</v>
      </c>
      <c r="F77" s="21">
        <f>IF(OR($A77="",$B77="",$C77=""),"",B77*'MPTO_working_3-way'!$I76)</f>
        <v>3.7609949531362656</v>
      </c>
      <c r="G77" s="22">
        <f>IF(OR($A77="",$B77="",$C77=""),"",C77*'MPTO_working_3-way'!$I76)</f>
        <v>3.9790236460717008</v>
      </c>
      <c r="H77" s="17">
        <f>IF(OR($A77="",$B77="",$C77=""),"",'MPTO_working_3-way'!E76)</f>
        <v>2.015040390783462</v>
      </c>
      <c r="I77" s="21">
        <f>IF(OR($A77="",$B77="",$C77=""),"",'MPTO_working_3-way'!F76)</f>
        <v>3.8490072795034393</v>
      </c>
      <c r="J77" s="22">
        <f>IF(OR($A77="",$B77="",$C77=""),"",'MPTO_working_3-way'!G76)</f>
        <v>4.0996244627532734</v>
      </c>
      <c r="K77" s="17">
        <f>IF(OR($A77="",$B77="",$C77=""),"",'OddsRatio_working_3-way'!H76)</f>
        <v>2.0356879922652329</v>
      </c>
      <c r="L77" s="21">
        <f>IF(OR($A77="",$B77="",$C77=""),"",'OddsRatio_working_3-way'!I76)</f>
        <v>3.8193728678331347</v>
      </c>
      <c r="M77" s="22">
        <f>IF(OR($A77="",$B77="",$C77=""),"",'OddsRatio_working_3-way'!J76)</f>
        <v>4.0495257550031862</v>
      </c>
      <c r="N77" s="23">
        <f t="shared" si="29"/>
        <v>48.27949774753187</v>
      </c>
      <c r="O77" s="24">
        <f t="shared" si="30"/>
        <v>26.588708904437841</v>
      </c>
      <c r="P77" s="24">
        <f t="shared" si="31"/>
        <v>25.131793348030289</v>
      </c>
      <c r="Q77" t="s">
        <v>233</v>
      </c>
      <c r="R77" t="s">
        <v>115</v>
      </c>
      <c r="S77" t="s">
        <v>487</v>
      </c>
      <c r="T77" s="35">
        <v>100</v>
      </c>
      <c r="U77" s="35">
        <f t="shared" si="32"/>
        <v>81.060606060606062</v>
      </c>
      <c r="V77" s="35">
        <f t="shared" si="33"/>
        <v>71.014492753623188</v>
      </c>
      <c r="W77" s="35">
        <f t="shared" si="34"/>
        <v>41.860465116279073</v>
      </c>
      <c r="X77" s="35">
        <f t="shared" si="35"/>
        <v>87.125042130097754</v>
      </c>
      <c r="Y77" s="35">
        <f t="shared" si="36"/>
        <v>77.078928823114865</v>
      </c>
      <c r="Z77" s="35">
        <f t="shared" si="37"/>
        <v>47.92490118577075</v>
      </c>
      <c r="AA77" s="35">
        <f t="shared" si="38"/>
        <v>-6.0644360694916912</v>
      </c>
      <c r="AB77" s="35">
        <f t="shared" si="39"/>
        <v>-6.064436069491677</v>
      </c>
      <c r="AC77" s="35">
        <f t="shared" si="40"/>
        <v>-6.064436069491677</v>
      </c>
      <c r="AF77">
        <v>1.84</v>
      </c>
      <c r="AG77">
        <v>2.04</v>
      </c>
      <c r="AJ77" t="s">
        <v>73</v>
      </c>
    </row>
    <row r="78" spans="1:36" ht="15" x14ac:dyDescent="0.25">
      <c r="A78">
        <v>5.28</v>
      </c>
      <c r="B78">
        <v>3.45</v>
      </c>
      <c r="C78">
        <v>1.72</v>
      </c>
      <c r="D78" s="20">
        <f t="shared" si="28"/>
        <v>6.0644360694916966E-2</v>
      </c>
      <c r="E78" s="17">
        <f>IF(OR($A78="",$B78="",$C78=""),"",A78*'MPTO_working_3-way'!$I77)</f>
        <v>5.6002022244691618</v>
      </c>
      <c r="F78" s="21">
        <f>IF(OR($A78="",$B78="",$C78=""),"",B78*'MPTO_working_3-way'!$I77)</f>
        <v>3.6592230443974638</v>
      </c>
      <c r="G78" s="22">
        <f>IF(OR($A78="",$B78="",$C78=""),"",C78*'MPTO_working_3-way'!$I77)</f>
        <v>1.8243083003952572</v>
      </c>
      <c r="H78" s="17">
        <f>IF(OR($A78="",$B78="",$C78=""),"",'MPTO_working_3-way'!E77)</f>
        <v>5.9108937788644411</v>
      </c>
      <c r="I78" s="21">
        <f>IF(OR($A78="",$B78="",$C78=""),"",'MPTO_working_3-way'!F77)</f>
        <v>3.7086446407772522</v>
      </c>
      <c r="J78" s="22">
        <f>IF(OR($A78="",$B78="",$C78=""),"",'MPTO_working_3-way'!G77)</f>
        <v>1.7819576582356236</v>
      </c>
      <c r="K78" s="17">
        <f>IF(OR($A78="",$B78="",$C78=""),"",'OddsRatio_working_3-way'!H77)</f>
        <v>5.7390429550659459</v>
      </c>
      <c r="L78" s="21">
        <f>IF(OR($A78="",$B78="",$C78=""),"",'OddsRatio_working_3-way'!I77)</f>
        <v>3.7127699158671876</v>
      </c>
      <c r="M78" s="22">
        <f>IF(OR($A78="",$B78="",$C78=""),"",'OddsRatio_working_3-way'!J77)</f>
        <v>1.7972221793568883</v>
      </c>
      <c r="N78" s="23">
        <f t="shared" si="29"/>
        <v>17.856498031993642</v>
      </c>
      <c r="O78" s="24">
        <f t="shared" si="30"/>
        <v>27.328205683746788</v>
      </c>
      <c r="P78" s="24">
        <f t="shared" si="31"/>
        <v>54.815296284259553</v>
      </c>
      <c r="Q78" t="s">
        <v>167</v>
      </c>
      <c r="R78" t="s">
        <v>465</v>
      </c>
      <c r="S78" t="s">
        <v>487</v>
      </c>
      <c r="T78" s="35">
        <v>100</v>
      </c>
      <c r="U78" s="35">
        <f t="shared" si="32"/>
        <v>62.121212121212118</v>
      </c>
      <c r="V78" s="35">
        <f t="shared" si="33"/>
        <v>71.014492753623188</v>
      </c>
      <c r="W78" s="35">
        <f t="shared" si="34"/>
        <v>61.389961389961393</v>
      </c>
      <c r="X78" s="35">
        <f t="shared" si="35"/>
        <v>67.595545856415427</v>
      </c>
      <c r="Y78" s="35">
        <f t="shared" si="36"/>
        <v>76.48882648882649</v>
      </c>
      <c r="Z78" s="35">
        <f t="shared" si="37"/>
        <v>66.864295125164702</v>
      </c>
      <c r="AA78" s="35">
        <f t="shared" si="38"/>
        <v>-5.4743337352033095</v>
      </c>
      <c r="AB78" s="35">
        <f t="shared" si="39"/>
        <v>-5.4743337352033024</v>
      </c>
      <c r="AC78" s="35">
        <f t="shared" si="40"/>
        <v>-5.4743337352033095</v>
      </c>
      <c r="AF78">
        <v>1.97</v>
      </c>
      <c r="AG78">
        <v>1.84</v>
      </c>
      <c r="AJ78" t="s">
        <v>73</v>
      </c>
    </row>
    <row r="79" spans="1:36" ht="15" x14ac:dyDescent="0.25">
      <c r="A79">
        <v>2.64</v>
      </c>
      <c r="B79">
        <v>3.45</v>
      </c>
      <c r="C79">
        <v>2.59</v>
      </c>
      <c r="D79" s="20">
        <f t="shared" si="28"/>
        <v>5.4743337352033183E-2</v>
      </c>
      <c r="E79" s="17">
        <f>IF(OR($A79="",$B79="",$C79=""),"",A79*'MPTO_working_3-way'!$I78)</f>
        <v>2.7845224106093678</v>
      </c>
      <c r="F79" s="21">
        <f>IF(OR($A79="",$B79="",$C79=""),"",B79*'MPTO_working_3-way'!$I78)</f>
        <v>3.6388645138645148</v>
      </c>
      <c r="G79" s="22">
        <f>IF(OR($A79="",$B79="",$C79=""),"",C79*'MPTO_working_3-way'!$I78)</f>
        <v>2.7317852437417658</v>
      </c>
      <c r="H79" s="17">
        <f>IF(OR($A79="",$B79="",$C79=""),"",'MPTO_working_3-way'!E78)</f>
        <v>2.7736165849896066</v>
      </c>
      <c r="I79" s="21">
        <f>IF(OR($A79="",$B79="",$C79=""),"",'MPTO_working_3-way'!F78)</f>
        <v>3.681786257206805</v>
      </c>
      <c r="J79" s="22">
        <f>IF(OR($A79="",$B79="",$C79=""),"",'MPTO_working_3-way'!G78)</f>
        <v>2.7184801222466279</v>
      </c>
      <c r="K79" s="17">
        <f>IF(OR($A79="",$B79="",$C79=""),"",'OddsRatio_working_3-way'!H78)</f>
        <v>2.7796607893547578</v>
      </c>
      <c r="L79" s="21">
        <f>IF(OR($A79="",$B79="",$C79=""),"",'OddsRatio_working_3-way'!I78)</f>
        <v>3.658639593853144</v>
      </c>
      <c r="M79" s="22">
        <f>IF(OR($A79="",$B79="",$C79=""),"",'OddsRatio_working_3-way'!J78)</f>
        <v>2.7254028384597957</v>
      </c>
      <c r="N79" s="23">
        <f t="shared" si="29"/>
        <v>35.912801282901469</v>
      </c>
      <c r="O79" s="24">
        <f t="shared" si="30"/>
        <v>27.481100112133301</v>
      </c>
      <c r="P79" s="24">
        <f t="shared" si="31"/>
        <v>36.606098604965212</v>
      </c>
      <c r="Q79" t="s">
        <v>92</v>
      </c>
      <c r="R79" t="s">
        <v>466</v>
      </c>
      <c r="S79" t="s">
        <v>487</v>
      </c>
      <c r="T79" s="35">
        <v>100</v>
      </c>
      <c r="U79" s="35">
        <f t="shared" si="32"/>
        <v>68.253968253968253</v>
      </c>
      <c r="V79" s="35">
        <f t="shared" si="33"/>
        <v>72.899728997289984</v>
      </c>
      <c r="W79" s="35">
        <f t="shared" si="34"/>
        <v>53.271028037383175</v>
      </c>
      <c r="X79" s="35">
        <f t="shared" si="35"/>
        <v>73.829242965326841</v>
      </c>
      <c r="Y79" s="35">
        <f t="shared" si="36"/>
        <v>78.475003708648572</v>
      </c>
      <c r="Z79" s="35">
        <f t="shared" si="37"/>
        <v>58.846302748741778</v>
      </c>
      <c r="AA79" s="35">
        <f t="shared" si="38"/>
        <v>-5.5752747113585883</v>
      </c>
      <c r="AB79" s="35">
        <f t="shared" si="39"/>
        <v>-5.5752747113585883</v>
      </c>
      <c r="AC79" s="35">
        <f t="shared" si="40"/>
        <v>-5.5752747113586025</v>
      </c>
      <c r="AF79">
        <v>1.9</v>
      </c>
      <c r="AG79">
        <v>1.9</v>
      </c>
      <c r="AJ79" t="s">
        <v>73</v>
      </c>
    </row>
    <row r="80" spans="1:36" ht="15" x14ac:dyDescent="0.25">
      <c r="A80">
        <v>3.15</v>
      </c>
      <c r="B80">
        <v>3.69</v>
      </c>
      <c r="C80">
        <v>2.14</v>
      </c>
      <c r="D80" s="20">
        <f t="shared" si="28"/>
        <v>5.575274711358591E-2</v>
      </c>
      <c r="E80" s="17">
        <f>IF(OR($A80="",$B80="",$C80=""),"",A80*'MPTO_working_3-way'!$I79)</f>
        <v>3.3256211534077957</v>
      </c>
      <c r="F80" s="21">
        <f>IF(OR($A80="",$B80="",$C80=""),"",B80*'MPTO_working_3-way'!$I79)</f>
        <v>3.895727636849132</v>
      </c>
      <c r="G80" s="22">
        <f>IF(OR($A80="",$B80="",$C80=""),"",C80*'MPTO_working_3-way'!$I79)</f>
        <v>2.259310878823074</v>
      </c>
      <c r="H80" s="17">
        <f>IF(OR($A80="",$B80="",$C80=""),"",'MPTO_working_3-way'!E79)</f>
        <v>3.3458684239198413</v>
      </c>
      <c r="I80" s="21">
        <f>IF(OR($A80="",$B80="",$C80=""),"",'MPTO_working_3-way'!F79)</f>
        <v>3.9616753706561676</v>
      </c>
      <c r="J80" s="22">
        <f>IF(OR($A80="",$B80="",$C80=""),"",'MPTO_working_3-way'!G79)</f>
        <v>2.2286334033077</v>
      </c>
      <c r="K80" s="17">
        <f>IF(OR($A80="",$B80="",$C80=""),"",'OddsRatio_working_3-way'!H79)</f>
        <v>3.3410210228519643</v>
      </c>
      <c r="L80" s="21">
        <f>IF(OR($A80="",$B80="",$C80=""),"",'OddsRatio_working_3-way'!I79)</f>
        <v>3.9289983960333883</v>
      </c>
      <c r="M80" s="22">
        <f>IF(OR($A80="",$B80="",$C80=""),"",'OddsRatio_working_3-way'!J79)</f>
        <v>2.2412855656052275</v>
      </c>
      <c r="N80" s="23">
        <f t="shared" si="29"/>
        <v>30.069570581582646</v>
      </c>
      <c r="O80" s="24">
        <f t="shared" si="30"/>
        <v>25.66914561842421</v>
      </c>
      <c r="P80" s="24">
        <f t="shared" si="31"/>
        <v>44.261283799993144</v>
      </c>
      <c r="Q80" t="s">
        <v>456</v>
      </c>
      <c r="R80" t="s">
        <v>452</v>
      </c>
      <c r="S80" t="s">
        <v>487</v>
      </c>
      <c r="T80" s="35">
        <v>100</v>
      </c>
      <c r="U80" s="35">
        <f t="shared" si="32"/>
        <v>66.101694915254228</v>
      </c>
      <c r="V80" s="35">
        <f t="shared" si="33"/>
        <v>71.671388101982998</v>
      </c>
      <c r="W80" s="35">
        <f t="shared" si="34"/>
        <v>60</v>
      </c>
      <c r="X80" s="35">
        <f t="shared" si="35"/>
        <v>68.328611898017002</v>
      </c>
      <c r="Y80" s="35">
        <f t="shared" si="36"/>
        <v>73.898305084745758</v>
      </c>
      <c r="Z80" s="35">
        <f t="shared" si="37"/>
        <v>62.226916982762759</v>
      </c>
      <c r="AA80" s="35">
        <f t="shared" si="38"/>
        <v>-2.2269169827627735</v>
      </c>
      <c r="AB80" s="35">
        <f t="shared" si="39"/>
        <v>-2.2269169827627593</v>
      </c>
      <c r="AC80" s="35">
        <f t="shared" si="40"/>
        <v>-2.2269169827627593</v>
      </c>
      <c r="AF80">
        <v>2</v>
      </c>
      <c r="AG80">
        <v>1.81</v>
      </c>
      <c r="AJ80" t="s">
        <v>73</v>
      </c>
    </row>
    <row r="81" spans="1:36" ht="15" x14ac:dyDescent="0.25">
      <c r="A81">
        <v>2.95</v>
      </c>
      <c r="B81">
        <v>3.53</v>
      </c>
      <c r="C81">
        <v>2.5</v>
      </c>
      <c r="D81" s="20">
        <f t="shared" si="28"/>
        <v>2.2269169827627611E-2</v>
      </c>
      <c r="E81" s="17">
        <f>IF(OR($A81="",$B81="",$C81=""),"",A81*'MPTO_working_3-way'!$I80)</f>
        <v>3.0156940509915016</v>
      </c>
      <c r="F81" s="21">
        <f>IF(OR($A81="",$B81="",$C81=""),"",B81*'MPTO_working_3-way'!$I80)</f>
        <v>3.6086101694915254</v>
      </c>
      <c r="G81" s="22">
        <f>IF(OR($A81="",$B81="",$C81=""),"",C81*'MPTO_working_3-way'!$I80)</f>
        <v>2.5556729245690688</v>
      </c>
      <c r="H81" s="17">
        <f>IF(OR($A81="",$B81="",$C81=""),"",'MPTO_working_3-way'!E80)</f>
        <v>3.0160454137341794</v>
      </c>
      <c r="I81" s="21">
        <f>IF(OR($A81="",$B81="",$C81=""),"",'MPTO_working_3-way'!F80)</f>
        <v>3.6249869460786019</v>
      </c>
      <c r="J81" s="22">
        <f>IF(OR($A81="",$B81="",$C81=""),"",'MPTO_working_3-way'!G80)</f>
        <v>2.5472713485482252</v>
      </c>
      <c r="K81" s="17">
        <f>IF(OR($A81="",$B81="",$C81=""),"",'OddsRatio_working_3-way'!H80)</f>
        <v>3.0165514027959373</v>
      </c>
      <c r="L81" s="21">
        <f>IF(OR($A81="",$B81="",$C81=""),"",'OddsRatio_working_3-way'!I80)</f>
        <v>3.6163461790121638</v>
      </c>
      <c r="M81" s="22">
        <f>IF(OR($A81="",$B81="",$C81=""),"",'OddsRatio_working_3-way'!J80)</f>
        <v>2.551193386766105</v>
      </c>
      <c r="N81" s="23">
        <f t="shared" si="29"/>
        <v>33.159862475811146</v>
      </c>
      <c r="O81" s="24">
        <f t="shared" si="30"/>
        <v>27.711499802731698</v>
      </c>
      <c r="P81" s="24">
        <f t="shared" si="31"/>
        <v>39.12863772145716</v>
      </c>
      <c r="Q81" t="s">
        <v>356</v>
      </c>
      <c r="R81" t="s">
        <v>240</v>
      </c>
      <c r="S81" t="s">
        <v>487</v>
      </c>
      <c r="T81" s="35">
        <v>100</v>
      </c>
      <c r="U81" s="35">
        <f t="shared" si="32"/>
        <v>84.615384615384613</v>
      </c>
      <c r="V81" s="35">
        <f t="shared" si="33"/>
        <v>78.94736842105263</v>
      </c>
      <c r="W81" s="35">
        <f t="shared" si="34"/>
        <v>33.774834437086092</v>
      </c>
      <c r="X81" s="35">
        <f t="shared" si="35"/>
        <v>87.277797141861285</v>
      </c>
      <c r="Y81" s="35">
        <f t="shared" si="36"/>
        <v>81.609780947529302</v>
      </c>
      <c r="Z81" s="35">
        <f t="shared" si="37"/>
        <v>36.43724696356275</v>
      </c>
      <c r="AA81" s="35">
        <f t="shared" si="38"/>
        <v>-2.6624125264766718</v>
      </c>
      <c r="AB81" s="35">
        <f t="shared" si="39"/>
        <v>-2.6624125264766718</v>
      </c>
      <c r="AC81" s="35">
        <f t="shared" si="40"/>
        <v>-2.6624125264766576</v>
      </c>
      <c r="AF81">
        <v>1.84</v>
      </c>
      <c r="AG81">
        <v>2.06</v>
      </c>
      <c r="AJ81" t="s">
        <v>442</v>
      </c>
    </row>
    <row r="82" spans="1:36" ht="15" x14ac:dyDescent="0.25">
      <c r="A82">
        <v>6.5</v>
      </c>
      <c r="B82">
        <v>4.75</v>
      </c>
      <c r="C82">
        <v>1.51</v>
      </c>
      <c r="D82" s="20">
        <f t="shared" si="28"/>
        <v>2.6624125264766541E-2</v>
      </c>
      <c r="E82" s="17">
        <f>IF(OR($A82="",$B82="",$C82=""),"",A82*'MPTO_working_3-way'!$I81)</f>
        <v>6.673056814220983</v>
      </c>
      <c r="F82" s="21">
        <f>IF(OR($A82="",$B82="",$C82=""),"",B82*'MPTO_working_3-way'!$I81)</f>
        <v>4.8764645950076408</v>
      </c>
      <c r="G82" s="22">
        <f>IF(OR($A82="",$B82="",$C82=""),"",C82*'MPTO_working_3-way'!$I81)</f>
        <v>1.5502024291497976</v>
      </c>
      <c r="H82" s="17">
        <f>IF(OR($A82="",$B82="",$C82=""),"",'MPTO_working_3-way'!E81)</f>
        <v>6.8979101165156269</v>
      </c>
      <c r="I82" s="21">
        <f>IF(OR($A82="",$B82="",$C82=""),"",'MPTO_working_3-way'!F81)</f>
        <v>4.9590479989363105</v>
      </c>
      <c r="J82" s="22">
        <f>IF(OR($A82="",$B82="",$C82=""),"",'MPTO_working_3-way'!G81)</f>
        <v>1.5305100742746933</v>
      </c>
      <c r="K82" s="17">
        <f>IF(OR($A82="",$B82="",$C82=""),"",'OddsRatio_working_3-way'!H81)</f>
        <v>6.7905932120898305</v>
      </c>
      <c r="L82" s="21">
        <f>IF(OR($A82="",$B82="",$C82=""),"",'OddsRatio_working_3-way'!I81)</f>
        <v>4.9481317355157941</v>
      </c>
      <c r="M82" s="22">
        <f>IF(OR($A82="",$B82="",$C82=""),"",'OddsRatio_working_3-way'!J81)</f>
        <v>1.536945916030148</v>
      </c>
      <c r="N82" s="23">
        <f t="shared" si="29"/>
        <v>14.98563593627579</v>
      </c>
      <c r="O82" s="24">
        <f t="shared" si="30"/>
        <v>20.506659702272138</v>
      </c>
      <c r="P82" s="24">
        <f t="shared" si="31"/>
        <v>64.507704361452085</v>
      </c>
      <c r="Q82" t="s">
        <v>354</v>
      </c>
      <c r="R82" t="s">
        <v>194</v>
      </c>
      <c r="S82" t="s">
        <v>487</v>
      </c>
      <c r="T82" s="35">
        <v>100</v>
      </c>
      <c r="U82" s="35">
        <f t="shared" si="32"/>
        <v>55.55555555555555</v>
      </c>
      <c r="V82" s="35">
        <f t="shared" si="33"/>
        <v>66.101694915254228</v>
      </c>
      <c r="W82" s="35">
        <f t="shared" si="34"/>
        <v>73.890339425587456</v>
      </c>
      <c r="X82" s="35">
        <f t="shared" si="35"/>
        <v>60.007965659158288</v>
      </c>
      <c r="Y82" s="35">
        <f t="shared" si="36"/>
        <v>70.554105018856973</v>
      </c>
      <c r="Z82" s="35">
        <f t="shared" si="37"/>
        <v>78.342749529190201</v>
      </c>
      <c r="AA82" s="35">
        <f t="shared" si="38"/>
        <v>-4.4524101036027375</v>
      </c>
      <c r="AB82" s="35">
        <f t="shared" si="39"/>
        <v>-4.4524101036027446</v>
      </c>
      <c r="AC82" s="35">
        <f t="shared" si="40"/>
        <v>-4.4524101036027446</v>
      </c>
      <c r="AF82">
        <v>1.66</v>
      </c>
      <c r="AG82">
        <v>2.34</v>
      </c>
      <c r="AJ82" t="s">
        <v>442</v>
      </c>
    </row>
    <row r="83" spans="1:36" ht="15" x14ac:dyDescent="0.25">
      <c r="A83">
        <v>2.25</v>
      </c>
      <c r="B83">
        <v>2.95</v>
      </c>
      <c r="C83">
        <v>3.83</v>
      </c>
      <c r="D83" s="20">
        <f t="shared" si="28"/>
        <v>4.452410103602733E-2</v>
      </c>
      <c r="E83" s="17">
        <f>IF(OR($A83="",$B83="",$C83=""),"",A83*'MPTO_working_3-way'!$I82)</f>
        <v>2.3501792273310613</v>
      </c>
      <c r="F83" s="21">
        <f>IF(OR($A83="",$B83="",$C83=""),"",B83*'MPTO_working_3-way'!$I82)</f>
        <v>3.0813460980562808</v>
      </c>
      <c r="G83" s="22">
        <f>IF(OR($A83="",$B83="",$C83=""),"",C83*'MPTO_working_3-way'!$I82)</f>
        <v>4.0005273069679843</v>
      </c>
      <c r="H83" s="17">
        <f>IF(OR($A83="",$B83="",$C83=""),"",'MPTO_working_3-way'!E82)</f>
        <v>2.3277300664990515</v>
      </c>
      <c r="I83" s="21">
        <f>IF(OR($A83="",$B83="",$C83=""),"",'MPTO_working_3-way'!F82)</f>
        <v>3.0850706646777746</v>
      </c>
      <c r="J83" s="22">
        <f>IF(OR($A83="",$B83="",$C83=""),"",'MPTO_working_3-way'!G82)</f>
        <v>4.0608273153848709</v>
      </c>
      <c r="K83" s="17">
        <f>IF(OR($A83="",$B83="",$C83=""),"",'OddsRatio_working_3-way'!H82)</f>
        <v>2.3376132363427575</v>
      </c>
      <c r="L83" s="21">
        <f>IF(OR($A83="",$B83="",$C83=""),"",'OddsRatio_working_3-way'!I82)</f>
        <v>3.0866766486947013</v>
      </c>
      <c r="M83" s="22">
        <f>IF(OR($A83="",$B83="",$C83=""),"",'OddsRatio_working_3-way'!J82)</f>
        <v>4.0283563670800024</v>
      </c>
      <c r="N83" s="23">
        <f t="shared" si="29"/>
        <v>42.54994633475814</v>
      </c>
      <c r="O83" s="24">
        <f t="shared" si="30"/>
        <v>32.453348899391791</v>
      </c>
      <c r="P83" s="24">
        <f t="shared" si="31"/>
        <v>24.99670476585008</v>
      </c>
      <c r="Q83" t="s">
        <v>257</v>
      </c>
      <c r="R83" t="s">
        <v>244</v>
      </c>
      <c r="S83" t="s">
        <v>487</v>
      </c>
      <c r="T83" s="35">
        <v>100</v>
      </c>
      <c r="U83" s="35">
        <f t="shared" si="32"/>
        <v>57.983193277310924</v>
      </c>
      <c r="V83" s="35">
        <f t="shared" si="33"/>
        <v>67.21311475409837</v>
      </c>
      <c r="W83" s="35">
        <f t="shared" si="34"/>
        <v>70.414201183431956</v>
      </c>
      <c r="X83" s="35">
        <f t="shared" si="35"/>
        <v>62.372684062469695</v>
      </c>
      <c r="Y83" s="35">
        <f t="shared" si="36"/>
        <v>71.602605539257127</v>
      </c>
      <c r="Z83" s="35">
        <f t="shared" si="37"/>
        <v>74.803691968590712</v>
      </c>
      <c r="AA83" s="35">
        <f t="shared" si="38"/>
        <v>-4.3894907851587703</v>
      </c>
      <c r="AB83" s="35">
        <f t="shared" si="39"/>
        <v>-4.3894907851587561</v>
      </c>
      <c r="AC83" s="35">
        <f t="shared" si="40"/>
        <v>-4.3894907851587561</v>
      </c>
      <c r="AF83">
        <v>2.98</v>
      </c>
      <c r="AG83">
        <v>1.4</v>
      </c>
      <c r="AJ83" t="s">
        <v>449</v>
      </c>
    </row>
    <row r="84" spans="1:36" ht="15" x14ac:dyDescent="0.25">
      <c r="A84">
        <v>2.38</v>
      </c>
      <c r="B84">
        <v>3.05</v>
      </c>
      <c r="C84">
        <v>3.38</v>
      </c>
      <c r="D84" s="20">
        <f t="shared" si="28"/>
        <v>4.3894907851587561E-2</v>
      </c>
      <c r="E84" s="17">
        <f>IF(OR($A84="",$B84="",$C84=""),"",A84*'MPTO_working_3-way'!$I83)</f>
        <v>2.4844698806867784</v>
      </c>
      <c r="F84" s="21">
        <f>IF(OR($A84="",$B84="",$C84=""),"",B84*'MPTO_working_3-way'!$I83)</f>
        <v>3.183879468947342</v>
      </c>
      <c r="G84" s="22">
        <f>IF(OR($A84="",$B84="",$C84=""),"",C84*'MPTO_working_3-way'!$I83)</f>
        <v>3.528364788538366</v>
      </c>
      <c r="H84" s="17">
        <f>IF(OR($A84="",$B84="",$C84=""),"",'MPTO_working_3-way'!E83)</f>
        <v>2.4658697046099132</v>
      </c>
      <c r="I84" s="21">
        <f>IF(OR($A84="",$B84="",$C84=""),"",'MPTO_working_3-way'!F83)</f>
        <v>3.1924686700595322</v>
      </c>
      <c r="J84" s="22">
        <f>IF(OR($A84="",$B84="",$C84=""),"",'MPTO_working_3-way'!G83)</f>
        <v>3.5558545354062461</v>
      </c>
      <c r="K84" s="17">
        <f>IF(OR($A84="",$B84="",$C84=""),"",'OddsRatio_working_3-way'!H83)</f>
        <v>2.4740807442905193</v>
      </c>
      <c r="L84" s="21">
        <f>IF(OR($A84="",$B84="",$C84=""),"",'OddsRatio_working_3-way'!I83)</f>
        <v>3.1897576273880901</v>
      </c>
      <c r="M84" s="22">
        <f>IF(OR($A84="",$B84="",$C84=""),"",'OddsRatio_working_3-way'!J83)</f>
        <v>3.5422551966749536</v>
      </c>
      <c r="N84" s="23">
        <f t="shared" si="29"/>
        <v>40.250035139229439</v>
      </c>
      <c r="O84" s="24">
        <f t="shared" si="30"/>
        <v>31.408224141431496</v>
      </c>
      <c r="P84" s="24">
        <f t="shared" si="31"/>
        <v>28.341740719339072</v>
      </c>
      <c r="Q84" t="s">
        <v>426</v>
      </c>
      <c r="R84" t="s">
        <v>252</v>
      </c>
      <c r="S84" t="s">
        <v>487</v>
      </c>
      <c r="T84" s="35">
        <v>100</v>
      </c>
      <c r="U84" s="35">
        <f t="shared" si="32"/>
        <v>66.996699669967001</v>
      </c>
      <c r="V84" s="35">
        <f t="shared" si="33"/>
        <v>66.21621621621621</v>
      </c>
      <c r="W84" s="35">
        <f t="shared" si="34"/>
        <v>62.406015037593981</v>
      </c>
      <c r="X84" s="35">
        <f t="shared" si="35"/>
        <v>71.377768746189801</v>
      </c>
      <c r="Y84" s="35">
        <f t="shared" si="36"/>
        <v>70.597285292439011</v>
      </c>
      <c r="Z84" s="35">
        <f t="shared" si="37"/>
        <v>66.787084113816789</v>
      </c>
      <c r="AA84" s="35">
        <f t="shared" si="38"/>
        <v>-4.3810690762228006</v>
      </c>
      <c r="AB84" s="35">
        <f t="shared" si="39"/>
        <v>-4.3810690762228006</v>
      </c>
      <c r="AC84" s="35">
        <f t="shared" si="40"/>
        <v>-4.3810690762228077</v>
      </c>
      <c r="AF84">
        <v>2.4</v>
      </c>
      <c r="AG84">
        <v>1.58</v>
      </c>
      <c r="AJ84" t="s">
        <v>449</v>
      </c>
    </row>
    <row r="85" spans="1:36" ht="15" x14ac:dyDescent="0.25">
      <c r="A85">
        <v>3.03</v>
      </c>
      <c r="B85">
        <v>2.96</v>
      </c>
      <c r="C85">
        <v>2.66</v>
      </c>
      <c r="D85" s="20">
        <f t="shared" si="28"/>
        <v>4.3810690762227988E-2</v>
      </c>
      <c r="E85" s="17">
        <f>IF(OR($A85="",$B85="",$C85=""),"",A85*'MPTO_working_3-way'!$I84)</f>
        <v>3.1627463930095505</v>
      </c>
      <c r="F85" s="21">
        <f>IF(OR($A85="",$B85="",$C85=""),"",B85*'MPTO_working_3-way'!$I84)</f>
        <v>3.0896796446561949</v>
      </c>
      <c r="G85" s="22">
        <f>IF(OR($A85="",$B85="",$C85=""),"",C85*'MPTO_working_3-way'!$I84)</f>
        <v>2.7765364374275268</v>
      </c>
      <c r="H85" s="17">
        <f>IF(OR($A85="",$B85="",$C85=""),"",'MPTO_working_3-way'!E84)</f>
        <v>3.170281128198186</v>
      </c>
      <c r="I85" s="21">
        <f>IF(OR($A85="",$B85="",$C85=""),"",'MPTO_working_3-way'!F84)</f>
        <v>3.0937313263544612</v>
      </c>
      <c r="J85" s="22">
        <f>IF(OR($A85="",$B85="",$C85=""),"",'MPTO_working_3-way'!G84)</f>
        <v>2.7675050600884541</v>
      </c>
      <c r="K85" s="17">
        <f>IF(OR($A85="",$B85="",$C85=""),"",'OddsRatio_working_3-way'!H84)</f>
        <v>3.1666391191752035</v>
      </c>
      <c r="L85" s="21">
        <f>IF(OR($A85="",$B85="",$C85=""),"",'OddsRatio_working_3-way'!I84)</f>
        <v>3.0919274254105411</v>
      </c>
      <c r="M85" s="22">
        <f>IF(OR($A85="",$B85="",$C85=""),"",'OddsRatio_working_3-way'!J84)</f>
        <v>2.7717344521334182</v>
      </c>
      <c r="N85" s="23">
        <f t="shared" si="29"/>
        <v>31.618089967954642</v>
      </c>
      <c r="O85" s="24">
        <f t="shared" si="30"/>
        <v>32.365815068548159</v>
      </c>
      <c r="P85" s="24">
        <f t="shared" si="31"/>
        <v>36.016094963497196</v>
      </c>
      <c r="Q85" t="s">
        <v>245</v>
      </c>
      <c r="R85" t="s">
        <v>258</v>
      </c>
      <c r="S85" t="s">
        <v>487</v>
      </c>
      <c r="T85" s="35">
        <v>100</v>
      </c>
      <c r="U85" s="35">
        <f t="shared" si="32"/>
        <v>52.830188679245275</v>
      </c>
      <c r="V85" s="35">
        <f t="shared" si="33"/>
        <v>68.253968253968253</v>
      </c>
      <c r="W85" s="35">
        <f t="shared" si="34"/>
        <v>74.489795918367349</v>
      </c>
      <c r="X85" s="35">
        <f t="shared" si="35"/>
        <v>57.256235827664391</v>
      </c>
      <c r="Y85" s="35">
        <f t="shared" si="36"/>
        <v>72.680015402387369</v>
      </c>
      <c r="Z85" s="35">
        <f t="shared" si="37"/>
        <v>78.915843066786451</v>
      </c>
      <c r="AA85" s="35">
        <f t="shared" si="38"/>
        <v>-4.4260471484191157</v>
      </c>
      <c r="AB85" s="35">
        <f t="shared" si="39"/>
        <v>-4.4260471484191157</v>
      </c>
      <c r="AC85" s="35">
        <f t="shared" si="40"/>
        <v>-4.4260471484191015</v>
      </c>
      <c r="AF85">
        <v>2.42</v>
      </c>
      <c r="AG85">
        <v>1.58</v>
      </c>
      <c r="AJ85" t="s">
        <v>449</v>
      </c>
    </row>
    <row r="86" spans="1:36" ht="15" x14ac:dyDescent="0.25">
      <c r="A86">
        <v>2.12</v>
      </c>
      <c r="B86">
        <v>3.15</v>
      </c>
      <c r="C86">
        <v>3.92</v>
      </c>
      <c r="D86" s="20">
        <f t="shared" si="28"/>
        <v>4.4260471484190989E-2</v>
      </c>
      <c r="E86" s="17">
        <f>IF(OR($A86="",$B86="",$C86=""),"",A86*'MPTO_working_3-way'!$I85)</f>
        <v>2.2138321995464851</v>
      </c>
      <c r="F86" s="21">
        <f>IF(OR($A86="",$B86="",$C86=""),"",B86*'MPTO_working_3-way'!$I85)</f>
        <v>3.2894204851752016</v>
      </c>
      <c r="G86" s="22">
        <f>IF(OR($A86="",$B86="",$C86=""),"",C86*'MPTO_working_3-way'!$I85)</f>
        <v>4.0935010482180285</v>
      </c>
      <c r="H86" s="17">
        <f>IF(OR($A86="",$B86="",$C86=""),"",'MPTO_working_3-way'!E85)</f>
        <v>2.1884489942416629</v>
      </c>
      <c r="I86" s="21">
        <f>IF(OR($A86="",$B86="",$C86=""),"",'MPTO_working_3-way'!F85)</f>
        <v>3.3035264186944939</v>
      </c>
      <c r="J86" s="22">
        <f>IF(OR($A86="",$B86="",$C86=""),"",'MPTO_working_3-way'!G85)</f>
        <v>4.1606242212069056</v>
      </c>
      <c r="K86" s="17">
        <f>IF(OR($A86="",$B86="",$C86=""),"",'OddsRatio_working_3-way'!H85)</f>
        <v>2.1989970990032219</v>
      </c>
      <c r="L86" s="21">
        <f>IF(OR($A86="",$B86="",$C86=""),"",'OddsRatio_working_3-way'!I85)</f>
        <v>3.3016462168365432</v>
      </c>
      <c r="M86" s="22">
        <f>IF(OR($A86="",$B86="",$C86=""),"",'OddsRatio_working_3-way'!J85)</f>
        <v>4.1259567224012574</v>
      </c>
      <c r="N86" s="23">
        <f t="shared" si="29"/>
        <v>45.170541841647037</v>
      </c>
      <c r="O86" s="24">
        <f t="shared" si="30"/>
        <v>30.400491652156102</v>
      </c>
      <c r="P86" s="24">
        <f t="shared" si="31"/>
        <v>24.428966506196868</v>
      </c>
      <c r="Q86" t="s">
        <v>249</v>
      </c>
      <c r="R86" t="s">
        <v>254</v>
      </c>
      <c r="S86" t="s">
        <v>487</v>
      </c>
      <c r="T86" s="35">
        <v>100</v>
      </c>
      <c r="U86" s="35">
        <f t="shared" si="32"/>
        <v>50.73891625615763</v>
      </c>
      <c r="V86" s="35">
        <f t="shared" si="33"/>
        <v>69.135802469135797</v>
      </c>
      <c r="W86" s="35">
        <f t="shared" si="34"/>
        <v>75.490196078431367</v>
      </c>
      <c r="X86" s="35">
        <f t="shared" si="35"/>
        <v>55.374001452432822</v>
      </c>
      <c r="Y86" s="35">
        <f t="shared" si="36"/>
        <v>73.770887665410996</v>
      </c>
      <c r="Z86" s="35">
        <f t="shared" si="37"/>
        <v>80.125281274706566</v>
      </c>
      <c r="AA86" s="35">
        <f t="shared" si="38"/>
        <v>-4.6350851962751918</v>
      </c>
      <c r="AB86" s="35">
        <f t="shared" si="39"/>
        <v>-4.6350851962751989</v>
      </c>
      <c r="AC86" s="35">
        <f t="shared" si="40"/>
        <v>-4.6350851962751989</v>
      </c>
      <c r="AF86">
        <v>2.4</v>
      </c>
      <c r="AG86">
        <v>1.59</v>
      </c>
      <c r="AJ86" t="s">
        <v>449</v>
      </c>
    </row>
    <row r="87" spans="1:36" ht="15" x14ac:dyDescent="0.25">
      <c r="A87">
        <v>2.0299999999999998</v>
      </c>
      <c r="B87">
        <v>3.24</v>
      </c>
      <c r="C87">
        <v>4.08</v>
      </c>
      <c r="D87" s="20">
        <f t="shared" si="28"/>
        <v>4.6350851962752015E-2</v>
      </c>
      <c r="E87" s="17">
        <f>IF(OR($A87="",$B87="",$C87=""),"",A87*'MPTO_working_3-way'!$I86)</f>
        <v>2.1240922294843863</v>
      </c>
      <c r="F87" s="21">
        <f>IF(OR($A87="",$B87="",$C87=""),"",B87*'MPTO_working_3-way'!$I86)</f>
        <v>3.3901767603593167</v>
      </c>
      <c r="G87" s="22">
        <f>IF(OR($A87="",$B87="",$C87=""),"",C87*'MPTO_working_3-way'!$I86)</f>
        <v>4.2691114760080282</v>
      </c>
      <c r="H87" s="17">
        <f>IF(OR($A87="",$B87="",$C87=""),"",'MPTO_working_3-way'!E86)</f>
        <v>2.0957306566269351</v>
      </c>
      <c r="I87" s="21">
        <f>IF(OR($A87="",$B87="",$C87=""),"",'MPTO_working_3-way'!F86)</f>
        <v>3.410737853771427</v>
      </c>
      <c r="J87" s="22">
        <f>IF(OR($A87="",$B87="",$C87=""),"",'MPTO_working_3-way'!G86)</f>
        <v>4.3544949917177718</v>
      </c>
      <c r="K87" s="17">
        <f>IF(OR($A87="",$B87="",$C87=""),"",'OddsRatio_working_3-way'!H86)</f>
        <v>2.1071525300945484</v>
      </c>
      <c r="L87" s="21">
        <f>IF(OR($A87="",$B87="",$C87=""),"",'OddsRatio_working_3-way'!I86)</f>
        <v>3.4077880266133871</v>
      </c>
      <c r="M87" s="22">
        <f>IF(OR($A87="",$B87="",$C87=""),"",'OddsRatio_working_3-way'!J86)</f>
        <v>4.3107085365934079</v>
      </c>
      <c r="N87" s="23">
        <f t="shared" si="29"/>
        <v>47.078934997222106</v>
      </c>
      <c r="O87" s="24">
        <f t="shared" si="30"/>
        <v>29.496987050728656</v>
      </c>
      <c r="P87" s="24">
        <f t="shared" si="31"/>
        <v>23.424077952049231</v>
      </c>
      <c r="Q87" t="s">
        <v>251</v>
      </c>
      <c r="R87" t="s">
        <v>256</v>
      </c>
      <c r="S87" t="s">
        <v>487</v>
      </c>
      <c r="T87" s="35">
        <v>100</v>
      </c>
      <c r="U87" s="35">
        <f t="shared" si="32"/>
        <v>69.78851963746223</v>
      </c>
      <c r="V87" s="35">
        <f t="shared" si="33"/>
        <v>66.442953020134226</v>
      </c>
      <c r="W87" s="35">
        <f t="shared" si="34"/>
        <v>59.349593495934961</v>
      </c>
      <c r="X87" s="35">
        <f t="shared" si="35"/>
        <v>74.207453483930806</v>
      </c>
      <c r="Y87" s="35">
        <f t="shared" si="36"/>
        <v>70.861886866602802</v>
      </c>
      <c r="Z87" s="35">
        <f t="shared" si="37"/>
        <v>63.768527342403537</v>
      </c>
      <c r="AA87" s="35">
        <f t="shared" si="38"/>
        <v>-4.4189338464685761</v>
      </c>
      <c r="AB87" s="35">
        <f t="shared" si="39"/>
        <v>-4.4189338464685761</v>
      </c>
      <c r="AC87" s="35">
        <f t="shared" si="40"/>
        <v>-4.4189338464685761</v>
      </c>
      <c r="AF87">
        <v>2.36</v>
      </c>
      <c r="AG87">
        <v>1.61</v>
      </c>
      <c r="AJ87" t="s">
        <v>449</v>
      </c>
    </row>
    <row r="88" spans="1:36" ht="15" x14ac:dyDescent="0.25">
      <c r="A88">
        <v>3.31</v>
      </c>
      <c r="B88">
        <v>2.98</v>
      </c>
      <c r="C88">
        <v>2.46</v>
      </c>
      <c r="D88" s="20">
        <f t="shared" si="28"/>
        <v>4.4189338464685868E-2</v>
      </c>
      <c r="E88" s="17">
        <f>IF(OR($A88="",$B88="",$C88=""),"",A88*'MPTO_working_3-way'!$I87)</f>
        <v>3.4562667103181104</v>
      </c>
      <c r="F88" s="21">
        <f>IF(OR($A88="",$B88="",$C88=""),"",B88*'MPTO_working_3-way'!$I87)</f>
        <v>3.1116842286247639</v>
      </c>
      <c r="G88" s="22">
        <f>IF(OR($A88="",$B88="",$C88=""),"",C88*'MPTO_working_3-way'!$I87)</f>
        <v>2.5687057726231273</v>
      </c>
      <c r="H88" s="17">
        <f>IF(OR($A88="",$B88="",$C88=""),"",'MPTO_working_3-way'!E87)</f>
        <v>3.4796524384053118</v>
      </c>
      <c r="I88" s="21">
        <f>IF(OR($A88="",$B88="",$C88=""),"",'MPTO_working_3-way'!F87)</f>
        <v>3.1168116457811226</v>
      </c>
      <c r="J88" s="22">
        <f>IF(OR($A88="",$B88="",$C88=""),"",'MPTO_working_3-way'!G87)</f>
        <v>2.5524901375034066</v>
      </c>
      <c r="K88" s="17">
        <f>IF(OR($A88="",$B88="",$C88=""),"",'OddsRatio_working_3-way'!H87)</f>
        <v>3.4679249711311626</v>
      </c>
      <c r="L88" s="21">
        <f>IF(OR($A88="",$B88="",$C88=""),"",'OddsRatio_working_3-way'!I87)</f>
        <v>3.1153642609695673</v>
      </c>
      <c r="M88" s="22">
        <f>IF(OR($A88="",$B88="",$C88=""),"",'OddsRatio_working_3-way'!J87)</f>
        <v>2.5598140510179634</v>
      </c>
      <c r="N88" s="23">
        <f t="shared" si="29"/>
        <v>28.932952338853539</v>
      </c>
      <c r="O88" s="24">
        <f t="shared" si="30"/>
        <v>32.136936993827256</v>
      </c>
      <c r="P88" s="24">
        <f t="shared" si="31"/>
        <v>38.930110667319198</v>
      </c>
      <c r="Q88" t="s">
        <v>247</v>
      </c>
      <c r="R88" t="s">
        <v>248</v>
      </c>
      <c r="S88" t="s">
        <v>487</v>
      </c>
      <c r="T88" s="35">
        <v>100</v>
      </c>
      <c r="U88" s="35">
        <f t="shared" si="32"/>
        <v>59.183673469387763</v>
      </c>
      <c r="V88" s="35">
        <f t="shared" si="33"/>
        <v>65.870307167235495</v>
      </c>
      <c r="W88" s="35">
        <f t="shared" si="34"/>
        <v>70.674486803519059</v>
      </c>
      <c r="X88" s="35">
        <f t="shared" si="35"/>
        <v>63.455206029245439</v>
      </c>
      <c r="Y88" s="35">
        <f t="shared" si="36"/>
        <v>70.141839727093185</v>
      </c>
      <c r="Z88" s="35">
        <f t="shared" si="37"/>
        <v>74.946019363376749</v>
      </c>
      <c r="AA88" s="35">
        <f t="shared" si="38"/>
        <v>-4.2715325598576754</v>
      </c>
      <c r="AB88" s="35">
        <f t="shared" si="39"/>
        <v>-4.2715325598576896</v>
      </c>
      <c r="AC88" s="35">
        <f t="shared" si="40"/>
        <v>-4.2715325598576896</v>
      </c>
      <c r="AF88">
        <v>2.33</v>
      </c>
      <c r="AG88">
        <v>1.62</v>
      </c>
      <c r="AJ88" t="s">
        <v>449</v>
      </c>
    </row>
    <row r="89" spans="1:36" ht="15" x14ac:dyDescent="0.25">
      <c r="A89">
        <v>2.4500000000000002</v>
      </c>
      <c r="B89">
        <v>2.93</v>
      </c>
      <c r="C89">
        <v>3.41</v>
      </c>
      <c r="D89" s="20">
        <f t="shared" si="28"/>
        <v>4.2715325598576825E-2</v>
      </c>
      <c r="E89" s="17">
        <f>IF(OR($A89="",$B89="",$C89=""),"",A89*'MPTO_working_3-way'!$I88)</f>
        <v>2.5546525477165134</v>
      </c>
      <c r="F89" s="21">
        <f>IF(OR($A89="",$B89="",$C89=""),"",B89*'MPTO_working_3-way'!$I88)</f>
        <v>3.0551559040038301</v>
      </c>
      <c r="G89" s="22">
        <f>IF(OR($A89="",$B89="",$C89=""),"",C89*'MPTO_working_3-way'!$I88)</f>
        <v>3.5556592602911472</v>
      </c>
      <c r="H89" s="17">
        <f>IF(OR($A89="",$B89="",$C89=""),"",'MPTO_working_3-way'!E88)</f>
        <v>2.5385554311290837</v>
      </c>
      <c r="I89" s="21">
        <f>IF(OR($A89="",$B89="",$C89=""),"",'MPTO_working_3-way'!F88)</f>
        <v>3.0575571079635031</v>
      </c>
      <c r="J89" s="22">
        <f>IF(OR($A89="",$B89="",$C89=""),"",'MPTO_working_3-way'!G88)</f>
        <v>3.5840149908113199</v>
      </c>
      <c r="K89" s="17">
        <f>IF(OR($A89="",$B89="",$C89=""),"",'OddsRatio_working_3-way'!H88)</f>
        <v>2.5458931791898887</v>
      </c>
      <c r="L89" s="21">
        <f>IF(OR($A89="",$B89="",$C89=""),"",'OddsRatio_working_3-way'!I88)</f>
        <v>3.0576371281630927</v>
      </c>
      <c r="M89" s="22">
        <f>IF(OR($A89="",$B89="",$C89=""),"",'OddsRatio_working_3-way'!J88)</f>
        <v>3.5693810771362973</v>
      </c>
      <c r="N89" s="23">
        <f t="shared" si="29"/>
        <v>39.144266444133628</v>
      </c>
      <c r="O89" s="24">
        <f t="shared" si="30"/>
        <v>32.731553852603206</v>
      </c>
      <c r="P89" s="24">
        <f t="shared" si="31"/>
        <v>28.124179703263163</v>
      </c>
      <c r="Q89" t="s">
        <v>253</v>
      </c>
      <c r="R89" t="s">
        <v>250</v>
      </c>
      <c r="S89" t="s">
        <v>487</v>
      </c>
      <c r="T89" s="35">
        <v>100</v>
      </c>
      <c r="U89" s="35">
        <f t="shared" si="32"/>
        <v>63.63636363636364</v>
      </c>
      <c r="V89" s="35">
        <f t="shared" si="33"/>
        <v>66.996699669967001</v>
      </c>
      <c r="W89" s="35">
        <f t="shared" si="34"/>
        <v>65.03496503496504</v>
      </c>
      <c r="X89" s="35">
        <f t="shared" si="35"/>
        <v>67.968335295067973</v>
      </c>
      <c r="Y89" s="35">
        <f t="shared" si="36"/>
        <v>71.328671328671334</v>
      </c>
      <c r="Z89" s="35">
        <f t="shared" si="37"/>
        <v>69.366936693669373</v>
      </c>
      <c r="AA89" s="35">
        <f t="shared" si="38"/>
        <v>-4.3319716587043331</v>
      </c>
      <c r="AB89" s="35">
        <f t="shared" si="39"/>
        <v>-4.3319716587043331</v>
      </c>
      <c r="AC89" s="35">
        <f t="shared" si="40"/>
        <v>-4.3319716587043331</v>
      </c>
      <c r="AF89">
        <v>2.38</v>
      </c>
      <c r="AG89">
        <v>1.6</v>
      </c>
      <c r="AJ89" t="s">
        <v>449</v>
      </c>
    </row>
    <row r="90" spans="1:36" ht="15" x14ac:dyDescent="0.25">
      <c r="A90">
        <v>2.75</v>
      </c>
      <c r="B90">
        <v>3.03</v>
      </c>
      <c r="C90">
        <v>2.86</v>
      </c>
      <c r="D90" s="20">
        <f t="shared" si="28"/>
        <v>4.3319716587043366E-2</v>
      </c>
      <c r="E90" s="17">
        <f>IF(OR($A90="",$B90="",$C90=""),"",A90*'MPTO_working_3-way'!$I89)</f>
        <v>2.8691292206143695</v>
      </c>
      <c r="F90" s="21">
        <f>IF(OR($A90="",$B90="",$C90=""),"",B90*'MPTO_working_3-way'!$I89)</f>
        <v>3.1612587412587412</v>
      </c>
      <c r="G90" s="22">
        <f>IF(OR($A90="",$B90="",$C90=""),"",C90*'MPTO_working_3-way'!$I89)</f>
        <v>2.983894389438944</v>
      </c>
      <c r="H90" s="17">
        <f>IF(OR($A90="",$B90="",$C90=""),"",'MPTO_working_3-way'!E89)</f>
        <v>2.8637174770328921</v>
      </c>
      <c r="I90" s="21">
        <f>IF(OR($A90="",$B90="",$C90=""),"",'MPTO_working_3-way'!F89)</f>
        <v>3.1686371060136995</v>
      </c>
      <c r="J90" s="22">
        <f>IF(OR($A90="",$B90="",$C90=""),"",'MPTO_working_3-way'!G89)</f>
        <v>2.9832006058797882</v>
      </c>
      <c r="K90" s="17">
        <f>IF(OR($A90="",$B90="",$C90=""),"",'OddsRatio_working_3-way'!H89)</f>
        <v>2.866331381723505</v>
      </c>
      <c r="L90" s="21">
        <f>IF(OR($A90="",$B90="",$C90=""),"",'OddsRatio_working_3-way'!I89)</f>
        <v>3.1649444027992661</v>
      </c>
      <c r="M90" s="22">
        <f>IF(OR($A90="",$B90="",$C90=""),"",'OddsRatio_working_3-way'!J89)</f>
        <v>2.9836436400032671</v>
      </c>
      <c r="N90" s="23">
        <f t="shared" si="29"/>
        <v>34.853780471618805</v>
      </c>
      <c r="O90" s="24">
        <f t="shared" si="30"/>
        <v>31.632969074901563</v>
      </c>
      <c r="P90" s="24">
        <f t="shared" si="31"/>
        <v>33.513250453479628</v>
      </c>
      <c r="Q90" t="s">
        <v>259</v>
      </c>
      <c r="R90" t="s">
        <v>242</v>
      </c>
      <c r="S90" t="s">
        <v>487</v>
      </c>
      <c r="T90" s="35">
        <v>100</v>
      </c>
      <c r="U90" s="35">
        <f t="shared" si="32"/>
        <v>63.235294117647051</v>
      </c>
      <c r="V90" s="35">
        <f t="shared" si="33"/>
        <v>65.397923875432525</v>
      </c>
      <c r="W90" s="35">
        <f t="shared" si="34"/>
        <v>66.996699669967001</v>
      </c>
      <c r="X90" s="35">
        <f t="shared" si="35"/>
        <v>67.605376454600474</v>
      </c>
      <c r="Y90" s="35">
        <f t="shared" si="36"/>
        <v>69.768006212385941</v>
      </c>
      <c r="Z90" s="35">
        <f t="shared" si="37"/>
        <v>71.366782006920417</v>
      </c>
      <c r="AA90" s="35">
        <f t="shared" si="38"/>
        <v>-4.3700823369534234</v>
      </c>
      <c r="AB90" s="35">
        <f t="shared" si="39"/>
        <v>-4.3700823369534163</v>
      </c>
      <c r="AC90" s="35">
        <f t="shared" si="40"/>
        <v>-4.3700823369534163</v>
      </c>
      <c r="AF90">
        <v>2.27</v>
      </c>
      <c r="AG90">
        <v>1.65</v>
      </c>
      <c r="AJ90" t="s">
        <v>449</v>
      </c>
    </row>
    <row r="91" spans="1:36" ht="15" x14ac:dyDescent="0.25">
      <c r="A91">
        <v>2.72</v>
      </c>
      <c r="B91">
        <v>2.89</v>
      </c>
      <c r="C91">
        <v>3.03</v>
      </c>
      <c r="D91" s="20">
        <f t="shared" si="28"/>
        <v>4.3700823369534181E-2</v>
      </c>
      <c r="E91" s="17">
        <f>IF(OR($A91="",$B91="",$C91=""),"",A91*'MPTO_working_3-way'!$I90)</f>
        <v>2.838866239565133</v>
      </c>
      <c r="F91" s="21">
        <f>IF(OR($A91="",$B91="",$C91=""),"",B91*'MPTO_working_3-way'!$I90)</f>
        <v>3.0162953795379539</v>
      </c>
      <c r="G91" s="22">
        <f>IF(OR($A91="",$B91="",$C91=""),"",C91*'MPTO_working_3-way'!$I90)</f>
        <v>3.1624134948096883</v>
      </c>
      <c r="H91" s="17">
        <f>IF(OR($A91="",$B91="",$C91=""),"",'MPTO_working_3-way'!E90)</f>
        <v>2.8322183829355985</v>
      </c>
      <c r="I91" s="21">
        <f>IF(OR($A91="",$B91="",$C91=""),"",'MPTO_working_3-way'!F90)</f>
        <v>3.0170115391351535</v>
      </c>
      <c r="J91" s="22">
        <f>IF(OR($A91="",$B91="",$C91=""),"",'MPTO_working_3-way'!G90)</f>
        <v>3.1699130901708328</v>
      </c>
      <c r="K91" s="17">
        <f>IF(OR($A91="",$B91="",$C91=""),"",'OddsRatio_working_3-way'!H90)</f>
        <v>2.835390303466911</v>
      </c>
      <c r="L91" s="21">
        <f>IF(OR($A91="",$B91="",$C91=""),"",'OddsRatio_working_3-way'!I90)</f>
        <v>3.0167951590421289</v>
      </c>
      <c r="M91" s="22">
        <f>IF(OR($A91="",$B91="",$C91=""),"",'OddsRatio_working_3-way'!J90)</f>
        <v>3.1661873930452491</v>
      </c>
      <c r="N91" s="23">
        <f t="shared" si="29"/>
        <v>35.225329959652605</v>
      </c>
      <c r="O91" s="24">
        <f t="shared" si="30"/>
        <v>33.15325172673186</v>
      </c>
      <c r="P91" s="24">
        <f t="shared" si="31"/>
        <v>31.621418313615539</v>
      </c>
      <c r="Q91" t="s">
        <v>255</v>
      </c>
      <c r="R91" t="s">
        <v>246</v>
      </c>
      <c r="S91" t="s">
        <v>487</v>
      </c>
      <c r="T91" s="35">
        <v>100</v>
      </c>
      <c r="U91" s="35">
        <f t="shared" si="32"/>
        <v>65.397923875432525</v>
      </c>
      <c r="V91" s="35">
        <f t="shared" si="33"/>
        <v>65.397923875432525</v>
      </c>
      <c r="W91" s="35">
        <f t="shared" si="34"/>
        <v>63.768115942028999</v>
      </c>
      <c r="X91" s="35">
        <f t="shared" si="35"/>
        <v>70.83396018253849</v>
      </c>
      <c r="Y91" s="35">
        <f t="shared" si="36"/>
        <v>70.83396018253849</v>
      </c>
      <c r="Z91" s="35">
        <f t="shared" si="37"/>
        <v>69.20415224913495</v>
      </c>
      <c r="AA91" s="35">
        <f t="shared" si="38"/>
        <v>-5.4360363071059652</v>
      </c>
      <c r="AB91" s="35">
        <f t="shared" si="39"/>
        <v>-5.4360363071059652</v>
      </c>
      <c r="AC91" s="35">
        <f t="shared" si="40"/>
        <v>-5.436036307105951</v>
      </c>
      <c r="AF91">
        <v>2.69</v>
      </c>
      <c r="AG91">
        <v>1.48</v>
      </c>
      <c r="AJ91" t="s">
        <v>449</v>
      </c>
    </row>
    <row r="92" spans="1:36" ht="15" x14ac:dyDescent="0.25">
      <c r="A92">
        <v>2.89</v>
      </c>
      <c r="B92">
        <v>2.89</v>
      </c>
      <c r="C92">
        <v>2.76</v>
      </c>
      <c r="D92" s="20">
        <f t="shared" si="28"/>
        <v>5.4360363071059625E-2</v>
      </c>
      <c r="E92" s="17">
        <f>IF(OR($A92="",$B92="",$C92=""),"",A92*'MPTO_working_3-way'!$I91)</f>
        <v>3.0471014492753623</v>
      </c>
      <c r="F92" s="21">
        <f>IF(OR($A92="",$B92="",$C92=""),"",B92*'MPTO_working_3-way'!$I91)</f>
        <v>3.0471014492753623</v>
      </c>
      <c r="G92" s="22">
        <f>IF(OR($A92="",$B92="",$C92=""),"",C92*'MPTO_working_3-way'!$I91)</f>
        <v>2.9100346020761245</v>
      </c>
      <c r="H92" s="17">
        <f>IF(OR($A92="",$B92="",$C92=""),"",'MPTO_working_3-way'!E91)</f>
        <v>3.049704323001631</v>
      </c>
      <c r="I92" s="21">
        <f>IF(OR($A92="",$B92="",$C92=""),"",'MPTO_working_3-way'!F91)</f>
        <v>3.049704323001631</v>
      </c>
      <c r="J92" s="22">
        <f>IF(OR($A92="",$B92="",$C92=""),"",'MPTO_working_3-way'!G91)</f>
        <v>2.9052984313535037</v>
      </c>
      <c r="K92" s="17">
        <f>IF(OR($A92="",$B92="",$C92=""),"",'OddsRatio_working_3-way'!H91)</f>
        <v>3.0484596451723482</v>
      </c>
      <c r="L92" s="21">
        <f>IF(OR($A92="",$B92="",$C92=""),"",'OddsRatio_working_3-way'!I91)</f>
        <v>3.0484596451723482</v>
      </c>
      <c r="M92" s="22">
        <f>IF(OR($A92="",$B92="",$C92=""),"",'OddsRatio_working_3-way'!J91)</f>
        <v>2.9075603044991176</v>
      </c>
      <c r="N92" s="23">
        <f t="shared" si="29"/>
        <v>32.818073721759809</v>
      </c>
      <c r="O92" s="24">
        <f t="shared" si="30"/>
        <v>32.818073721759809</v>
      </c>
      <c r="P92" s="24">
        <f t="shared" si="31"/>
        <v>34.363852556480381</v>
      </c>
      <c r="Q92" t="s">
        <v>263</v>
      </c>
      <c r="R92" t="s">
        <v>360</v>
      </c>
      <c r="S92" t="s">
        <v>487</v>
      </c>
      <c r="T92" s="35">
        <v>100</v>
      </c>
      <c r="U92" s="35">
        <f t="shared" si="32"/>
        <v>66.21621621621621</v>
      </c>
      <c r="V92" s="35">
        <f t="shared" si="33"/>
        <v>67.532467532467535</v>
      </c>
      <c r="W92" s="35">
        <f t="shared" si="34"/>
        <v>60.629921259842511</v>
      </c>
      <c r="X92" s="35">
        <f t="shared" si="35"/>
        <v>71.837611207689946</v>
      </c>
      <c r="Y92" s="35">
        <f t="shared" si="36"/>
        <v>73.153862523941257</v>
      </c>
      <c r="Z92" s="35">
        <f t="shared" si="37"/>
        <v>66.251316251316254</v>
      </c>
      <c r="AA92" s="35">
        <f t="shared" si="38"/>
        <v>-5.6213949914737356</v>
      </c>
      <c r="AB92" s="35">
        <f t="shared" si="39"/>
        <v>-5.6213949914737213</v>
      </c>
      <c r="AC92" s="35">
        <f t="shared" si="40"/>
        <v>-5.6213949914737427</v>
      </c>
      <c r="AF92">
        <v>2.38</v>
      </c>
      <c r="AG92">
        <v>1.57</v>
      </c>
      <c r="AJ92" t="s">
        <v>86</v>
      </c>
    </row>
    <row r="93" spans="1:36" ht="15" x14ac:dyDescent="0.25">
      <c r="A93">
        <v>2.96</v>
      </c>
      <c r="B93">
        <v>3.08</v>
      </c>
      <c r="C93">
        <v>2.54</v>
      </c>
      <c r="D93" s="20">
        <f t="shared" si="28"/>
        <v>5.621394991473716E-2</v>
      </c>
      <c r="E93" s="17">
        <f>IF(OR($A93="",$B93="",$C93=""),"",A93*'MPTO_working_3-way'!$I92)</f>
        <v>3.1263932917476218</v>
      </c>
      <c r="F93" s="21">
        <f>IF(OR($A93="",$B93="",$C93=""),"",B93*'MPTO_working_3-way'!$I92)</f>
        <v>3.2531389657373904</v>
      </c>
      <c r="G93" s="22">
        <f>IF(OR($A93="",$B93="",$C93=""),"",C93*'MPTO_working_3-way'!$I92)</f>
        <v>2.6827834327834323</v>
      </c>
      <c r="H93" s="17">
        <f>IF(OR($A93="",$B93="",$C93=""),"",'MPTO_working_3-way'!E92)</f>
        <v>3.1338152800593568</v>
      </c>
      <c r="I93" s="21">
        <f>IF(OR($A93="",$B93="",$C93=""),"",'MPTO_working_3-way'!F92)</f>
        <v>3.2686431656907629</v>
      </c>
      <c r="J93" s="22">
        <f>IF(OR($A93="",$B93="",$C93=""),"",'MPTO_working_3-way'!G92)</f>
        <v>2.6669311971067082</v>
      </c>
      <c r="K93" s="17">
        <f>IF(OR($A93="",$B93="",$C93=""),"",'OddsRatio_working_3-way'!H92)</f>
        <v>3.1307390744943775</v>
      </c>
      <c r="L93" s="21">
        <f>IF(OR($A93="",$B93="",$C93=""),"",'OddsRatio_working_3-way'!I92)</f>
        <v>3.2611924872185223</v>
      </c>
      <c r="M93" s="22">
        <f>IF(OR($A93="",$B93="",$C93=""),"",'OddsRatio_working_3-way'!J92)</f>
        <v>2.6741521299598681</v>
      </c>
      <c r="N93" s="23">
        <f t="shared" si="29"/>
        <v>31.985739050796465</v>
      </c>
      <c r="O93" s="24">
        <f t="shared" si="30"/>
        <v>30.739541425440752</v>
      </c>
      <c r="P93" s="24">
        <f t="shared" si="31"/>
        <v>37.274719523762805</v>
      </c>
      <c r="Q93" t="s">
        <v>111</v>
      </c>
      <c r="R93" t="s">
        <v>262</v>
      </c>
      <c r="S93" t="s">
        <v>487</v>
      </c>
      <c r="T93" s="35">
        <v>100</v>
      </c>
      <c r="U93" s="35">
        <f t="shared" si="32"/>
        <v>76.076555023923447</v>
      </c>
      <c r="V93" s="35">
        <f t="shared" si="33"/>
        <v>70.326409495548958</v>
      </c>
      <c r="W93" s="35">
        <f t="shared" si="34"/>
        <v>47.916666666666671</v>
      </c>
      <c r="X93" s="35">
        <f t="shared" si="35"/>
        <v>81.75692383778437</v>
      </c>
      <c r="Y93" s="35">
        <f t="shared" si="36"/>
        <v>76.006778309409896</v>
      </c>
      <c r="Z93" s="35">
        <f t="shared" si="37"/>
        <v>53.597035480527587</v>
      </c>
      <c r="AA93" s="35">
        <f t="shared" si="38"/>
        <v>-5.6803688138609232</v>
      </c>
      <c r="AB93" s="35">
        <f t="shared" si="39"/>
        <v>-5.6803688138609374</v>
      </c>
      <c r="AC93" s="35">
        <f t="shared" si="40"/>
        <v>-5.6803688138609161</v>
      </c>
      <c r="AF93">
        <v>2.39</v>
      </c>
      <c r="AG93">
        <v>1.57</v>
      </c>
      <c r="AJ93" t="s">
        <v>86</v>
      </c>
    </row>
    <row r="94" spans="1:36" ht="15" x14ac:dyDescent="0.25">
      <c r="A94">
        <v>4.18</v>
      </c>
      <c r="B94">
        <v>3.37</v>
      </c>
      <c r="C94">
        <v>1.92</v>
      </c>
      <c r="D94" s="20">
        <f t="shared" si="28"/>
        <v>5.6803688138609143E-2</v>
      </c>
      <c r="E94" s="17">
        <f>IF(OR($A94="",$B94="",$C94=""),"",A94*'MPTO_working_3-way'!$I93)</f>
        <v>4.417439416419386</v>
      </c>
      <c r="F94" s="21">
        <f>IF(OR($A94="",$B94="",$C94=""),"",B94*'MPTO_working_3-way'!$I93)</f>
        <v>3.5614284290271128</v>
      </c>
      <c r="G94" s="22">
        <f>IF(OR($A94="",$B94="",$C94=""),"",C94*'MPTO_working_3-way'!$I93)</f>
        <v>2.0290630812261297</v>
      </c>
      <c r="H94" s="17">
        <f>IF(OR($A94="",$B94="",$C94=""),"",'MPTO_working_3-way'!E93)</f>
        <v>4.5392669664991159</v>
      </c>
      <c r="I94" s="21">
        <f>IF(OR($A94="",$B94="",$C94=""),"",'MPTO_working_3-way'!F93)</f>
        <v>3.5996946292872649</v>
      </c>
      <c r="J94" s="22">
        <f>IF(OR($A94="",$B94="",$C94=""),"",'MPTO_working_3-way'!G93)</f>
        <v>1.9924336510403631</v>
      </c>
      <c r="K94" s="17">
        <f>IF(OR($A94="",$B94="",$C94=""),"",'OddsRatio_working_3-way'!H93)</f>
        <v>4.4788605803784529</v>
      </c>
      <c r="L94" s="21">
        <f>IF(OR($A94="",$B94="",$C94=""),"",'OddsRatio_working_3-way'!I93)</f>
        <v>3.5927357155650741</v>
      </c>
      <c r="M94" s="22">
        <f>IF(OR($A94="",$B94="",$C94=""),"",'OddsRatio_working_3-way'!J93)</f>
        <v>2.0064628094176657</v>
      </c>
      <c r="N94" s="23">
        <f t="shared" si="29"/>
        <v>22.63754871845109</v>
      </c>
      <c r="O94" s="24">
        <f t="shared" si="30"/>
        <v>28.078621259087701</v>
      </c>
      <c r="P94" s="24">
        <f t="shared" si="31"/>
        <v>49.283830022461224</v>
      </c>
      <c r="Q94" t="s">
        <v>261</v>
      </c>
      <c r="R94" t="s">
        <v>362</v>
      </c>
      <c r="S94" t="s">
        <v>487</v>
      </c>
      <c r="T94" s="35">
        <v>100</v>
      </c>
      <c r="U94" s="35">
        <f t="shared" si="32"/>
        <v>54.545454545454554</v>
      </c>
      <c r="V94" s="35">
        <f t="shared" si="33"/>
        <v>72.29916897506925</v>
      </c>
      <c r="W94" s="35">
        <f t="shared" si="34"/>
        <v>70.930232558139537</v>
      </c>
      <c r="X94" s="35">
        <f t="shared" si="35"/>
        <v>56.77059846679122</v>
      </c>
      <c r="Y94" s="35">
        <f t="shared" si="36"/>
        <v>74.524312896405917</v>
      </c>
      <c r="Z94" s="35">
        <f t="shared" si="37"/>
        <v>73.155376479476203</v>
      </c>
      <c r="AA94" s="35">
        <f t="shared" si="38"/>
        <v>-2.2251439213366666</v>
      </c>
      <c r="AB94" s="35">
        <f t="shared" si="39"/>
        <v>-2.2251439213366666</v>
      </c>
      <c r="AC94" s="35">
        <f t="shared" si="40"/>
        <v>-2.2251439213366666</v>
      </c>
      <c r="AF94">
        <v>2.2799999999999998</v>
      </c>
      <c r="AG94">
        <v>1.62</v>
      </c>
      <c r="AJ94" t="s">
        <v>86</v>
      </c>
    </row>
    <row r="95" spans="1:36" ht="15" x14ac:dyDescent="0.25">
      <c r="A95">
        <v>2.2000000000000002</v>
      </c>
      <c r="B95">
        <v>3.61</v>
      </c>
      <c r="C95">
        <v>3.44</v>
      </c>
      <c r="D95" s="20">
        <f t="shared" si="28"/>
        <v>2.2251439213366808E-2</v>
      </c>
      <c r="E95" s="17">
        <f>IF(OR($A95="",$B95="",$C95=""),"",A95*'MPTO_working_3-way'!$I94)</f>
        <v>2.2489531662694073</v>
      </c>
      <c r="F95" s="21">
        <f>IF(OR($A95="",$B95="",$C95=""),"",B95*'MPTO_working_3-way'!$I94)</f>
        <v>3.6903276955602542</v>
      </c>
      <c r="G95" s="22">
        <f>IF(OR($A95="",$B95="",$C95=""),"",C95*'MPTO_working_3-way'!$I94)</f>
        <v>3.5165449508939819</v>
      </c>
      <c r="H95" s="17">
        <f>IF(OR($A95="",$B95="",$C95=""),"",'MPTO_working_3-way'!E94)</f>
        <v>2.2364944956351471</v>
      </c>
      <c r="I95" s="21">
        <f>IF(OR($A95="",$B95="",$C95=""),"",'MPTO_working_3-way'!F94)</f>
        <v>3.709320386240456</v>
      </c>
      <c r="J95" s="22">
        <f>IF(OR($A95="",$B95="",$C95=""),"",'MPTO_working_3-way'!G94)</f>
        <v>3.5300696698435021</v>
      </c>
      <c r="K95" s="17">
        <f>IF(OR($A95="",$B95="",$C95=""),"",'OddsRatio_working_3-way'!H94)</f>
        <v>2.2417272234974166</v>
      </c>
      <c r="L95" s="21">
        <f>IF(OR($A95="",$B95="",$C95=""),"",'OddsRatio_working_3-way'!I94)</f>
        <v>3.7007567111068811</v>
      </c>
      <c r="M95" s="22">
        <f>IF(OR($A95="",$B95="",$C95=""),"",'OddsRatio_working_3-way'!J94)</f>
        <v>3.5248453544447469</v>
      </c>
      <c r="N95" s="23">
        <f t="shared" si="29"/>
        <v>44.465132266796509</v>
      </c>
      <c r="O95" s="24">
        <f t="shared" si="30"/>
        <v>27.097864539321975</v>
      </c>
      <c r="P95" s="24">
        <f t="shared" si="31"/>
        <v>28.437003193881495</v>
      </c>
      <c r="Q95" t="s">
        <v>367</v>
      </c>
      <c r="R95" t="s">
        <v>368</v>
      </c>
      <c r="S95" t="s">
        <v>487</v>
      </c>
      <c r="T95" s="35">
        <v>100</v>
      </c>
      <c r="U95" s="35">
        <f t="shared" si="32"/>
        <v>52.153110047846894</v>
      </c>
      <c r="V95" s="35">
        <f t="shared" si="33"/>
        <v>71.83098591549296</v>
      </c>
      <c r="W95" s="35">
        <f t="shared" si="34"/>
        <v>73.753280839895012</v>
      </c>
      <c r="X95" s="35">
        <f t="shared" si="35"/>
        <v>54.415733244612028</v>
      </c>
      <c r="Y95" s="35">
        <f t="shared" si="36"/>
        <v>74.093609112258108</v>
      </c>
      <c r="Z95" s="35">
        <f t="shared" si="37"/>
        <v>76.01590403666016</v>
      </c>
      <c r="AA95" s="35">
        <f t="shared" si="38"/>
        <v>-2.2626231967651336</v>
      </c>
      <c r="AB95" s="35">
        <f t="shared" si="39"/>
        <v>-2.2626231967651478</v>
      </c>
      <c r="AC95" s="35">
        <f t="shared" si="40"/>
        <v>-2.2626231967651478</v>
      </c>
      <c r="AF95">
        <v>1.7</v>
      </c>
      <c r="AG95">
        <v>2.27</v>
      </c>
      <c r="AJ95" t="s">
        <v>450</v>
      </c>
    </row>
    <row r="96" spans="1:36" ht="15" x14ac:dyDescent="0.25">
      <c r="A96">
        <v>2.09</v>
      </c>
      <c r="B96">
        <v>3.55</v>
      </c>
      <c r="C96">
        <v>3.81</v>
      </c>
      <c r="D96" s="20">
        <f t="shared" si="28"/>
        <v>2.2626231967651567E-2</v>
      </c>
      <c r="E96" s="17">
        <f>IF(OR($A96="",$B96="",$C96=""),"",A96*'MPTO_working_3-way'!$I95)</f>
        <v>2.1372888248123916</v>
      </c>
      <c r="F96" s="21">
        <f>IF(OR($A96="",$B96="",$C96=""),"",B96*'MPTO_working_3-way'!$I95)</f>
        <v>3.6303231234851627</v>
      </c>
      <c r="G96" s="22">
        <f>IF(OR($A96="",$B96="",$C96=""),"",C96*'MPTO_working_3-way'!$I95)</f>
        <v>3.8962059437967524</v>
      </c>
      <c r="H96" s="17">
        <f>IF(OR($A96="",$B96="",$C96=""),"",'MPTO_working_3-way'!E95)</f>
        <v>2.1234721677786919</v>
      </c>
      <c r="I96" s="21">
        <f>IF(OR($A96="",$B96="",$C96=""),"",'MPTO_working_3-way'!F95)</f>
        <v>3.6476639198213952</v>
      </c>
      <c r="J96" s="22">
        <f>IF(OR($A96="",$B96="",$C96=""),"",'MPTO_working_3-way'!G95)</f>
        <v>3.9227206108360311</v>
      </c>
      <c r="K96" s="17">
        <f>IF(OR($A96="",$B96="",$C96=""),"",'OddsRatio_working_3-way'!H95)</f>
        <v>2.1290972229521841</v>
      </c>
      <c r="L96" s="21">
        <f>IF(OR($A96="",$B96="",$C96=""),"",'OddsRatio_working_3-way'!I95)</f>
        <v>3.6414659803009819</v>
      </c>
      <c r="M96" s="22">
        <f>IF(OR($A96="",$B96="",$C96=""),"",'OddsRatio_working_3-way'!J95)</f>
        <v>3.9107919233904953</v>
      </c>
      <c r="N96" s="23">
        <f t="shared" si="29"/>
        <v>46.788248195130052</v>
      </c>
      <c r="O96" s="24">
        <f t="shared" si="30"/>
        <v>27.545757388118819</v>
      </c>
      <c r="P96" s="24">
        <f t="shared" si="31"/>
        <v>25.665994416751126</v>
      </c>
      <c r="Q96" t="s">
        <v>375</v>
      </c>
      <c r="R96" t="s">
        <v>372</v>
      </c>
      <c r="S96" t="s">
        <v>487</v>
      </c>
      <c r="T96" s="35">
        <v>100</v>
      </c>
      <c r="U96" s="35">
        <f t="shared" si="32"/>
        <v>89.969909729187563</v>
      </c>
      <c r="V96" s="35">
        <f t="shared" si="33"/>
        <v>81.132075471698116</v>
      </c>
      <c r="W96" s="35">
        <f t="shared" si="34"/>
        <v>26.470588235294116</v>
      </c>
      <c r="X96" s="35">
        <f t="shared" si="35"/>
        <v>92.397336293007768</v>
      </c>
      <c r="Y96" s="35">
        <f t="shared" si="36"/>
        <v>83.559502035518321</v>
      </c>
      <c r="Z96" s="35">
        <f t="shared" si="37"/>
        <v>28.898014799114325</v>
      </c>
      <c r="AA96" s="35">
        <f t="shared" si="38"/>
        <v>-2.4274265638202053</v>
      </c>
      <c r="AB96" s="35">
        <f t="shared" si="39"/>
        <v>-2.4274265638202053</v>
      </c>
      <c r="AC96" s="35">
        <f t="shared" si="40"/>
        <v>-2.4274265638202088</v>
      </c>
      <c r="AF96">
        <v>1.79</v>
      </c>
      <c r="AG96">
        <v>2.13</v>
      </c>
      <c r="AJ96" t="s">
        <v>450</v>
      </c>
    </row>
    <row r="97" spans="1:36" ht="15" x14ac:dyDescent="0.25">
      <c r="A97">
        <v>9.9700000000000006</v>
      </c>
      <c r="B97">
        <v>5.3</v>
      </c>
      <c r="C97">
        <v>1.36</v>
      </c>
      <c r="D97" s="20">
        <f t="shared" si="28"/>
        <v>2.4274265638202008E-2</v>
      </c>
      <c r="E97" s="17">
        <f>IF(OR($A97="",$B97="",$C97=""),"",A97*'MPTO_working_3-way'!$I96)</f>
        <v>10.212014428412875</v>
      </c>
      <c r="F97" s="21">
        <f>IF(OR($A97="",$B97="",$C97=""),"",B97*'MPTO_working_3-way'!$I96)</f>
        <v>5.4286536078824703</v>
      </c>
      <c r="G97" s="22">
        <f>IF(OR($A97="",$B97="",$C97=""),"",C97*'MPTO_working_3-way'!$I96)</f>
        <v>1.3930130012679549</v>
      </c>
      <c r="H97" s="17">
        <f>IF(OR($A97="",$B97="",$C97=""),"",'MPTO_working_3-way'!E96)</f>
        <v>10.84487181808853</v>
      </c>
      <c r="I97" s="21">
        <f>IF(OR($A97="",$B97="",$C97=""),"",'MPTO_working_3-way'!F96)</f>
        <v>5.5374719134023529</v>
      </c>
      <c r="J97" s="22">
        <f>IF(OR($A97="",$B97="",$C97=""),"",'MPTO_working_3-way'!G96)</f>
        <v>1.3751324160650538</v>
      </c>
      <c r="K97" s="17">
        <f>IF(OR($A97="",$B97="",$C97=""),"",'OddsRatio_working_3-way'!H96)</f>
        <v>10.483743501298628</v>
      </c>
      <c r="L97" s="21">
        <f>IF(OR($A97="",$B97="",$C97=""),"",'OddsRatio_working_3-way'!I96)</f>
        <v>5.546276148894548</v>
      </c>
      <c r="M97" s="22">
        <f>IF(OR($A97="",$B97="",$C97=""),"",'OddsRatio_working_3-way'!J96)</f>
        <v>1.3806184682795437</v>
      </c>
      <c r="N97" s="23">
        <f t="shared" si="29"/>
        <v>9.7923872612018759</v>
      </c>
      <c r="O97" s="24">
        <f t="shared" si="30"/>
        <v>18.420773772487305</v>
      </c>
      <c r="P97" s="24">
        <f t="shared" si="31"/>
        <v>71.786838966310825</v>
      </c>
      <c r="Q97" t="s">
        <v>371</v>
      </c>
      <c r="R97" t="s">
        <v>366</v>
      </c>
      <c r="S97" t="s">
        <v>487</v>
      </c>
      <c r="T97" s="35">
        <v>100</v>
      </c>
      <c r="U97" s="35">
        <f t="shared" si="32"/>
        <v>56.331877729257641</v>
      </c>
      <c r="V97" s="35">
        <f t="shared" si="33"/>
        <v>66.88741721854305</v>
      </c>
      <c r="W97" s="35">
        <f t="shared" si="34"/>
        <v>73.890339425587456</v>
      </c>
      <c r="X97" s="35">
        <f t="shared" si="35"/>
        <v>59.222243355869487</v>
      </c>
      <c r="Y97" s="35">
        <f t="shared" si="36"/>
        <v>69.777782845154888</v>
      </c>
      <c r="Z97" s="35">
        <f t="shared" si="37"/>
        <v>76.780705052199323</v>
      </c>
      <c r="AA97" s="35">
        <f t="shared" si="38"/>
        <v>-2.890365626611846</v>
      </c>
      <c r="AB97" s="35">
        <f t="shared" si="39"/>
        <v>-2.8903656266118389</v>
      </c>
      <c r="AC97" s="35">
        <f t="shared" si="40"/>
        <v>-2.8903656266118674</v>
      </c>
      <c r="AF97">
        <v>1.67</v>
      </c>
      <c r="AG97">
        <v>2.33</v>
      </c>
      <c r="AJ97" t="s">
        <v>450</v>
      </c>
    </row>
    <row r="98" spans="1:36" ht="15" x14ac:dyDescent="0.25">
      <c r="A98">
        <v>2.29</v>
      </c>
      <c r="B98">
        <v>3.02</v>
      </c>
      <c r="C98">
        <v>3.83</v>
      </c>
      <c r="D98" s="20">
        <f t="shared" si="28"/>
        <v>2.890365626611846E-2</v>
      </c>
      <c r="E98" s="17">
        <f>IF(OR($A98="",$B98="",$C98=""),"",A98*'MPTO_working_3-way'!$I97)</f>
        <v>2.3561893728494114</v>
      </c>
      <c r="F98" s="21">
        <f>IF(OR($A98="",$B98="",$C98=""),"",B98*'MPTO_working_3-way'!$I97)</f>
        <v>3.1072890419236776</v>
      </c>
      <c r="G98" s="22">
        <f>IF(OR($A98="",$B98="",$C98=""),"",C98*'MPTO_working_3-way'!$I97)</f>
        <v>3.9407010034992336</v>
      </c>
      <c r="H98" s="17">
        <f>IF(OR($A98="",$B98="",$C98=""),"",'MPTO_working_3-way'!E97)</f>
        <v>2.3416644334240364</v>
      </c>
      <c r="I98" s="21">
        <f>IF(OR($A98="",$B98="",$C98=""),"",'MPTO_working_3-way'!F97)</f>
        <v>3.110504313817533</v>
      </c>
      <c r="J98" s="22">
        <f>IF(OR($A98="",$B98="",$C98=""),"",'MPTO_working_3-way'!G97)</f>
        <v>3.9767431525486123</v>
      </c>
      <c r="K98" s="17">
        <f>IF(OR($A98="",$B98="",$C98=""),"",'OddsRatio_working_3-way'!H97)</f>
        <v>2.348112176248804</v>
      </c>
      <c r="L98" s="21">
        <f>IF(OR($A98="",$B98="",$C98=""),"",'OddsRatio_working_3-way'!I97)</f>
        <v>3.1109973612578155</v>
      </c>
      <c r="M98" s="22">
        <f>IF(OR($A98="",$B98="",$C98=""),"",'OddsRatio_working_3-way'!J97)</f>
        <v>3.9574864021582283</v>
      </c>
      <c r="N98" s="23">
        <f t="shared" si="29"/>
        <v>42.441410334971067</v>
      </c>
      <c r="O98" s="24">
        <f t="shared" si="30"/>
        <v>32.182393929497934</v>
      </c>
      <c r="P98" s="24">
        <f t="shared" si="31"/>
        <v>25.376195735531006</v>
      </c>
      <c r="Q98" t="s">
        <v>378</v>
      </c>
      <c r="R98" t="s">
        <v>381</v>
      </c>
      <c r="S98" t="s">
        <v>487</v>
      </c>
      <c r="T98" s="35">
        <v>100</v>
      </c>
      <c r="U98" s="35">
        <f t="shared" si="32"/>
        <v>50.980392156862742</v>
      </c>
      <c r="V98" s="35">
        <f t="shared" si="33"/>
        <v>68.944099378881987</v>
      </c>
      <c r="W98" s="35">
        <f t="shared" si="34"/>
        <v>77.220956719817764</v>
      </c>
      <c r="X98" s="35">
        <f t="shared" si="35"/>
        <v>53.83494390130025</v>
      </c>
      <c r="Y98" s="35">
        <f t="shared" si="36"/>
        <v>71.798651123319488</v>
      </c>
      <c r="Z98" s="35">
        <f t="shared" si="37"/>
        <v>80.075508464255265</v>
      </c>
      <c r="AA98" s="35">
        <f t="shared" si="38"/>
        <v>-2.8545517444375079</v>
      </c>
      <c r="AB98" s="35">
        <f t="shared" si="39"/>
        <v>-2.8545517444375008</v>
      </c>
      <c r="AC98" s="35">
        <f t="shared" si="40"/>
        <v>-2.8545517444375008</v>
      </c>
      <c r="AF98">
        <v>2.14</v>
      </c>
      <c r="AG98">
        <v>1.77</v>
      </c>
      <c r="AJ98" t="s">
        <v>451</v>
      </c>
    </row>
    <row r="99" spans="1:36" ht="15" x14ac:dyDescent="0.25">
      <c r="A99">
        <v>2.04</v>
      </c>
      <c r="B99">
        <v>3.22</v>
      </c>
      <c r="C99">
        <v>4.3899999999999997</v>
      </c>
      <c r="D99" s="20">
        <f t="shared" si="28"/>
        <v>2.8545517444374946E-2</v>
      </c>
      <c r="E99" s="17">
        <f>IF(OR($A99="",$B99="",$C99=""),"",A99*'MPTO_working_3-way'!$I98)</f>
        <v>2.0982328555865251</v>
      </c>
      <c r="F99" s="21">
        <f>IF(OR($A99="",$B99="",$C99=""),"",B99*'MPTO_working_3-way'!$I98)</f>
        <v>3.3119165661708876</v>
      </c>
      <c r="G99" s="22">
        <f>IF(OR($A99="",$B99="",$C99=""),"",C99*'MPTO_working_3-way'!$I98)</f>
        <v>4.5153148215808061</v>
      </c>
      <c r="H99" s="17">
        <f>IF(OR($A99="",$B99="",$C99=""),"",'MPTO_working_3-way'!E98)</f>
        <v>2.0803821987141666</v>
      </c>
      <c r="I99" s="21">
        <f>IF(OR($A99="",$B99="",$C99=""),"",'MPTO_working_3-way'!F98)</f>
        <v>3.3217753959969945</v>
      </c>
      <c r="J99" s="22">
        <f>IF(OR($A99="",$B99="",$C99=""),"",'MPTO_working_3-way'!G98)</f>
        <v>4.5813712398386031</v>
      </c>
      <c r="K99" s="17">
        <f>IF(OR($A99="",$B99="",$C99=""),"",'OddsRatio_working_3-way'!H98)</f>
        <v>2.0877590779120205</v>
      </c>
      <c r="L99" s="21">
        <f>IF(OR($A99="",$B99="",$C99=""),"",'OddsRatio_working_3-way'!I98)</f>
        <v>3.3219472624660429</v>
      </c>
      <c r="M99" s="22">
        <f>IF(OR($A99="",$B99="",$C99=""),"",'OddsRatio_working_3-way'!J98)</f>
        <v>4.5456762251170657</v>
      </c>
      <c r="N99" s="23">
        <f t="shared" si="29"/>
        <v>47.659152669233521</v>
      </c>
      <c r="O99" s="24">
        <f t="shared" si="30"/>
        <v>30.193997343241108</v>
      </c>
      <c r="P99" s="24">
        <f t="shared" si="31"/>
        <v>22.146849987525371</v>
      </c>
      <c r="Q99" t="s">
        <v>272</v>
      </c>
      <c r="R99" t="s">
        <v>276</v>
      </c>
      <c r="S99" t="s">
        <v>487</v>
      </c>
      <c r="T99" s="35">
        <v>100</v>
      </c>
      <c r="U99" s="35">
        <f t="shared" si="32"/>
        <v>51.690821256038639</v>
      </c>
      <c r="V99" s="35">
        <f t="shared" si="33"/>
        <v>69.696969696969703</v>
      </c>
      <c r="W99" s="35">
        <f t="shared" si="34"/>
        <v>75.786924939467312</v>
      </c>
      <c r="X99" s="35">
        <f t="shared" si="35"/>
        <v>54.516105363562993</v>
      </c>
      <c r="Y99" s="35">
        <f t="shared" si="36"/>
        <v>72.522253804494042</v>
      </c>
      <c r="Z99" s="35">
        <f t="shared" si="37"/>
        <v>78.612209046991666</v>
      </c>
      <c r="AA99" s="35">
        <f t="shared" si="38"/>
        <v>-2.8252841075243538</v>
      </c>
      <c r="AB99" s="35">
        <f t="shared" si="39"/>
        <v>-2.8252841075243396</v>
      </c>
      <c r="AC99" s="35">
        <f t="shared" si="40"/>
        <v>-2.8252841075243538</v>
      </c>
      <c r="AF99">
        <v>2.1800000000000002</v>
      </c>
      <c r="AG99">
        <v>1.74</v>
      </c>
      <c r="AJ99" t="s">
        <v>451</v>
      </c>
    </row>
    <row r="100" spans="1:36" ht="15" x14ac:dyDescent="0.25">
      <c r="A100">
        <v>2.0699999999999998</v>
      </c>
      <c r="B100">
        <v>3.3</v>
      </c>
      <c r="C100">
        <v>4.13</v>
      </c>
      <c r="D100" s="20">
        <f t="shared" si="28"/>
        <v>2.8252841075243618E-2</v>
      </c>
      <c r="E100" s="17">
        <f>IF(OR($A100="",$B100="",$C100=""),"",A100*'MPTO_working_3-way'!$I99)</f>
        <v>2.1284833810257542</v>
      </c>
      <c r="F100" s="21">
        <f>IF(OR($A100="",$B100="",$C100=""),"",B100*'MPTO_working_3-way'!$I99)</f>
        <v>3.3932343755483036</v>
      </c>
      <c r="G100" s="22">
        <f>IF(OR($A100="",$B100="",$C100=""),"",C100*'MPTO_working_3-way'!$I99)</f>
        <v>4.2466842336407558</v>
      </c>
      <c r="H100" s="17">
        <f>IF(OR($A100="",$B100="",$C100=""),"",'MPTO_working_3-way'!E99)</f>
        <v>2.1111558438740103</v>
      </c>
      <c r="I100" s="21">
        <f>IF(OR($A100="",$B100="",$C100=""),"",'MPTO_working_3-way'!F99)</f>
        <v>3.4058473503062148</v>
      </c>
      <c r="J100" s="22">
        <f>IF(OR($A100="",$B100="",$C100=""),"",'MPTO_working_3-way'!G99)</f>
        <v>4.2971360072867864</v>
      </c>
      <c r="K100" s="17">
        <f>IF(OR($A100="",$B100="",$C100=""),"",'OddsRatio_working_3-way'!H99)</f>
        <v>2.1182743250897702</v>
      </c>
      <c r="L100" s="21">
        <f>IF(OR($A100="",$B100="",$C100=""),"",'OddsRatio_working_3-way'!I99)</f>
        <v>3.40376724084717</v>
      </c>
      <c r="M100" s="22">
        <f>IF(OR($A100="",$B100="",$C100=""),"",'OddsRatio_working_3-way'!J99)</f>
        <v>4.2712136799354967</v>
      </c>
      <c r="N100" s="23">
        <f t="shared" si="29"/>
        <v>46.981809156437109</v>
      </c>
      <c r="O100" s="24">
        <f t="shared" si="30"/>
        <v>29.4704075617651</v>
      </c>
      <c r="P100" s="24">
        <f t="shared" si="31"/>
        <v>23.547783281797781</v>
      </c>
      <c r="Q100" t="s">
        <v>274</v>
      </c>
      <c r="R100" t="s">
        <v>277</v>
      </c>
      <c r="S100" t="s">
        <v>487</v>
      </c>
      <c r="T100" s="35">
        <v>100</v>
      </c>
      <c r="U100" s="35">
        <f t="shared" si="32"/>
        <v>50.248756218905463</v>
      </c>
      <c r="V100" s="35">
        <f t="shared" si="33"/>
        <v>69.135802469135797</v>
      </c>
      <c r="W100" s="35">
        <f t="shared" si="34"/>
        <v>77.628635346756155</v>
      </c>
      <c r="X100" s="35">
        <f t="shared" si="35"/>
        <v>53.235562184108041</v>
      </c>
      <c r="Y100" s="35">
        <f t="shared" si="36"/>
        <v>72.122608434338389</v>
      </c>
      <c r="Z100" s="35">
        <f t="shared" si="37"/>
        <v>80.615441311958719</v>
      </c>
      <c r="AA100" s="35">
        <f t="shared" si="38"/>
        <v>-2.9868059652025778</v>
      </c>
      <c r="AB100" s="35">
        <f t="shared" si="39"/>
        <v>-2.986805965202592</v>
      </c>
      <c r="AC100" s="35">
        <f t="shared" si="40"/>
        <v>-2.9868059652025636</v>
      </c>
      <c r="AF100">
        <v>2.0499999999999998</v>
      </c>
      <c r="AG100">
        <v>1.85</v>
      </c>
      <c r="AJ100" t="s">
        <v>451</v>
      </c>
    </row>
    <row r="101" spans="1:36" ht="15" x14ac:dyDescent="0.25">
      <c r="A101">
        <v>2.0099999999999998</v>
      </c>
      <c r="B101">
        <v>3.24</v>
      </c>
      <c r="C101">
        <v>4.47</v>
      </c>
      <c r="D101" s="20">
        <f t="shared" si="28"/>
        <v>2.9868059652025769E-2</v>
      </c>
      <c r="E101" s="17">
        <f>IF(OR($A101="",$B101="",$C101=""),"",A101*'MPTO_working_3-way'!$I100)</f>
        <v>2.0700347999005717</v>
      </c>
      <c r="F101" s="21">
        <f>IF(OR($A101="",$B101="",$C101=""),"",B101*'MPTO_working_3-way'!$I100)</f>
        <v>3.3367725132725639</v>
      </c>
      <c r="G101" s="22">
        <f>IF(OR($A101="",$B101="",$C101=""),"",C101*'MPTO_working_3-way'!$I100)</f>
        <v>4.6035102266445547</v>
      </c>
      <c r="H101" s="17">
        <f>IF(OR($A101="",$B101="",$C101=""),"",'MPTO_working_3-way'!E100)</f>
        <v>2.0510446857656914</v>
      </c>
      <c r="I101" s="21">
        <f>IF(OR($A101="",$B101="",$C101=""),"",'MPTO_working_3-way'!F100)</f>
        <v>3.3479980623070422</v>
      </c>
      <c r="J101" s="22">
        <f>IF(OR($A101="",$B101="",$C101=""),"",'MPTO_working_3-way'!G100)</f>
        <v>4.6781956540185297</v>
      </c>
      <c r="K101" s="17">
        <f>IF(OR($A101="",$B101="",$C101=""),"",'OddsRatio_working_3-way'!H100)</f>
        <v>2.0588187697933309</v>
      </c>
      <c r="L101" s="21">
        <f>IF(OR($A101="",$B101="",$C101=""),"",'OddsRatio_working_3-way'!I100)</f>
        <v>3.3482713310267935</v>
      </c>
      <c r="M101" s="22">
        <f>IF(OR($A101="",$B101="",$C101=""),"",'OddsRatio_working_3-way'!J100)</f>
        <v>4.6377238922602562</v>
      </c>
      <c r="N101" s="23">
        <f t="shared" si="29"/>
        <v>48.308366605625771</v>
      </c>
      <c r="O101" s="24">
        <f t="shared" si="30"/>
        <v>29.969079283119687</v>
      </c>
      <c r="P101" s="24">
        <f t="shared" si="31"/>
        <v>21.722554111254542</v>
      </c>
      <c r="Q101" t="s">
        <v>282</v>
      </c>
      <c r="R101" t="s">
        <v>275</v>
      </c>
      <c r="S101" t="s">
        <v>487</v>
      </c>
      <c r="T101" s="35">
        <v>100</v>
      </c>
      <c r="U101" s="35">
        <f t="shared" si="32"/>
        <v>61.832061068702288</v>
      </c>
      <c r="V101" s="35">
        <f t="shared" si="33"/>
        <v>66.777408637873762</v>
      </c>
      <c r="W101" s="35">
        <f t="shared" si="34"/>
        <v>68.652037617554868</v>
      </c>
      <c r="X101" s="35">
        <f t="shared" si="35"/>
        <v>64.570553744571384</v>
      </c>
      <c r="Y101" s="35">
        <f t="shared" si="36"/>
        <v>69.515901313742859</v>
      </c>
      <c r="Z101" s="35">
        <f t="shared" si="37"/>
        <v>71.39053029342395</v>
      </c>
      <c r="AA101" s="35">
        <f t="shared" si="38"/>
        <v>-2.7384926758690966</v>
      </c>
      <c r="AB101" s="35">
        <f t="shared" si="39"/>
        <v>-2.7384926758690966</v>
      </c>
      <c r="AC101" s="35">
        <f t="shared" si="40"/>
        <v>-2.7384926758690824</v>
      </c>
      <c r="AF101">
        <v>2.37</v>
      </c>
      <c r="AG101">
        <v>1.63</v>
      </c>
      <c r="AJ101" t="s">
        <v>451</v>
      </c>
    </row>
    <row r="102" spans="1:36" ht="15" x14ac:dyDescent="0.25">
      <c r="A102">
        <v>2.62</v>
      </c>
      <c r="B102">
        <v>3.01</v>
      </c>
      <c r="C102">
        <v>3.19</v>
      </c>
      <c r="D102" s="20">
        <f t="shared" si="28"/>
        <v>2.7384926758690975E-2</v>
      </c>
      <c r="E102" s="17">
        <f>IF(OR($A102="",$B102="",$C102=""),"",A102*'MPTO_working_3-way'!$I101)</f>
        <v>2.6917485081077706</v>
      </c>
      <c r="F102" s="21">
        <f>IF(OR($A102="",$B102="",$C102=""),"",B102*'MPTO_working_3-way'!$I101)</f>
        <v>3.0924286295436598</v>
      </c>
      <c r="G102" s="22">
        <f>IF(OR($A102="",$B102="",$C102=""),"",C102*'MPTO_working_3-way'!$I101)</f>
        <v>3.277357916360224</v>
      </c>
      <c r="H102" s="17">
        <f>IF(OR($A102="",$B102="",$C102=""),"",'MPTO_working_3-way'!E101)</f>
        <v>2.6841956784664305</v>
      </c>
      <c r="I102" s="21">
        <f>IF(OR($A102="",$B102="",$C102=""),"",'MPTO_working_3-way'!F101)</f>
        <v>3.0950399676384297</v>
      </c>
      <c r="J102" s="22">
        <f>IF(OR($A102="",$B102="",$C102=""),"",'MPTO_working_3-way'!G101)</f>
        <v>3.2856766211524602</v>
      </c>
      <c r="K102" s="17">
        <f>IF(OR($A102="",$B102="",$C102=""),"",'OddsRatio_working_3-way'!H101)</f>
        <v>2.6877216692448198</v>
      </c>
      <c r="L102" s="21">
        <f>IF(OR($A102="",$B102="",$C102=""),"",'OddsRatio_working_3-way'!I101)</f>
        <v>3.0940250340630167</v>
      </c>
      <c r="M102" s="22">
        <f>IF(OR($A102="",$B102="",$C102=""),"",'OddsRatio_working_3-way'!J101)</f>
        <v>3.2815496639791086</v>
      </c>
      <c r="N102" s="23">
        <f t="shared" si="29"/>
        <v>37.150573205034455</v>
      </c>
      <c r="O102" s="24">
        <f t="shared" si="30"/>
        <v>32.337043786441946</v>
      </c>
      <c r="P102" s="24">
        <f t="shared" si="31"/>
        <v>30.512383008523596</v>
      </c>
      <c r="Q102" t="s">
        <v>278</v>
      </c>
      <c r="R102" t="s">
        <v>273</v>
      </c>
      <c r="S102" t="s">
        <v>487</v>
      </c>
      <c r="T102" s="35">
        <v>100</v>
      </c>
      <c r="U102" s="35">
        <f t="shared" si="32"/>
        <v>64.539007092198588</v>
      </c>
      <c r="V102" s="35">
        <f t="shared" si="33"/>
        <v>66.329966329966325</v>
      </c>
      <c r="W102" s="35">
        <f t="shared" si="34"/>
        <v>66.442953020134226</v>
      </c>
      <c r="X102" s="35">
        <f t="shared" si="35"/>
        <v>67.227080649899435</v>
      </c>
      <c r="Y102" s="35">
        <f t="shared" si="36"/>
        <v>69.018039887667186</v>
      </c>
      <c r="Z102" s="35">
        <f t="shared" si="37"/>
        <v>69.131026577835087</v>
      </c>
      <c r="AA102" s="35">
        <f t="shared" si="38"/>
        <v>-2.6880735577008465</v>
      </c>
      <c r="AB102" s="35">
        <f t="shared" si="39"/>
        <v>-2.6880735577008608</v>
      </c>
      <c r="AC102" s="35">
        <f t="shared" si="40"/>
        <v>-2.6880735577008608</v>
      </c>
      <c r="AF102">
        <v>2.14</v>
      </c>
      <c r="AG102">
        <v>1.76</v>
      </c>
      <c r="AJ102" t="s">
        <v>451</v>
      </c>
    </row>
    <row r="103" spans="1:36" ht="15" x14ac:dyDescent="0.25">
      <c r="A103">
        <v>2.82</v>
      </c>
      <c r="B103">
        <v>2.97</v>
      </c>
      <c r="C103">
        <v>2.98</v>
      </c>
      <c r="D103" s="20">
        <f t="shared" si="28"/>
        <v>2.6880735577008652E-2</v>
      </c>
      <c r="E103" s="17">
        <f>IF(OR($A103="",$B103="",$C103=""),"",A103*'MPTO_working_3-way'!$I102)</f>
        <v>2.8958036743271642</v>
      </c>
      <c r="F103" s="21">
        <f>IF(OR($A103="",$B103="",$C103=""),"",B103*'MPTO_working_3-way'!$I102)</f>
        <v>3.0498357846637161</v>
      </c>
      <c r="G103" s="22">
        <f>IF(OR($A103="",$B103="",$C103=""),"",C103*'MPTO_working_3-way'!$I102)</f>
        <v>3.0601045920194858</v>
      </c>
      <c r="H103" s="17">
        <f>IF(OR($A103="",$B103="",$C103=""),"",'MPTO_working_3-way'!E102)</f>
        <v>2.8931026024914441</v>
      </c>
      <c r="I103" s="21">
        <f>IF(OR($A103="",$B103="",$C103=""),"",'MPTO_working_3-way'!F102)</f>
        <v>3.0511982693322373</v>
      </c>
      <c r="J103" s="22">
        <f>IF(OR($A103="",$B103="",$C103=""),"",'MPTO_working_3-way'!G102)</f>
        <v>3.0617535051309139</v>
      </c>
      <c r="K103" s="17">
        <f>IF(OR($A103="",$B103="",$C103=""),"",'OddsRatio_working_3-way'!H102)</f>
        <v>2.8944096461863493</v>
      </c>
      <c r="L103" s="21">
        <f>IF(OR($A103="",$B103="",$C103=""),"",'OddsRatio_working_3-way'!I102)</f>
        <v>3.0505423093335757</v>
      </c>
      <c r="M103" s="22">
        <f>IF(OR($A103="",$B103="",$C103=""),"",'OddsRatio_working_3-way'!J102)</f>
        <v>3.0609511535433902</v>
      </c>
      <c r="N103" s="23">
        <f t="shared" si="29"/>
        <v>34.532727783500327</v>
      </c>
      <c r="O103" s="24">
        <f t="shared" si="30"/>
        <v>32.788650622717476</v>
      </c>
      <c r="P103" s="24">
        <f t="shared" si="31"/>
        <v>32.678621593782189</v>
      </c>
      <c r="Q103" t="s">
        <v>280</v>
      </c>
      <c r="R103" t="s">
        <v>271</v>
      </c>
      <c r="S103" t="s">
        <v>487</v>
      </c>
      <c r="T103" s="35">
        <v>100</v>
      </c>
      <c r="U103" s="35">
        <f t="shared" si="32"/>
        <v>51.456310679611654</v>
      </c>
      <c r="V103" s="35">
        <f t="shared" si="33"/>
        <v>72.375690607734811</v>
      </c>
      <c r="W103" s="35">
        <f t="shared" si="34"/>
        <v>73.262032085561486</v>
      </c>
      <c r="X103" s="35">
        <f t="shared" si="35"/>
        <v>54.362277306703689</v>
      </c>
      <c r="Y103" s="35">
        <f t="shared" si="36"/>
        <v>75.281657234826852</v>
      </c>
      <c r="Z103" s="35">
        <f t="shared" si="37"/>
        <v>76.167998712653542</v>
      </c>
      <c r="AA103" s="35">
        <f t="shared" si="38"/>
        <v>-2.9059666270920346</v>
      </c>
      <c r="AB103" s="35">
        <f t="shared" si="39"/>
        <v>-2.9059666270920417</v>
      </c>
      <c r="AC103" s="35">
        <f t="shared" si="40"/>
        <v>-2.9059666270920559</v>
      </c>
      <c r="AF103">
        <v>2.19</v>
      </c>
      <c r="AG103">
        <v>1.73</v>
      </c>
      <c r="AJ103" t="s">
        <v>451</v>
      </c>
    </row>
    <row r="104" spans="1:36" ht="15" x14ac:dyDescent="0.25">
      <c r="A104">
        <v>2.06</v>
      </c>
      <c r="B104">
        <v>3.62</v>
      </c>
      <c r="C104">
        <v>3.74</v>
      </c>
      <c r="D104" s="20">
        <f t="shared" si="28"/>
        <v>2.9059666270920381E-2</v>
      </c>
      <c r="E104" s="17">
        <f>IF(OR($A104="",$B104="",$C104=""),"",A104*'MPTO_working_3-way'!$I103)</f>
        <v>2.1198629125180961</v>
      </c>
      <c r="F104" s="21">
        <f>IF(OR($A104="",$B104="",$C104=""),"",B104*'MPTO_working_3-way'!$I103)</f>
        <v>3.725195991900732</v>
      </c>
      <c r="G104" s="22">
        <f>IF(OR($A104="",$B104="",$C104=""),"",C104*'MPTO_working_3-way'!$I103)</f>
        <v>3.8486831518532423</v>
      </c>
      <c r="H104" s="17">
        <f>IF(OR($A104="",$B104="",$C104=""),"",'MPTO_working_3-way'!E103)</f>
        <v>2.1019428061066683</v>
      </c>
      <c r="I104" s="21">
        <f>IF(OR($A104="",$B104="",$C104=""),"",'MPTO_working_3-way'!F103)</f>
        <v>3.7515493171956358</v>
      </c>
      <c r="J104" s="22">
        <f>IF(OR($A104="",$B104="",$C104=""),"",'MPTO_working_3-way'!G103)</f>
        <v>3.8805847263649653</v>
      </c>
      <c r="K104" s="17">
        <f>IF(OR($A104="",$B104="",$C104=""),"",'OddsRatio_working_3-way'!H103)</f>
        <v>2.1091386046786798</v>
      </c>
      <c r="L104" s="21">
        <f>IF(OR($A104="",$B104="",$C104=""),"",'OddsRatio_working_3-way'!I103)</f>
        <v>3.7414557964699435</v>
      </c>
      <c r="M104" s="22">
        <f>IF(OR($A104="",$B104="",$C104=""),"",'OddsRatio_working_3-way'!J103)</f>
        <v>3.8670186573769656</v>
      </c>
      <c r="N104" s="23">
        <f t="shared" si="29"/>
        <v>47.172861702275924</v>
      </c>
      <c r="O104" s="24">
        <f t="shared" si="30"/>
        <v>26.844225167593482</v>
      </c>
      <c r="P104" s="24">
        <f t="shared" si="31"/>
        <v>25.982913130130591</v>
      </c>
      <c r="Q104" t="s">
        <v>388</v>
      </c>
      <c r="R104" t="s">
        <v>389</v>
      </c>
      <c r="S104" t="s">
        <v>487</v>
      </c>
      <c r="T104" s="35">
        <v>100</v>
      </c>
      <c r="U104" s="35">
        <f t="shared" si="32"/>
        <v>96.445076430856744</v>
      </c>
      <c r="V104" s="35">
        <f t="shared" si="33"/>
        <v>90.147783251231516</v>
      </c>
      <c r="W104" s="35">
        <f t="shared" si="34"/>
        <v>9.9099099099099224</v>
      </c>
      <c r="X104" s="35">
        <f t="shared" si="35"/>
        <v>99.942306838858556</v>
      </c>
      <c r="Y104" s="35">
        <f t="shared" si="36"/>
        <v>93.645013659233342</v>
      </c>
      <c r="Z104" s="35">
        <f t="shared" si="37"/>
        <v>13.407140317911736</v>
      </c>
      <c r="AA104" s="35">
        <f t="shared" si="38"/>
        <v>-3.497230408001812</v>
      </c>
      <c r="AB104" s="35">
        <f t="shared" si="39"/>
        <v>-3.4972304080018262</v>
      </c>
      <c r="AC104" s="35">
        <f t="shared" si="40"/>
        <v>-3.4972304080018137</v>
      </c>
      <c r="AF104">
        <v>1.87</v>
      </c>
      <c r="AG104">
        <v>2.0299999999999998</v>
      </c>
      <c r="AJ104" t="s">
        <v>443</v>
      </c>
    </row>
    <row r="105" spans="1:36" ht="15" x14ac:dyDescent="0.25">
      <c r="A105">
        <v>28.13</v>
      </c>
      <c r="B105">
        <v>10.15</v>
      </c>
      <c r="C105">
        <v>1.1100000000000001</v>
      </c>
      <c r="D105" s="20">
        <f t="shared" si="28"/>
        <v>3.4972304080018279E-2</v>
      </c>
      <c r="E105" s="17">
        <f>IF(OR($A105="",$B105="",$C105=""),"",A105*'MPTO_working_3-way'!$I104)</f>
        <v>29.113770913770914</v>
      </c>
      <c r="F105" s="21">
        <f>IF(OR($A105="",$B105="",$C105=""),"",B105*'MPTO_working_3-way'!$I104)</f>
        <v>10.504968886412186</v>
      </c>
      <c r="G105" s="22">
        <f>IF(OR($A105="",$B105="",$C105=""),"",C105*'MPTO_working_3-way'!$I104)</f>
        <v>1.1488192575288203</v>
      </c>
      <c r="H105" s="17">
        <f>IF(OR($A105="",$B105="",$C105=""),"",'MPTO_working_3-way'!E104)</f>
        <v>41.855362853550034</v>
      </c>
      <c r="I105" s="21">
        <f>IF(OR($A105="",$B105="",$C105=""),"",'MPTO_working_3-way'!F104)</f>
        <v>11.512151915179755</v>
      </c>
      <c r="J105" s="22">
        <f>IF(OR($A105="",$B105="",$C105=""),"",'MPTO_working_3-way'!G104)</f>
        <v>1.1245514170205737</v>
      </c>
      <c r="K105" s="17">
        <f>IF(OR($A105="",$B105="",$C105=""),"",'OddsRatio_working_3-way'!H104)</f>
        <v>33.039565065883622</v>
      </c>
      <c r="L105" s="21">
        <f>IF(OR($A105="",$B105="",$C105=""),"",'OddsRatio_working_3-way'!I104)</f>
        <v>11.80582456147568</v>
      </c>
      <c r="M105" s="22">
        <f>IF(OR($A105="",$B105="",$C105=""),"",'OddsRatio_working_3-way'!J104)</f>
        <v>1.1299060876242981</v>
      </c>
      <c r="N105" s="23">
        <f t="shared" si="29"/>
        <v>3.4348006754665934</v>
      </c>
      <c r="O105" s="24">
        <f t="shared" si="30"/>
        <v>9.5193047291502726</v>
      </c>
      <c r="P105" s="24">
        <f t="shared" si="31"/>
        <v>87.045894595383132</v>
      </c>
      <c r="Q105" t="s">
        <v>386</v>
      </c>
      <c r="R105" t="s">
        <v>391</v>
      </c>
      <c r="S105" t="s">
        <v>487</v>
      </c>
      <c r="T105" s="35">
        <v>100</v>
      </c>
      <c r="U105" s="35">
        <f t="shared" si="32"/>
        <v>28.057553956834536</v>
      </c>
      <c r="V105" s="35">
        <f t="shared" si="33"/>
        <v>79.757085020242926</v>
      </c>
      <c r="W105" s="35">
        <f t="shared" si="34"/>
        <v>88.950276243093938</v>
      </c>
      <c r="X105" s="35">
        <f t="shared" si="35"/>
        <v>31.292638736663157</v>
      </c>
      <c r="Y105" s="35">
        <f t="shared" si="36"/>
        <v>82.992169800071565</v>
      </c>
      <c r="Z105" s="35">
        <f t="shared" si="37"/>
        <v>92.185361022922564</v>
      </c>
      <c r="AA105" s="35">
        <f t="shared" si="38"/>
        <v>-3.2350847798286217</v>
      </c>
      <c r="AB105" s="35">
        <f t="shared" si="39"/>
        <v>-3.2350847798286395</v>
      </c>
      <c r="AC105" s="35">
        <f t="shared" si="40"/>
        <v>-3.2350847798286253</v>
      </c>
      <c r="AF105">
        <v>1.36</v>
      </c>
      <c r="AG105">
        <v>3.27</v>
      </c>
      <c r="AJ105" t="s">
        <v>443</v>
      </c>
    </row>
    <row r="106" spans="1:36" ht="15" x14ac:dyDescent="0.25">
      <c r="A106">
        <v>1.39</v>
      </c>
      <c r="B106">
        <v>4.9400000000000004</v>
      </c>
      <c r="C106">
        <v>9.0500000000000007</v>
      </c>
      <c r="D106" s="20">
        <f t="shared" si="28"/>
        <v>3.2350847798286342E-2</v>
      </c>
      <c r="E106" s="17">
        <f>IF(OR($A106="",$B106="",$C106=""),"",A106*'MPTO_working_3-way'!$I105)</f>
        <v>1.4349676784396179</v>
      </c>
      <c r="F106" s="21">
        <f>IF(OR($A106="",$B106="",$C106=""),"",B106*'MPTO_working_3-way'!$I105)</f>
        <v>5.0998131881235347</v>
      </c>
      <c r="G106" s="22">
        <f>IF(OR($A106="",$B106="",$C106=""),"",C106*'MPTO_working_3-way'!$I105)</f>
        <v>9.342775172574493</v>
      </c>
      <c r="H106" s="17">
        <f>IF(OR($A106="",$B106="",$C106=""),"",'MPTO_working_3-way'!E105)</f>
        <v>1.4111520776185837</v>
      </c>
      <c r="I106" s="21">
        <f>IF(OR($A106="",$B106="",$C106=""),"",'MPTO_working_3-way'!F105)</f>
        <v>5.2179666274165495</v>
      </c>
      <c r="J106" s="22">
        <f>IF(OR($A106="",$B106="",$C106=""),"",'MPTO_working_3-way'!G105)</f>
        <v>10.028720084478117</v>
      </c>
      <c r="K106" s="17">
        <f>IF(OR($A106="",$B106="",$C106=""),"",'OddsRatio_working_3-way'!H105)</f>
        <v>1.4185033579712762</v>
      </c>
      <c r="L106" s="21">
        <f>IF(OR($A106="",$B106="",$C106=""),"",'OddsRatio_working_3-way'!I105)</f>
        <v>5.2279570010431513</v>
      </c>
      <c r="M106" s="22">
        <f>IF(OR($A106="",$B106="",$C106=""),"",'OddsRatio_working_3-way'!J105)</f>
        <v>9.6383385427404491</v>
      </c>
      <c r="N106" s="23">
        <f t="shared" si="29"/>
        <v>69.687980783469555</v>
      </c>
      <c r="O106" s="24">
        <f t="shared" si="30"/>
        <v>19.608561394539002</v>
      </c>
      <c r="P106" s="24">
        <f t="shared" si="31"/>
        <v>10.703457821991453</v>
      </c>
      <c r="Q106" t="s">
        <v>385</v>
      </c>
      <c r="R106" t="s">
        <v>196</v>
      </c>
      <c r="S106" t="s">
        <v>487</v>
      </c>
      <c r="T106" s="35">
        <v>100</v>
      </c>
      <c r="U106" s="35">
        <f t="shared" si="32"/>
        <v>36.30573248407643</v>
      </c>
      <c r="V106" s="35">
        <f t="shared" si="33"/>
        <v>75.728155339805824</v>
      </c>
      <c r="W106" s="35">
        <f t="shared" si="34"/>
        <v>84.917043740573149</v>
      </c>
      <c r="X106" s="35">
        <f t="shared" si="35"/>
        <v>39.354800919621027</v>
      </c>
      <c r="Y106" s="35">
        <f t="shared" si="36"/>
        <v>78.777223775350407</v>
      </c>
      <c r="Z106" s="35">
        <f t="shared" si="37"/>
        <v>87.966112176117733</v>
      </c>
      <c r="AA106" s="35">
        <f t="shared" si="38"/>
        <v>-3.0490684355445978</v>
      </c>
      <c r="AB106" s="35">
        <f t="shared" si="39"/>
        <v>-3.0490684355445836</v>
      </c>
      <c r="AC106" s="35">
        <f t="shared" si="40"/>
        <v>-3.0490684355445836</v>
      </c>
      <c r="AF106">
        <v>1.75</v>
      </c>
      <c r="AG106">
        <v>2.17</v>
      </c>
      <c r="AJ106" t="s">
        <v>443</v>
      </c>
    </row>
    <row r="107" spans="1:36" ht="15" x14ac:dyDescent="0.25">
      <c r="A107">
        <v>1.57</v>
      </c>
      <c r="B107">
        <v>4.12</v>
      </c>
      <c r="C107">
        <v>6.63</v>
      </c>
      <c r="D107" s="20">
        <f t="shared" si="28"/>
        <v>3.0490684355445774E-2</v>
      </c>
      <c r="E107" s="17">
        <f>IF(OR($A107="",$B107="",$C107=""),"",A107*'MPTO_working_3-way'!$I106)</f>
        <v>1.6178703744380498</v>
      </c>
      <c r="F107" s="21">
        <f>IF(OR($A107="",$B107="",$C107=""),"",B107*'MPTO_working_3-way'!$I106)</f>
        <v>4.245621619544437</v>
      </c>
      <c r="G107" s="22">
        <f>IF(OR($A107="",$B107="",$C107=""),"",C107*'MPTO_working_3-way'!$I106)</f>
        <v>6.8321532372766054</v>
      </c>
      <c r="H107" s="17">
        <f>IF(OR($A107="",$B107="",$C107=""),"",'MPTO_working_3-way'!E106)</f>
        <v>1.5954583969541758</v>
      </c>
      <c r="I107" s="21">
        <f>IF(OR($A107="",$B107="",$C107=""),"",'MPTO_working_3-way'!F106)</f>
        <v>4.3000601744162328</v>
      </c>
      <c r="J107" s="22">
        <f>IF(OR($A107="",$B107="",$C107=""),"",'MPTO_working_3-way'!G106)</f>
        <v>7.1090383737239717</v>
      </c>
      <c r="K107" s="17">
        <f>IF(OR($A107="",$B107="",$C107=""),"",'OddsRatio_working_3-way'!H106)</f>
        <v>1.6031306610385951</v>
      </c>
      <c r="L107" s="21">
        <f>IF(OR($A107="",$B107="",$C107=""),"",'OddsRatio_working_3-way'!I106)</f>
        <v>4.3013467762112585</v>
      </c>
      <c r="M107" s="22">
        <f>IF(OR($A107="",$B107="",$C107=""),"",'OddsRatio_working_3-way'!J106)</f>
        <v>6.9572379327145493</v>
      </c>
      <c r="N107" s="23">
        <f t="shared" si="29"/>
        <v>61.80964901760683</v>
      </c>
      <c r="O107" s="24">
        <f t="shared" si="30"/>
        <v>23.553676931466676</v>
      </c>
      <c r="P107" s="24">
        <f t="shared" si="31"/>
        <v>14.636674050926505</v>
      </c>
      <c r="Q107" t="s">
        <v>398</v>
      </c>
      <c r="R107" t="s">
        <v>395</v>
      </c>
      <c r="S107" t="s">
        <v>487</v>
      </c>
      <c r="T107" s="35">
        <v>100</v>
      </c>
      <c r="U107" s="35">
        <f t="shared" si="32"/>
        <v>59.839357429718881</v>
      </c>
      <c r="V107" s="35">
        <f t="shared" si="33"/>
        <v>68.75</v>
      </c>
      <c r="W107" s="35">
        <f t="shared" si="34"/>
        <v>68.652037617554868</v>
      </c>
      <c r="X107" s="35">
        <f t="shared" si="35"/>
        <v>62.597962382445147</v>
      </c>
      <c r="Y107" s="35">
        <f t="shared" si="36"/>
        <v>71.508604952726259</v>
      </c>
      <c r="Z107" s="35">
        <f t="shared" si="37"/>
        <v>71.410642570281112</v>
      </c>
      <c r="AA107" s="35">
        <f t="shared" si="38"/>
        <v>-2.7586049527262659</v>
      </c>
      <c r="AB107" s="35">
        <f t="shared" si="39"/>
        <v>-2.7586049527262588</v>
      </c>
      <c r="AC107" s="35">
        <f t="shared" si="40"/>
        <v>-2.7586049527262446</v>
      </c>
      <c r="AF107">
        <v>2.08</v>
      </c>
      <c r="AG107">
        <v>1.81</v>
      </c>
      <c r="AJ107" t="s">
        <v>444</v>
      </c>
    </row>
    <row r="108" spans="1:36" s="35" customFormat="1" ht="15" x14ac:dyDescent="0.25">
      <c r="A108">
        <v>2.4900000000000002</v>
      </c>
      <c r="B108">
        <v>3.2</v>
      </c>
      <c r="C108">
        <v>3.19</v>
      </c>
      <c r="D108" s="20">
        <f t="shared" si="28"/>
        <v>2.7586049527262624E-2</v>
      </c>
      <c r="E108" s="17">
        <f>IF(OR($A108="",$B108="",$C108=""),"",A108*'MPTO_working_3-way'!$I107)</f>
        <v>2.5586892633228842</v>
      </c>
      <c r="F108" s="21">
        <f>IF(OR($A108="",$B108="",$C108=""),"",B108*'MPTO_working_3-way'!$I107)</f>
        <v>3.2882753584872404</v>
      </c>
      <c r="G108" s="22">
        <f>IF(OR($A108="",$B108="",$C108=""),"",C108*'MPTO_working_3-way'!$I107)</f>
        <v>3.2779994979919675</v>
      </c>
      <c r="H108" s="17">
        <f>IF(OR($A108="",$B108="",$C108=""),"",'MPTO_working_3-way'!E107)</f>
        <v>2.5483480500835149</v>
      </c>
      <c r="I108" s="21">
        <f>IF(OR($A108="",$B108="",$C108=""),"",'MPTO_working_3-way'!F107)</f>
        <v>3.2970150621840428</v>
      </c>
      <c r="J108" s="22">
        <f>IF(OR($A108="",$B108="",$C108=""),"",'MPTO_working_3-way'!G107)</f>
        <v>3.2864005323490848</v>
      </c>
      <c r="K108" s="17">
        <f>IF(OR($A108="",$B108="",$C108=""),"",'OddsRatio_working_3-way'!H107)</f>
        <v>2.5530128310202862</v>
      </c>
      <c r="L108" s="21">
        <f>IF(OR($A108="",$B108="",$C108=""),"",'OddsRatio_working_3-way'!I107)</f>
        <v>3.2930390793588113</v>
      </c>
      <c r="M108" s="22">
        <f>IF(OR($A108="",$B108="",$C108=""),"",'OddsRatio_working_3-way'!J107)</f>
        <v>3.2826161744526359</v>
      </c>
      <c r="N108" s="23">
        <f t="shared" si="29"/>
        <v>39.082510499978937</v>
      </c>
      <c r="O108" s="24">
        <f t="shared" si="30"/>
        <v>30.411078482796118</v>
      </c>
      <c r="P108" s="24">
        <f t="shared" si="31"/>
        <v>30.506411017224945</v>
      </c>
      <c r="Q108" t="s">
        <v>290</v>
      </c>
      <c r="R108" t="s">
        <v>397</v>
      </c>
      <c r="S108" t="s">
        <v>487</v>
      </c>
      <c r="T108" s="35">
        <v>100</v>
      </c>
      <c r="U108" s="35">
        <f t="shared" si="32"/>
        <v>42.196531791907518</v>
      </c>
      <c r="V108" s="35">
        <f t="shared" si="33"/>
        <v>73.333333333333329</v>
      </c>
      <c r="W108" s="35">
        <f t="shared" si="34"/>
        <v>81.412639405204473</v>
      </c>
      <c r="X108" s="35">
        <f t="shared" si="35"/>
        <v>45.254027261462205</v>
      </c>
      <c r="Y108" s="35">
        <f t="shared" si="36"/>
        <v>76.390828802888038</v>
      </c>
      <c r="Z108" s="35">
        <f t="shared" si="37"/>
        <v>84.470134874759168</v>
      </c>
      <c r="AA108" s="35">
        <f t="shared" si="38"/>
        <v>-3.0574954695546879</v>
      </c>
      <c r="AB108" s="35">
        <f t="shared" si="39"/>
        <v>-3.0574954695547092</v>
      </c>
      <c r="AC108" s="35">
        <f t="shared" si="40"/>
        <v>-3.057495469554695</v>
      </c>
      <c r="AD108" s="36"/>
      <c r="AE108" s="36"/>
      <c r="AF108">
        <v>2.23</v>
      </c>
      <c r="AG108">
        <v>1.71</v>
      </c>
      <c r="AH108" s="36"/>
      <c r="AI108" s="36"/>
      <c r="AJ108" t="s">
        <v>444</v>
      </c>
    </row>
    <row r="109" spans="1:36" ht="15" x14ac:dyDescent="0.25">
      <c r="A109">
        <v>1.73</v>
      </c>
      <c r="B109">
        <v>3.75</v>
      </c>
      <c r="C109">
        <v>5.38</v>
      </c>
      <c r="D109" s="20">
        <f t="shared" si="28"/>
        <v>3.0574954695546941E-2</v>
      </c>
      <c r="E109" s="17">
        <f>IF(OR($A109="",$B109="",$C109=""),"",A109*'MPTO_working_3-way'!$I108)</f>
        <v>1.7828946716232963</v>
      </c>
      <c r="F109" s="21">
        <f>IF(OR($A109="",$B109="",$C109=""),"",B109*'MPTO_working_3-way'!$I108)</f>
        <v>3.864656080108301</v>
      </c>
      <c r="G109" s="22">
        <f>IF(OR($A109="",$B109="",$C109=""),"",C109*'MPTO_working_3-way'!$I108)</f>
        <v>5.5444932562620428</v>
      </c>
      <c r="H109" s="17">
        <f>IF(OR($A109="",$B109="",$C109=""),"",'MPTO_working_3-way'!E108)</f>
        <v>1.7610500547867101</v>
      </c>
      <c r="I109" s="21">
        <f>IF(OR($A109="",$B109="",$C109=""),"",'MPTO_working_3-way'!F108)</f>
        <v>3.8990152690089945</v>
      </c>
      <c r="J109" s="22">
        <f>IF(OR($A109="",$B109="",$C109=""),"",'MPTO_working_3-way'!G108)</f>
        <v>5.6921042546078224</v>
      </c>
      <c r="K109" s="17">
        <f>IF(OR($A109="",$B109="",$C109=""),"",'OddsRatio_working_3-way'!H108)</f>
        <v>1.7690399717873364</v>
      </c>
      <c r="L109" s="21">
        <f>IF(OR($A109="",$B109="",$C109=""),"",'OddsRatio_working_3-way'!I108)</f>
        <v>3.8970683868701048</v>
      </c>
      <c r="M109" s="22">
        <f>IF(OR($A109="",$B109="",$C109=""),"",'OddsRatio_working_3-way'!J108)</f>
        <v>5.6142398307240207</v>
      </c>
      <c r="N109" s="23">
        <f t="shared" si="29"/>
        <v>56.088562937344832</v>
      </c>
      <c r="O109" s="24">
        <f t="shared" si="30"/>
        <v>25.87552370176175</v>
      </c>
      <c r="P109" s="24">
        <f t="shared" si="31"/>
        <v>18.035913360893414</v>
      </c>
      <c r="Q109" t="s">
        <v>396</v>
      </c>
      <c r="R109" t="s">
        <v>431</v>
      </c>
      <c r="S109" t="s">
        <v>487</v>
      </c>
      <c r="T109" s="35">
        <v>100</v>
      </c>
      <c r="U109" s="35">
        <f t="shared" si="32"/>
        <v>45.945945945945937</v>
      </c>
      <c r="V109" s="35">
        <f t="shared" si="33"/>
        <v>73.118279569892465</v>
      </c>
      <c r="W109" s="35">
        <f t="shared" si="34"/>
        <v>77.876106194690252</v>
      </c>
      <c r="X109" s="35">
        <f t="shared" si="35"/>
        <v>49.005614235417262</v>
      </c>
      <c r="Y109" s="35">
        <f t="shared" si="36"/>
        <v>76.177947859363783</v>
      </c>
      <c r="Z109" s="35">
        <f t="shared" si="37"/>
        <v>80.93577448416157</v>
      </c>
      <c r="AA109" s="35">
        <f t="shared" si="38"/>
        <v>-3.0596682894713254</v>
      </c>
      <c r="AB109" s="35">
        <f t="shared" si="39"/>
        <v>-3.0596682894713183</v>
      </c>
      <c r="AC109" s="35">
        <f t="shared" si="40"/>
        <v>-3.0596682894713183</v>
      </c>
      <c r="AF109">
        <v>1.97</v>
      </c>
      <c r="AG109">
        <v>1.92</v>
      </c>
      <c r="AJ109" t="s">
        <v>444</v>
      </c>
    </row>
    <row r="110" spans="1:36" ht="15" x14ac:dyDescent="0.25">
      <c r="A110">
        <v>1.85</v>
      </c>
      <c r="B110">
        <v>3.72</v>
      </c>
      <c r="C110">
        <v>4.5199999999999996</v>
      </c>
      <c r="D110" s="20">
        <f t="shared" si="28"/>
        <v>3.0596682894713068E-2</v>
      </c>
      <c r="E110" s="17">
        <f>IF(OR($A110="",$B110="",$C110=""),"",A110*'MPTO_working_3-way'!$I109)</f>
        <v>1.9066038633552194</v>
      </c>
      <c r="F110" s="21">
        <f>IF(OR($A110="",$B110="",$C110=""),"",B110*'MPTO_working_3-way'!$I109)</f>
        <v>3.833819660368333</v>
      </c>
      <c r="G110" s="22">
        <f>IF(OR($A110="",$B110="",$C110=""),"",C110*'MPTO_working_3-way'!$I109)</f>
        <v>4.6582970066841023</v>
      </c>
      <c r="H110" s="17">
        <f>IF(OR($A110="",$B110="",$C110=""),"",'MPTO_working_3-way'!E109)</f>
        <v>1.8855769805849256</v>
      </c>
      <c r="I110" s="21">
        <f>IF(OR($A110="",$B110="",$C110=""),"",'MPTO_working_3-way'!F109)</f>
        <v>3.8667022454405027</v>
      </c>
      <c r="J110" s="22">
        <f>IF(OR($A110="",$B110="",$C110=""),"",'MPTO_working_3-way'!G109)</f>
        <v>4.7384372283469673</v>
      </c>
      <c r="K110" s="17">
        <f>IF(OR($A110="",$B110="",$C110=""),"",'OddsRatio_working_3-way'!H109)</f>
        <v>1.8935046276079517</v>
      </c>
      <c r="L110" s="21">
        <f>IF(OR($A110="",$B110="",$C110=""),"",'OddsRatio_working_3-way'!I109)</f>
        <v>3.8592148083454454</v>
      </c>
      <c r="M110" s="22">
        <f>IF(OR($A110="",$B110="",$C110=""),"",'OddsRatio_working_3-way'!J109)</f>
        <v>4.7001603402117533</v>
      </c>
      <c r="N110" s="23">
        <f t="shared" si="29"/>
        <v>52.449280063883407</v>
      </c>
      <c r="O110" s="24">
        <f t="shared" si="30"/>
        <v>26.083647343597931</v>
      </c>
      <c r="P110" s="24">
        <f t="shared" si="31"/>
        <v>21.467072592518662</v>
      </c>
      <c r="Q110" t="s">
        <v>467</v>
      </c>
      <c r="R110" t="s">
        <v>468</v>
      </c>
      <c r="S110" t="s">
        <v>487</v>
      </c>
      <c r="T110" s="35">
        <v>100</v>
      </c>
      <c r="U110" s="35">
        <f t="shared" si="32"/>
        <v>57.081545064377686</v>
      </c>
      <c r="V110" s="35">
        <f t="shared" si="33"/>
        <v>69.879518072289159</v>
      </c>
      <c r="W110" s="35">
        <f t="shared" si="34"/>
        <v>70.326409495548958</v>
      </c>
      <c r="X110" s="35">
        <f t="shared" si="35"/>
        <v>59.794072432161883</v>
      </c>
      <c r="Y110" s="35">
        <f t="shared" si="36"/>
        <v>72.592045440073363</v>
      </c>
      <c r="Z110" s="35">
        <f t="shared" si="37"/>
        <v>73.038936863333163</v>
      </c>
      <c r="AA110" s="35">
        <f t="shared" si="38"/>
        <v>-2.7125273677841975</v>
      </c>
      <c r="AB110" s="35">
        <f t="shared" si="39"/>
        <v>-2.7125273677842046</v>
      </c>
      <c r="AC110" s="35">
        <f t="shared" si="40"/>
        <v>-2.7125273677842046</v>
      </c>
      <c r="AF110">
        <v>2.04</v>
      </c>
      <c r="AG110">
        <v>1.86</v>
      </c>
      <c r="AJ110" t="s">
        <v>461</v>
      </c>
    </row>
    <row r="111" spans="1:36" ht="15" x14ac:dyDescent="0.25">
      <c r="A111">
        <v>2.33</v>
      </c>
      <c r="B111">
        <v>3.32</v>
      </c>
      <c r="C111">
        <v>3.37</v>
      </c>
      <c r="D111" s="20">
        <f t="shared" si="28"/>
        <v>2.712527367784201E-2</v>
      </c>
      <c r="E111" s="17">
        <f>IF(OR($A111="",$B111="",$C111=""),"",A111*'MPTO_working_3-way'!$I110)</f>
        <v>2.3932018876693721</v>
      </c>
      <c r="F111" s="21">
        <f>IF(OR($A111="",$B111="",$C111=""),"",B111*'MPTO_working_3-way'!$I110)</f>
        <v>3.4100559086104352</v>
      </c>
      <c r="G111" s="22">
        <f>IF(OR($A111="",$B111="",$C111=""),"",C111*'MPTO_working_3-way'!$I110)</f>
        <v>3.4614121722943278</v>
      </c>
      <c r="H111" s="17">
        <f>IF(OR($A111="",$B111="",$C111=""),"",'MPTO_working_3-way'!E110)</f>
        <v>2.3801431806467526</v>
      </c>
      <c r="I111" s="21">
        <f>IF(OR($A111="",$B111="",$C111=""),"",'MPTO_working_3-way'!F110)</f>
        <v>3.4227461721588859</v>
      </c>
      <c r="J111" s="22">
        <f>IF(OR($A111="",$B111="",$C111=""),"",'MPTO_working_3-way'!G110)</f>
        <v>3.4759136044294334</v>
      </c>
      <c r="K111" s="17">
        <f>IF(OR($A111="",$B111="",$C111=""),"",'OddsRatio_working_3-way'!H110)</f>
        <v>2.385808039190414</v>
      </c>
      <c r="L111" s="21">
        <f>IF(OR($A111="",$B111="",$C111=""),"",'OddsRatio_working_3-way'!I110)</f>
        <v>3.4173493615953081</v>
      </c>
      <c r="M111" s="22">
        <f>IF(OR($A111="",$B111="",$C111=""),"",'OddsRatio_working_3-way'!J110)</f>
        <v>3.4694474081814159</v>
      </c>
      <c r="N111" s="23">
        <f t="shared" si="29"/>
        <v>41.785024704867396</v>
      </c>
      <c r="O111" s="24">
        <f t="shared" si="30"/>
        <v>29.325032398295498</v>
      </c>
      <c r="P111" s="24">
        <f t="shared" si="31"/>
        <v>28.889942896837102</v>
      </c>
      <c r="Q111" t="s">
        <v>469</v>
      </c>
      <c r="R111" t="s">
        <v>470</v>
      </c>
      <c r="S111" t="s">
        <v>487</v>
      </c>
      <c r="T111" s="35">
        <v>100</v>
      </c>
      <c r="U111" s="35">
        <f t="shared" si="32"/>
        <v>68.847352024922117</v>
      </c>
      <c r="V111" s="35">
        <f t="shared" si="33"/>
        <v>69.6048632218845</v>
      </c>
      <c r="W111" s="35">
        <f t="shared" si="34"/>
        <v>58.847736625514408</v>
      </c>
      <c r="X111" s="35">
        <f t="shared" si="35"/>
        <v>71.547400152601099</v>
      </c>
      <c r="Y111" s="35">
        <f t="shared" si="36"/>
        <v>72.304911349563469</v>
      </c>
      <c r="Z111" s="35">
        <f t="shared" si="37"/>
        <v>61.547784753193383</v>
      </c>
      <c r="AA111" s="35">
        <f t="shared" si="38"/>
        <v>-2.7000481276789827</v>
      </c>
      <c r="AB111" s="35">
        <f t="shared" si="39"/>
        <v>-2.7000481276789685</v>
      </c>
      <c r="AC111" s="35">
        <f t="shared" si="40"/>
        <v>-2.7000481276789756</v>
      </c>
      <c r="AF111">
        <v>2.5099999999999998</v>
      </c>
      <c r="AG111">
        <v>1.57</v>
      </c>
      <c r="AJ111" t="s">
        <v>461</v>
      </c>
    </row>
    <row r="112" spans="1:36" ht="15" x14ac:dyDescent="0.25">
      <c r="A112">
        <v>3.21</v>
      </c>
      <c r="B112">
        <v>3.29</v>
      </c>
      <c r="C112">
        <v>2.4300000000000002</v>
      </c>
      <c r="D112" s="20">
        <f t="shared" si="28"/>
        <v>2.7000481276789667E-2</v>
      </c>
      <c r="E112" s="17">
        <f>IF(OR($A112="",$B112="",$C112=""),"",A112*'MPTO_working_3-way'!$I111)</f>
        <v>3.2966715448984947</v>
      </c>
      <c r="F112" s="21">
        <f>IF(OR($A112="",$B112="",$C112=""),"",B112*'MPTO_working_3-way'!$I111)</f>
        <v>3.3788315834006379</v>
      </c>
      <c r="G112" s="22">
        <f>IF(OR($A112="",$B112="",$C112=""),"",C112*'MPTO_working_3-way'!$I111)</f>
        <v>2.4956111695025989</v>
      </c>
      <c r="H112" s="17">
        <f>IF(OR($A112="",$B112="",$C112=""),"",'MPTO_working_3-way'!E111)</f>
        <v>3.3054975257379531</v>
      </c>
      <c r="I112" s="21">
        <f>IF(OR($A112="",$B112="",$C112=""),"",'MPTO_working_3-way'!F111)</f>
        <v>3.3903912751050984</v>
      </c>
      <c r="J112" s="22">
        <f>IF(OR($A112="",$B112="",$C112=""),"",'MPTO_working_3-way'!G111)</f>
        <v>2.4843333385931308</v>
      </c>
      <c r="K112" s="17">
        <f>IF(OR($A112="",$B112="",$C112=""),"",'OddsRatio_working_3-way'!H111)</f>
        <v>3.30172518287729</v>
      </c>
      <c r="L112" s="21">
        <f>IF(OR($A112="",$B112="",$C112=""),"",'OddsRatio_working_3-way'!I111)</f>
        <v>3.3850455514882314</v>
      </c>
      <c r="M112" s="22">
        <f>IF(OR($A112="",$B112="",$C112=""),"",'OddsRatio_working_3-way'!J111)</f>
        <v>2.4893515889205995</v>
      </c>
      <c r="N112" s="23">
        <f t="shared" si="29"/>
        <v>30.333625488031146</v>
      </c>
      <c r="O112" s="24">
        <f t="shared" si="30"/>
        <v>29.596029731483277</v>
      </c>
      <c r="P112" s="24">
        <f t="shared" si="31"/>
        <v>40.070344780485591</v>
      </c>
      <c r="Q112" t="s">
        <v>471</v>
      </c>
      <c r="R112" t="s">
        <v>457</v>
      </c>
      <c r="S112" t="s">
        <v>487</v>
      </c>
      <c r="T112" s="35">
        <v>100</v>
      </c>
      <c r="U112" s="35">
        <f t="shared" si="32"/>
        <v>77.876106194690252</v>
      </c>
      <c r="V112" s="35">
        <f t="shared" si="33"/>
        <v>71.509971509971507</v>
      </c>
      <c r="W112" s="35">
        <f t="shared" si="34"/>
        <v>47.643979057591622</v>
      </c>
      <c r="X112" s="35">
        <f t="shared" si="35"/>
        <v>80.846049432436871</v>
      </c>
      <c r="Y112" s="35">
        <f t="shared" si="36"/>
        <v>74.479914747718112</v>
      </c>
      <c r="Z112" s="35">
        <f t="shared" si="37"/>
        <v>50.613922295338234</v>
      </c>
      <c r="AA112" s="35">
        <f t="shared" si="38"/>
        <v>-2.9699432377466195</v>
      </c>
      <c r="AB112" s="35">
        <f t="shared" si="39"/>
        <v>-2.9699432377466053</v>
      </c>
      <c r="AC112" s="35">
        <f t="shared" si="40"/>
        <v>-2.9699432377466124</v>
      </c>
      <c r="AF112">
        <v>2.48</v>
      </c>
      <c r="AG112">
        <v>1.58</v>
      </c>
      <c r="AJ112" t="s">
        <v>461</v>
      </c>
    </row>
    <row r="113" spans="1:36" s="35" customFormat="1" ht="15" x14ac:dyDescent="0.25">
      <c r="A113">
        <v>4.5199999999999996</v>
      </c>
      <c r="B113">
        <v>3.51</v>
      </c>
      <c r="C113">
        <v>1.91</v>
      </c>
      <c r="D113" s="20">
        <f t="shared" si="28"/>
        <v>2.9699432377466195E-2</v>
      </c>
      <c r="E113" s="17">
        <f>IF(OR($A113="",$B113="",$C113=""),"",A113*'MPTO_working_3-way'!$I112)</f>
        <v>4.6542414343461465</v>
      </c>
      <c r="F113" s="21">
        <f>IF(OR($A113="",$B113="",$C113=""),"",B113*'MPTO_working_3-way'!$I112)</f>
        <v>3.614245007644906</v>
      </c>
      <c r="G113" s="22">
        <f>IF(OR($A113="",$B113="",$C113=""),"",C113*'MPTO_working_3-way'!$I112)</f>
        <v>1.9667259158409605</v>
      </c>
      <c r="H113" s="17">
        <f>IF(OR($A113="",$B113="",$C113=""),"",'MPTO_working_3-way'!E112)</f>
        <v>4.7317314733057927</v>
      </c>
      <c r="I113" s="21">
        <f>IF(OR($A113="",$B113="",$C113=""),"",'MPTO_working_3-way'!F112)</f>
        <v>3.6363573671804454</v>
      </c>
      <c r="J113" s="22">
        <f>IF(OR($A113="",$B113="",$C113=""),"",'MPTO_working_3-way'!G112)</f>
        <v>1.9468115561643968</v>
      </c>
      <c r="K113" s="17">
        <f>IF(OR($A113="",$B113="",$C113=""),"",'OddsRatio_working_3-way'!H112)</f>
        <v>4.6923516052991019</v>
      </c>
      <c r="L113" s="21">
        <f>IF(OR($A113="",$B113="",$C113=""),"",'OddsRatio_working_3-way'!I112)</f>
        <v>3.6328984458240758</v>
      </c>
      <c r="M113" s="22">
        <f>IF(OR($A113="",$B113="",$C113=""),"",'OddsRatio_working_3-way'!J112)</f>
        <v>1.9545568070517567</v>
      </c>
      <c r="N113" s="23">
        <f t="shared" si="29"/>
        <v>21.485778383142375</v>
      </c>
      <c r="O113" s="24">
        <f t="shared" si="30"/>
        <v>27.668295809630639</v>
      </c>
      <c r="P113" s="24">
        <f t="shared" si="31"/>
        <v>50.845925807226976</v>
      </c>
      <c r="Q113" t="s">
        <v>458</v>
      </c>
      <c r="R113" t="s">
        <v>472</v>
      </c>
      <c r="S113" t="s">
        <v>487</v>
      </c>
      <c r="T113" s="35">
        <v>100</v>
      </c>
      <c r="U113" s="35">
        <f t="shared" si="32"/>
        <v>54.954954954954964</v>
      </c>
      <c r="V113" s="35">
        <f t="shared" si="33"/>
        <v>69.418960244648318</v>
      </c>
      <c r="W113" s="35">
        <f t="shared" si="34"/>
        <v>70.059880239520965</v>
      </c>
      <c r="X113" s="35">
        <f t="shared" si="35"/>
        <v>60.521159515830725</v>
      </c>
      <c r="Y113" s="35">
        <f t="shared" si="36"/>
        <v>74.985164805524079</v>
      </c>
      <c r="Z113" s="35">
        <f t="shared" si="37"/>
        <v>75.626084800396725</v>
      </c>
      <c r="AA113" s="35">
        <f t="shared" si="38"/>
        <v>-5.5662045608757609</v>
      </c>
      <c r="AB113" s="35">
        <f t="shared" si="39"/>
        <v>-5.5662045608757609</v>
      </c>
      <c r="AC113" s="35">
        <f t="shared" si="40"/>
        <v>-5.5662045608757609</v>
      </c>
      <c r="AD113" s="36"/>
      <c r="AE113" s="36"/>
      <c r="AF113">
        <v>2.4</v>
      </c>
      <c r="AG113">
        <v>1.62</v>
      </c>
      <c r="AH113" s="36"/>
      <c r="AI113" s="36"/>
      <c r="AJ113" t="s">
        <v>461</v>
      </c>
    </row>
    <row r="114" spans="1:36" ht="15" x14ac:dyDescent="0.25">
      <c r="A114">
        <v>2.2200000000000002</v>
      </c>
      <c r="B114">
        <v>3.27</v>
      </c>
      <c r="C114">
        <v>3.34</v>
      </c>
      <c r="D114" s="20">
        <f t="shared" si="28"/>
        <v>5.5662045608757538E-2</v>
      </c>
      <c r="E114" s="17">
        <f>IF(OR($A114="",$B114="",$C114=""),"",A114*'MPTO_working_3-way'!$I113)</f>
        <v>2.343569741251442</v>
      </c>
      <c r="F114" s="21">
        <f>IF(OR($A114="",$B114="",$C114=""),"",B114*'MPTO_working_3-way'!$I113)</f>
        <v>3.4520148891406373</v>
      </c>
      <c r="G114" s="22">
        <f>IF(OR($A114="",$B114="",$C114=""),"",C114*'MPTO_working_3-way'!$I113)</f>
        <v>3.5259112323332502</v>
      </c>
      <c r="H114" s="17">
        <f>IF(OR($A114="",$B114="",$C114=""),"",'MPTO_working_3-way'!E113)</f>
        <v>2.3153698859007106</v>
      </c>
      <c r="I114" s="21">
        <f>IF(OR($A114="",$B114="",$C114=""),"",'MPTO_working_3-way'!F113)</f>
        <v>3.4812107282598017</v>
      </c>
      <c r="J114" s="22">
        <f>IF(OR($A114="",$B114="",$C114=""),"",'MPTO_working_3-way'!G113)</f>
        <v>3.5606552697013534</v>
      </c>
      <c r="K114" s="17">
        <f>IF(OR($A114="",$B114="",$C114=""),"",'OddsRatio_working_3-way'!H113)</f>
        <v>2.3271363521497253</v>
      </c>
      <c r="L114" s="21">
        <f>IF(OR($A114="",$B114="",$C114=""),"",'OddsRatio_working_3-way'!I113)</f>
        <v>3.46934386834416</v>
      </c>
      <c r="M114" s="22">
        <f>IF(OR($A114="",$B114="",$C114=""),"",'OddsRatio_working_3-way'!J113)</f>
        <v>3.5454910360904552</v>
      </c>
      <c r="N114" s="23">
        <f t="shared" si="29"/>
        <v>42.669948429442101</v>
      </c>
      <c r="O114" s="24">
        <f t="shared" si="30"/>
        <v>28.968588842006564</v>
      </c>
      <c r="P114" s="24">
        <f t="shared" si="31"/>
        <v>28.361462728551341</v>
      </c>
      <c r="Q114" t="s">
        <v>473</v>
      </c>
      <c r="R114" t="s">
        <v>297</v>
      </c>
      <c r="S114" t="s">
        <v>487</v>
      </c>
      <c r="T114" s="35">
        <v>100</v>
      </c>
      <c r="U114" s="35">
        <f t="shared" si="32"/>
        <v>39.024390243902438</v>
      </c>
      <c r="V114" s="35">
        <f t="shared" si="33"/>
        <v>74.293059125964007</v>
      </c>
      <c r="W114" s="35">
        <f t="shared" si="34"/>
        <v>80.769230769230759</v>
      </c>
      <c r="X114" s="35">
        <f t="shared" si="35"/>
        <v>44.93771010480522</v>
      </c>
      <c r="Y114" s="35">
        <f t="shared" si="36"/>
        <v>80.206378986866795</v>
      </c>
      <c r="Z114" s="35">
        <f t="shared" si="37"/>
        <v>86.682550630133548</v>
      </c>
      <c r="AA114" s="35">
        <f t="shared" si="38"/>
        <v>-5.9133198609027815</v>
      </c>
      <c r="AB114" s="35">
        <f t="shared" si="39"/>
        <v>-5.9133198609027886</v>
      </c>
      <c r="AC114" s="35">
        <f t="shared" si="40"/>
        <v>-5.9133198609027886</v>
      </c>
      <c r="AF114">
        <v>2.13</v>
      </c>
      <c r="AG114">
        <v>1.7</v>
      </c>
      <c r="AJ114" t="s">
        <v>74</v>
      </c>
    </row>
    <row r="115" spans="1:36" ht="15" x14ac:dyDescent="0.25">
      <c r="A115">
        <v>1.64</v>
      </c>
      <c r="B115">
        <v>3.89</v>
      </c>
      <c r="C115">
        <v>5.2</v>
      </c>
      <c r="D115" s="20">
        <f t="shared" si="28"/>
        <v>5.9133198609027771E-2</v>
      </c>
      <c r="E115" s="17">
        <f>IF(OR($A115="",$B115="",$C115=""),"",A115*'MPTO_working_3-way'!$I114)</f>
        <v>1.7369784457188053</v>
      </c>
      <c r="F115" s="21">
        <f>IF(OR($A115="",$B115="",$C115=""),"",B115*'MPTO_working_3-way'!$I114)</f>
        <v>4.1200281425891179</v>
      </c>
      <c r="G115" s="22">
        <f>IF(OR($A115="",$B115="",$C115=""),"",C115*'MPTO_working_3-way'!$I114)</f>
        <v>5.5074926327669447</v>
      </c>
      <c r="H115" s="17">
        <f>IF(OR($A115="",$B115="",$C115=""),"",'MPTO_working_3-way'!E114)</f>
        <v>1.6947859008295312</v>
      </c>
      <c r="I115" s="21">
        <f>IF(OR($A115="",$B115="",$C115=""),"",'MPTO_working_3-way'!F114)</f>
        <v>4.21303919344078</v>
      </c>
      <c r="J115" s="22">
        <f>IF(OR($A115="",$B115="",$C115=""),"",'MPTO_working_3-way'!G114)</f>
        <v>5.7938560131151204</v>
      </c>
      <c r="K115" s="17">
        <f>IF(OR($A115="",$B115="",$C115=""),"",'OddsRatio_working_3-way'!H114)</f>
        <v>1.7090577545017271</v>
      </c>
      <c r="L115" s="21">
        <f>IF(OR($A115="",$B115="",$C115=""),"",'OddsRatio_working_3-way'!I114)</f>
        <v>4.2018389226718602</v>
      </c>
      <c r="M115" s="22">
        <f>IF(OR($A115="",$B115="",$C115=""),"",'OddsRatio_working_3-way'!J114)</f>
        <v>5.6531915139175828</v>
      </c>
      <c r="N115" s="23">
        <f t="shared" si="29"/>
        <v>57.571238288231882</v>
      </c>
      <c r="O115" s="24">
        <f t="shared" si="30"/>
        <v>24.271678867018068</v>
      </c>
      <c r="P115" s="24">
        <f t="shared" si="31"/>
        <v>18.157082844750054</v>
      </c>
      <c r="Q115" t="s">
        <v>474</v>
      </c>
      <c r="R115" t="s">
        <v>475</v>
      </c>
      <c r="S115" t="s">
        <v>487</v>
      </c>
      <c r="T115" s="35">
        <v>100</v>
      </c>
      <c r="U115" s="35">
        <f t="shared" si="32"/>
        <v>49.494949494949495</v>
      </c>
      <c r="V115" s="35">
        <f t="shared" si="33"/>
        <v>71.590909090909093</v>
      </c>
      <c r="W115" s="35">
        <f t="shared" si="34"/>
        <v>73.262032085561486</v>
      </c>
      <c r="X115" s="35">
        <f t="shared" si="35"/>
        <v>55.147058823529413</v>
      </c>
      <c r="Y115" s="35">
        <f t="shared" si="36"/>
        <v>77.243018419489005</v>
      </c>
      <c r="Z115" s="35">
        <f t="shared" si="37"/>
        <v>78.914141414141412</v>
      </c>
      <c r="AA115" s="35">
        <f t="shared" si="38"/>
        <v>-5.6521093285799182</v>
      </c>
      <c r="AB115" s="35">
        <f t="shared" si="39"/>
        <v>-5.6521093285799111</v>
      </c>
      <c r="AC115" s="35">
        <f t="shared" si="40"/>
        <v>-5.6521093285799253</v>
      </c>
      <c r="AF115">
        <v>2.09</v>
      </c>
      <c r="AG115">
        <v>1.73</v>
      </c>
      <c r="AJ115" t="s">
        <v>74</v>
      </c>
    </row>
    <row r="116" spans="1:36" ht="15" x14ac:dyDescent="0.25">
      <c r="A116">
        <v>1.98</v>
      </c>
      <c r="B116">
        <v>3.52</v>
      </c>
      <c r="C116">
        <v>3.74</v>
      </c>
      <c r="D116" s="20">
        <f t="shared" si="28"/>
        <v>5.6521093285799129E-2</v>
      </c>
      <c r="E116" s="17">
        <f>IF(OR($A116="",$B116="",$C116=""),"",A116*'MPTO_working_3-way'!$I115)</f>
        <v>2.0919117647058822</v>
      </c>
      <c r="F116" s="21">
        <f>IF(OR($A116="",$B116="",$C116=""),"",B116*'MPTO_working_3-way'!$I115)</f>
        <v>3.7189542483660127</v>
      </c>
      <c r="G116" s="22">
        <f>IF(OR($A116="",$B116="",$C116=""),"",C116*'MPTO_working_3-way'!$I115)</f>
        <v>3.9513888888888888</v>
      </c>
      <c r="H116" s="17">
        <f>IF(OR($A116="",$B116="",$C116=""),"",'MPTO_working_3-way'!E115)</f>
        <v>2.0567238657772795</v>
      </c>
      <c r="I116" s="21">
        <f>IF(OR($A116="",$B116="",$C116=""),"",'MPTO_working_3-way'!F115)</f>
        <v>3.7700205338809032</v>
      </c>
      <c r="J116" s="22">
        <f>IF(OR($A116="",$B116="",$C116=""),"",'MPTO_working_3-way'!G115)</f>
        <v>4.0235083175615101</v>
      </c>
      <c r="K116" s="17">
        <f>IF(OR($A116="",$B116="",$C116=""),"",'OddsRatio_working_3-way'!H115)</f>
        <v>2.0703059545112477</v>
      </c>
      <c r="L116" s="21">
        <f>IF(OR($A116="",$B116="",$C116=""),"",'OddsRatio_working_3-way'!I115)</f>
        <v>3.7522153116003527</v>
      </c>
      <c r="M116" s="22">
        <f>IF(OR($A116="",$B116="",$C116=""),"",'OddsRatio_working_3-way'!J115)</f>
        <v>3.992488076898796</v>
      </c>
      <c r="N116" s="23">
        <f t="shared" si="29"/>
        <v>47.803163444639722</v>
      </c>
      <c r="O116" s="24">
        <f t="shared" si="30"/>
        <v>26.889279437609844</v>
      </c>
      <c r="P116" s="24">
        <f t="shared" si="31"/>
        <v>25.307557117750441</v>
      </c>
      <c r="Q116" t="s">
        <v>118</v>
      </c>
      <c r="R116" t="s">
        <v>476</v>
      </c>
      <c r="S116" t="s">
        <v>487</v>
      </c>
      <c r="T116" s="35">
        <v>100</v>
      </c>
      <c r="U116" s="35">
        <f t="shared" si="32"/>
        <v>76.851851851851848</v>
      </c>
      <c r="V116" s="35">
        <f t="shared" si="33"/>
        <v>68.944099378881987</v>
      </c>
      <c r="W116" s="35">
        <f t="shared" si="34"/>
        <v>48.186528497409334</v>
      </c>
      <c r="X116" s="35">
        <f t="shared" si="35"/>
        <v>82.869372123708686</v>
      </c>
      <c r="Y116" s="35">
        <f t="shared" si="36"/>
        <v>74.961619650738825</v>
      </c>
      <c r="Z116" s="35">
        <f t="shared" si="37"/>
        <v>54.204048769266159</v>
      </c>
      <c r="AA116" s="35">
        <f t="shared" si="38"/>
        <v>-6.0175202718568386</v>
      </c>
      <c r="AB116" s="35">
        <f t="shared" si="39"/>
        <v>-6.0175202718568386</v>
      </c>
      <c r="AC116" s="35">
        <f t="shared" si="40"/>
        <v>-6.0175202718568244</v>
      </c>
      <c r="AF116">
        <v>2.2999999999999998</v>
      </c>
      <c r="AG116">
        <v>1.61</v>
      </c>
      <c r="AJ116" t="s">
        <v>74</v>
      </c>
    </row>
    <row r="117" spans="1:36" ht="15" x14ac:dyDescent="0.25">
      <c r="A117">
        <v>4.32</v>
      </c>
      <c r="B117">
        <v>3.22</v>
      </c>
      <c r="C117">
        <v>1.93</v>
      </c>
      <c r="D117" s="20">
        <f t="shared" si="28"/>
        <v>6.0175202718568244E-2</v>
      </c>
      <c r="E117" s="17">
        <f>IF(OR($A117="",$B117="",$C117=""),"",A117*'MPTO_working_3-way'!$I116)</f>
        <v>4.5799568757442151</v>
      </c>
      <c r="F117" s="21">
        <f>IF(OR($A117="",$B117="",$C117=""),"",B117*'MPTO_working_3-way'!$I116)</f>
        <v>3.4137641527537901</v>
      </c>
      <c r="G117" s="22">
        <f>IF(OR($A117="",$B117="",$C117=""),"",C117*'MPTO_working_3-way'!$I116)</f>
        <v>2.0461381412468365</v>
      </c>
      <c r="H117" s="17">
        <f>IF(OR($A117="",$B117="",$C117=""),"",'MPTO_working_3-way'!E116)</f>
        <v>4.7298525651927568</v>
      </c>
      <c r="I117" s="21">
        <f>IF(OR($A117="",$B117="",$C117=""),"",'MPTO_working_3-way'!F116)</f>
        <v>3.4423336190646499</v>
      </c>
      <c r="J117" s="22">
        <f>IF(OR($A117="",$B117="",$C117=""),"",'MPTO_working_3-way'!G116)</f>
        <v>2.0077244623996324</v>
      </c>
      <c r="K117" s="17">
        <f>IF(OR($A117="",$B117="",$C117=""),"",'OddsRatio_working_3-way'!H116)</f>
        <v>4.6508631045668096</v>
      </c>
      <c r="L117" s="21">
        <f>IF(OR($A117="",$B117="",$C117=""),"",'OddsRatio_working_3-way'!I116)</f>
        <v>3.4412397867886497</v>
      </c>
      <c r="M117" s="22">
        <f>IF(OR($A117="",$B117="",$C117=""),"",'OddsRatio_working_3-way'!J116)</f>
        <v>2.0226815323033529</v>
      </c>
      <c r="N117" s="23">
        <f t="shared" si="29"/>
        <v>21.834266721943884</v>
      </c>
      <c r="O117" s="24">
        <f t="shared" si="30"/>
        <v>29.293177713912293</v>
      </c>
      <c r="P117" s="24">
        <f t="shared" si="31"/>
        <v>48.872555564143831</v>
      </c>
      <c r="Q117" t="s">
        <v>298</v>
      </c>
      <c r="R117" t="s">
        <v>477</v>
      </c>
      <c r="S117" t="s">
        <v>487</v>
      </c>
      <c r="T117" s="35">
        <v>100</v>
      </c>
      <c r="U117" s="35">
        <f t="shared" si="32"/>
        <v>41.860465116279073</v>
      </c>
      <c r="V117" s="35">
        <f t="shared" si="33"/>
        <v>72.67759562841529</v>
      </c>
      <c r="W117" s="35">
        <f t="shared" si="34"/>
        <v>74.937343358395992</v>
      </c>
      <c r="X117" s="35">
        <f t="shared" si="35"/>
        <v>52.385061013188704</v>
      </c>
      <c r="Y117" s="35">
        <f t="shared" si="36"/>
        <v>83.202191525324949</v>
      </c>
      <c r="Z117" s="35">
        <f t="shared" si="37"/>
        <v>85.461939255305623</v>
      </c>
      <c r="AA117" s="35">
        <f t="shared" si="38"/>
        <v>-10.524595896909631</v>
      </c>
      <c r="AB117" s="35">
        <f t="shared" si="39"/>
        <v>-10.524595896909659</v>
      </c>
      <c r="AC117" s="35">
        <f t="shared" si="40"/>
        <v>-10.524595896909631</v>
      </c>
      <c r="AF117">
        <v>2.0699999999999998</v>
      </c>
      <c r="AG117">
        <v>1.74</v>
      </c>
      <c r="AJ117" t="s">
        <v>74</v>
      </c>
    </row>
    <row r="118" spans="1:36" ht="15" x14ac:dyDescent="0.25">
      <c r="A118">
        <v>1.72</v>
      </c>
      <c r="B118">
        <v>3.66</v>
      </c>
      <c r="C118">
        <v>3.99</v>
      </c>
      <c r="D118" s="20">
        <f t="shared" si="28"/>
        <v>0.10524595896909639</v>
      </c>
      <c r="E118" s="17">
        <f>IF(OR($A118="",$B118="",$C118=""),"",A118*'MPTO_working_3-way'!$I117)</f>
        <v>1.9010230494268459</v>
      </c>
      <c r="F118" s="21">
        <f>IF(OR($A118="",$B118="",$C118=""),"",B118*'MPTO_working_3-way'!$I117)</f>
        <v>4.0452002098268931</v>
      </c>
      <c r="G118" s="22">
        <f>IF(OR($A118="",$B118="",$C118=""),"",C118*'MPTO_working_3-way'!$I117)</f>
        <v>4.4099313762866945</v>
      </c>
      <c r="H118" s="17">
        <f>IF(OR($A118="",$B118="",$C118=""),"",'MPTO_working_3-way'!E117)</f>
        <v>1.8304512915406668</v>
      </c>
      <c r="I118" s="21">
        <f>IF(OR($A118="",$B118="",$C118=""),"",'MPTO_working_3-way'!F117)</f>
        <v>4.1991742699631676</v>
      </c>
      <c r="J118" s="22">
        <f>IF(OR($A118="",$B118="",$C118=""),"",'MPTO_working_3-way'!G117)</f>
        <v>4.6394114830839071</v>
      </c>
      <c r="K118" s="17">
        <f>IF(OR($A118="",$B118="",$C118=""),"",'OddsRatio_working_3-way'!H117)</f>
        <v>1.8539939789217461</v>
      </c>
      <c r="L118" s="21">
        <f>IF(OR($A118="",$B118="",$C118=""),"",'OddsRatio_working_3-way'!I117)</f>
        <v>4.1550333110164503</v>
      </c>
      <c r="M118" s="22">
        <f>IF(OR($A118="",$B118="",$C118=""),"",'OddsRatio_working_3-way'!J117)</f>
        <v>4.5464472180222515</v>
      </c>
      <c r="N118" s="23">
        <f t="shared" si="29"/>
        <v>52.603254879076701</v>
      </c>
      <c r="O118" s="24">
        <f t="shared" si="30"/>
        <v>24.720655298363916</v>
      </c>
      <c r="P118" s="24">
        <f t="shared" si="31"/>
        <v>22.67608982255938</v>
      </c>
      <c r="Q118" t="s">
        <v>303</v>
      </c>
      <c r="R118" t="s">
        <v>478</v>
      </c>
      <c r="S118" t="s">
        <v>487</v>
      </c>
      <c r="T118" s="35">
        <v>100</v>
      </c>
      <c r="U118" s="35">
        <f t="shared" si="32"/>
        <v>61.240310077519375</v>
      </c>
      <c r="V118" s="35">
        <f t="shared" si="33"/>
        <v>70.059880239520965</v>
      </c>
      <c r="W118" s="35">
        <f t="shared" si="34"/>
        <v>58.15899581589958</v>
      </c>
      <c r="X118" s="35">
        <f t="shared" si="35"/>
        <v>71.781123944579463</v>
      </c>
      <c r="Y118" s="35">
        <f t="shared" si="36"/>
        <v>80.600694106581045</v>
      </c>
      <c r="Z118" s="35">
        <f t="shared" si="37"/>
        <v>68.699809682959653</v>
      </c>
      <c r="AA118" s="35">
        <f t="shared" si="38"/>
        <v>-10.540813867060088</v>
      </c>
      <c r="AB118" s="35">
        <f t="shared" si="39"/>
        <v>-10.540813867060081</v>
      </c>
      <c r="AC118" s="35">
        <f t="shared" si="40"/>
        <v>-10.540813867060074</v>
      </c>
      <c r="AF118">
        <v>1.81</v>
      </c>
      <c r="AG118">
        <v>2.02</v>
      </c>
      <c r="AJ118" t="s">
        <v>156</v>
      </c>
    </row>
    <row r="119" spans="1:36" ht="15" x14ac:dyDescent="0.25">
      <c r="A119">
        <v>2.58</v>
      </c>
      <c r="B119">
        <v>3.34</v>
      </c>
      <c r="C119">
        <v>2.39</v>
      </c>
      <c r="D119" s="20">
        <f t="shared" si="28"/>
        <v>0.10540813867060073</v>
      </c>
      <c r="E119" s="17">
        <f>IF(OR($A119="",$B119="",$C119=""),"",A119*'MPTO_working_3-way'!$I118)</f>
        <v>2.8519529977701499</v>
      </c>
      <c r="F119" s="21">
        <f>IF(OR($A119="",$B119="",$C119=""),"",B119*'MPTO_working_3-way'!$I118)</f>
        <v>3.6920631831598061</v>
      </c>
      <c r="G119" s="22">
        <f>IF(OR($A119="",$B119="",$C119=""),"",C119*'MPTO_working_3-way'!$I118)</f>
        <v>2.6419254514227357</v>
      </c>
      <c r="H119" s="17">
        <f>IF(OR($A119="",$B119="",$C119=""),"",'MPTO_working_3-way'!E118)</f>
        <v>2.8371945181565721</v>
      </c>
      <c r="I119" s="21">
        <f>IF(OR($A119="",$B119="",$C119=""),"",'MPTO_working_3-way'!F118)</f>
        <v>3.7840782062001592</v>
      </c>
      <c r="J119" s="22">
        <f>IF(OR($A119="",$B119="",$C119=""),"",'MPTO_working_3-way'!G118)</f>
        <v>2.609099525233789</v>
      </c>
      <c r="K119" s="17">
        <f>IF(OR($A119="",$B119="",$C119=""),"",'OddsRatio_working_3-way'!H118)</f>
        <v>2.8467807896692352</v>
      </c>
      <c r="L119" s="21">
        <f>IF(OR($A119="",$B119="",$C119=""),"",'OddsRatio_working_3-way'!I118)</f>
        <v>3.7351057264721574</v>
      </c>
      <c r="M119" s="22">
        <f>IF(OR($A119="",$B119="",$C119=""),"",'OddsRatio_working_3-way'!J118)</f>
        <v>2.6246995554685046</v>
      </c>
      <c r="N119" s="23">
        <f t="shared" si="29"/>
        <v>35.063691469735573</v>
      </c>
      <c r="O119" s="24">
        <f t="shared" si="30"/>
        <v>27.08512694368796</v>
      </c>
      <c r="P119" s="24">
        <f t="shared" si="31"/>
        <v>37.851181586576473</v>
      </c>
      <c r="Q119" t="s">
        <v>150</v>
      </c>
      <c r="R119" t="s">
        <v>151</v>
      </c>
      <c r="S119" t="s">
        <v>487</v>
      </c>
      <c r="T119" s="35">
        <v>100</v>
      </c>
      <c r="U119" s="35">
        <f t="shared" si="32"/>
        <v>72.527472527472526</v>
      </c>
      <c r="V119" s="35">
        <f t="shared" si="33"/>
        <v>73.190348525469176</v>
      </c>
      <c r="W119" s="35">
        <f t="shared" si="34"/>
        <v>47.916666666666671</v>
      </c>
      <c r="X119" s="35">
        <f t="shared" si="35"/>
        <v>78.892984807864181</v>
      </c>
      <c r="Y119" s="35">
        <f t="shared" si="36"/>
        <v>79.555860805860817</v>
      </c>
      <c r="Z119" s="35">
        <f t="shared" si="37"/>
        <v>54.282178947058298</v>
      </c>
      <c r="AA119" s="35">
        <f t="shared" si="38"/>
        <v>-6.3655122803916555</v>
      </c>
      <c r="AB119" s="35">
        <f t="shared" si="39"/>
        <v>-6.3655122803916413</v>
      </c>
      <c r="AC119" s="35">
        <f t="shared" si="40"/>
        <v>-6.3655122803916271</v>
      </c>
      <c r="AF119">
        <v>1.85</v>
      </c>
      <c r="AG119">
        <v>1.99</v>
      </c>
      <c r="AJ119" t="s">
        <v>156</v>
      </c>
    </row>
    <row r="120" spans="1:36" ht="15" x14ac:dyDescent="0.25">
      <c r="A120">
        <v>3.64</v>
      </c>
      <c r="B120">
        <v>3.73</v>
      </c>
      <c r="C120">
        <v>1.92</v>
      </c>
      <c r="D120" s="20">
        <f t="shared" si="28"/>
        <v>6.3655122803916386E-2</v>
      </c>
      <c r="E120" s="17">
        <f>IF(OR($A120="",$B120="",$C120=""),"",A120*'MPTO_working_3-way'!$I119)</f>
        <v>3.8717046470062559</v>
      </c>
      <c r="F120" s="21">
        <f>IF(OR($A120="",$B120="",$C120=""),"",B120*'MPTO_working_3-way'!$I119)</f>
        <v>3.9674336080586081</v>
      </c>
      <c r="G120" s="22">
        <f>IF(OR($A120="",$B120="",$C120=""),"",C120*'MPTO_working_3-way'!$I119)</f>
        <v>2.0422178357835192</v>
      </c>
      <c r="H120" s="17">
        <f>IF(OR($A120="",$B120="",$C120=""),"",'MPTO_working_3-way'!E119)</f>
        <v>3.944665798824782</v>
      </c>
      <c r="I120" s="21">
        <f>IF(OR($A120="",$B120="",$C120=""),"",'MPTO_working_3-way'!F119)</f>
        <v>4.0505813842671969</v>
      </c>
      <c r="J120" s="22">
        <f>IF(OR($A120="",$B120="",$C120=""),"",'MPTO_working_3-way'!G119)</f>
        <v>2.001541350704787</v>
      </c>
      <c r="K120" s="17">
        <f>IF(OR($A120="",$B120="",$C120=""),"",'OddsRatio_working_3-way'!H119)</f>
        <v>3.9178152574329532</v>
      </c>
      <c r="L120" s="21">
        <f>IF(OR($A120="",$B120="",$C120=""),"",'OddsRatio_working_3-way'!I119)</f>
        <v>4.0172862321181668</v>
      </c>
      <c r="M120" s="22">
        <f>IF(OR($A120="",$B120="",$C120=""),"",'OddsRatio_working_3-way'!J119)</f>
        <v>2.0168144078933019</v>
      </c>
      <c r="N120" s="23">
        <f t="shared" si="29"/>
        <v>25.828416451477949</v>
      </c>
      <c r="O120" s="24">
        <f t="shared" si="30"/>
        <v>25.205210692595102</v>
      </c>
      <c r="P120" s="24">
        <f t="shared" si="31"/>
        <v>48.966372855926949</v>
      </c>
      <c r="Q120" t="s">
        <v>301</v>
      </c>
      <c r="R120" t="s">
        <v>149</v>
      </c>
      <c r="S120" t="s">
        <v>487</v>
      </c>
      <c r="T120" s="35">
        <v>100</v>
      </c>
      <c r="U120" s="35">
        <f t="shared" si="32"/>
        <v>30.555555555555554</v>
      </c>
      <c r="V120" s="35">
        <f t="shared" si="33"/>
        <v>78.308026030368765</v>
      </c>
      <c r="W120" s="35">
        <f t="shared" si="34"/>
        <v>84.662576687116569</v>
      </c>
      <c r="X120" s="35">
        <f t="shared" si="35"/>
        <v>37.029397282514672</v>
      </c>
      <c r="Y120" s="35">
        <f t="shared" si="36"/>
        <v>84.781867757327873</v>
      </c>
      <c r="Z120" s="35">
        <f t="shared" si="37"/>
        <v>91.136418414075678</v>
      </c>
      <c r="AA120" s="35">
        <f t="shared" si="38"/>
        <v>-6.4738417269591189</v>
      </c>
      <c r="AB120" s="35">
        <f t="shared" si="39"/>
        <v>-6.4738417269591082</v>
      </c>
      <c r="AC120" s="35">
        <f t="shared" si="40"/>
        <v>-6.4738417269591082</v>
      </c>
      <c r="AF120">
        <v>1.74</v>
      </c>
      <c r="AG120">
        <v>2.0699999999999998</v>
      </c>
      <c r="AJ120" t="s">
        <v>156</v>
      </c>
    </row>
    <row r="121" spans="1:36" ht="15" x14ac:dyDescent="0.25">
      <c r="A121">
        <v>1.44</v>
      </c>
      <c r="B121">
        <v>4.6100000000000003</v>
      </c>
      <c r="C121">
        <v>6.52</v>
      </c>
      <c r="D121" s="20">
        <f t="shared" si="28"/>
        <v>6.4738417269591064E-2</v>
      </c>
      <c r="E121" s="17">
        <f>IF(OR($A121="",$B121="",$C121=""),"",A121*'MPTO_working_3-way'!$I120)</f>
        <v>1.5332233208682111</v>
      </c>
      <c r="F121" s="21">
        <f>IF(OR($A121="",$B121="",$C121=""),"",B121*'MPTO_working_3-way'!$I120)</f>
        <v>4.9084441036128155</v>
      </c>
      <c r="G121" s="22">
        <f>IF(OR($A121="",$B121="",$C121=""),"",C121*'MPTO_working_3-way'!$I120)</f>
        <v>6.9420944805977332</v>
      </c>
      <c r="H121" s="17">
        <f>IF(OR($A121="",$B121="",$C121=""),"",'MPTO_working_3-way'!E120)</f>
        <v>1.4861822825998179</v>
      </c>
      <c r="I121" s="21">
        <f>IF(OR($A121="",$B121="",$C121=""),"",'MPTO_working_3-way'!F120)</f>
        <v>5.1192722010656837</v>
      </c>
      <c r="J121" s="22">
        <f>IF(OR($A121="",$B121="",$C121=""),"",'MPTO_working_3-way'!G120)</f>
        <v>7.5875550336442643</v>
      </c>
      <c r="K121" s="17">
        <f>IF(OR($A121="",$B121="",$C121=""),"",'OddsRatio_working_3-way'!H120)</f>
        <v>1.5001582966223845</v>
      </c>
      <c r="L121" s="21">
        <f>IF(OR($A121="",$B121="",$C121=""),"",'OddsRatio_working_3-way'!I120)</f>
        <v>5.1035714791063844</v>
      </c>
      <c r="M121" s="22">
        <f>IF(OR($A121="",$B121="",$C121=""),"",'OddsRatio_working_3-way'!J120)</f>
        <v>7.274713175808099</v>
      </c>
      <c r="N121" s="23">
        <f t="shared" si="29"/>
        <v>65.222070809210933</v>
      </c>
      <c r="O121" s="24">
        <f t="shared" si="30"/>
        <v>20.373054656239418</v>
      </c>
      <c r="P121" s="24">
        <f t="shared" si="31"/>
        <v>14.404874534549656</v>
      </c>
      <c r="Q121" t="s">
        <v>300</v>
      </c>
      <c r="R121" t="s">
        <v>302</v>
      </c>
      <c r="S121" t="s">
        <v>487</v>
      </c>
      <c r="T121" s="35">
        <v>100</v>
      </c>
      <c r="U121" s="35">
        <f t="shared" si="32"/>
        <v>67.637540453074436</v>
      </c>
      <c r="V121" s="35">
        <f t="shared" si="33"/>
        <v>72.527472527472526</v>
      </c>
      <c r="W121" s="35">
        <f t="shared" si="34"/>
        <v>53.488372093023258</v>
      </c>
      <c r="X121" s="35">
        <f t="shared" si="35"/>
        <v>73.984155379504216</v>
      </c>
      <c r="Y121" s="35">
        <f t="shared" si="36"/>
        <v>78.87408745390232</v>
      </c>
      <c r="Z121" s="35">
        <f t="shared" si="37"/>
        <v>59.834987019453045</v>
      </c>
      <c r="AA121" s="35">
        <f t="shared" si="38"/>
        <v>-6.3466149264297798</v>
      </c>
      <c r="AB121" s="35">
        <f t="shared" si="39"/>
        <v>-6.346614926429794</v>
      </c>
      <c r="AC121" s="35">
        <f t="shared" si="40"/>
        <v>-6.3466149264297869</v>
      </c>
      <c r="AF121">
        <v>1.67</v>
      </c>
      <c r="AG121">
        <v>2.19</v>
      </c>
      <c r="AJ121" t="s">
        <v>156</v>
      </c>
    </row>
    <row r="122" spans="1:36" ht="15" x14ac:dyDescent="0.25">
      <c r="A122">
        <v>3.09</v>
      </c>
      <c r="B122">
        <v>3.64</v>
      </c>
      <c r="C122">
        <v>2.15</v>
      </c>
      <c r="D122" s="20">
        <f t="shared" si="28"/>
        <v>6.3466149264297833E-2</v>
      </c>
      <c r="E122" s="17">
        <f>IF(OR($A122="",$B122="",$C122=""),"",A122*'MPTO_working_3-way'!$I121)</f>
        <v>3.2861104012266802</v>
      </c>
      <c r="F122" s="21">
        <f>IF(OR($A122="",$B122="",$C122=""),"",B122*'MPTO_working_3-way'!$I121)</f>
        <v>3.8710167833220441</v>
      </c>
      <c r="G122" s="22">
        <f>IF(OR($A122="",$B122="",$C122=""),"",C122*'MPTO_working_3-way'!$I121)</f>
        <v>2.2864522209182403</v>
      </c>
      <c r="H122" s="17">
        <f>IF(OR($A122="",$B122="",$C122=""),"",'MPTO_working_3-way'!E121)</f>
        <v>3.3061216119406249</v>
      </c>
      <c r="I122" s="21">
        <f>IF(OR($A122="",$B122="",$C122=""),"",'MPTO_working_3-way'!F121)</f>
        <v>3.9436858750993435</v>
      </c>
      <c r="J122" s="22">
        <f>IF(OR($A122="",$B122="",$C122=""),"",'MPTO_working_3-way'!G121)</f>
        <v>2.2524506303395051</v>
      </c>
      <c r="K122" s="17">
        <f>IF(OR($A122="",$B122="",$C122=""),"",'OddsRatio_working_3-way'!H121)</f>
        <v>3.3017353363436222</v>
      </c>
      <c r="L122" s="21">
        <f>IF(OR($A122="",$B122="",$C122=""),"",'OddsRatio_working_3-way'!I121)</f>
        <v>3.9074551616972073</v>
      </c>
      <c r="M122" s="22">
        <f>IF(OR($A122="",$B122="",$C122=""),"",'OddsRatio_working_3-way'!J121)</f>
        <v>2.2665050893756771</v>
      </c>
      <c r="N122" s="23">
        <f t="shared" si="29"/>
        <v>30.431113928086763</v>
      </c>
      <c r="O122" s="24">
        <f t="shared" si="30"/>
        <v>25.833006054337389</v>
      </c>
      <c r="P122" s="24">
        <f t="shared" si="31"/>
        <v>43.735880017575859</v>
      </c>
      <c r="Q122" t="s">
        <v>479</v>
      </c>
      <c r="R122" t="s">
        <v>299</v>
      </c>
      <c r="S122" t="s">
        <v>487</v>
      </c>
      <c r="T122" s="35">
        <v>100</v>
      </c>
      <c r="U122" s="35">
        <f t="shared" si="32"/>
        <v>44.134078212290497</v>
      </c>
      <c r="V122" s="35">
        <f t="shared" si="33"/>
        <v>71.671388101982998</v>
      </c>
      <c r="W122" s="35">
        <f t="shared" si="34"/>
        <v>73.40425531914893</v>
      </c>
      <c r="X122" s="35">
        <f t="shared" si="35"/>
        <v>54.924356578868064</v>
      </c>
      <c r="Y122" s="35">
        <f t="shared" si="36"/>
        <v>82.461666468560551</v>
      </c>
      <c r="Z122" s="35">
        <f t="shared" si="37"/>
        <v>84.194533685726498</v>
      </c>
      <c r="AA122" s="35">
        <f t="shared" si="38"/>
        <v>-10.790278366577567</v>
      </c>
      <c r="AB122" s="35">
        <f t="shared" si="39"/>
        <v>-10.790278366577553</v>
      </c>
      <c r="AC122" s="35">
        <f t="shared" si="40"/>
        <v>-10.790278366577567</v>
      </c>
      <c r="AF122">
        <v>1.83</v>
      </c>
      <c r="AG122">
        <v>2</v>
      </c>
      <c r="AJ122" t="s">
        <v>156</v>
      </c>
    </row>
    <row r="123" spans="1:36" ht="15" x14ac:dyDescent="0.25">
      <c r="A123">
        <v>1.79</v>
      </c>
      <c r="B123">
        <v>3.53</v>
      </c>
      <c r="C123">
        <v>3.76</v>
      </c>
      <c r="D123" s="20">
        <f t="shared" si="28"/>
        <v>0.10790278366577555</v>
      </c>
      <c r="E123" s="17">
        <f>IF(OR($A123="",$B123="",$C123=""),"",A123*'MPTO_working_3-way'!$I122)</f>
        <v>1.9831459827617384</v>
      </c>
      <c r="F123" s="21">
        <f>IF(OR($A123="",$B123="",$C123=""),"",B123*'MPTO_working_3-way'!$I122)</f>
        <v>3.9108968263401875</v>
      </c>
      <c r="G123" s="22">
        <f>IF(OR($A123="",$B123="",$C123=""),"",C123*'MPTO_working_3-way'!$I122)</f>
        <v>4.1657144665833155</v>
      </c>
      <c r="H123" s="17">
        <f>IF(OR($A123="",$B123="",$C123=""),"",'MPTO_working_3-way'!E122)</f>
        <v>1.9131739545484754</v>
      </c>
      <c r="I123" s="21">
        <f>IF(OR($A123="",$B123="",$C123=""),"",'MPTO_working_3-way'!F122)</f>
        <v>4.0433687784823036</v>
      </c>
      <c r="J123" s="22">
        <f>IF(OR($A123="",$B123="",$C123=""),"",'MPTO_working_3-way'!G122)</f>
        <v>4.3480179242815256</v>
      </c>
      <c r="K123" s="17">
        <f>IF(OR($A123="",$B123="",$C123=""),"",'OddsRatio_working_3-way'!H122)</f>
        <v>1.9373199255763183</v>
      </c>
      <c r="L123" s="21">
        <f>IF(OR($A123="",$B123="",$C123=""),"",'OddsRatio_working_3-way'!I122)</f>
        <v>4.00179672368112</v>
      </c>
      <c r="M123" s="22">
        <f>IF(OR($A123="",$B123="",$C123=""),"",'OddsRatio_working_3-way'!J122)</f>
        <v>4.2746873349248569</v>
      </c>
      <c r="N123" s="23">
        <f t="shared" si="29"/>
        <v>50.424931330944958</v>
      </c>
      <c r="O123" s="24">
        <f t="shared" si="30"/>
        <v>25.569582742887103</v>
      </c>
      <c r="P123" s="24">
        <f t="shared" si="31"/>
        <v>24.00548592616795</v>
      </c>
      <c r="Q123" t="s">
        <v>460</v>
      </c>
      <c r="R123" t="s">
        <v>200</v>
      </c>
      <c r="S123" t="s">
        <v>487</v>
      </c>
      <c r="T123" s="35">
        <v>100</v>
      </c>
      <c r="U123" s="35">
        <f t="shared" si="32"/>
        <v>68.152866242038215</v>
      </c>
      <c r="V123" s="35">
        <f t="shared" si="33"/>
        <v>70.238095238095241</v>
      </c>
      <c r="W123" s="35">
        <f t="shared" si="34"/>
        <v>55.156950672645742</v>
      </c>
      <c r="X123" s="35">
        <f t="shared" si="35"/>
        <v>74.604954089259024</v>
      </c>
      <c r="Y123" s="35">
        <f t="shared" si="36"/>
        <v>76.69018308531605</v>
      </c>
      <c r="Z123" s="35">
        <f t="shared" si="37"/>
        <v>61.609038519866544</v>
      </c>
      <c r="AA123" s="35">
        <f t="shared" si="38"/>
        <v>-6.4520878472208096</v>
      </c>
      <c r="AB123" s="35">
        <f t="shared" si="39"/>
        <v>-6.4520878472208096</v>
      </c>
      <c r="AC123" s="35">
        <f t="shared" si="40"/>
        <v>-6.4520878472208025</v>
      </c>
      <c r="AF123">
        <v>1.85</v>
      </c>
      <c r="AG123">
        <v>1.98</v>
      </c>
      <c r="AJ123" t="s">
        <v>445</v>
      </c>
    </row>
    <row r="124" spans="1:36" ht="15" x14ac:dyDescent="0.25">
      <c r="A124">
        <v>3.14</v>
      </c>
      <c r="B124">
        <v>3.36</v>
      </c>
      <c r="C124">
        <v>2.23</v>
      </c>
      <c r="D124" s="20">
        <f t="shared" si="28"/>
        <v>6.4520878472207999E-2</v>
      </c>
      <c r="E124" s="17">
        <f>IF(OR($A124="",$B124="",$C124=""),"",A124*'MPTO_working_3-way'!$I123)</f>
        <v>3.3425955584027331</v>
      </c>
      <c r="F124" s="21">
        <f>IF(OR($A124="",$B124="",$C124=""),"",B124*'MPTO_working_3-way'!$I123)</f>
        <v>3.5767901516666187</v>
      </c>
      <c r="G124" s="22">
        <f>IF(OR($A124="",$B124="",$C124=""),"",C124*'MPTO_working_3-way'!$I123)</f>
        <v>2.3738815589930238</v>
      </c>
      <c r="H124" s="17">
        <f>IF(OR($A124="",$B124="",$C124=""),"",'MPTO_working_3-way'!E123)</f>
        <v>3.367407250780424</v>
      </c>
      <c r="I124" s="21">
        <f>IF(OR($A124="",$B124="",$C124=""),"",'MPTO_working_3-way'!F123)</f>
        <v>3.6217175668719421</v>
      </c>
      <c r="J124" s="22">
        <f>IF(OR($A124="",$B124="",$C124=""),"",'MPTO_working_3-way'!G123)</f>
        <v>2.3423398357532115</v>
      </c>
      <c r="K124" s="17">
        <f>IF(OR($A124="",$B124="",$C124=""),"",'OddsRatio_working_3-way'!H123)</f>
        <v>3.3584214859458354</v>
      </c>
      <c r="L124" s="21">
        <f>IF(OR($A124="",$B124="",$C124=""),"",'OddsRatio_working_3-way'!I123)</f>
        <v>3.6008760312299875</v>
      </c>
      <c r="M124" s="22">
        <f>IF(OR($A124="",$B124="",$C124=""),"",'OddsRatio_working_3-way'!J123)</f>
        <v>2.3555413213613909</v>
      </c>
      <c r="N124" s="23">
        <f t="shared" si="29"/>
        <v>29.916870962332403</v>
      </c>
      <c r="O124" s="24">
        <f t="shared" si="30"/>
        <v>27.958028220751117</v>
      </c>
      <c r="P124" s="24">
        <f t="shared" si="31"/>
        <v>42.125100816916486</v>
      </c>
      <c r="Q124" t="s">
        <v>304</v>
      </c>
      <c r="R124" t="s">
        <v>306</v>
      </c>
      <c r="S124" t="s">
        <v>487</v>
      </c>
      <c r="T124" s="35">
        <v>100</v>
      </c>
      <c r="U124" s="35">
        <f t="shared" si="32"/>
        <v>70.059880239520965</v>
      </c>
      <c r="V124" s="35">
        <f t="shared" si="33"/>
        <v>72.14484679665739</v>
      </c>
      <c r="W124" s="35">
        <f t="shared" si="34"/>
        <v>51.219512195121943</v>
      </c>
      <c r="X124" s="35">
        <f t="shared" si="35"/>
        <v>76.635641008220674</v>
      </c>
      <c r="Y124" s="35">
        <f t="shared" si="36"/>
        <v>78.720607565357099</v>
      </c>
      <c r="Z124" s="35">
        <f t="shared" si="37"/>
        <v>57.795272963821667</v>
      </c>
      <c r="AA124" s="35">
        <f t="shared" si="38"/>
        <v>-6.575760768699709</v>
      </c>
      <c r="AB124" s="35">
        <f t="shared" si="39"/>
        <v>-6.575760768699709</v>
      </c>
      <c r="AC124" s="35">
        <f t="shared" si="40"/>
        <v>-6.5757607686997233</v>
      </c>
      <c r="AF124">
        <v>1.98</v>
      </c>
      <c r="AG124">
        <v>1.85</v>
      </c>
      <c r="AJ124" t="s">
        <v>445</v>
      </c>
    </row>
    <row r="125" spans="1:36" ht="15" x14ac:dyDescent="0.25">
      <c r="A125">
        <v>3.34</v>
      </c>
      <c r="B125">
        <v>3.59</v>
      </c>
      <c r="C125">
        <v>2.0499999999999998</v>
      </c>
      <c r="D125" s="20">
        <f t="shared" si="28"/>
        <v>6.5757607686997233E-2</v>
      </c>
      <c r="E125" s="17">
        <f>IF(OR($A125="",$B125="",$C125=""),"",A125*'MPTO_working_3-way'!$I124)</f>
        <v>3.5596304096745706</v>
      </c>
      <c r="F125" s="21">
        <f>IF(OR($A125="",$B125="",$C125=""),"",B125*'MPTO_working_3-way'!$I124)</f>
        <v>3.8260698115963199</v>
      </c>
      <c r="G125" s="22">
        <f>IF(OR($A125="",$B125="",$C125=""),"",C125*'MPTO_working_3-way'!$I124)</f>
        <v>2.184803095758344</v>
      </c>
      <c r="H125" s="17">
        <f>IF(OR($A125="",$B125="",$C125=""),"",'MPTO_working_3-way'!E124)</f>
        <v>3.6038374304141363</v>
      </c>
      <c r="I125" s="21">
        <f>IF(OR($A125="",$B125="",$C125=""),"",'MPTO_working_3-way'!F124)</f>
        <v>3.8966251916153714</v>
      </c>
      <c r="J125" s="22">
        <f>IF(OR($A125="",$B125="",$C125=""),"",'MPTO_working_3-way'!G124)</f>
        <v>2.1464493385761725</v>
      </c>
      <c r="K125" s="17">
        <f>IF(OR($A125="",$B125="",$C125=""),"",'OddsRatio_working_3-way'!H124)</f>
        <v>3.5886501384422216</v>
      </c>
      <c r="L125" s="21">
        <f>IF(OR($A125="",$B125="",$C125=""),"",'OddsRatio_working_3-way'!I124)</f>
        <v>3.8652153241732283</v>
      </c>
      <c r="M125" s="22">
        <f>IF(OR($A125="",$B125="",$C125=""),"",'OddsRatio_working_3-way'!J124)</f>
        <v>2.1615737800702273</v>
      </c>
      <c r="N125" s="23">
        <f t="shared" si="29"/>
        <v>28.092804165346546</v>
      </c>
      <c r="O125" s="24">
        <f t="shared" si="30"/>
        <v>26.13648075550347</v>
      </c>
      <c r="P125" s="24">
        <f t="shared" si="31"/>
        <v>45.77071507914998</v>
      </c>
      <c r="Q125" t="s">
        <v>305</v>
      </c>
      <c r="R125" t="s">
        <v>480</v>
      </c>
      <c r="S125" t="s">
        <v>487</v>
      </c>
      <c r="T125" s="35">
        <v>100</v>
      </c>
      <c r="U125" s="35">
        <f t="shared" si="32"/>
        <v>50</v>
      </c>
      <c r="V125" s="35">
        <f t="shared" si="33"/>
        <v>70.238095238095241</v>
      </c>
      <c r="W125" s="35">
        <f t="shared" si="34"/>
        <v>73.40425531914893</v>
      </c>
      <c r="X125" s="35">
        <f t="shared" si="35"/>
        <v>56.357649442755829</v>
      </c>
      <c r="Y125" s="35">
        <f t="shared" si="36"/>
        <v>76.59574468085107</v>
      </c>
      <c r="Z125" s="35">
        <f t="shared" si="37"/>
        <v>79.761904761904773</v>
      </c>
      <c r="AA125" s="35">
        <f t="shared" si="38"/>
        <v>-6.3576494427558288</v>
      </c>
      <c r="AB125" s="35">
        <f t="shared" si="39"/>
        <v>-6.3576494427558288</v>
      </c>
      <c r="AC125" s="35">
        <f t="shared" si="40"/>
        <v>-6.357649442755843</v>
      </c>
      <c r="AF125">
        <v>1.77</v>
      </c>
      <c r="AG125">
        <v>2.0299999999999998</v>
      </c>
      <c r="AJ125" t="s">
        <v>445</v>
      </c>
    </row>
    <row r="126" spans="1:36" ht="15" x14ac:dyDescent="0.25">
      <c r="A126">
        <v>2</v>
      </c>
      <c r="B126">
        <v>3.36</v>
      </c>
      <c r="C126">
        <v>3.76</v>
      </c>
      <c r="D126" s="20">
        <f t="shared" si="28"/>
        <v>6.3576494427558305E-2</v>
      </c>
      <c r="E126" s="17">
        <f>IF(OR($A126="",$B126="",$C126=""),"",A126*'MPTO_working_3-way'!$I125)</f>
        <v>2.1271529888551166</v>
      </c>
      <c r="F126" s="21">
        <f>IF(OR($A126="",$B126="",$C126=""),"",B126*'MPTO_working_3-way'!$I125)</f>
        <v>3.5736170212765956</v>
      </c>
      <c r="G126" s="22">
        <f>IF(OR($A126="",$B126="",$C126=""),"",C126*'MPTO_working_3-way'!$I125)</f>
        <v>3.999047619047619</v>
      </c>
      <c r="H126" s="17">
        <f>IF(OR($A126="",$B126="",$C126=""),"",'MPTO_working_3-way'!E125)</f>
        <v>2.0885205431140892</v>
      </c>
      <c r="I126" s="21">
        <f>IF(OR($A126="",$B126="",$C126=""),"",'MPTO_working_3-way'!F125)</f>
        <v>3.6175931582162493</v>
      </c>
      <c r="J126" s="22">
        <f>IF(OR($A126="",$B126="",$C126=""),"",'MPTO_working_3-way'!G125)</f>
        <v>4.0855467402552605</v>
      </c>
      <c r="K126" s="17">
        <f>IF(OR($A126="",$B126="",$C126=""),"",'OddsRatio_working_3-way'!H125)</f>
        <v>2.103545231858353</v>
      </c>
      <c r="L126" s="21">
        <f>IF(OR($A126="",$B126="",$C126=""),"",'OddsRatio_working_3-way'!I125)</f>
        <v>3.6043667471857135</v>
      </c>
      <c r="M126" s="22">
        <f>IF(OR($A126="",$B126="",$C126=""),"",'OddsRatio_working_3-way'!J125)</f>
        <v>4.0457848399290537</v>
      </c>
      <c r="N126" s="23">
        <f t="shared" si="29"/>
        <v>47.011193141224098</v>
      </c>
      <c r="O126" s="24">
        <f t="shared" si="30"/>
        <v>27.982853060252445</v>
      </c>
      <c r="P126" s="24">
        <f t="shared" si="31"/>
        <v>25.005953798523457</v>
      </c>
      <c r="Q126" t="s">
        <v>201</v>
      </c>
      <c r="R126" t="s">
        <v>459</v>
      </c>
      <c r="S126" t="s">
        <v>487</v>
      </c>
      <c r="T126" s="35">
        <v>100</v>
      </c>
      <c r="U126" s="35">
        <f t="shared" si="32"/>
        <v>58.333333333333336</v>
      </c>
      <c r="V126" s="35">
        <f t="shared" si="33"/>
        <v>69.6048632218845</v>
      </c>
      <c r="W126" s="35">
        <f t="shared" si="34"/>
        <v>65.635738831615114</v>
      </c>
      <c r="X126" s="35">
        <f t="shared" si="35"/>
        <v>64.759397946500386</v>
      </c>
      <c r="Y126" s="35">
        <f t="shared" si="36"/>
        <v>76.030927835051543</v>
      </c>
      <c r="Z126" s="35">
        <f t="shared" si="37"/>
        <v>72.061803444782171</v>
      </c>
      <c r="AA126" s="35">
        <f t="shared" si="38"/>
        <v>-6.4260646131670498</v>
      </c>
      <c r="AB126" s="35">
        <f t="shared" si="39"/>
        <v>-6.4260646131670427</v>
      </c>
      <c r="AC126" s="35">
        <f t="shared" si="40"/>
        <v>-6.4260646131670569</v>
      </c>
      <c r="AF126">
        <v>1.87</v>
      </c>
      <c r="AG126">
        <v>1.94</v>
      </c>
      <c r="AJ126" t="s">
        <v>445</v>
      </c>
    </row>
    <row r="127" spans="1:36" ht="15" x14ac:dyDescent="0.25">
      <c r="A127">
        <v>2.4</v>
      </c>
      <c r="B127">
        <v>3.29</v>
      </c>
      <c r="C127">
        <v>2.91</v>
      </c>
      <c r="D127" s="20">
        <f t="shared" si="28"/>
        <v>6.4260646131670374E-2</v>
      </c>
      <c r="E127" s="17">
        <f>IF(OR($A127="",$B127="",$C127=""),"",A127*'MPTO_working_3-way'!$I126)</f>
        <v>2.554225550716009</v>
      </c>
      <c r="F127" s="21">
        <f>IF(OR($A127="",$B127="",$C127=""),"",B127*'MPTO_working_3-way'!$I126)</f>
        <v>3.5014175257731956</v>
      </c>
      <c r="G127" s="22">
        <f>IF(OR($A127="",$B127="",$C127=""),"",C127*'MPTO_working_3-way'!$I126)</f>
        <v>3.0969984802431609</v>
      </c>
      <c r="H127" s="17">
        <f>IF(OR($A127="",$B127="",$C127=""),"",'MPTO_working_3-way'!E126)</f>
        <v>2.5300669917152256</v>
      </c>
      <c r="I127" s="21">
        <f>IF(OR($A127="",$B127="",$C127=""),"",'MPTO_working_3-way'!F126)</f>
        <v>3.5394327014612235</v>
      </c>
      <c r="J127" s="22">
        <f>IF(OR($A127="",$B127="",$C127=""),"",'MPTO_working_3-way'!G126)</f>
        <v>3.1034465991879867</v>
      </c>
      <c r="K127" s="17">
        <f>IF(OR($A127="",$B127="",$C127=""),"",'OddsRatio_working_3-way'!H126)</f>
        <v>2.5408139848911921</v>
      </c>
      <c r="L127" s="21">
        <f>IF(OR($A127="",$B127="",$C127=""),"",'OddsRatio_working_3-way'!I126)</f>
        <v>3.5203314467148785</v>
      </c>
      <c r="M127" s="22">
        <f>IF(OR($A127="",$B127="",$C127=""),"",'OddsRatio_working_3-way'!J126)</f>
        <v>3.1021105079586984</v>
      </c>
      <c r="N127" s="23">
        <f t="shared" si="29"/>
        <v>39.15081030019752</v>
      </c>
      <c r="O127" s="24">
        <f t="shared" si="30"/>
        <v>28.55986161716536</v>
      </c>
      <c r="P127" s="24">
        <f t="shared" si="31"/>
        <v>32.289328082637127</v>
      </c>
      <c r="Q127" t="s">
        <v>307</v>
      </c>
      <c r="R127" t="s">
        <v>481</v>
      </c>
      <c r="S127" t="s">
        <v>487</v>
      </c>
      <c r="T127" s="35">
        <v>100</v>
      </c>
      <c r="U127" s="35">
        <f t="shared" si="32"/>
        <v>76.851851851851848</v>
      </c>
      <c r="V127" s="35">
        <f t="shared" si="33"/>
        <v>71.988795518207283</v>
      </c>
      <c r="W127" s="35">
        <f t="shared" si="34"/>
        <v>48.717948717948723</v>
      </c>
      <c r="X127" s="35">
        <f t="shared" si="35"/>
        <v>79.293255763844002</v>
      </c>
      <c r="Y127" s="35">
        <f t="shared" si="36"/>
        <v>74.430199430199437</v>
      </c>
      <c r="Z127" s="35">
        <f t="shared" si="37"/>
        <v>51.159352629940869</v>
      </c>
      <c r="AA127" s="35">
        <f t="shared" si="38"/>
        <v>-2.441403911992154</v>
      </c>
      <c r="AB127" s="35">
        <f t="shared" si="39"/>
        <v>-2.441403911992154</v>
      </c>
      <c r="AC127" s="35">
        <f t="shared" si="40"/>
        <v>-2.4414039119921469</v>
      </c>
      <c r="AF127">
        <v>1.85</v>
      </c>
      <c r="AG127">
        <v>1.97</v>
      </c>
      <c r="AJ127" t="s">
        <v>445</v>
      </c>
    </row>
    <row r="128" spans="1:36" ht="15" x14ac:dyDescent="0.25">
      <c r="A128">
        <v>4.32</v>
      </c>
      <c r="B128">
        <v>3.57</v>
      </c>
      <c r="C128">
        <v>1.95</v>
      </c>
      <c r="D128" s="20">
        <f t="shared" si="28"/>
        <v>2.4414039119921682E-2</v>
      </c>
      <c r="E128" s="17">
        <f>IF(OR($A128="",$B128="",$C128=""),"",A128*'MPTO_working_3-way'!$I127)</f>
        <v>4.4254686489980619</v>
      </c>
      <c r="F128" s="21">
        <f>IF(OR($A128="",$B128="",$C128=""),"",B128*'MPTO_working_3-way'!$I127)</f>
        <v>3.6571581196581202</v>
      </c>
      <c r="G128" s="22">
        <f>IF(OR($A128="",$B128="",$C128=""),"",C128*'MPTO_working_3-way'!$I127)</f>
        <v>1.9976073762838473</v>
      </c>
      <c r="H128" s="17">
        <f>IF(OR($A128="",$B128="",$C128=""),"",'MPTO_working_3-way'!E127)</f>
        <v>4.4774087506476352</v>
      </c>
      <c r="I128" s="21">
        <f>IF(OR($A128="",$B128="",$C128=""),"",'MPTO_working_3-way'!F127)</f>
        <v>3.6768216195597163</v>
      </c>
      <c r="J128" s="22">
        <f>IF(OR($A128="",$B128="",$C128=""),"",'MPTO_working_3-way'!G127)</f>
        <v>1.9814437798712057</v>
      </c>
      <c r="K128" s="17">
        <f>IF(OR($A128="",$B128="",$C128=""),"",'OddsRatio_working_3-way'!H127)</f>
        <v>4.4520662240647937</v>
      </c>
      <c r="L128" s="21">
        <f>IF(OR($A128="",$B128="",$C128=""),"",'OddsRatio_working_3-way'!I127)</f>
        <v>3.6722319867007576</v>
      </c>
      <c r="M128" s="22">
        <f>IF(OR($A128="",$B128="",$C128=""),"",'OddsRatio_working_3-way'!J127)</f>
        <v>1.987790033994443</v>
      </c>
      <c r="N128" s="23">
        <f t="shared" si="29"/>
        <v>22.596476877683966</v>
      </c>
      <c r="O128" s="24">
        <f t="shared" si="30"/>
        <v>27.343635885600765</v>
      </c>
      <c r="P128" s="24">
        <f t="shared" si="31"/>
        <v>50.059887236715248</v>
      </c>
      <c r="Q128" t="s">
        <v>404</v>
      </c>
      <c r="R128" t="s">
        <v>310</v>
      </c>
      <c r="S128" t="s">
        <v>487</v>
      </c>
      <c r="T128" s="35">
        <v>100</v>
      </c>
      <c r="U128" s="35">
        <f t="shared" si="32"/>
        <v>74.811083123425689</v>
      </c>
      <c r="V128" s="35">
        <f t="shared" si="33"/>
        <v>70.238095238095241</v>
      </c>
      <c r="W128" s="35">
        <f t="shared" si="34"/>
        <v>52.606635071090047</v>
      </c>
      <c r="X128" s="35">
        <f t="shared" si="35"/>
        <v>77.15526969081472</v>
      </c>
      <c r="Y128" s="35">
        <f t="shared" si="36"/>
        <v>72.582281805484257</v>
      </c>
      <c r="Z128" s="35">
        <f t="shared" si="37"/>
        <v>54.950821638479063</v>
      </c>
      <c r="AA128" s="35">
        <f t="shared" si="38"/>
        <v>-2.3441865673890305</v>
      </c>
      <c r="AB128" s="35">
        <f t="shared" si="39"/>
        <v>-2.3441865673890163</v>
      </c>
      <c r="AC128" s="35">
        <f t="shared" si="40"/>
        <v>-2.3441865673890163</v>
      </c>
      <c r="AF128">
        <v>1.98</v>
      </c>
      <c r="AG128">
        <v>1.93</v>
      </c>
      <c r="AJ128" t="s">
        <v>446</v>
      </c>
    </row>
    <row r="129" spans="1:36" ht="15" x14ac:dyDescent="0.25">
      <c r="A129">
        <v>3.97</v>
      </c>
      <c r="B129">
        <v>3.36</v>
      </c>
      <c r="C129">
        <v>2.11</v>
      </c>
      <c r="D129" s="20">
        <f t="shared" si="28"/>
        <v>2.3441865673890172E-2</v>
      </c>
      <c r="E129" s="17">
        <f>IF(OR($A129="",$B129="",$C129=""),"",A129*'MPTO_working_3-way'!$I128)</f>
        <v>4.0630642067253442</v>
      </c>
      <c r="F129" s="21">
        <f>IF(OR($A129="",$B129="",$C129=""),"",B129*'MPTO_working_3-way'!$I128)</f>
        <v>3.438764668664271</v>
      </c>
      <c r="G129" s="22">
        <f>IF(OR($A129="",$B129="",$C129=""),"",C129*'MPTO_working_3-way'!$I128)</f>
        <v>2.1594623365719081</v>
      </c>
      <c r="H129" s="17">
        <f>IF(OR($A129="",$B129="",$C129=""),"",'MPTO_working_3-way'!E128)</f>
        <v>4.0970977162806248</v>
      </c>
      <c r="I129" s="21">
        <f>IF(OR($A129="",$B129="",$C129=""),"",'MPTO_working_3-way'!F128)</f>
        <v>3.4505949903703721</v>
      </c>
      <c r="J129" s="22">
        <f>IF(OR($A129="",$B129="",$C129=""),"",'MPTO_working_3-way'!G128)</f>
        <v>2.1453716990161951</v>
      </c>
      <c r="K129" s="17">
        <f>IF(OR($A129="",$B129="",$C129=""),"",'OddsRatio_working_3-way'!H128)</f>
        <v>4.080226911620314</v>
      </c>
      <c r="L129" s="21">
        <f>IF(OR($A129="",$B129="",$C129=""),"",'OddsRatio_working_3-way'!I128)</f>
        <v>3.4475877142841562</v>
      </c>
      <c r="M129" s="22">
        <f>IF(OR($A129="",$B129="",$C129=""),"",'OddsRatio_working_3-way'!J128)</f>
        <v>2.1511959164641579</v>
      </c>
      <c r="N129" s="23">
        <f t="shared" si="29"/>
        <v>24.611966464737637</v>
      </c>
      <c r="O129" s="24">
        <f t="shared" si="30"/>
        <v>29.080210376490601</v>
      </c>
      <c r="P129" s="24">
        <f t="shared" si="31"/>
        <v>46.307823158771768</v>
      </c>
      <c r="Q129" t="s">
        <v>313</v>
      </c>
      <c r="R129" t="s">
        <v>314</v>
      </c>
      <c r="S129" t="s">
        <v>487</v>
      </c>
      <c r="T129" s="35">
        <v>100</v>
      </c>
      <c r="U129" s="35">
        <f t="shared" si="32"/>
        <v>69.879518072289159</v>
      </c>
      <c r="V129" s="35">
        <f t="shared" si="33"/>
        <v>66.101694915254228</v>
      </c>
      <c r="W129" s="35">
        <f t="shared" si="34"/>
        <v>61.832061068702288</v>
      </c>
      <c r="X129" s="35">
        <f t="shared" si="35"/>
        <v>72.06624401604347</v>
      </c>
      <c r="Y129" s="35">
        <f t="shared" si="36"/>
        <v>68.288420859008554</v>
      </c>
      <c r="Z129" s="35">
        <f t="shared" si="37"/>
        <v>64.018787012456599</v>
      </c>
      <c r="AA129" s="35">
        <f t="shared" si="38"/>
        <v>-2.1867259437543112</v>
      </c>
      <c r="AB129" s="35">
        <f t="shared" si="39"/>
        <v>-2.1867259437543254</v>
      </c>
      <c r="AC129" s="35">
        <f t="shared" si="40"/>
        <v>-2.1867259437543112</v>
      </c>
      <c r="AF129">
        <v>2.31</v>
      </c>
      <c r="AG129">
        <v>1.68</v>
      </c>
      <c r="AJ129" t="s">
        <v>446</v>
      </c>
    </row>
    <row r="130" spans="1:36" ht="15" x14ac:dyDescent="0.25">
      <c r="A130">
        <v>3.32</v>
      </c>
      <c r="B130">
        <v>2.95</v>
      </c>
      <c r="C130">
        <v>2.62</v>
      </c>
      <c r="D130" s="20">
        <f t="shared" si="28"/>
        <v>2.1867259437543085E-2</v>
      </c>
      <c r="E130" s="17">
        <f>IF(OR($A130="",$B130="",$C130=""),"",A130*'MPTO_working_3-way'!$I129)</f>
        <v>3.392599301332643</v>
      </c>
      <c r="F130" s="21">
        <f>IF(OR($A130="",$B130="",$C130=""),"",B130*'MPTO_working_3-way'!$I129)</f>
        <v>3.0145084153407522</v>
      </c>
      <c r="G130" s="22">
        <f>IF(OR($A130="",$B130="",$C130=""),"",C130*'MPTO_working_3-way'!$I129)</f>
        <v>2.6772922197263629</v>
      </c>
      <c r="H130" s="17">
        <f>IF(OR($A130="",$B130="",$C130=""),"",'MPTO_working_3-way'!E129)</f>
        <v>3.402335732356045</v>
      </c>
      <c r="I130" s="21">
        <f>IF(OR($A130="",$B130="",$C130=""),"",'MPTO_working_3-way'!F129)</f>
        <v>3.0148272426498233</v>
      </c>
      <c r="J130" s="22">
        <f>IF(OR($A130="",$B130="",$C130=""),"",'MPTO_working_3-way'!G129)</f>
        <v>2.6710093515534568</v>
      </c>
      <c r="K130" s="17">
        <f>IF(OR($A130="",$B130="",$C130=""),"",'OddsRatio_working_3-way'!H129)</f>
        <v>3.3973154311687077</v>
      </c>
      <c r="L130" s="21">
        <f>IF(OR($A130="",$B130="",$C130=""),"",'OddsRatio_working_3-way'!I129)</f>
        <v>3.0149849529219748</v>
      </c>
      <c r="M130" s="22">
        <f>IF(OR($A130="",$B130="",$C130=""),"",'OddsRatio_working_3-way'!J129)</f>
        <v>2.6739874993505639</v>
      </c>
      <c r="N130" s="23">
        <f t="shared" si="29"/>
        <v>29.475924245082265</v>
      </c>
      <c r="O130" s="24">
        <f t="shared" si="30"/>
        <v>33.172904574126477</v>
      </c>
      <c r="P130" s="24">
        <f t="shared" si="31"/>
        <v>37.351171180791262</v>
      </c>
      <c r="Q130" t="s">
        <v>308</v>
      </c>
      <c r="R130" t="s">
        <v>315</v>
      </c>
      <c r="S130" t="s">
        <v>487</v>
      </c>
      <c r="T130" s="35">
        <v>100</v>
      </c>
      <c r="U130" s="35">
        <f t="shared" si="32"/>
        <v>17.355371900826448</v>
      </c>
      <c r="V130" s="35">
        <f t="shared" si="33"/>
        <v>85.401459854014604</v>
      </c>
      <c r="W130" s="35">
        <f t="shared" si="34"/>
        <v>93.983152827918161</v>
      </c>
      <c r="X130" s="35">
        <f t="shared" si="35"/>
        <v>20.615387318067231</v>
      </c>
      <c r="Y130" s="35">
        <f t="shared" si="36"/>
        <v>88.661475271255384</v>
      </c>
      <c r="Z130" s="35">
        <f t="shared" si="37"/>
        <v>97.243168245158955</v>
      </c>
      <c r="AA130" s="35">
        <f t="shared" si="38"/>
        <v>-3.2600154172407834</v>
      </c>
      <c r="AB130" s="35">
        <f t="shared" si="39"/>
        <v>-3.2600154172407798</v>
      </c>
      <c r="AC130" s="35">
        <f t="shared" si="40"/>
        <v>-3.260015417240794</v>
      </c>
      <c r="AF130">
        <v>2.97</v>
      </c>
      <c r="AG130">
        <v>1.43</v>
      </c>
      <c r="AJ130" t="s">
        <v>446</v>
      </c>
    </row>
    <row r="131" spans="1:36" ht="15" x14ac:dyDescent="0.25">
      <c r="A131">
        <v>1.21</v>
      </c>
      <c r="B131">
        <v>6.85</v>
      </c>
      <c r="C131">
        <v>16.62</v>
      </c>
      <c r="D131" s="20">
        <f t="shared" si="28"/>
        <v>3.2600154172407914E-2</v>
      </c>
      <c r="E131" s="17">
        <f>IF(OR($A131="",$B131="",$C131=""),"",A131*'MPTO_working_3-way'!$I130)</f>
        <v>1.2494461865486135</v>
      </c>
      <c r="F131" s="21">
        <f>IF(OR($A131="",$B131="",$C131=""),"",B131*'MPTO_working_3-way'!$I130)</f>
        <v>7.0733110560809935</v>
      </c>
      <c r="G131" s="22">
        <f>IF(OR($A131="",$B131="",$C131=""),"",C131*'MPTO_working_3-way'!$I130)</f>
        <v>17.16181456234542</v>
      </c>
      <c r="H131" s="17">
        <f>IF(OR($A131="",$B131="",$C131=""),"",'MPTO_working_3-way'!E130)</f>
        <v>1.2261219449911567</v>
      </c>
      <c r="I131" s="21">
        <f>IF(OR($A131="",$B131="",$C131=""),"",'MPTO_working_3-way'!F130)</f>
        <v>7.400901006576496</v>
      </c>
      <c r="J131" s="22">
        <f>IF(OR($A131="",$B131="",$C131=""),"",'MPTO_working_3-way'!G130)</f>
        <v>20.283254158226868</v>
      </c>
      <c r="K131" s="17">
        <f>IF(OR($A131="",$B131="",$C131=""),"",'OddsRatio_working_3-way'!H130)</f>
        <v>1.2323335192037599</v>
      </c>
      <c r="L131" s="21">
        <f>IF(OR($A131="",$B131="",$C131=""),"",'OddsRatio_working_3-way'!I130)</f>
        <v>7.4721480349618803</v>
      </c>
      <c r="M131" s="22">
        <f>IF(OR($A131="",$B131="",$C131=""),"",'OddsRatio_working_3-way'!J130)</f>
        <v>18.281188428393943</v>
      </c>
      <c r="N131" s="23">
        <f t="shared" si="29"/>
        <v>80.035459771367428</v>
      </c>
      <c r="O131" s="24">
        <f t="shared" si="30"/>
        <v>14.137650558153956</v>
      </c>
      <c r="P131" s="24">
        <f t="shared" si="31"/>
        <v>5.8268896704786153</v>
      </c>
      <c r="Q131" t="s">
        <v>311</v>
      </c>
      <c r="R131" t="s">
        <v>399</v>
      </c>
      <c r="S131" t="s">
        <v>487</v>
      </c>
      <c r="T131" s="35">
        <v>100</v>
      </c>
      <c r="U131" s="35">
        <f t="shared" si="32"/>
        <v>60.474308300395251</v>
      </c>
      <c r="V131" s="35">
        <f t="shared" si="33"/>
        <v>66.555183946488299</v>
      </c>
      <c r="W131" s="35">
        <f t="shared" si="34"/>
        <v>69.135802469135797</v>
      </c>
      <c r="X131" s="35">
        <f t="shared" si="35"/>
        <v>64.309013584375904</v>
      </c>
      <c r="Y131" s="35">
        <f t="shared" si="36"/>
        <v>70.389889230468938</v>
      </c>
      <c r="Z131" s="35">
        <f t="shared" si="37"/>
        <v>72.970507753116451</v>
      </c>
      <c r="AA131" s="35">
        <f t="shared" si="38"/>
        <v>-3.8347052839806537</v>
      </c>
      <c r="AB131" s="35">
        <f t="shared" si="39"/>
        <v>-3.8347052839806395</v>
      </c>
      <c r="AC131" s="35">
        <f t="shared" si="40"/>
        <v>-3.8347052839806537</v>
      </c>
      <c r="AF131">
        <v>1.55</v>
      </c>
      <c r="AG131">
        <v>2.57</v>
      </c>
      <c r="AJ131" t="s">
        <v>446</v>
      </c>
    </row>
    <row r="132" spans="1:36" ht="15" x14ac:dyDescent="0.25">
      <c r="A132">
        <v>2.5299999999999998</v>
      </c>
      <c r="B132">
        <v>2.99</v>
      </c>
      <c r="C132">
        <v>3.24</v>
      </c>
      <c r="D132" s="20">
        <f t="shared" ref="D132:D195" si="41">IF(OR($A132="",$B132="",$C132=""),"",(1/A132)+(1/B132)+(1/C132)-1)</f>
        <v>3.8347052839806439E-2</v>
      </c>
      <c r="E132" s="17">
        <f>IF(OR($A132="",$B132="",$C132=""),"",A132*'MPTO_working_3-way'!$I131)</f>
        <v>2.6270180436847101</v>
      </c>
      <c r="F132" s="21">
        <f>IF(OR($A132="",$B132="",$C132=""),"",B132*'MPTO_working_3-way'!$I131)</f>
        <v>3.1046576879910215</v>
      </c>
      <c r="G132" s="22">
        <f>IF(OR($A132="",$B132="",$C132=""),"",C132*'MPTO_working_3-way'!$I131)</f>
        <v>3.3642444512009733</v>
      </c>
      <c r="H132" s="17">
        <f>IF(OR($A132="",$B132="",$C132=""),"",'MPTO_working_3-way'!E131)</f>
        <v>2.614552937019929</v>
      </c>
      <c r="I132" s="21">
        <f>IF(OR($A132="",$B132="",$C132=""),"",'MPTO_working_3-way'!F131)</f>
        <v>3.1088165735712843</v>
      </c>
      <c r="J132" s="22">
        <f>IF(OR($A132="",$B132="",$C132=""),"",'MPTO_working_3-way'!G131)</f>
        <v>3.3799813075416885</v>
      </c>
      <c r="K132" s="17">
        <f>IF(OR($A132="",$B132="",$C132=""),"",'OddsRatio_working_3-way'!H131)</f>
        <v>2.6202634152429685</v>
      </c>
      <c r="L132" s="21">
        <f>IF(OR($A132="",$B132="",$C132=""),"",'OddsRatio_working_3-way'!I131)</f>
        <v>3.107401435512096</v>
      </c>
      <c r="M132" s="22">
        <f>IF(OR($A132="",$B132="",$C132=""),"",'OddsRatio_working_3-way'!J131)</f>
        <v>3.3721503595714051</v>
      </c>
      <c r="N132" s="23">
        <f t="shared" si="29"/>
        <v>38.065973791233617</v>
      </c>
      <c r="O132" s="24">
        <f t="shared" si="30"/>
        <v>32.209670131043836</v>
      </c>
      <c r="P132" s="24">
        <f t="shared" si="31"/>
        <v>29.724356077722547</v>
      </c>
      <c r="Q132" t="s">
        <v>205</v>
      </c>
      <c r="R132" t="s">
        <v>415</v>
      </c>
      <c r="S132" t="s">
        <v>487</v>
      </c>
      <c r="T132" s="35">
        <v>100</v>
      </c>
      <c r="U132" s="35">
        <f t="shared" si="32"/>
        <v>55.947136563876647</v>
      </c>
      <c r="V132" s="35">
        <f t="shared" si="33"/>
        <v>66.88741721854305</v>
      </c>
      <c r="W132" s="35">
        <f t="shared" si="34"/>
        <v>73.190348525469176</v>
      </c>
      <c r="X132" s="35">
        <f t="shared" si="35"/>
        <v>59.922234255987796</v>
      </c>
      <c r="Y132" s="35">
        <f t="shared" si="36"/>
        <v>70.862514910654184</v>
      </c>
      <c r="Z132" s="35">
        <f t="shared" si="37"/>
        <v>77.165446217580296</v>
      </c>
      <c r="AA132" s="35">
        <f t="shared" si="38"/>
        <v>-3.9750976921111487</v>
      </c>
      <c r="AB132" s="35">
        <f t="shared" si="39"/>
        <v>-3.9750976921111345</v>
      </c>
      <c r="AC132" s="35">
        <f t="shared" si="40"/>
        <v>-3.9750976921111203</v>
      </c>
      <c r="AF132">
        <v>2.4</v>
      </c>
      <c r="AG132">
        <v>1.6</v>
      </c>
      <c r="AJ132" t="s">
        <v>447</v>
      </c>
    </row>
    <row r="133" spans="1:36" ht="15" x14ac:dyDescent="0.25">
      <c r="A133">
        <v>2.27</v>
      </c>
      <c r="B133">
        <v>3.02</v>
      </c>
      <c r="C133">
        <v>3.73</v>
      </c>
      <c r="D133" s="20">
        <f t="shared" si="41"/>
        <v>3.9750976921111292E-2</v>
      </c>
      <c r="E133" s="17">
        <f>IF(OR($A133="",$B133="",$C133=""),"",A133*'MPTO_working_3-way'!$I132)</f>
        <v>2.3602347176109228</v>
      </c>
      <c r="F133" s="21">
        <f>IF(OR($A133="",$B133="",$C133=""),"",B133*'MPTO_working_3-way'!$I132)</f>
        <v>3.140047950301756</v>
      </c>
      <c r="G133" s="22">
        <f>IF(OR($A133="",$B133="",$C133=""),"",C133*'MPTO_working_3-way'!$I132)</f>
        <v>3.8782711439157449</v>
      </c>
      <c r="H133" s="17">
        <f>IF(OR($A133="",$B133="",$C133=""),"",'MPTO_working_3-way'!E132)</f>
        <v>2.3403949594204438</v>
      </c>
      <c r="I133" s="21">
        <f>IF(OR($A133="",$B133="",$C133=""),"",'MPTO_working_3-way'!F132)</f>
        <v>3.1458857104753846</v>
      </c>
      <c r="J133" s="22">
        <f>IF(OR($A133="",$B133="",$C133=""),"",'MPTO_working_3-way'!G132)</f>
        <v>3.9239354667698421</v>
      </c>
      <c r="K133" s="17">
        <f>IF(OR($A133="",$B133="",$C133=""),"",'OddsRatio_working_3-way'!H132)</f>
        <v>2.3490707563540205</v>
      </c>
      <c r="L133" s="21">
        <f>IF(OR($A133="",$B133="",$C133=""),"",'OddsRatio_working_3-way'!I132)</f>
        <v>3.1457660849095443</v>
      </c>
      <c r="M133" s="22">
        <f>IF(OR($A133="",$B133="",$C133=""),"",'OddsRatio_working_3-way'!J132)</f>
        <v>3.8999709959421058</v>
      </c>
      <c r="N133" s="23">
        <f t="shared" ref="N133:N196" si="42">(1/E133)* 100</f>
        <v>42.368667511687995</v>
      </c>
      <c r="O133" s="24">
        <f t="shared" ref="O133:O196" si="43">(1/F133)* 100</f>
        <v>31.846647434282044</v>
      </c>
      <c r="P133" s="24">
        <f t="shared" ref="P133:P196" si="44">(1/G133)* 100</f>
        <v>25.784685054029964</v>
      </c>
      <c r="Q133" t="s">
        <v>321</v>
      </c>
      <c r="R133" t="s">
        <v>407</v>
      </c>
      <c r="S133" t="s">
        <v>487</v>
      </c>
      <c r="T133" s="35">
        <v>100</v>
      </c>
      <c r="U133" s="35">
        <f t="shared" ref="U133:U196" si="45">(1/A134)*((T133*A134)-T133)</f>
        <v>43.820224719101127</v>
      </c>
      <c r="V133" s="35">
        <f t="shared" ref="V133:V196" si="46">(1/B134)*((T133*B134)-T133)</f>
        <v>71.751412429378533</v>
      </c>
      <c r="W133" s="35">
        <f t="shared" ref="W133:W196" si="47">(1/C134)*((T133*C134)-T133)</f>
        <v>80.314960629921259</v>
      </c>
      <c r="X133" s="35">
        <f t="shared" ref="X133:X196" si="48">((1/B134)+(1/C134))*T133</f>
        <v>47.933626940700208</v>
      </c>
      <c r="Y133" s="35">
        <f t="shared" ref="Y133:Y196" si="49">((1/A134)+(1/C134))*T133</f>
        <v>75.864814650977621</v>
      </c>
      <c r="Z133" s="35">
        <f t="shared" ref="Z133:Z196" si="50">((1/A134)+(1/B134))*T133</f>
        <v>84.428362851520362</v>
      </c>
      <c r="AA133" s="35">
        <f t="shared" ref="AA133:AA196" si="51">U133-X133</f>
        <v>-4.1134022215990811</v>
      </c>
      <c r="AB133" s="35">
        <f t="shared" ref="AB133:AB196" si="52">V133-Y133</f>
        <v>-4.1134022215990882</v>
      </c>
      <c r="AC133" s="35">
        <f t="shared" ref="AC133:AC196" si="53">W133-Z133</f>
        <v>-4.1134022215991024</v>
      </c>
      <c r="AF133">
        <v>2.27</v>
      </c>
      <c r="AG133">
        <v>1.66</v>
      </c>
      <c r="AJ133" t="s">
        <v>447</v>
      </c>
    </row>
    <row r="134" spans="1:36" s="35" customFormat="1" ht="15" x14ac:dyDescent="0.25">
      <c r="A134">
        <v>1.78</v>
      </c>
      <c r="B134">
        <v>3.54</v>
      </c>
      <c r="C134">
        <v>5.08</v>
      </c>
      <c r="D134" s="20">
        <f t="shared" si="41"/>
        <v>4.1134022215990829E-2</v>
      </c>
      <c r="E134" s="17">
        <f>IF(OR($A134="",$B134="",$C134=""),"",A134*'MPTO_working_3-way'!$I133)</f>
        <v>1.8532185595444637</v>
      </c>
      <c r="F134" s="21">
        <f>IF(OR($A134="",$B134="",$C134=""),"",B134*'MPTO_working_3-way'!$I133)</f>
        <v>3.6856144386446075</v>
      </c>
      <c r="G134" s="22">
        <f>IF(OR($A134="",$B134="",$C134=""),"",C134*'MPTO_working_3-way'!$I133)</f>
        <v>5.2889608328572333</v>
      </c>
      <c r="H134" s="17">
        <f>IF(OR($A134="",$B134="",$C134=""),"",'MPTO_working_3-way'!E133)</f>
        <v>1.8245298149659104</v>
      </c>
      <c r="I134" s="21">
        <f>IF(OR($A134="",$B134="",$C134=""),"",'MPTO_working_3-way'!F133)</f>
        <v>3.7205905690460193</v>
      </c>
      <c r="J134" s="22">
        <f>IF(OR($A134="",$B134="",$C134=""),"",'MPTO_working_3-way'!G133)</f>
        <v>5.4603318288798652</v>
      </c>
      <c r="K134" s="17">
        <f>IF(OR($A134="",$B134="",$C134=""),"",'OddsRatio_working_3-way'!H133)</f>
        <v>1.835197518157361</v>
      </c>
      <c r="L134" s="21">
        <f>IF(OR($A134="",$B134="",$C134=""),"",'OddsRatio_working_3-way'!I133)</f>
        <v>3.7197457642560217</v>
      </c>
      <c r="M134" s="22">
        <f>IF(OR($A134="",$B134="",$C134=""),"",'OddsRatio_working_3-way'!J133)</f>
        <v>5.3687254795923511</v>
      </c>
      <c r="N134" s="23">
        <f t="shared" si="42"/>
        <v>53.960176194534128</v>
      </c>
      <c r="O134" s="24">
        <f t="shared" si="43"/>
        <v>27.132517973522813</v>
      </c>
      <c r="P134" s="24">
        <f t="shared" si="44"/>
        <v>18.907305831943059</v>
      </c>
      <c r="Q134" t="s">
        <v>412</v>
      </c>
      <c r="R134" t="s">
        <v>318</v>
      </c>
      <c r="S134" t="s">
        <v>487</v>
      </c>
      <c r="T134" s="35">
        <v>100</v>
      </c>
      <c r="U134" s="35">
        <f t="shared" si="45"/>
        <v>55.357142857142868</v>
      </c>
      <c r="V134" s="35">
        <f t="shared" si="46"/>
        <v>69.418960244648318</v>
      </c>
      <c r="W134" s="35">
        <f t="shared" si="47"/>
        <v>71.181556195965413</v>
      </c>
      <c r="X134" s="35">
        <f t="shared" si="48"/>
        <v>59.399483559386269</v>
      </c>
      <c r="Y134" s="35">
        <f t="shared" si="49"/>
        <v>73.461300946891711</v>
      </c>
      <c r="Z134" s="35">
        <f t="shared" si="50"/>
        <v>75.223896898208821</v>
      </c>
      <c r="AA134" s="35">
        <f t="shared" si="51"/>
        <v>-4.0423407022434006</v>
      </c>
      <c r="AB134" s="35">
        <f t="shared" si="52"/>
        <v>-4.0423407022433935</v>
      </c>
      <c r="AC134" s="35">
        <f t="shared" si="53"/>
        <v>-4.0423407022434077</v>
      </c>
      <c r="AD134" s="36"/>
      <c r="AE134" s="36"/>
      <c r="AF134">
        <v>2.37</v>
      </c>
      <c r="AG134">
        <v>1.61</v>
      </c>
      <c r="AH134" s="36"/>
      <c r="AI134" s="36"/>
      <c r="AJ134" t="s">
        <v>447</v>
      </c>
    </row>
    <row r="135" spans="1:36" ht="15" x14ac:dyDescent="0.25">
      <c r="A135">
        <v>2.2400000000000002</v>
      </c>
      <c r="B135">
        <v>3.27</v>
      </c>
      <c r="C135">
        <v>3.47</v>
      </c>
      <c r="D135" s="20">
        <f t="shared" si="41"/>
        <v>4.0423407022434077E-2</v>
      </c>
      <c r="E135" s="17">
        <f>IF(OR($A135="",$B135="",$C135=""),"",A135*'MPTO_working_3-way'!$I134)</f>
        <v>2.3305484317302527</v>
      </c>
      <c r="F135" s="21">
        <f>IF(OR($A135="",$B135="",$C135=""),"",B135*'MPTO_working_3-way'!$I134)</f>
        <v>3.4021845409633595</v>
      </c>
      <c r="G135" s="22">
        <f>IF(OR($A135="",$B135="",$C135=""),"",C135*'MPTO_working_3-way'!$I134)</f>
        <v>3.6102692223678465</v>
      </c>
      <c r="H135" s="17">
        <f>IF(OR($A135="",$B135="",$C135=""),"",'MPTO_working_3-way'!E134)</f>
        <v>2.3097136495715542</v>
      </c>
      <c r="I135" s="21">
        <f>IF(OR($A135="",$B135="",$C135=""),"",'MPTO_working_3-way'!F134)</f>
        <v>3.4207221978276752</v>
      </c>
      <c r="J135" s="22">
        <f>IF(OR($A135="",$B135="",$C135=""),"",'MPTO_working_3-way'!G134)</f>
        <v>3.6402028056009668</v>
      </c>
      <c r="K135" s="17">
        <f>IF(OR($A135="",$B135="",$C135=""),"",'OddsRatio_working_3-way'!H134)</f>
        <v>2.3185166428744002</v>
      </c>
      <c r="L135" s="21">
        <f>IF(OR($A135="",$B135="",$C135=""),"",'OddsRatio_working_3-way'!I134)</f>
        <v>3.4137361123587819</v>
      </c>
      <c r="M135" s="22">
        <f>IF(OR($A135="",$B135="",$C135=""),"",'OddsRatio_working_3-way'!J134)</f>
        <v>3.6264000870159419</v>
      </c>
      <c r="N135" s="23">
        <f t="shared" si="42"/>
        <v>42.90835523454782</v>
      </c>
      <c r="O135" s="24">
        <f t="shared" si="43"/>
        <v>29.392879426723894</v>
      </c>
      <c r="P135" s="24">
        <f t="shared" si="44"/>
        <v>27.698765338728276</v>
      </c>
      <c r="Q135" t="s">
        <v>436</v>
      </c>
      <c r="R135" t="s">
        <v>322</v>
      </c>
      <c r="S135" t="s">
        <v>487</v>
      </c>
      <c r="T135" s="35">
        <v>100</v>
      </c>
      <c r="U135" s="35">
        <f t="shared" si="45"/>
        <v>68.35443037974683</v>
      </c>
      <c r="V135" s="35">
        <f t="shared" si="46"/>
        <v>70.414201183431956</v>
      </c>
      <c r="W135" s="35">
        <f t="shared" si="47"/>
        <v>58.50622406639004</v>
      </c>
      <c r="X135" s="35">
        <f t="shared" si="48"/>
        <v>71.079574750178011</v>
      </c>
      <c r="Y135" s="35">
        <f t="shared" si="49"/>
        <v>73.139345553863123</v>
      </c>
      <c r="Z135" s="35">
        <f t="shared" si="50"/>
        <v>61.231368436821207</v>
      </c>
      <c r="AA135" s="35">
        <f t="shared" si="51"/>
        <v>-2.7251443704311811</v>
      </c>
      <c r="AB135" s="35">
        <f t="shared" si="52"/>
        <v>-2.7251443704311669</v>
      </c>
      <c r="AC135" s="35">
        <f t="shared" si="53"/>
        <v>-2.7251443704311669</v>
      </c>
      <c r="AF135">
        <v>2.35</v>
      </c>
      <c r="AG135">
        <v>1.62</v>
      </c>
      <c r="AJ135" t="s">
        <v>447</v>
      </c>
    </row>
    <row r="136" spans="1:36" ht="15" x14ac:dyDescent="0.25">
      <c r="A136">
        <v>3.16</v>
      </c>
      <c r="B136">
        <v>3.38</v>
      </c>
      <c r="C136">
        <v>2.41</v>
      </c>
      <c r="D136" s="20">
        <f t="shared" si="41"/>
        <v>2.7251443704311651E-2</v>
      </c>
      <c r="E136" s="17">
        <f>IF(OR($A136="",$B136="",$C136=""),"",A136*'MPTO_working_3-way'!$I135)</f>
        <v>3.2461145621056251</v>
      </c>
      <c r="F136" s="21">
        <f>IF(OR($A136="",$B136="",$C136=""),"",B136*'MPTO_working_3-way'!$I135)</f>
        <v>3.4721098797205734</v>
      </c>
      <c r="G136" s="22">
        <f>IF(OR($A136="",$B136="",$C136=""),"",C136*'MPTO_working_3-way'!$I135)</f>
        <v>2.475675979327391</v>
      </c>
      <c r="H136" s="17">
        <f>IF(OR($A136="",$B136="",$C136=""),"",'MPTO_working_3-way'!E135)</f>
        <v>3.2533880284773362</v>
      </c>
      <c r="I136" s="21">
        <f>IF(OR($A136="",$B136="",$C136=""),"",'MPTO_working_3-way'!F135)</f>
        <v>3.4870643595795916</v>
      </c>
      <c r="J136" s="22">
        <f>IF(OR($A136="",$B136="",$C136=""),"",'MPTO_working_3-way'!G135)</f>
        <v>2.4639405699792936</v>
      </c>
      <c r="K136" s="17">
        <f>IF(OR($A136="",$B136="",$C136=""),"",'OddsRatio_working_3-way'!H135)</f>
        <v>3.250617407209714</v>
      </c>
      <c r="L136" s="21">
        <f>IF(OR($A136="",$B136="",$C136=""),"",'OddsRatio_working_3-way'!I135)</f>
        <v>3.4798469579440363</v>
      </c>
      <c r="M136" s="22">
        <f>IF(OR($A136="",$B136="",$C136=""),"",'OddsRatio_working_3-way'!J135)</f>
        <v>2.4691530297063418</v>
      </c>
      <c r="N136" s="23">
        <f t="shared" si="42"/>
        <v>30.806060010135312</v>
      </c>
      <c r="O136" s="24">
        <f t="shared" si="43"/>
        <v>28.800931843795148</v>
      </c>
      <c r="P136" s="24">
        <f t="shared" si="44"/>
        <v>40.39300814606954</v>
      </c>
      <c r="Q136" t="s">
        <v>418</v>
      </c>
      <c r="R136" t="s">
        <v>419</v>
      </c>
      <c r="S136" t="s">
        <v>487</v>
      </c>
      <c r="T136" s="35">
        <v>100</v>
      </c>
      <c r="U136" s="35">
        <f t="shared" si="45"/>
        <v>58.15899581589958</v>
      </c>
      <c r="V136" s="35">
        <f t="shared" si="46"/>
        <v>69.696969696969703</v>
      </c>
      <c r="W136" s="35">
        <f t="shared" si="47"/>
        <v>69.418960244648318</v>
      </c>
      <c r="X136" s="35">
        <f t="shared" si="48"/>
        <v>60.884070058381987</v>
      </c>
      <c r="Y136" s="35">
        <f t="shared" si="49"/>
        <v>72.422043939452095</v>
      </c>
      <c r="Z136" s="35">
        <f t="shared" si="50"/>
        <v>72.14403448713071</v>
      </c>
      <c r="AA136" s="35">
        <f t="shared" si="51"/>
        <v>-2.7250742424824068</v>
      </c>
      <c r="AB136" s="35">
        <f t="shared" si="52"/>
        <v>-2.7250742424823926</v>
      </c>
      <c r="AC136" s="35">
        <f t="shared" si="53"/>
        <v>-2.7250742424823926</v>
      </c>
      <c r="AF136">
        <v>2.1</v>
      </c>
      <c r="AG136">
        <v>1.8</v>
      </c>
      <c r="AJ136" t="s">
        <v>448</v>
      </c>
    </row>
    <row r="137" spans="1:36" ht="15" x14ac:dyDescent="0.25">
      <c r="A137">
        <v>2.39</v>
      </c>
      <c r="B137">
        <v>3.3</v>
      </c>
      <c r="C137">
        <v>3.27</v>
      </c>
      <c r="D137" s="20">
        <f t="shared" si="41"/>
        <v>2.7250742424823837E-2</v>
      </c>
      <c r="E137" s="17">
        <f>IF(OR($A137="",$B137="",$C137=""),"",A137*'MPTO_working_3-way'!$I136)</f>
        <v>2.455129274395329</v>
      </c>
      <c r="F137" s="21">
        <f>IF(OR($A137="",$B137="",$C137=""),"",B137*'MPTO_working_3-way'!$I136)</f>
        <v>3.3899274500019185</v>
      </c>
      <c r="G137" s="22">
        <f>IF(OR($A137="",$B137="",$C137=""),"",C137*'MPTO_working_3-way'!$I136)</f>
        <v>3.359109927729174</v>
      </c>
      <c r="H137" s="17">
        <f>IF(OR($A137="",$B137="",$C137=""),"",'MPTO_working_3-way'!E136)</f>
        <v>2.443037758851462</v>
      </c>
      <c r="I137" s="21">
        <f>IF(OR($A137="",$B137="",$C137=""),"",'MPTO_working_3-way'!F136)</f>
        <v>3.4019770400591991</v>
      </c>
      <c r="J137" s="22">
        <f>IF(OR($A137="",$B137="",$C137=""),"",'MPTO_working_3-way'!G136)</f>
        <v>3.3701032180672774</v>
      </c>
      <c r="K137" s="17">
        <f>IF(OR($A137="",$B137="",$C137=""),"",'OddsRatio_working_3-way'!H136)</f>
        <v>2.4483628075045289</v>
      </c>
      <c r="L137" s="21">
        <f>IF(OR($A137="",$B137="",$C137=""),"",'OddsRatio_working_3-way'!I136)</f>
        <v>3.396571551985911</v>
      </c>
      <c r="M137" s="22">
        <f>IF(OR($A137="",$B137="",$C137=""),"",'OddsRatio_working_3-way'!J136)</f>
        <v>3.3653119230469652</v>
      </c>
      <c r="N137" s="23">
        <f t="shared" si="42"/>
        <v>40.731052756734734</v>
      </c>
      <c r="O137" s="24">
        <f t="shared" si="43"/>
        <v>29.499156390483638</v>
      </c>
      <c r="P137" s="24">
        <f t="shared" si="44"/>
        <v>29.769790852781654</v>
      </c>
      <c r="Q137" t="s">
        <v>329</v>
      </c>
      <c r="R137" t="s">
        <v>326</v>
      </c>
      <c r="S137" t="s">
        <v>487</v>
      </c>
      <c r="T137" s="35">
        <v>100</v>
      </c>
      <c r="U137" s="35">
        <f t="shared" si="45"/>
        <v>31.972789115646258</v>
      </c>
      <c r="V137" s="35">
        <f t="shared" si="46"/>
        <v>79.253112033195009</v>
      </c>
      <c r="W137" s="35">
        <f t="shared" si="47"/>
        <v>85.855728429985859</v>
      </c>
      <c r="X137" s="35">
        <f t="shared" si="48"/>
        <v>34.891159536819124</v>
      </c>
      <c r="Y137" s="35">
        <f t="shared" si="49"/>
        <v>82.17148245436789</v>
      </c>
      <c r="Z137" s="35">
        <f t="shared" si="50"/>
        <v>88.774098851158726</v>
      </c>
      <c r="AA137" s="35">
        <f t="shared" si="51"/>
        <v>-2.9183704211728667</v>
      </c>
      <c r="AB137" s="35">
        <f t="shared" si="52"/>
        <v>-2.9183704211728809</v>
      </c>
      <c r="AC137" s="35">
        <f t="shared" si="53"/>
        <v>-2.9183704211728667</v>
      </c>
      <c r="AF137">
        <v>2.2599999999999998</v>
      </c>
      <c r="AG137">
        <v>1.69</v>
      </c>
      <c r="AJ137" t="s">
        <v>448</v>
      </c>
    </row>
    <row r="138" spans="1:36" ht="15" x14ac:dyDescent="0.25">
      <c r="A138">
        <v>1.47</v>
      </c>
      <c r="B138">
        <v>4.82</v>
      </c>
      <c r="C138">
        <v>7.07</v>
      </c>
      <c r="D138" s="20">
        <f t="shared" si="41"/>
        <v>2.9183704211728667E-2</v>
      </c>
      <c r="E138" s="17">
        <f>IF(OR($A138="",$B138="",$C138=""),"",A138*'MPTO_working_3-way'!$I137)</f>
        <v>1.5129000451912411</v>
      </c>
      <c r="F138" s="21">
        <f>IF(OR($A138="",$B138="",$C138=""),"",B138*'MPTO_working_3-way'!$I137)</f>
        <v>4.9606654543005329</v>
      </c>
      <c r="G138" s="22">
        <f>IF(OR($A138="",$B138="",$C138=""),"",C138*'MPTO_working_3-way'!$I137)</f>
        <v>7.2763287887769224</v>
      </c>
      <c r="H138" s="17">
        <f>IF(OR($A138="",$B138="",$C138=""),"",'MPTO_working_3-way'!E137)</f>
        <v>1.4913259840366822</v>
      </c>
      <c r="I138" s="21">
        <f>IF(OR($A138="",$B138="",$C138=""),"",'MPTO_working_3-way'!F137)</f>
        <v>5.0571207282296893</v>
      </c>
      <c r="J138" s="22">
        <f>IF(OR($A138="",$B138="",$C138=""),"",'MPTO_working_3-way'!G137)</f>
        <v>7.5921604213096332</v>
      </c>
      <c r="K138" s="17">
        <f>IF(OR($A138="",$B138="",$C138=""),"",'OddsRatio_working_3-way'!H137)</f>
        <v>1.498232335146658</v>
      </c>
      <c r="L138" s="21">
        <f>IF(OR($A138="",$B138="",$C138=""),"",'OddsRatio_working_3-way'!I137)</f>
        <v>5.0494628090643268</v>
      </c>
      <c r="M138" s="22">
        <f>IF(OR($A138="",$B138="",$C138=""),"",'OddsRatio_working_3-way'!J137)</f>
        <v>7.4346176049791799</v>
      </c>
      <c r="N138" s="23">
        <f t="shared" si="42"/>
        <v>66.098219983435385</v>
      </c>
      <c r="O138" s="24">
        <f t="shared" si="43"/>
        <v>20.158585762582991</v>
      </c>
      <c r="P138" s="24">
        <f t="shared" si="44"/>
        <v>13.743194253981613</v>
      </c>
      <c r="Q138" t="s">
        <v>438</v>
      </c>
      <c r="R138" t="s">
        <v>206</v>
      </c>
      <c r="S138" t="s">
        <v>487</v>
      </c>
      <c r="T138" s="35">
        <v>100</v>
      </c>
      <c r="U138" s="35">
        <f t="shared" si="45"/>
        <v>45.945945945945937</v>
      </c>
      <c r="V138" s="35">
        <f t="shared" si="46"/>
        <v>75.124378109452735</v>
      </c>
      <c r="W138" s="35">
        <f t="shared" si="47"/>
        <v>74.358974358974365</v>
      </c>
      <c r="X138" s="35">
        <f t="shared" si="48"/>
        <v>50.516647531572914</v>
      </c>
      <c r="Y138" s="35">
        <f t="shared" si="49"/>
        <v>79.695079695079698</v>
      </c>
      <c r="Z138" s="35">
        <f t="shared" si="50"/>
        <v>78.929675944601314</v>
      </c>
      <c r="AA138" s="35">
        <f t="shared" si="51"/>
        <v>-4.5707015856269777</v>
      </c>
      <c r="AB138" s="35">
        <f t="shared" si="52"/>
        <v>-4.5707015856269635</v>
      </c>
      <c r="AC138" s="35">
        <f t="shared" si="53"/>
        <v>-4.5707015856269493</v>
      </c>
      <c r="AF138">
        <v>1.65</v>
      </c>
      <c r="AG138">
        <v>2.34</v>
      </c>
      <c r="AJ138" t="s">
        <v>448</v>
      </c>
    </row>
    <row r="139" spans="1:36" ht="15" x14ac:dyDescent="0.25">
      <c r="A139">
        <v>1.85</v>
      </c>
      <c r="B139">
        <v>4.0199999999999996</v>
      </c>
      <c r="C139">
        <v>3.9</v>
      </c>
      <c r="D139" s="20">
        <f t="shared" si="41"/>
        <v>4.5707015856269573E-2</v>
      </c>
      <c r="E139" s="17">
        <f>IF(OR($A139="",$B139="",$C139=""),"",A139*'MPTO_working_3-way'!$I138)</f>
        <v>1.9345579793340988</v>
      </c>
      <c r="F139" s="21">
        <f>IF(OR($A139="",$B139="",$C139=""),"",B139*'MPTO_working_3-way'!$I138)</f>
        <v>4.2037422037422036</v>
      </c>
      <c r="G139" s="22">
        <f>IF(OR($A139="",$B139="",$C139=""),"",C139*'MPTO_working_3-way'!$I138)</f>
        <v>4.0782573618394515</v>
      </c>
      <c r="H139" s="17">
        <f>IF(OR($A139="",$B139="",$C139=""),"",'MPTO_working_3-way'!E138)</f>
        <v>1.9036564475160971</v>
      </c>
      <c r="I139" s="21">
        <f>IF(OR($A139="",$B139="",$C139=""),"",'MPTO_working_3-way'!F138)</f>
        <v>4.2822784249457406</v>
      </c>
      <c r="J139" s="22">
        <f>IF(OR($A139="",$B139="",$C139=""),"",'MPTO_working_3-way'!G138)</f>
        <v>4.1463738902946341</v>
      </c>
      <c r="K139" s="17">
        <f>IF(OR($A139="",$B139="",$C139=""),"",'OddsRatio_working_3-way'!H138)</f>
        <v>1.915074262313371</v>
      </c>
      <c r="L139" s="21">
        <f>IF(OR($A139="",$B139="",$C139=""),"",'OddsRatio_working_3-way'!I138)</f>
        <v>4.2512050261016237</v>
      </c>
      <c r="M139" s="22">
        <f>IF(OR($A139="",$B139="",$C139=""),"",'OddsRatio_working_3-way'!J138)</f>
        <v>4.1220180714220893</v>
      </c>
      <c r="N139" s="23">
        <f t="shared" si="42"/>
        <v>51.691394658753708</v>
      </c>
      <c r="O139" s="24">
        <f t="shared" si="43"/>
        <v>23.788328387734918</v>
      </c>
      <c r="P139" s="24">
        <f t="shared" si="44"/>
        <v>24.520276953511374</v>
      </c>
      <c r="Q139" t="s">
        <v>187</v>
      </c>
      <c r="R139" t="s">
        <v>210</v>
      </c>
      <c r="S139" t="s">
        <v>488</v>
      </c>
      <c r="T139" s="35">
        <v>100</v>
      </c>
      <c r="U139" s="35">
        <f t="shared" si="45"/>
        <v>84.662576687116569</v>
      </c>
      <c r="V139" s="35">
        <f t="shared" si="46"/>
        <v>78.540772532188839</v>
      </c>
      <c r="W139" s="35">
        <f t="shared" si="47"/>
        <v>31.972789115646258</v>
      </c>
      <c r="X139" s="35">
        <f t="shared" si="48"/>
        <v>89.486438352164896</v>
      </c>
      <c r="Y139" s="35">
        <f t="shared" si="49"/>
        <v>83.36463419723718</v>
      </c>
      <c r="Z139" s="35">
        <f t="shared" si="50"/>
        <v>36.796650780694598</v>
      </c>
      <c r="AA139" s="35">
        <f t="shared" si="51"/>
        <v>-4.8238616650483266</v>
      </c>
      <c r="AB139" s="35">
        <f t="shared" si="52"/>
        <v>-4.8238616650483408</v>
      </c>
      <c r="AC139" s="35">
        <f t="shared" si="53"/>
        <v>-4.8238616650483408</v>
      </c>
      <c r="AF139">
        <v>1.72</v>
      </c>
      <c r="AG139">
        <v>2.14</v>
      </c>
      <c r="AJ139" t="s">
        <v>112</v>
      </c>
    </row>
    <row r="140" spans="1:36" ht="15" x14ac:dyDescent="0.25">
      <c r="A140">
        <v>6.52</v>
      </c>
      <c r="B140">
        <v>4.66</v>
      </c>
      <c r="C140">
        <v>1.47</v>
      </c>
      <c r="D140" s="20">
        <f t="shared" si="41"/>
        <v>4.8238616650483346E-2</v>
      </c>
      <c r="E140" s="17">
        <f>IF(OR($A140="",$B140="",$C140=""),"",A140*'MPTO_working_3-way'!$I139)</f>
        <v>6.8345157805611514</v>
      </c>
      <c r="F140" s="21">
        <f>IF(OR($A140="",$B140="",$C140=""),"",B140*'MPTO_working_3-way'!$I139)</f>
        <v>4.884791953591253</v>
      </c>
      <c r="G140" s="22">
        <f>IF(OR($A140="",$B140="",$C140=""),"",C140*'MPTO_working_3-way'!$I139)</f>
        <v>1.5409107664762105</v>
      </c>
      <c r="H140" s="17">
        <f>IF(OR($A140="",$B140="",$C140=""),"",'MPTO_working_3-way'!E139)</f>
        <v>7.2836026584759459</v>
      </c>
      <c r="I140" s="21">
        <f>IF(OR($A140="",$B140="",$C140=""),"",'MPTO_working_3-way'!F139)</f>
        <v>5.0374601709917899</v>
      </c>
      <c r="J140" s="22">
        <f>IF(OR($A140="",$B140="",$C140=""),"",'MPTO_working_3-way'!G139)</f>
        <v>1.5055874534401354</v>
      </c>
      <c r="K140" s="17">
        <f>IF(OR($A140="",$B140="",$C140=""),"",'OddsRatio_working_3-way'!H139)</f>
        <v>7.0667635021108914</v>
      </c>
      <c r="L140" s="21">
        <f>IF(OR($A140="",$B140="",$C140=""),"",'OddsRatio_working_3-way'!I139)</f>
        <v>5.0225279742256985</v>
      </c>
      <c r="M140" s="22">
        <f>IF(OR($A140="",$B140="",$C140=""),"",'OddsRatio_working_3-way'!J139)</f>
        <v>1.5165541387666879</v>
      </c>
      <c r="N140" s="23">
        <f t="shared" si="42"/>
        <v>14.631614471418992</v>
      </c>
      <c r="O140" s="24">
        <f t="shared" si="43"/>
        <v>20.471700934260046</v>
      </c>
      <c r="P140" s="24">
        <f t="shared" si="44"/>
        <v>64.896684594320959</v>
      </c>
      <c r="Q140" t="s">
        <v>208</v>
      </c>
      <c r="R140" t="s">
        <v>333</v>
      </c>
      <c r="S140" t="s">
        <v>488</v>
      </c>
      <c r="T140" s="35">
        <v>100</v>
      </c>
      <c r="U140" s="35">
        <f t="shared" si="45"/>
        <v>46.524064171122987</v>
      </c>
      <c r="V140" s="35">
        <f t="shared" si="46"/>
        <v>74.554707379134854</v>
      </c>
      <c r="W140" s="35">
        <f t="shared" si="47"/>
        <v>74.293059125964007</v>
      </c>
      <c r="X140" s="35">
        <f t="shared" si="48"/>
        <v>51.152233494901125</v>
      </c>
      <c r="Y140" s="35">
        <f t="shared" si="49"/>
        <v>79.182876702912992</v>
      </c>
      <c r="Z140" s="35">
        <f t="shared" si="50"/>
        <v>78.921228449742145</v>
      </c>
      <c r="AA140" s="35">
        <f t="shared" si="51"/>
        <v>-4.6281693237781383</v>
      </c>
      <c r="AB140" s="35">
        <f t="shared" si="52"/>
        <v>-4.6281693237781383</v>
      </c>
      <c r="AC140" s="35">
        <f t="shared" si="53"/>
        <v>-4.6281693237781383</v>
      </c>
      <c r="AF140">
        <v>1.68</v>
      </c>
      <c r="AG140">
        <v>2.21</v>
      </c>
      <c r="AJ140" t="s">
        <v>112</v>
      </c>
    </row>
    <row r="141" spans="1:36" ht="15" x14ac:dyDescent="0.25">
      <c r="A141">
        <v>1.87</v>
      </c>
      <c r="B141">
        <v>3.93</v>
      </c>
      <c r="C141">
        <v>3.89</v>
      </c>
      <c r="D141" s="20">
        <f t="shared" si="41"/>
        <v>4.6281693237781418E-2</v>
      </c>
      <c r="E141" s="17">
        <f>IF(OR($A141="",$B141="",$C141=""),"",A141*'MPTO_working_3-way'!$I140)</f>
        <v>1.9565467663546514</v>
      </c>
      <c r="F141" s="21">
        <f>IF(OR($A141="",$B141="",$C141=""),"",B141*'MPTO_working_3-way'!$I140)</f>
        <v>4.1118870544244812</v>
      </c>
      <c r="G141" s="22">
        <f>IF(OR($A141="",$B141="",$C141=""),"",C141*'MPTO_working_3-way'!$I140)</f>
        <v>4.0700357866949695</v>
      </c>
      <c r="H141" s="17">
        <f>IF(OR($A141="",$B141="",$C141=""),"",'MPTO_working_3-way'!E140)</f>
        <v>1.9255500432319275</v>
      </c>
      <c r="I141" s="21">
        <f>IF(OR($A141="",$B141="",$C141=""),"",'MPTO_working_3-way'!F140)</f>
        <v>4.183650629940324</v>
      </c>
      <c r="J141" s="22">
        <f>IF(OR($A141="",$B141="",$C141=""),"",'MPTO_working_3-way'!G140)</f>
        <v>4.1383503893202347</v>
      </c>
      <c r="K141" s="17">
        <f>IF(OR($A141="",$B141="",$C141=""),"",'OddsRatio_working_3-way'!H140)</f>
        <v>1.9370854613474977</v>
      </c>
      <c r="L141" s="21">
        <f>IF(OR($A141="",$B141="",$C141=""),"",'OddsRatio_working_3-way'!I140)</f>
        <v>4.1559314962622613</v>
      </c>
      <c r="M141" s="22">
        <f>IF(OR($A141="",$B141="",$C141=""),"",'OddsRatio_working_3-way'!J140)</f>
        <v>4.1128471072347894</v>
      </c>
      <c r="N141" s="23">
        <f t="shared" si="42"/>
        <v>51.110457321863777</v>
      </c>
      <c r="O141" s="24">
        <f t="shared" si="43"/>
        <v>24.319734145517881</v>
      </c>
      <c r="P141" s="24">
        <f t="shared" si="44"/>
        <v>24.569808532618325</v>
      </c>
      <c r="Q141" t="s">
        <v>212</v>
      </c>
      <c r="R141" t="s">
        <v>152</v>
      </c>
      <c r="S141" t="s">
        <v>488</v>
      </c>
      <c r="T141" s="35">
        <v>100</v>
      </c>
      <c r="U141" s="35">
        <f t="shared" si="45"/>
        <v>56.331877729257641</v>
      </c>
      <c r="V141" s="35">
        <f t="shared" si="46"/>
        <v>71.83098591549296</v>
      </c>
      <c r="W141" s="35">
        <f t="shared" si="47"/>
        <v>67.426710097719877</v>
      </c>
      <c r="X141" s="35">
        <f t="shared" si="48"/>
        <v>60.742303986787171</v>
      </c>
      <c r="Y141" s="35">
        <f t="shared" si="49"/>
        <v>76.241412173022496</v>
      </c>
      <c r="Z141" s="35">
        <f t="shared" si="50"/>
        <v>71.837136355249399</v>
      </c>
      <c r="AA141" s="35">
        <f t="shared" si="51"/>
        <v>-4.4104262575295294</v>
      </c>
      <c r="AB141" s="35">
        <f t="shared" si="52"/>
        <v>-4.4104262575295365</v>
      </c>
      <c r="AC141" s="35">
        <f t="shared" si="53"/>
        <v>-4.4104262575295223</v>
      </c>
      <c r="AF141">
        <v>1.66</v>
      </c>
      <c r="AG141">
        <v>2.2400000000000002</v>
      </c>
      <c r="AJ141" t="s">
        <v>112</v>
      </c>
    </row>
    <row r="142" spans="1:36" ht="15" x14ac:dyDescent="0.25">
      <c r="A142">
        <v>2.29</v>
      </c>
      <c r="B142">
        <v>3.55</v>
      </c>
      <c r="C142">
        <v>3.07</v>
      </c>
      <c r="D142" s="20">
        <f t="shared" si="41"/>
        <v>4.4104262575295206E-2</v>
      </c>
      <c r="E142" s="17">
        <f>IF(OR($A142="",$B142="",$C142=""),"",A142*'MPTO_working_3-way'!$I141)</f>
        <v>2.3909987612974262</v>
      </c>
      <c r="F142" s="21">
        <f>IF(OR($A142="",$B142="",$C142=""),"",B142*'MPTO_working_3-way'!$I141)</f>
        <v>3.7065701321422977</v>
      </c>
      <c r="G142" s="22">
        <f>IF(OR($A142="",$B142="",$C142=""),"",C142*'MPTO_working_3-way'!$I141)</f>
        <v>3.205400086106156</v>
      </c>
      <c r="H142" s="17">
        <f>IF(OR($A142="",$B142="",$C142=""),"",'MPTO_working_3-way'!E141)</f>
        <v>2.3697816711091222</v>
      </c>
      <c r="I142" s="21">
        <f>IF(OR($A142="",$B142="",$C142=""),"",'MPTO_working_3-way'!F141)</f>
        <v>3.745476588112203</v>
      </c>
      <c r="J142" s="22">
        <f>IF(OR($A142="",$B142="",$C142=""),"",'MPTO_working_3-way'!G141)</f>
        <v>3.2151086632830581</v>
      </c>
      <c r="K142" s="17">
        <f>IF(OR($A142="",$B142="",$C142=""),"",'OddsRatio_working_3-way'!H141)</f>
        <v>2.3789740017637588</v>
      </c>
      <c r="L142" s="21">
        <f>IF(OR($A142="",$B142="",$C142=""),"",'OddsRatio_working_3-way'!I141)</f>
        <v>3.7258788406958017</v>
      </c>
      <c r="M142" s="22">
        <f>IF(OR($A142="",$B142="",$C142=""),"",'OddsRatio_working_3-way'!J141)</f>
        <v>3.212772235388357</v>
      </c>
      <c r="N142" s="23">
        <f t="shared" si="42"/>
        <v>41.823526477168507</v>
      </c>
      <c r="O142" s="24">
        <f t="shared" si="43"/>
        <v>26.979119896539689</v>
      </c>
      <c r="P142" s="24">
        <f t="shared" si="44"/>
        <v>31.197353626291818</v>
      </c>
      <c r="Q142" t="s">
        <v>332</v>
      </c>
      <c r="R142" t="s">
        <v>120</v>
      </c>
      <c r="S142" t="s">
        <v>488</v>
      </c>
      <c r="T142" s="35">
        <v>100</v>
      </c>
      <c r="U142" s="35">
        <f t="shared" si="45"/>
        <v>7.4074074074074066</v>
      </c>
      <c r="V142" s="35">
        <f t="shared" si="46"/>
        <v>92.542878448918714</v>
      </c>
      <c r="W142" s="35">
        <f t="shared" si="47"/>
        <v>96.740547588005214</v>
      </c>
      <c r="X142" s="35">
        <f t="shared" si="48"/>
        <v>10.716573963076067</v>
      </c>
      <c r="Y142" s="35">
        <f t="shared" si="49"/>
        <v>95.852045004587367</v>
      </c>
      <c r="Z142" s="35">
        <f t="shared" si="50"/>
        <v>100.04971414367387</v>
      </c>
      <c r="AA142" s="35">
        <f t="shared" si="51"/>
        <v>-3.3091665556686607</v>
      </c>
      <c r="AB142" s="35">
        <f t="shared" si="52"/>
        <v>-3.3091665556686536</v>
      </c>
      <c r="AC142" s="35">
        <f t="shared" si="53"/>
        <v>-3.3091665556686536</v>
      </c>
      <c r="AF142">
        <v>1.81</v>
      </c>
      <c r="AG142">
        <v>2.02</v>
      </c>
      <c r="AJ142" t="s">
        <v>112</v>
      </c>
    </row>
    <row r="143" spans="1:36" ht="15" x14ac:dyDescent="0.25">
      <c r="A143">
        <v>1.08</v>
      </c>
      <c r="B143">
        <v>13.41</v>
      </c>
      <c r="C143">
        <v>30.68</v>
      </c>
      <c r="D143" s="20">
        <f t="shared" si="41"/>
        <v>3.3091665556686634E-2</v>
      </c>
      <c r="E143" s="17">
        <f>IF(OR($A143="",$B143="",$C143=""),"",A143*'MPTO_working_3-way'!$I142)</f>
        <v>1.1157389988012216</v>
      </c>
      <c r="F143" s="21">
        <f>IF(OR($A143="",$B143="",$C143=""),"",B143*'MPTO_working_3-way'!$I142)</f>
        <v>13.853759235115168</v>
      </c>
      <c r="G143" s="22">
        <f>IF(OR($A143="",$B143="",$C143=""),"",C143*'MPTO_working_3-way'!$I142)</f>
        <v>31.695252299279147</v>
      </c>
      <c r="H143" s="17">
        <f>IF(OR($A143="",$B143="",$C143=""),"",'MPTO_working_3-way'!E142)</f>
        <v>1.0930211606500608</v>
      </c>
      <c r="I143" s="21">
        <f>IF(OR($A143="",$B143="",$C143=""),"",'MPTO_working_3-way'!F142)</f>
        <v>15.737954167948851</v>
      </c>
      <c r="J143" s="22">
        <f>IF(OR($A143="",$B143="",$C143=""),"",'MPTO_working_3-way'!G142)</f>
        <v>46.373652412632275</v>
      </c>
      <c r="K143" s="17">
        <f>IF(OR($A143="",$B143="",$C143=""),"",'OddsRatio_working_3-way'!H142)</f>
        <v>1.0975472266952804</v>
      </c>
      <c r="L143" s="21">
        <f>IF(OR($A143="",$B143="",$C143=""),"",'OddsRatio_working_3-way'!I142)</f>
        <v>16.132013541105369</v>
      </c>
      <c r="M143" s="22">
        <f>IF(OR($A143="",$B143="",$C143=""),"",'OddsRatio_working_3-way'!J142)</f>
        <v>37.190021103949015</v>
      </c>
      <c r="N143" s="23">
        <f t="shared" si="42"/>
        <v>89.626695945416031</v>
      </c>
      <c r="O143" s="24">
        <f t="shared" si="43"/>
        <v>7.2182573915771302</v>
      </c>
      <c r="P143" s="24">
        <f t="shared" si="44"/>
        <v>3.1550466630068228</v>
      </c>
      <c r="Q143" t="s">
        <v>214</v>
      </c>
      <c r="R143" t="s">
        <v>219</v>
      </c>
      <c r="S143" t="s">
        <v>488</v>
      </c>
      <c r="T143" s="35">
        <v>100</v>
      </c>
      <c r="U143" s="35">
        <f t="shared" si="45"/>
        <v>40.119760479041922</v>
      </c>
      <c r="V143" s="35">
        <f t="shared" si="46"/>
        <v>76.958525345622121</v>
      </c>
      <c r="W143" s="35">
        <f t="shared" si="47"/>
        <v>80.620155038759677</v>
      </c>
      <c r="X143" s="35">
        <f t="shared" si="48"/>
        <v>42.421319615618188</v>
      </c>
      <c r="Y143" s="35">
        <f t="shared" si="49"/>
        <v>79.260084482198394</v>
      </c>
      <c r="Z143" s="35">
        <f t="shared" si="50"/>
        <v>82.921714175335964</v>
      </c>
      <c r="AA143" s="35">
        <f t="shared" si="51"/>
        <v>-2.301559136576266</v>
      </c>
      <c r="AB143" s="35">
        <f t="shared" si="52"/>
        <v>-2.3015591365762731</v>
      </c>
      <c r="AC143" s="35">
        <f t="shared" si="53"/>
        <v>-2.3015591365762873</v>
      </c>
      <c r="AF143">
        <v>1.17</v>
      </c>
      <c r="AG143">
        <v>6</v>
      </c>
      <c r="AJ143" t="s">
        <v>441</v>
      </c>
    </row>
    <row r="144" spans="1:36" ht="15" x14ac:dyDescent="0.25">
      <c r="A144">
        <v>1.67</v>
      </c>
      <c r="B144">
        <v>4.34</v>
      </c>
      <c r="C144">
        <v>5.16</v>
      </c>
      <c r="D144" s="20">
        <f t="shared" si="41"/>
        <v>2.3015591365762811E-2</v>
      </c>
      <c r="E144" s="17">
        <f>IF(OR($A144="",$B144="",$C144=""),"",A144*'MPTO_working_3-way'!$I143)</f>
        <v>1.7084360375808239</v>
      </c>
      <c r="F144" s="21">
        <f>IF(OR($A144="",$B144="",$C144=""),"",B144*'MPTO_working_3-way'!$I143)</f>
        <v>4.4398876665274107</v>
      </c>
      <c r="G144" s="22">
        <f>IF(OR($A144="",$B144="",$C144=""),"",C144*'MPTO_working_3-way'!$I143)</f>
        <v>5.2787604514473365</v>
      </c>
      <c r="H144" s="17">
        <f>IF(OR($A144="",$B144="",$C144=""),"",'MPTO_working_3-way'!E143)</f>
        <v>1.6916737452151946</v>
      </c>
      <c r="I144" s="21">
        <f>IF(OR($A144="",$B144="",$C144=""),"",'MPTO_working_3-way'!F143)</f>
        <v>4.4894812693030666</v>
      </c>
      <c r="J144" s="22">
        <f>IF(OR($A144="",$B144="",$C144=""),"",'MPTO_working_3-way'!G143)</f>
        <v>5.3726876016872964</v>
      </c>
      <c r="K144" s="17">
        <f>IF(OR($A144="",$B144="",$C144=""),"",'OddsRatio_working_3-way'!H143)</f>
        <v>1.6975638763464866</v>
      </c>
      <c r="L144" s="21">
        <f>IF(OR($A144="",$B144="",$C144=""),"",'OddsRatio_working_3-way'!I143)</f>
        <v>4.4774079805929352</v>
      </c>
      <c r="M144" s="22">
        <f>IF(OR($A144="",$B144="",$C144=""),"",'OddsRatio_working_3-way'!J143)</f>
        <v>5.3311428740319187</v>
      </c>
      <c r="N144" s="23">
        <f t="shared" si="42"/>
        <v>58.533066383686091</v>
      </c>
      <c r="O144" s="24">
        <f t="shared" si="43"/>
        <v>22.523092364229441</v>
      </c>
      <c r="P144" s="24">
        <f t="shared" si="44"/>
        <v>18.943841252084454</v>
      </c>
      <c r="Q144" t="s">
        <v>338</v>
      </c>
      <c r="R144" t="s">
        <v>221</v>
      </c>
      <c r="S144" t="s">
        <v>488</v>
      </c>
      <c r="T144" s="35">
        <v>100</v>
      </c>
      <c r="U144" s="35">
        <f t="shared" si="45"/>
        <v>84.54404945904173</v>
      </c>
      <c r="V144" s="35">
        <f t="shared" si="46"/>
        <v>77.116704805491992</v>
      </c>
      <c r="W144" s="35">
        <f t="shared" si="47"/>
        <v>35.897435897435898</v>
      </c>
      <c r="X144" s="35">
        <f t="shared" si="48"/>
        <v>86.985859297072096</v>
      </c>
      <c r="Y144" s="35">
        <f t="shared" si="49"/>
        <v>79.558514643522372</v>
      </c>
      <c r="Z144" s="35">
        <f t="shared" si="50"/>
        <v>38.339245735466278</v>
      </c>
      <c r="AA144" s="35">
        <f t="shared" si="51"/>
        <v>-2.4418098380303661</v>
      </c>
      <c r="AB144" s="35">
        <f t="shared" si="52"/>
        <v>-2.4418098380303803</v>
      </c>
      <c r="AC144" s="35">
        <f t="shared" si="53"/>
        <v>-2.4418098380303803</v>
      </c>
      <c r="AF144">
        <v>1.43</v>
      </c>
      <c r="AG144">
        <v>2.98</v>
      </c>
      <c r="AJ144" t="s">
        <v>441</v>
      </c>
    </row>
    <row r="145" spans="1:38" ht="15" x14ac:dyDescent="0.25">
      <c r="A145">
        <v>6.47</v>
      </c>
      <c r="B145">
        <v>4.37</v>
      </c>
      <c r="C145">
        <v>1.56</v>
      </c>
      <c r="D145" s="20">
        <f t="shared" si="41"/>
        <v>2.4418098380303732E-2</v>
      </c>
      <c r="E145" s="17">
        <f>IF(OR($A145="",$B145="",$C145=""),"",A145*'MPTO_working_3-way'!$I144)</f>
        <v>6.6279850965205647</v>
      </c>
      <c r="F145" s="21">
        <f>IF(OR($A145="",$B145="",$C145=""),"",B145*'MPTO_working_3-way'!$I144)</f>
        <v>4.476707089921927</v>
      </c>
      <c r="G145" s="22">
        <f>IF(OR($A145="",$B145="",$C145=""),"",C145*'MPTO_working_3-way'!$I144)</f>
        <v>1.5980922334732739</v>
      </c>
      <c r="H145" s="17">
        <f>IF(OR($A145="",$B145="",$C145=""),"",'MPTO_working_3-way'!E144)</f>
        <v>6.8296615813789847</v>
      </c>
      <c r="I145" s="21">
        <f>IF(OR($A145="",$B145="",$C145=""),"",'MPTO_working_3-way'!F144)</f>
        <v>4.5311692965252659</v>
      </c>
      <c r="J145" s="22">
        <f>IF(OR($A145="",$B145="",$C145=""),"",'MPTO_working_3-way'!G144)</f>
        <v>1.5800627058309753</v>
      </c>
      <c r="K145" s="17">
        <f>IF(OR($A145="",$B145="",$C145=""),"",'OddsRatio_working_3-way'!H144)</f>
        <v>6.7257064821838517</v>
      </c>
      <c r="L145" s="21">
        <f>IF(OR($A145="",$B145="",$C145=""),"",'OddsRatio_working_3-way'!I144)</f>
        <v>4.5275376316196674</v>
      </c>
      <c r="M145" s="22">
        <f>IF(OR($A145="",$B145="",$C145=""),"",'OddsRatio_working_3-way'!J144)</f>
        <v>1.5861783601504496</v>
      </c>
      <c r="N145" s="23">
        <f t="shared" si="42"/>
        <v>15.087541469050091</v>
      </c>
      <c r="O145" s="24">
        <f t="shared" si="43"/>
        <v>22.337847438158835</v>
      </c>
      <c r="P145" s="24">
        <f t="shared" si="44"/>
        <v>62.574611092791073</v>
      </c>
      <c r="Q145" t="s">
        <v>220</v>
      </c>
      <c r="R145" t="s">
        <v>188</v>
      </c>
      <c r="S145" t="s">
        <v>488</v>
      </c>
      <c r="T145" s="35">
        <v>100</v>
      </c>
      <c r="U145" s="35">
        <f t="shared" si="45"/>
        <v>41.860465116279073</v>
      </c>
      <c r="V145" s="35">
        <f t="shared" si="46"/>
        <v>73.958333333333343</v>
      </c>
      <c r="W145" s="35">
        <f t="shared" si="47"/>
        <v>81.060606060606062</v>
      </c>
      <c r="X145" s="35">
        <f t="shared" si="48"/>
        <v>44.981060606060609</v>
      </c>
      <c r="Y145" s="35">
        <f t="shared" si="49"/>
        <v>77.078928823114865</v>
      </c>
      <c r="Z145" s="35">
        <f t="shared" si="50"/>
        <v>84.181201550387598</v>
      </c>
      <c r="AA145" s="35">
        <f t="shared" si="51"/>
        <v>-3.120595489781536</v>
      </c>
      <c r="AB145" s="35">
        <f t="shared" si="52"/>
        <v>-3.1205954897815218</v>
      </c>
      <c r="AC145" s="35">
        <f t="shared" si="53"/>
        <v>-3.120595489781536</v>
      </c>
      <c r="AF145">
        <v>1.69</v>
      </c>
      <c r="AG145">
        <v>2.2799999999999998</v>
      </c>
      <c r="AJ145" t="s">
        <v>441</v>
      </c>
    </row>
    <row r="146" spans="1:38" ht="15" x14ac:dyDescent="0.25">
      <c r="A146">
        <v>1.72</v>
      </c>
      <c r="B146">
        <v>3.84</v>
      </c>
      <c r="C146">
        <v>5.28</v>
      </c>
      <c r="D146" s="20">
        <f t="shared" si="41"/>
        <v>3.1205954897815413E-2</v>
      </c>
      <c r="E146" s="17">
        <f>IF(OR($A146="",$B146="",$C146=""),"",A146*'MPTO_working_3-way'!$I145)</f>
        <v>1.7736742424242424</v>
      </c>
      <c r="F146" s="21">
        <f>IF(OR($A146="",$B146="",$C146=""),"",B146*'MPTO_working_3-way'!$I145)</f>
        <v>3.9598308668076112</v>
      </c>
      <c r="G146" s="22">
        <f>IF(OR($A146="",$B146="",$C146=""),"",C146*'MPTO_working_3-way'!$I145)</f>
        <v>5.4447674418604652</v>
      </c>
      <c r="H146" s="17">
        <f>IF(OR($A146="",$B146="",$C146=""),"",'MPTO_working_3-way'!E145)</f>
        <v>1.7513338390136663</v>
      </c>
      <c r="I146" s="21">
        <f>IF(OR($A146="",$B146="",$C146=""),"",'MPTO_working_3-way'!F145)</f>
        <v>3.9997651065828883</v>
      </c>
      <c r="J146" s="22">
        <f>IF(OR($A146="",$B146="",$C146=""),"",'MPTO_working_3-way'!G145)</f>
        <v>5.5868432924578606</v>
      </c>
      <c r="K146" s="17">
        <f>IF(OR($A146="",$B146="",$C146=""),"",'OddsRatio_working_3-way'!H145)</f>
        <v>1.7594160929383347</v>
      </c>
      <c r="L146" s="21">
        <f>IF(OR($A146="",$B146="",$C146=""),"",'OddsRatio_working_3-way'!I145)</f>
        <v>3.9954745888123195</v>
      </c>
      <c r="M146" s="22">
        <f>IF(OR($A146="",$B146="",$C146=""),"",'OddsRatio_working_3-way'!J145)</f>
        <v>5.5143067746889889</v>
      </c>
      <c r="N146" s="23">
        <f t="shared" si="42"/>
        <v>56.380138814735716</v>
      </c>
      <c r="O146" s="24">
        <f t="shared" si="43"/>
        <v>25.253603844100368</v>
      </c>
      <c r="P146" s="24">
        <f t="shared" si="44"/>
        <v>18.366257341163909</v>
      </c>
      <c r="Q146" t="s">
        <v>344</v>
      </c>
      <c r="R146" t="s">
        <v>192</v>
      </c>
      <c r="S146" t="s">
        <v>488</v>
      </c>
      <c r="T146" s="35">
        <v>100</v>
      </c>
      <c r="U146" s="35">
        <f t="shared" si="45"/>
        <v>37.888198757763973</v>
      </c>
      <c r="V146" s="35">
        <f t="shared" si="46"/>
        <v>75.961538461538453</v>
      </c>
      <c r="W146" s="35">
        <f t="shared" si="47"/>
        <v>82.993197278911566</v>
      </c>
      <c r="X146" s="35">
        <f t="shared" si="48"/>
        <v>41.045264259549974</v>
      </c>
      <c r="Y146" s="35">
        <f t="shared" si="49"/>
        <v>79.118603963324446</v>
      </c>
      <c r="Z146" s="35">
        <f t="shared" si="50"/>
        <v>86.150262780697545</v>
      </c>
      <c r="AA146" s="35">
        <f t="shared" si="51"/>
        <v>-3.1570655017860005</v>
      </c>
      <c r="AB146" s="35">
        <f t="shared" si="52"/>
        <v>-3.1570655017859934</v>
      </c>
      <c r="AC146" s="35">
        <f t="shared" si="53"/>
        <v>-3.1570655017859792</v>
      </c>
      <c r="AF146">
        <v>1.68</v>
      </c>
      <c r="AG146">
        <v>2.2799999999999998</v>
      </c>
      <c r="AJ146" t="s">
        <v>154</v>
      </c>
    </row>
    <row r="147" spans="1:38" ht="15" x14ac:dyDescent="0.25">
      <c r="A147">
        <v>1.61</v>
      </c>
      <c r="B147">
        <v>4.16</v>
      </c>
      <c r="C147">
        <v>5.88</v>
      </c>
      <c r="D147" s="20">
        <f t="shared" si="41"/>
        <v>3.1570655017859828E-2</v>
      </c>
      <c r="E147" s="17">
        <f>IF(OR($A147="",$B147="",$C147=""),"",A147*'MPTO_working_3-way'!$I146)</f>
        <v>1.6608287545787543</v>
      </c>
      <c r="F147" s="21">
        <f>IF(OR($A147="",$B147="",$C147=""),"",B147*'MPTO_working_3-way'!$I146)</f>
        <v>4.291333924874297</v>
      </c>
      <c r="G147" s="22">
        <f>IF(OR($A147="",$B147="",$C147=""),"",C147*'MPTO_working_3-way'!$I146)</f>
        <v>6.0656354515050159</v>
      </c>
      <c r="H147" s="17">
        <f>IF(OR($A147="",$B147="",$C147=""),"",'MPTO_working_3-way'!E146)</f>
        <v>1.6377482343552776</v>
      </c>
      <c r="I147" s="21">
        <f>IF(OR($A147="",$B147="",$C147=""),"",'MPTO_working_3-way'!F146)</f>
        <v>4.3504540693022751</v>
      </c>
      <c r="J147" s="22">
        <f>IF(OR($A147="",$B147="",$C147=""),"",'MPTO_working_3-way'!G146)</f>
        <v>6.2678447287268471</v>
      </c>
      <c r="K147" s="17">
        <f>IF(OR($A147="",$B147="",$C147=""),"",'OddsRatio_working_3-way'!H146)</f>
        <v>1.6456851037830149</v>
      </c>
      <c r="L147" s="21">
        <f>IF(OR($A147="",$B147="",$C147=""),"",'OddsRatio_working_3-way'!I146)</f>
        <v>4.3448605376300451</v>
      </c>
      <c r="M147" s="22">
        <f>IF(OR($A147="",$B147="",$C147=""),"",'OddsRatio_working_3-way'!J146)</f>
        <v>6.1654808302641202</v>
      </c>
      <c r="N147" s="23">
        <f t="shared" si="42"/>
        <v>60.210903577090093</v>
      </c>
      <c r="O147" s="24">
        <f t="shared" si="43"/>
        <v>23.302777586325732</v>
      </c>
      <c r="P147" s="24">
        <f t="shared" si="44"/>
        <v>16.486318836584189</v>
      </c>
      <c r="Q147" t="s">
        <v>341</v>
      </c>
      <c r="R147" t="s">
        <v>190</v>
      </c>
      <c r="S147" t="s">
        <v>488</v>
      </c>
      <c r="T147" s="35">
        <v>100</v>
      </c>
      <c r="U147" s="35">
        <f t="shared" si="45"/>
        <v>43.820224719101127</v>
      </c>
      <c r="V147" s="35">
        <f t="shared" si="46"/>
        <v>75.369458128078819</v>
      </c>
      <c r="W147" s="35">
        <f t="shared" si="47"/>
        <v>77.973568281938327</v>
      </c>
      <c r="X147" s="35">
        <f t="shared" si="48"/>
        <v>46.656973589982861</v>
      </c>
      <c r="Y147" s="35">
        <f t="shared" si="49"/>
        <v>78.206206998960553</v>
      </c>
      <c r="Z147" s="35">
        <f t="shared" si="50"/>
        <v>80.810317152820062</v>
      </c>
      <c r="AA147" s="35">
        <f t="shared" si="51"/>
        <v>-2.8367488708817348</v>
      </c>
      <c r="AB147" s="35">
        <f t="shared" si="52"/>
        <v>-2.8367488708817348</v>
      </c>
      <c r="AC147" s="35">
        <f t="shared" si="53"/>
        <v>-2.8367488708817348</v>
      </c>
      <c r="AD147" s="36"/>
      <c r="AE147" s="36"/>
      <c r="AF147">
        <v>1.86</v>
      </c>
      <c r="AG147">
        <v>2.04</v>
      </c>
      <c r="AI147" s="36"/>
      <c r="AJ147" t="s">
        <v>154</v>
      </c>
      <c r="AK147" s="35"/>
      <c r="AL147" s="35"/>
    </row>
    <row r="148" spans="1:38" ht="15" x14ac:dyDescent="0.25">
      <c r="A148">
        <v>1.78</v>
      </c>
      <c r="B148">
        <v>4.0599999999999996</v>
      </c>
      <c r="C148">
        <v>4.54</v>
      </c>
      <c r="D148" s="20">
        <f t="shared" si="41"/>
        <v>2.8367488708817445E-2</v>
      </c>
      <c r="E148" s="17">
        <f>IF(OR($A148="",$B148="",$C148=""),"",A148*'MPTO_working_3-way'!$I147)</f>
        <v>1.830494129901695</v>
      </c>
      <c r="F148" s="21">
        <f>IF(OR($A148="",$B148="",$C148=""),"",B148*'MPTO_working_3-way'!$I147)</f>
        <v>4.1751720041577984</v>
      </c>
      <c r="G148" s="22">
        <f>IF(OR($A148="",$B148="",$C148=""),"",C148*'MPTO_working_3-way'!$I147)</f>
        <v>4.6687883987380312</v>
      </c>
      <c r="H148" s="17">
        <f>IF(OR($A148="",$B148="",$C148=""),"",'MPTO_working_3-way'!E147)</f>
        <v>1.8104727487191004</v>
      </c>
      <c r="I148" s="21">
        <f>IF(OR($A148="",$B148="",$C148=""),"",'MPTO_working_3-way'!F147)</f>
        <v>4.2220888099930383</v>
      </c>
      <c r="J148" s="22">
        <f>IF(OR($A148="",$B148="",$C148=""),"",'MPTO_working_3-way'!G147)</f>
        <v>4.743642019979883</v>
      </c>
      <c r="K148" s="17">
        <f>IF(OR($A148="",$B148="",$C148=""),"",'OddsRatio_working_3-way'!H147)</f>
        <v>1.817780521834921</v>
      </c>
      <c r="L148" s="21">
        <f>IF(OR($A148="",$B148="",$C148=""),"",'OddsRatio_working_3-way'!I147)</f>
        <v>4.2082158933523823</v>
      </c>
      <c r="M148" s="22">
        <f>IF(OR($A148="",$B148="",$C148=""),"",'OddsRatio_working_3-way'!J147)</f>
        <v>4.7114654452507958</v>
      </c>
      <c r="N148" s="23">
        <f t="shared" si="42"/>
        <v>54.630057734940898</v>
      </c>
      <c r="O148" s="24">
        <f t="shared" si="43"/>
        <v>23.951109056205617</v>
      </c>
      <c r="P148" s="24">
        <f t="shared" si="44"/>
        <v>21.418833208853481</v>
      </c>
      <c r="Q148" t="s">
        <v>231</v>
      </c>
      <c r="R148" t="s">
        <v>343</v>
      </c>
      <c r="S148" t="s">
        <v>488</v>
      </c>
      <c r="T148" s="35">
        <v>100</v>
      </c>
      <c r="U148" s="35">
        <f t="shared" si="45"/>
        <v>75.728155339805824</v>
      </c>
      <c r="V148" s="35">
        <f t="shared" si="46"/>
        <v>73.958333333333343</v>
      </c>
      <c r="W148" s="35">
        <f t="shared" si="47"/>
        <v>48.186528497409334</v>
      </c>
      <c r="X148" s="35">
        <f t="shared" si="48"/>
        <v>77.855138169257359</v>
      </c>
      <c r="Y148" s="35">
        <f t="shared" si="49"/>
        <v>76.085316162784849</v>
      </c>
      <c r="Z148" s="35">
        <f t="shared" si="50"/>
        <v>50.313511326860841</v>
      </c>
      <c r="AA148" s="35">
        <f t="shared" si="51"/>
        <v>-2.1269828294515349</v>
      </c>
      <c r="AB148" s="35">
        <f t="shared" si="52"/>
        <v>-2.1269828294515065</v>
      </c>
      <c r="AC148" s="35">
        <f t="shared" si="53"/>
        <v>-2.1269828294515065</v>
      </c>
      <c r="AD148" s="36"/>
      <c r="AE148" s="36"/>
      <c r="AF148">
        <v>1.65</v>
      </c>
      <c r="AG148">
        <v>2.34</v>
      </c>
      <c r="AI148" s="36"/>
      <c r="AJ148" t="s">
        <v>154</v>
      </c>
      <c r="AK148" s="35"/>
      <c r="AL148" s="35"/>
    </row>
    <row r="149" spans="1:38" ht="15" x14ac:dyDescent="0.25">
      <c r="A149">
        <v>4.12</v>
      </c>
      <c r="B149">
        <v>3.84</v>
      </c>
      <c r="C149">
        <v>1.93</v>
      </c>
      <c r="D149" s="20">
        <f t="shared" si="41"/>
        <v>2.1269828294515181E-2</v>
      </c>
      <c r="E149" s="17">
        <f>IF(OR($A149="",$B149="",$C149=""),"",A149*'MPTO_working_3-way'!$I148)</f>
        <v>4.2076316925734023</v>
      </c>
      <c r="F149" s="21">
        <f>IF(OR($A149="",$B149="",$C149=""),"",B149*'MPTO_working_3-way'!$I148)</f>
        <v>3.9216761406509382</v>
      </c>
      <c r="G149" s="22">
        <f>IF(OR($A149="",$B149="",$C149=""),"",C149*'MPTO_working_3-way'!$I148)</f>
        <v>1.9710507686084142</v>
      </c>
      <c r="H149" s="17">
        <f>IF(OR($A149="",$B149="",$C149=""),"",'MPTO_working_3-way'!E148)</f>
        <v>4.2439687207424122</v>
      </c>
      <c r="I149" s="21">
        <f>IF(OR($A149="",$B149="",$C149=""),"",'MPTO_working_3-way'!F148)</f>
        <v>3.9474714100338266</v>
      </c>
      <c r="J149" s="22">
        <f>IF(OR($A149="",$B149="",$C149=""),"",'MPTO_working_3-way'!G148)</f>
        <v>1.9567757157080317</v>
      </c>
      <c r="K149" s="17">
        <f>IF(OR($A149="",$B149="",$C149=""),"",'OddsRatio_working_3-way'!H148)</f>
        <v>4.2283575455823552</v>
      </c>
      <c r="L149" s="21">
        <f>IF(OR($A149="",$B149="",$C149=""),"",'OddsRatio_working_3-way'!I148)</f>
        <v>3.9386331504659911</v>
      </c>
      <c r="M149" s="22">
        <f>IF(OR($A149="",$B149="",$C149=""),"",'OddsRatio_working_3-way'!J148)</f>
        <v>1.9622988837793556</v>
      </c>
      <c r="N149" s="23">
        <f t="shared" si="42"/>
        <v>23.76633871650483</v>
      </c>
      <c r="O149" s="24">
        <f t="shared" si="43"/>
        <v>25.499300914583305</v>
      </c>
      <c r="P149" s="24">
        <f t="shared" si="44"/>
        <v>50.734360368911865</v>
      </c>
      <c r="Q149" t="s">
        <v>175</v>
      </c>
      <c r="R149" t="s">
        <v>160</v>
      </c>
      <c r="S149" t="s">
        <v>488</v>
      </c>
      <c r="T149" s="35">
        <v>100</v>
      </c>
      <c r="U149" s="35">
        <f t="shared" si="45"/>
        <v>57.264957264957268</v>
      </c>
      <c r="V149" s="35">
        <f t="shared" si="46"/>
        <v>69.135802469135797</v>
      </c>
      <c r="W149" s="35">
        <f t="shared" si="47"/>
        <v>71.428571428571431</v>
      </c>
      <c r="X149" s="35">
        <f t="shared" si="48"/>
        <v>59.435626102292758</v>
      </c>
      <c r="Y149" s="35">
        <f t="shared" si="49"/>
        <v>71.306471306471309</v>
      </c>
      <c r="Z149" s="35">
        <f t="shared" si="50"/>
        <v>73.599240265906943</v>
      </c>
      <c r="AA149" s="35">
        <f t="shared" si="51"/>
        <v>-2.1706688373354908</v>
      </c>
      <c r="AB149" s="35">
        <f t="shared" si="52"/>
        <v>-2.1706688373355121</v>
      </c>
      <c r="AC149" s="35">
        <f t="shared" si="53"/>
        <v>-2.1706688373355121</v>
      </c>
      <c r="AD149" s="36"/>
      <c r="AE149" s="36"/>
      <c r="AF149">
        <v>1.65</v>
      </c>
      <c r="AG149">
        <v>2.38</v>
      </c>
      <c r="AI149" s="36"/>
      <c r="AJ149" t="s">
        <v>155</v>
      </c>
      <c r="AK149" s="35"/>
      <c r="AL149" s="35"/>
    </row>
    <row r="150" spans="1:38" ht="15" x14ac:dyDescent="0.25">
      <c r="A150">
        <v>2.34</v>
      </c>
      <c r="B150">
        <v>3.24</v>
      </c>
      <c r="C150">
        <v>3.5</v>
      </c>
      <c r="D150" s="20">
        <f t="shared" si="41"/>
        <v>2.170668837335521E-2</v>
      </c>
      <c r="E150" s="17">
        <f>IF(OR($A150="",$B150="",$C150=""),"",A150*'MPTO_working_3-way'!$I149)</f>
        <v>2.3907936507936509</v>
      </c>
      <c r="F150" s="21">
        <f>IF(OR($A150="",$B150="",$C150=""),"",B150*'MPTO_working_3-way'!$I149)</f>
        <v>3.3103296703296712</v>
      </c>
      <c r="G150" s="22">
        <f>IF(OR($A150="",$B150="",$C150=""),"",C150*'MPTO_working_3-way'!$I149)</f>
        <v>3.5759734093067435</v>
      </c>
      <c r="H150" s="17">
        <f>IF(OR($A150="",$B150="",$C150=""),"",'MPTO_working_3-way'!E149)</f>
        <v>2.3803013993541442</v>
      </c>
      <c r="I150" s="21">
        <f>IF(OR($A150="",$B150="",$C150=""),"",'MPTO_working_3-way'!F149)</f>
        <v>3.3177794448612161</v>
      </c>
      <c r="J150" s="22">
        <f>IF(OR($A150="",$B150="",$C150=""),"",'MPTO_working_3-way'!G149)</f>
        <v>3.5909386164339083</v>
      </c>
      <c r="K150" s="17">
        <f>IF(OR($A150="",$B150="",$C150=""),"",'OddsRatio_working_3-way'!H149)</f>
        <v>2.3848886419387432</v>
      </c>
      <c r="L150" s="21">
        <f>IF(OR($A150="",$B150="",$C150=""),"",'OddsRatio_working_3-way'!I149)</f>
        <v>3.3150377298080493</v>
      </c>
      <c r="M150" s="22">
        <f>IF(OR($A150="",$B150="",$C150=""),"",'OddsRatio_working_3-way'!J149)</f>
        <v>3.5837474663036257</v>
      </c>
      <c r="N150" s="23">
        <f t="shared" si="42"/>
        <v>41.827114593015537</v>
      </c>
      <c r="O150" s="24">
        <f t="shared" si="43"/>
        <v>30.208471650511214</v>
      </c>
      <c r="P150" s="24">
        <f t="shared" si="44"/>
        <v>27.964413756473238</v>
      </c>
      <c r="Q150" t="s">
        <v>185</v>
      </c>
      <c r="R150" t="s">
        <v>184</v>
      </c>
      <c r="S150" t="s">
        <v>488</v>
      </c>
      <c r="T150" s="35">
        <v>100</v>
      </c>
      <c r="U150" s="35">
        <f t="shared" si="45"/>
        <v>42.528735632183903</v>
      </c>
      <c r="V150" s="35">
        <f t="shared" si="46"/>
        <v>72.527472527472526</v>
      </c>
      <c r="W150" s="35">
        <f t="shared" si="47"/>
        <v>82.608695652173907</v>
      </c>
      <c r="X150" s="35">
        <f t="shared" si="48"/>
        <v>44.863831820353553</v>
      </c>
      <c r="Y150" s="35">
        <f t="shared" si="49"/>
        <v>74.862568715642169</v>
      </c>
      <c r="Z150" s="35">
        <f t="shared" si="50"/>
        <v>84.94379184034355</v>
      </c>
      <c r="AA150" s="35">
        <f t="shared" si="51"/>
        <v>-2.3350961881696506</v>
      </c>
      <c r="AB150" s="35">
        <f t="shared" si="52"/>
        <v>-2.3350961881696435</v>
      </c>
      <c r="AC150" s="35">
        <f t="shared" si="53"/>
        <v>-2.3350961881696435</v>
      </c>
      <c r="AD150" s="36"/>
      <c r="AE150" s="36"/>
      <c r="AF150">
        <v>2.1800000000000002</v>
      </c>
      <c r="AG150">
        <v>1.76</v>
      </c>
      <c r="AI150" s="36"/>
      <c r="AJ150" t="s">
        <v>155</v>
      </c>
      <c r="AK150" s="35"/>
      <c r="AL150" s="35"/>
    </row>
    <row r="151" spans="1:38" ht="15" x14ac:dyDescent="0.25">
      <c r="A151">
        <v>1.74</v>
      </c>
      <c r="B151">
        <v>3.64</v>
      </c>
      <c r="C151">
        <v>5.75</v>
      </c>
      <c r="D151" s="20">
        <f t="shared" si="41"/>
        <v>2.3350961881696275E-2</v>
      </c>
      <c r="E151" s="17">
        <f>IF(OR($A151="",$B151="",$C151=""),"",A151*'MPTO_working_3-way'!$I150)</f>
        <v>1.7806306736741515</v>
      </c>
      <c r="F151" s="21">
        <f>IF(OR($A151="",$B151="",$C151=""),"",B151*'MPTO_working_3-way'!$I150)</f>
        <v>3.7249975012493746</v>
      </c>
      <c r="G151" s="22">
        <f>IF(OR($A151="",$B151="",$C151=""),"",C151*'MPTO_working_3-way'!$I150)</f>
        <v>5.8842680308197535</v>
      </c>
      <c r="H151" s="17">
        <f>IF(OR($A151="",$B151="",$C151=""),"",'MPTO_working_3-way'!E150)</f>
        <v>1.7638893373544544</v>
      </c>
      <c r="I151" s="21">
        <f>IF(OR($A151="",$B151="",$C151=""),"",'MPTO_working_3-way'!F150)</f>
        <v>3.7461374405957897</v>
      </c>
      <c r="J151" s="22">
        <f>IF(OR($A151="",$B151="",$C151=""),"",'MPTO_working_3-way'!G150)</f>
        <v>6.0194045310296165</v>
      </c>
      <c r="K151" s="17">
        <f>IF(OR($A151="",$B151="",$C151=""),"",'OddsRatio_working_3-way'!H150)</f>
        <v>1.7701687890993754</v>
      </c>
      <c r="L151" s="21">
        <f>IF(OR($A151="",$B151="",$C151=""),"",'OddsRatio_working_3-way'!I150)</f>
        <v>3.7476291935437178</v>
      </c>
      <c r="M151" s="22">
        <f>IF(OR($A151="",$B151="",$C151=""),"",'OddsRatio_working_3-way'!J150)</f>
        <v>5.9436510111108545</v>
      </c>
      <c r="N151" s="23">
        <f t="shared" si="42"/>
        <v>56.159877215672182</v>
      </c>
      <c r="O151" s="24">
        <f t="shared" si="43"/>
        <v>26.845655592107033</v>
      </c>
      <c r="P151" s="24">
        <f t="shared" si="44"/>
        <v>16.994467192220803</v>
      </c>
      <c r="Q151" t="s">
        <v>241</v>
      </c>
      <c r="R151" t="s">
        <v>348</v>
      </c>
      <c r="S151" t="s">
        <v>488</v>
      </c>
      <c r="T151" s="35">
        <v>100</v>
      </c>
      <c r="U151" s="35">
        <f t="shared" si="45"/>
        <v>59.183673469387763</v>
      </c>
      <c r="V151" s="35">
        <f t="shared" si="46"/>
        <v>69.6048632218845</v>
      </c>
      <c r="W151" s="35">
        <f t="shared" si="47"/>
        <v>69.040247678018574</v>
      </c>
      <c r="X151" s="35">
        <f t="shared" si="48"/>
        <v>61.354889100096919</v>
      </c>
      <c r="Y151" s="35">
        <f t="shared" si="49"/>
        <v>71.77607885259367</v>
      </c>
      <c r="Z151" s="35">
        <f t="shared" si="50"/>
        <v>71.211463308727744</v>
      </c>
      <c r="AA151" s="35">
        <f t="shared" si="51"/>
        <v>-2.1712156307091561</v>
      </c>
      <c r="AB151" s="35">
        <f t="shared" si="52"/>
        <v>-2.1712156307091703</v>
      </c>
      <c r="AC151" s="35">
        <f t="shared" si="53"/>
        <v>-2.1712156307091703</v>
      </c>
      <c r="AD151" s="36"/>
      <c r="AE151" s="36"/>
      <c r="AF151">
        <v>2.0499999999999998</v>
      </c>
      <c r="AG151">
        <v>1.87</v>
      </c>
      <c r="AI151" s="36"/>
      <c r="AJ151" t="s">
        <v>442</v>
      </c>
      <c r="AK151" s="35"/>
      <c r="AL151" s="35"/>
    </row>
    <row r="152" spans="1:38" ht="15" x14ac:dyDescent="0.25">
      <c r="A152">
        <v>2.4500000000000002</v>
      </c>
      <c r="B152">
        <v>3.29</v>
      </c>
      <c r="C152">
        <v>3.23</v>
      </c>
      <c r="D152" s="20">
        <f t="shared" si="41"/>
        <v>2.1712156307091668E-2</v>
      </c>
      <c r="E152" s="17">
        <f>IF(OR($A152="",$B152="",$C152=""),"",A152*'MPTO_working_3-way'!$I151)</f>
        <v>2.5031947829523746</v>
      </c>
      <c r="F152" s="21">
        <f>IF(OR($A152="",$B152="",$C152=""),"",B152*'MPTO_working_3-way'!$I151)</f>
        <v>3.3614329942503316</v>
      </c>
      <c r="G152" s="22">
        <f>IF(OR($A152="",$B152="",$C152=""),"",C152*'MPTO_working_3-way'!$I151)</f>
        <v>3.300130264871906</v>
      </c>
      <c r="H152" s="17">
        <f>IF(OR($A152="",$B152="",$C152=""),"",'MPTO_working_3-way'!E151)</f>
        <v>2.4942266144634737</v>
      </c>
      <c r="I152" s="21">
        <f>IF(OR($A152="",$B152="",$C152=""),"",'MPTO_working_3-way'!F151)</f>
        <v>3.3702489922962959</v>
      </c>
      <c r="J152" s="22">
        <f>IF(OR($A152="",$B152="",$C152=""),"",'MPTO_working_3-way'!G151)</f>
        <v>3.3073142753824012</v>
      </c>
      <c r="K152" s="17">
        <f>IF(OR($A152="",$B152="",$C152=""),"",'OddsRatio_working_3-way'!H151)</f>
        <v>2.4982399417293366</v>
      </c>
      <c r="L152" s="21">
        <f>IF(OR($A152="",$B152="",$C152=""),"",'OddsRatio_working_3-way'!I151)</f>
        <v>3.3661858390070205</v>
      </c>
      <c r="M152" s="22">
        <f>IF(OR($A152="",$B152="",$C152=""),"",'OddsRatio_working_3-way'!J151)</f>
        <v>3.3041897034871859</v>
      </c>
      <c r="N152" s="23">
        <f t="shared" si="42"/>
        <v>39.948948711876007</v>
      </c>
      <c r="O152" s="24">
        <f t="shared" si="43"/>
        <v>29.749217125865108</v>
      </c>
      <c r="P152" s="24">
        <f t="shared" si="44"/>
        <v>30.301834162258888</v>
      </c>
      <c r="Q152" t="s">
        <v>347</v>
      </c>
      <c r="R152" t="s">
        <v>238</v>
      </c>
      <c r="S152" t="s">
        <v>488</v>
      </c>
      <c r="T152" s="35">
        <v>100</v>
      </c>
      <c r="U152" s="35">
        <f t="shared" si="45"/>
        <v>58.677685950413228</v>
      </c>
      <c r="V152" s="35">
        <f t="shared" si="46"/>
        <v>69.230769230769241</v>
      </c>
      <c r="W152" s="35">
        <f t="shared" si="47"/>
        <v>69.879518072289159</v>
      </c>
      <c r="X152" s="35">
        <f t="shared" si="48"/>
        <v>60.889712696941615</v>
      </c>
      <c r="Y152" s="35">
        <f t="shared" si="49"/>
        <v>71.442795977297621</v>
      </c>
      <c r="Z152" s="35">
        <f t="shared" si="50"/>
        <v>72.091544818817539</v>
      </c>
      <c r="AA152" s="35">
        <f t="shared" si="51"/>
        <v>-2.2120267465283874</v>
      </c>
      <c r="AB152" s="35">
        <f t="shared" si="52"/>
        <v>-2.2120267465283803</v>
      </c>
      <c r="AC152" s="35">
        <f t="shared" si="53"/>
        <v>-2.2120267465283803</v>
      </c>
      <c r="AD152" s="36"/>
      <c r="AE152" s="36"/>
      <c r="AF152">
        <v>2.11</v>
      </c>
      <c r="AG152">
        <v>1.8</v>
      </c>
      <c r="AI152" s="36"/>
      <c r="AJ152" t="s">
        <v>442</v>
      </c>
      <c r="AK152" s="35"/>
      <c r="AL152" s="35"/>
    </row>
    <row r="153" spans="1:38" ht="15" x14ac:dyDescent="0.25">
      <c r="A153">
        <v>2.42</v>
      </c>
      <c r="B153">
        <v>3.25</v>
      </c>
      <c r="C153">
        <v>3.32</v>
      </c>
      <c r="D153" s="20">
        <f t="shared" si="41"/>
        <v>2.2120267465283838E-2</v>
      </c>
      <c r="E153" s="17">
        <f>IF(OR($A153="",$B153="",$C153=""),"",A153*'MPTO_working_3-way'!$I152)</f>
        <v>2.4735310472659866</v>
      </c>
      <c r="F153" s="21">
        <f>IF(OR($A153="",$B153="",$C153=""),"",B153*'MPTO_working_3-way'!$I152)</f>
        <v>3.3218908692621723</v>
      </c>
      <c r="G153" s="22">
        <f>IF(OR($A153="",$B153="",$C153=""),"",C153*'MPTO_working_3-way'!$I152)</f>
        <v>3.3934392879847421</v>
      </c>
      <c r="H153" s="17">
        <f>IF(OR($A153="",$B153="",$C153=""),"",'MPTO_working_3-way'!E152)</f>
        <v>2.4639662309231132</v>
      </c>
      <c r="I153" s="21">
        <f>IF(OR($A153="",$B153="",$C153=""),"",'MPTO_working_3-way'!F152)</f>
        <v>3.3297939266161114</v>
      </c>
      <c r="J153" s="22">
        <f>IF(OR($A153="",$B153="",$C153=""),"",'MPTO_working_3-way'!G152)</f>
        <v>3.4033122767992903</v>
      </c>
      <c r="K153" s="17">
        <f>IF(OR($A153="",$B153="",$C153=""),"",'OddsRatio_working_3-way'!H152)</f>
        <v>2.4682159354959707</v>
      </c>
      <c r="L153" s="21">
        <f>IF(OR($A153="",$B153="",$C153=""),"",'OddsRatio_working_3-way'!I152)</f>
        <v>3.3263984893422078</v>
      </c>
      <c r="M153" s="22">
        <f>IF(OR($A153="",$B153="",$C153=""),"",'OddsRatio_working_3-way'!J152)</f>
        <v>3.3987753312328537</v>
      </c>
      <c r="N153" s="23">
        <f t="shared" si="42"/>
        <v>40.428035100077189</v>
      </c>
      <c r="O153" s="24">
        <f t="shared" si="43"/>
        <v>30.103336905288248</v>
      </c>
      <c r="P153" s="24">
        <f t="shared" si="44"/>
        <v>29.468627994634577</v>
      </c>
      <c r="Q153" t="s">
        <v>355</v>
      </c>
      <c r="R153" t="s">
        <v>350</v>
      </c>
      <c r="S153" t="s">
        <v>488</v>
      </c>
      <c r="T153" s="35">
        <v>100</v>
      </c>
      <c r="U153" s="35">
        <f t="shared" si="45"/>
        <v>27.007299270072991</v>
      </c>
      <c r="V153" s="35">
        <f t="shared" si="46"/>
        <v>80.039920159680634</v>
      </c>
      <c r="W153" s="35">
        <f t="shared" si="47"/>
        <v>90.601503759398497</v>
      </c>
      <c r="X153" s="35">
        <f t="shared" si="48"/>
        <v>29.358576080920862</v>
      </c>
      <c r="Y153" s="35">
        <f t="shared" si="49"/>
        <v>82.391196970528512</v>
      </c>
      <c r="Z153" s="35">
        <f t="shared" si="50"/>
        <v>92.952780570246361</v>
      </c>
      <c r="AA153" s="35">
        <f t="shared" si="51"/>
        <v>-2.351276810847871</v>
      </c>
      <c r="AB153" s="35">
        <f t="shared" si="52"/>
        <v>-2.3512768108478781</v>
      </c>
      <c r="AC153" s="35">
        <f t="shared" si="53"/>
        <v>-2.3512768108478639</v>
      </c>
      <c r="AD153" s="36"/>
      <c r="AE153" s="36"/>
      <c r="AF153">
        <v>2.23</v>
      </c>
      <c r="AG153">
        <v>1.72</v>
      </c>
      <c r="AI153" s="36"/>
      <c r="AJ153" t="s">
        <v>442</v>
      </c>
      <c r="AK153" s="35"/>
      <c r="AL153" s="35"/>
    </row>
    <row r="154" spans="1:38" s="35" customFormat="1" ht="15" x14ac:dyDescent="0.25">
      <c r="A154">
        <v>1.37</v>
      </c>
      <c r="B154">
        <v>5.01</v>
      </c>
      <c r="C154">
        <v>10.64</v>
      </c>
      <c r="D154" s="20">
        <f t="shared" si="41"/>
        <v>2.3512768108478577E-2</v>
      </c>
      <c r="E154" s="17">
        <f>IF(OR($A154="",$B154="",$C154=""),"",A154*'MPTO_working_3-way'!$I153)</f>
        <v>1.4022124923086157</v>
      </c>
      <c r="F154" s="21">
        <f>IF(OR($A154="",$B154="",$C154=""),"",B154*'MPTO_working_3-way'!$I153)</f>
        <v>5.1277989682234777</v>
      </c>
      <c r="G154" s="22">
        <f>IF(OR($A154="",$B154="",$C154=""),"",C154*'MPTO_working_3-way'!$I153)</f>
        <v>10.890175852674213</v>
      </c>
      <c r="H154" s="17">
        <f>IF(OR($A154="",$B154="",$C154=""),"",'MPTO_working_3-way'!E153)</f>
        <v>1.3848700384877395</v>
      </c>
      <c r="I154" s="21">
        <f>IF(OR($A154="",$B154="",$C154=""),"",'MPTO_working_3-way'!F153)</f>
        <v>5.214764631020846</v>
      </c>
      <c r="J154" s="22">
        <f>IF(OR($A154="",$B154="",$C154=""),"",'MPTO_working_3-way'!G153)</f>
        <v>11.608015018357554</v>
      </c>
      <c r="K154" s="17">
        <f>IF(OR($A154="",$B154="",$C154=""),"",'OddsRatio_working_3-way'!H153)</f>
        <v>1.3903070103680215</v>
      </c>
      <c r="L154" s="21">
        <f>IF(OR($A154="",$B154="",$C154=""),"",'OddsRatio_working_3-way'!I153)</f>
        <v>5.2300840853399091</v>
      </c>
      <c r="M154" s="22">
        <f>IF(OR($A154="",$B154="",$C154=""),"",'OddsRatio_working_3-way'!J153)</f>
        <v>11.169079945804668</v>
      </c>
      <c r="N154" s="23">
        <f t="shared" si="42"/>
        <v>71.315867280114631</v>
      </c>
      <c r="O154" s="24">
        <f t="shared" si="43"/>
        <v>19.501544545660092</v>
      </c>
      <c r="P154" s="24">
        <f t="shared" si="44"/>
        <v>9.1825881742252857</v>
      </c>
      <c r="Q154" t="s">
        <v>195</v>
      </c>
      <c r="R154" t="s">
        <v>351</v>
      </c>
      <c r="S154" t="s">
        <v>488</v>
      </c>
      <c r="T154" s="35">
        <v>100</v>
      </c>
      <c r="U154" s="35">
        <f t="shared" si="45"/>
        <v>67.320261437908499</v>
      </c>
      <c r="V154" s="35">
        <f t="shared" si="46"/>
        <v>71.346704871060169</v>
      </c>
      <c r="W154" s="35">
        <f t="shared" si="47"/>
        <v>59.183673469387763</v>
      </c>
      <c r="X154" s="35">
        <f t="shared" si="48"/>
        <v>69.469621659552061</v>
      </c>
      <c r="Y154" s="35">
        <f t="shared" si="49"/>
        <v>73.496065092703745</v>
      </c>
      <c r="Z154" s="35">
        <f t="shared" si="50"/>
        <v>61.333033691031332</v>
      </c>
      <c r="AA154" s="35">
        <f t="shared" si="51"/>
        <v>-2.1493602216435619</v>
      </c>
      <c r="AB154" s="35">
        <f t="shared" si="52"/>
        <v>-2.1493602216435761</v>
      </c>
      <c r="AC154" s="35">
        <f t="shared" si="53"/>
        <v>-2.149360221643569</v>
      </c>
      <c r="AD154" s="36"/>
      <c r="AE154" s="36"/>
      <c r="AF154">
        <v>1.78</v>
      </c>
      <c r="AG154">
        <v>2.14</v>
      </c>
      <c r="AH154" s="36"/>
      <c r="AI154" s="36"/>
      <c r="AJ154" t="s">
        <v>442</v>
      </c>
    </row>
    <row r="155" spans="1:38" ht="15" x14ac:dyDescent="0.25">
      <c r="A155">
        <v>3.06</v>
      </c>
      <c r="B155">
        <v>3.49</v>
      </c>
      <c r="C155">
        <v>2.4500000000000002</v>
      </c>
      <c r="D155" s="20">
        <f t="shared" si="41"/>
        <v>2.1493602216435814E-2</v>
      </c>
      <c r="E155" s="17">
        <f>IF(OR($A155="",$B155="",$C155=""),"",A155*'MPTO_working_3-way'!$I154)</f>
        <v>3.1257704227822938</v>
      </c>
      <c r="F155" s="21">
        <f>IF(OR($A155="",$B155="",$C155=""),"",B155*'MPTO_working_3-way'!$I154)</f>
        <v>3.5650126717353614</v>
      </c>
      <c r="G155" s="22">
        <f>IF(OR($A155="",$B155="",$C155=""),"",C155*'MPTO_working_3-way'!$I154)</f>
        <v>2.502659325430268</v>
      </c>
      <c r="H155" s="17">
        <f>IF(OR($A155="",$B155="",$C155=""),"",'MPTO_working_3-way'!E154)</f>
        <v>3.12858955252733</v>
      </c>
      <c r="I155" s="21">
        <f>IF(OR($A155="",$B155="",$C155=""),"",'MPTO_working_3-way'!F154)</f>
        <v>3.5795026866703492</v>
      </c>
      <c r="J155" s="22">
        <f>IF(OR($A155="",$B155="",$C155=""),"",'MPTO_working_3-way'!G154)</f>
        <v>2.4937734763467718</v>
      </c>
      <c r="K155" s="17">
        <f>IF(OR($A155="",$B155="",$C155=""),"",'OddsRatio_working_3-way'!H154)</f>
        <v>3.1279196900271775</v>
      </c>
      <c r="L155" s="21">
        <f>IF(OR($A155="",$B155="",$C155=""),"",'OddsRatio_working_3-way'!I154)</f>
        <v>3.5720971010522677</v>
      </c>
      <c r="M155" s="22">
        <f>IF(OR($A155="",$B155="",$C155=""),"",'OddsRatio_working_3-way'!J154)</f>
        <v>2.4978075488055382</v>
      </c>
      <c r="N155" s="23">
        <f t="shared" si="42"/>
        <v>31.992112815178714</v>
      </c>
      <c r="O155" s="24">
        <f t="shared" si="43"/>
        <v>28.050391178924599</v>
      </c>
      <c r="P155" s="24">
        <f t="shared" si="44"/>
        <v>39.957496005896672</v>
      </c>
      <c r="Q155" t="s">
        <v>353</v>
      </c>
      <c r="R155" t="s">
        <v>349</v>
      </c>
      <c r="S155" t="s">
        <v>488</v>
      </c>
      <c r="T155" s="35">
        <v>100</v>
      </c>
      <c r="U155" s="35">
        <f t="shared" si="45"/>
        <v>82.486865148861654</v>
      </c>
      <c r="V155" s="35">
        <f t="shared" si="46"/>
        <v>74.811083123425689</v>
      </c>
      <c r="W155" s="35">
        <f t="shared" si="47"/>
        <v>40.476190476190474</v>
      </c>
      <c r="X155" s="35">
        <f t="shared" si="48"/>
        <v>84.712726400383829</v>
      </c>
      <c r="Y155" s="35">
        <f t="shared" si="49"/>
        <v>77.036944374947879</v>
      </c>
      <c r="Z155" s="35">
        <f t="shared" si="50"/>
        <v>42.702051727712664</v>
      </c>
      <c r="AA155" s="35">
        <f t="shared" si="51"/>
        <v>-2.2258612515221756</v>
      </c>
      <c r="AB155" s="35">
        <f t="shared" si="52"/>
        <v>-2.2258612515221898</v>
      </c>
      <c r="AC155" s="35">
        <f t="shared" si="53"/>
        <v>-2.2258612515221898</v>
      </c>
      <c r="AD155" s="36"/>
      <c r="AE155" s="36"/>
      <c r="AF155">
        <v>1.97</v>
      </c>
      <c r="AG155">
        <v>1.93</v>
      </c>
      <c r="AI155" s="36"/>
      <c r="AJ155" t="s">
        <v>442</v>
      </c>
      <c r="AK155" s="35"/>
      <c r="AL155" s="35"/>
    </row>
    <row r="156" spans="1:38" ht="15" x14ac:dyDescent="0.25">
      <c r="A156">
        <v>5.71</v>
      </c>
      <c r="B156">
        <v>3.97</v>
      </c>
      <c r="C156">
        <v>1.68</v>
      </c>
      <c r="D156" s="20">
        <f t="shared" si="41"/>
        <v>2.2258612515221987E-2</v>
      </c>
      <c r="E156" s="17">
        <f>IF(OR($A156="",$B156="",$C156=""),"",A156*'MPTO_working_3-way'!$I155)</f>
        <v>5.8370966774619175</v>
      </c>
      <c r="F156" s="21">
        <f>IF(OR($A156="",$B156="",$C156=""),"",B156*'MPTO_working_3-way'!$I155)</f>
        <v>4.0583666916854311</v>
      </c>
      <c r="G156" s="22">
        <f>IF(OR($A156="",$B156="",$C156=""),"",C156*'MPTO_working_3-way'!$I155)</f>
        <v>1.7173944690255729</v>
      </c>
      <c r="H156" s="17">
        <f>IF(OR($A156="",$B156="",$C156=""),"",'MPTO_working_3-way'!E155)</f>
        <v>5.9626092759941551</v>
      </c>
      <c r="I156" s="21">
        <f>IF(OR($A156="",$B156="",$C156=""),"",'MPTO_working_3-way'!F155)</f>
        <v>4.09048761943661</v>
      </c>
      <c r="J156" s="22">
        <f>IF(OR($A156="",$B156="",$C156=""),"",'MPTO_working_3-way'!G155)</f>
        <v>1.701205221993324</v>
      </c>
      <c r="K156" s="17">
        <f>IF(OR($A156="",$B156="",$C156=""),"",'OddsRatio_working_3-way'!H155)</f>
        <v>5.8972146909254581</v>
      </c>
      <c r="L156" s="21">
        <f>IF(OR($A156="",$B156="",$C156=""),"",'OddsRatio_working_3-way'!I155)</f>
        <v>4.0880525758064987</v>
      </c>
      <c r="M156" s="22">
        <f>IF(OR($A156="",$B156="",$C156=""),"",'OddsRatio_working_3-way'!J155)</f>
        <v>1.7070288725752256</v>
      </c>
      <c r="N156" s="23">
        <f t="shared" si="42"/>
        <v>17.131804649753025</v>
      </c>
      <c r="O156" s="24">
        <f t="shared" si="43"/>
        <v>24.640454546622106</v>
      </c>
      <c r="P156" s="24">
        <f t="shared" si="44"/>
        <v>58.227740803624862</v>
      </c>
      <c r="Q156" t="s">
        <v>357</v>
      </c>
      <c r="R156" t="s">
        <v>346</v>
      </c>
      <c r="S156" t="s">
        <v>488</v>
      </c>
      <c r="T156" s="35">
        <v>100</v>
      </c>
      <c r="U156" s="35">
        <f t="shared" si="45"/>
        <v>31.972789115646258</v>
      </c>
      <c r="V156" s="35">
        <f t="shared" si="46"/>
        <v>78.723404255319153</v>
      </c>
      <c r="W156" s="35">
        <f t="shared" si="47"/>
        <v>86.945169712793728</v>
      </c>
      <c r="X156" s="35">
        <f t="shared" si="48"/>
        <v>34.331426031887112</v>
      </c>
      <c r="Y156" s="35">
        <f t="shared" si="49"/>
        <v>81.082041171560007</v>
      </c>
      <c r="Z156" s="35">
        <f t="shared" si="50"/>
        <v>89.303806629034582</v>
      </c>
      <c r="AA156" s="35">
        <f t="shared" si="51"/>
        <v>-2.3586369162408545</v>
      </c>
      <c r="AB156" s="35">
        <f t="shared" si="52"/>
        <v>-2.3586369162408545</v>
      </c>
      <c r="AC156" s="35">
        <f t="shared" si="53"/>
        <v>-2.3586369162408545</v>
      </c>
      <c r="AD156" s="36"/>
      <c r="AE156" s="36"/>
      <c r="AF156">
        <v>1.63</v>
      </c>
      <c r="AG156">
        <v>2.41</v>
      </c>
      <c r="AI156" s="36"/>
      <c r="AJ156" t="s">
        <v>442</v>
      </c>
      <c r="AK156" s="35"/>
      <c r="AL156" s="35"/>
    </row>
    <row r="157" spans="1:38" ht="15" x14ac:dyDescent="0.25">
      <c r="A157">
        <v>1.47</v>
      </c>
      <c r="B157">
        <v>4.7</v>
      </c>
      <c r="C157">
        <v>7.66</v>
      </c>
      <c r="D157" s="20">
        <f t="shared" si="41"/>
        <v>2.3586369162408527E-2</v>
      </c>
      <c r="E157" s="17">
        <f>IF(OR($A157="",$B157="",$C157=""),"",A157*'MPTO_working_3-way'!$I156)</f>
        <v>1.5046719626687406</v>
      </c>
      <c r="F157" s="21">
        <f>IF(OR($A157="",$B157="",$C157=""),"",B157*'MPTO_working_3-way'!$I156)</f>
        <v>4.8108559350633202</v>
      </c>
      <c r="G157" s="22">
        <f>IF(OR($A157="",$B157="",$C157=""),"",C157*'MPTO_working_3-way'!$I156)</f>
        <v>7.8406715877840494</v>
      </c>
      <c r="H157" s="17">
        <f>IF(OR($A157="",$B157="",$C157=""),"",'MPTO_working_3-way'!E156)</f>
        <v>1.4871879078744081</v>
      </c>
      <c r="I157" s="21">
        <f>IF(OR($A157="",$B157="",$C157=""),"",'MPTO_working_3-way'!F156)</f>
        <v>4.8803381496689138</v>
      </c>
      <c r="J157" s="22">
        <f>IF(OR($A157="",$B157="",$C157=""),"",'MPTO_working_3-way'!G156)</f>
        <v>8.150877315473176</v>
      </c>
      <c r="K157" s="17">
        <f>IF(OR($A157="",$B157="",$C157=""),"",'OddsRatio_working_3-way'!H156)</f>
        <v>1.4928863598656514</v>
      </c>
      <c r="L157" s="21">
        <f>IF(OR($A157="",$B157="",$C157=""),"",'OddsRatio_working_3-way'!I156)</f>
        <v>4.8801692159636412</v>
      </c>
      <c r="M157" s="22">
        <f>IF(OR($A157="",$B157="",$C157=""),"",'OddsRatio_working_3-way'!J156)</f>
        <v>7.9843045887345552</v>
      </c>
      <c r="N157" s="23">
        <f t="shared" si="42"/>
        <v>66.459668606196658</v>
      </c>
      <c r="O157" s="24">
        <f t="shared" si="43"/>
        <v>20.786321883214697</v>
      </c>
      <c r="P157" s="24">
        <f t="shared" si="44"/>
        <v>12.754009510588654</v>
      </c>
      <c r="Q157" t="s">
        <v>359</v>
      </c>
      <c r="R157" t="s">
        <v>352</v>
      </c>
      <c r="S157" t="s">
        <v>488</v>
      </c>
      <c r="T157" s="35">
        <v>100</v>
      </c>
      <c r="U157" s="35">
        <f t="shared" si="45"/>
        <v>50</v>
      </c>
      <c r="V157" s="35">
        <f t="shared" si="46"/>
        <v>68.75</v>
      </c>
      <c r="W157" s="35">
        <f t="shared" si="47"/>
        <v>75.550122249388764</v>
      </c>
      <c r="X157" s="35">
        <f t="shared" si="48"/>
        <v>55.69987775061125</v>
      </c>
      <c r="Y157" s="35">
        <f t="shared" si="49"/>
        <v>74.44987775061125</v>
      </c>
      <c r="Z157" s="35">
        <f t="shared" si="50"/>
        <v>81.25</v>
      </c>
      <c r="AA157" s="35">
        <f t="shared" si="51"/>
        <v>-5.6998777506112503</v>
      </c>
      <c r="AB157" s="35">
        <f t="shared" si="52"/>
        <v>-5.6998777506112503</v>
      </c>
      <c r="AC157" s="35">
        <f t="shared" si="53"/>
        <v>-5.6998777506112361</v>
      </c>
      <c r="AD157" s="36"/>
      <c r="AE157" s="36"/>
      <c r="AF157">
        <v>1.81</v>
      </c>
      <c r="AG157">
        <v>2.09</v>
      </c>
      <c r="AI157" s="36"/>
      <c r="AJ157" t="s">
        <v>442</v>
      </c>
      <c r="AK157" s="35"/>
      <c r="AL157" s="35"/>
    </row>
    <row r="158" spans="1:38" ht="15" x14ac:dyDescent="0.25">
      <c r="A158">
        <v>2</v>
      </c>
      <c r="B158">
        <v>3.2</v>
      </c>
      <c r="C158">
        <v>4.09</v>
      </c>
      <c r="D158" s="20">
        <f t="shared" si="41"/>
        <v>5.6998777506112486E-2</v>
      </c>
      <c r="E158" s="17">
        <f>IF(OR($A158="",$B158="",$C158=""),"",A158*'MPTO_working_3-way'!$I157)</f>
        <v>2.113997555012225</v>
      </c>
      <c r="F158" s="21">
        <f>IF(OR($A158="",$B158="",$C158=""),"",B158*'MPTO_working_3-way'!$I157)</f>
        <v>3.38239608801956</v>
      </c>
      <c r="G158" s="22">
        <f>IF(OR($A158="",$B158="",$C158=""),"",C158*'MPTO_working_3-way'!$I157)</f>
        <v>4.3231250000000001</v>
      </c>
      <c r="H158" s="17">
        <f>IF(OR($A158="",$B158="",$C158=""),"",'MPTO_working_3-way'!E157)</f>
        <v>2.0790003176956477</v>
      </c>
      <c r="I158" s="21">
        <f>IF(OR($A158="",$B158="",$C158=""),"",'MPTO_working_3-way'!F157)</f>
        <v>3.4071502950364461</v>
      </c>
      <c r="J158" s="22">
        <f>IF(OR($A158="",$B158="",$C158=""),"",'MPTO_working_3-way'!G157)</f>
        <v>4.4346058278744076</v>
      </c>
      <c r="K158" s="17">
        <f>IF(OR($A158="",$B158="",$C158=""),"",'OddsRatio_working_3-way'!H157)</f>
        <v>2.0929154635425014</v>
      </c>
      <c r="L158" s="21">
        <f>IF(OR($A158="",$B158="",$C158=""),"",'OddsRatio_working_3-way'!I157)</f>
        <v>3.4044140197935029</v>
      </c>
      <c r="M158" s="22">
        <f>IF(OR($A158="",$B158="",$C158=""),"",'OddsRatio_working_3-way'!J157)</f>
        <v>4.3771087823463297</v>
      </c>
      <c r="N158" s="23">
        <f t="shared" si="42"/>
        <v>47.303744397860342</v>
      </c>
      <c r="O158" s="24">
        <f t="shared" si="43"/>
        <v>29.564840248662716</v>
      </c>
      <c r="P158" s="24">
        <f t="shared" si="44"/>
        <v>23.131415353476939</v>
      </c>
      <c r="Q158" t="s">
        <v>110</v>
      </c>
      <c r="R158" t="s">
        <v>260</v>
      </c>
      <c r="S158" t="s">
        <v>488</v>
      </c>
      <c r="T158" s="35">
        <v>100</v>
      </c>
      <c r="U158" s="35">
        <f t="shared" si="45"/>
        <v>82.935153583617733</v>
      </c>
      <c r="V158" s="35">
        <f t="shared" si="46"/>
        <v>76.019184652278184</v>
      </c>
      <c r="W158" s="35">
        <f t="shared" si="47"/>
        <v>34.640522875816991</v>
      </c>
      <c r="X158" s="35">
        <f t="shared" si="48"/>
        <v>89.340292471904831</v>
      </c>
      <c r="Y158" s="35">
        <f t="shared" si="49"/>
        <v>82.424323540565254</v>
      </c>
      <c r="Z158" s="35">
        <f t="shared" si="50"/>
        <v>41.045661764104075</v>
      </c>
      <c r="AA158" s="35">
        <f t="shared" si="51"/>
        <v>-6.4051388882870981</v>
      </c>
      <c r="AB158" s="35">
        <f t="shared" si="52"/>
        <v>-6.4051388882870697</v>
      </c>
      <c r="AC158" s="35">
        <f t="shared" si="53"/>
        <v>-6.4051388882870839</v>
      </c>
      <c r="AD158" s="36"/>
      <c r="AE158" s="36"/>
      <c r="AF158">
        <v>2.74</v>
      </c>
      <c r="AG158">
        <v>1.44</v>
      </c>
      <c r="AI158" s="36"/>
      <c r="AJ158" t="s">
        <v>86</v>
      </c>
      <c r="AK158" s="35"/>
      <c r="AL158" s="35"/>
    </row>
    <row r="159" spans="1:38" ht="15" x14ac:dyDescent="0.25">
      <c r="A159">
        <v>5.86</v>
      </c>
      <c r="B159">
        <v>4.17</v>
      </c>
      <c r="C159">
        <v>1.53</v>
      </c>
      <c r="D159" s="20">
        <f t="shared" si="41"/>
        <v>6.4051388882870874E-2</v>
      </c>
      <c r="E159" s="17">
        <f>IF(OR($A159="",$B159="",$C159=""),"",A159*'MPTO_working_3-way'!$I158)</f>
        <v>6.2353411388536237</v>
      </c>
      <c r="F159" s="21">
        <f>IF(OR($A159="",$B159="",$C159=""),"",B159*'MPTO_working_3-way'!$I158)</f>
        <v>4.4370942916415714</v>
      </c>
      <c r="G159" s="22">
        <f>IF(OR($A159="",$B159="",$C159=""),"",C159*'MPTO_working_3-way'!$I158)</f>
        <v>1.6279986249907925</v>
      </c>
      <c r="H159" s="17">
        <f>IF(OR($A159="",$B159="",$C159=""),"",'MPTO_working_3-way'!E158)</f>
        <v>6.6980133152700674</v>
      </c>
      <c r="I159" s="21">
        <f>IF(OR($A159="",$B159="",$C159=""),"",'MPTO_working_3-way'!F158)</f>
        <v>4.5775454168575642</v>
      </c>
      <c r="J159" s="22">
        <f>IF(OR($A159="",$B159="",$C159=""),"",'MPTO_working_3-way'!G158)</f>
        <v>1.5816670658832601</v>
      </c>
      <c r="K159" s="17">
        <f>IF(OR($A159="",$B159="",$C159=""),"",'OddsRatio_working_3-way'!H158)</f>
        <v>6.4683738451988759</v>
      </c>
      <c r="L159" s="21">
        <f>IF(OR($A159="",$B159="",$C159=""),"",'OddsRatio_working_3-way'!I158)</f>
        <v>4.5668199772181977</v>
      </c>
      <c r="M159" s="22">
        <f>IF(OR($A159="",$B159="",$C159=""),"",'OddsRatio_working_3-way'!J158)</f>
        <v>1.5963452958755973</v>
      </c>
      <c r="N159" s="23">
        <f t="shared" si="42"/>
        <v>16.037614907207008</v>
      </c>
      <c r="O159" s="24">
        <f t="shared" si="43"/>
        <v>22.537271788065485</v>
      </c>
      <c r="P159" s="24">
        <f t="shared" si="44"/>
        <v>61.425113304727496</v>
      </c>
      <c r="Q159" t="s">
        <v>361</v>
      </c>
      <c r="R159" t="s">
        <v>364</v>
      </c>
      <c r="S159" t="s">
        <v>488</v>
      </c>
      <c r="T159" s="35">
        <v>100</v>
      </c>
      <c r="U159" s="35">
        <f t="shared" si="45"/>
        <v>34.640522875816991</v>
      </c>
      <c r="V159" s="35">
        <f t="shared" si="46"/>
        <v>76.635514018691595</v>
      </c>
      <c r="W159" s="35">
        <f t="shared" si="47"/>
        <v>82.51748251748252</v>
      </c>
      <c r="X159" s="35">
        <f t="shared" si="48"/>
        <v>40.847003463825892</v>
      </c>
      <c r="Y159" s="35">
        <f t="shared" si="49"/>
        <v>82.841994606700496</v>
      </c>
      <c r="Z159" s="35">
        <f t="shared" si="50"/>
        <v>88.723963105491421</v>
      </c>
      <c r="AA159" s="35">
        <f t="shared" si="51"/>
        <v>-6.2064805880089011</v>
      </c>
      <c r="AB159" s="35">
        <f t="shared" si="52"/>
        <v>-6.2064805880089011</v>
      </c>
      <c r="AC159" s="35">
        <f t="shared" si="53"/>
        <v>-6.2064805880089011</v>
      </c>
      <c r="AD159" s="36"/>
      <c r="AE159" s="36"/>
      <c r="AF159">
        <v>1.83</v>
      </c>
      <c r="AG159">
        <v>1.97</v>
      </c>
      <c r="AI159" s="36"/>
      <c r="AJ159" t="s">
        <v>86</v>
      </c>
      <c r="AK159" s="35"/>
      <c r="AL159" s="35"/>
    </row>
    <row r="160" spans="1:38" ht="15" x14ac:dyDescent="0.25">
      <c r="A160">
        <v>1.53</v>
      </c>
      <c r="B160">
        <v>4.28</v>
      </c>
      <c r="C160">
        <v>5.72</v>
      </c>
      <c r="D160" s="20">
        <f t="shared" si="41"/>
        <v>6.2064805880089002E-2</v>
      </c>
      <c r="E160" s="17">
        <f>IF(OR($A160="",$B160="",$C160=""),"",A160*'MPTO_working_3-way'!$I159)</f>
        <v>1.6249591529965361</v>
      </c>
      <c r="F160" s="21">
        <f>IF(OR($A160="",$B160="",$C160=""),"",B160*'MPTO_working_3-way'!$I159)</f>
        <v>4.5456373691667809</v>
      </c>
      <c r="G160" s="22">
        <f>IF(OR($A160="",$B160="",$C160=""),"",C160*'MPTO_working_3-way'!$I159)</f>
        <v>6.0750106896341087</v>
      </c>
      <c r="H160" s="17">
        <f>IF(OR($A160="",$B160="",$C160=""),"",'MPTO_working_3-way'!E159)</f>
        <v>1.5800122069658895</v>
      </c>
      <c r="I160" s="21">
        <f>IF(OR($A160="",$B160="",$C160=""),"",'MPTO_working_3-way'!F159)</f>
        <v>4.6957926703699053</v>
      </c>
      <c r="J160" s="22">
        <f>IF(OR($A160="",$B160="",$C160=""),"",'MPTO_working_3-way'!G159)</f>
        <v>6.4877388852759461</v>
      </c>
      <c r="K160" s="17">
        <f>IF(OR($A160="",$B160="",$C160=""),"",'OddsRatio_working_3-way'!H159)</f>
        <v>1.5942114078902561</v>
      </c>
      <c r="L160" s="21">
        <f>IF(OR($A160="",$B160="",$C160=""),"",'OddsRatio_working_3-way'!I159)</f>
        <v>4.6773838073208323</v>
      </c>
      <c r="M160" s="22">
        <f>IF(OR($A160="",$B160="",$C160=""),"",'OddsRatio_working_3-way'!J159)</f>
        <v>6.2918449910226615</v>
      </c>
      <c r="N160" s="23">
        <f t="shared" si="42"/>
        <v>61.540008446115792</v>
      </c>
      <c r="O160" s="24">
        <f t="shared" si="43"/>
        <v>21.999115168821767</v>
      </c>
      <c r="P160" s="24">
        <f t="shared" si="44"/>
        <v>16.460876385062441</v>
      </c>
      <c r="Q160" t="s">
        <v>365</v>
      </c>
      <c r="R160" t="s">
        <v>427</v>
      </c>
      <c r="S160" t="s">
        <v>488</v>
      </c>
      <c r="T160" s="35">
        <v>100</v>
      </c>
      <c r="U160" s="35">
        <f t="shared" si="45"/>
        <v>68.051118210862612</v>
      </c>
      <c r="V160" s="35">
        <f t="shared" si="46"/>
        <v>65.277777777777771</v>
      </c>
      <c r="W160" s="35">
        <f t="shared" si="47"/>
        <v>61.240310077519375</v>
      </c>
      <c r="X160" s="35">
        <f t="shared" si="48"/>
        <v>73.481912144702832</v>
      </c>
      <c r="Y160" s="35">
        <f t="shared" si="49"/>
        <v>70.708571711617992</v>
      </c>
      <c r="Z160" s="35">
        <f t="shared" si="50"/>
        <v>66.671104011359603</v>
      </c>
      <c r="AA160" s="35">
        <f t="shared" si="51"/>
        <v>-5.4307939338402207</v>
      </c>
      <c r="AB160" s="35">
        <f t="shared" si="52"/>
        <v>-5.4307939338402207</v>
      </c>
      <c r="AC160" s="35">
        <f t="shared" si="53"/>
        <v>-5.4307939338402278</v>
      </c>
      <c r="AD160" s="36"/>
      <c r="AE160" s="36"/>
      <c r="AF160">
        <v>2.06</v>
      </c>
      <c r="AG160">
        <v>1.75</v>
      </c>
      <c r="AI160" s="36"/>
      <c r="AJ160" t="s">
        <v>86</v>
      </c>
      <c r="AK160" s="35"/>
      <c r="AL160" s="35"/>
    </row>
    <row r="161" spans="1:38" ht="15" x14ac:dyDescent="0.25">
      <c r="A161">
        <v>3.13</v>
      </c>
      <c r="B161">
        <v>2.88</v>
      </c>
      <c r="C161">
        <v>2.58</v>
      </c>
      <c r="D161" s="20">
        <f t="shared" si="41"/>
        <v>5.4307939338402278E-2</v>
      </c>
      <c r="E161" s="17">
        <f>IF(OR($A161="",$B161="",$C161=""),"",A161*'MPTO_working_3-way'!$I160)</f>
        <v>3.2999838501291991</v>
      </c>
      <c r="F161" s="21">
        <f>IF(OR($A161="",$B161="",$C161=""),"",B161*'MPTO_working_3-way'!$I160)</f>
        <v>3.0364068652945986</v>
      </c>
      <c r="G161" s="22">
        <f>IF(OR($A161="",$B161="",$C161=""),"",C161*'MPTO_working_3-way'!$I160)</f>
        <v>2.7201144834930782</v>
      </c>
      <c r="H161" s="17">
        <f>IF(OR($A161="",$B161="",$C161=""),"",'MPTO_working_3-way'!E160)</f>
        <v>3.3180022666756455</v>
      </c>
      <c r="I161" s="21">
        <f>IF(OR($A161="",$B161="",$C161=""),"",'MPTO_working_3-way'!F160)</f>
        <v>3.0384093612235819</v>
      </c>
      <c r="J161" s="22">
        <f>IF(OR($A161="",$B161="",$C161=""),"",'MPTO_working_3-way'!G160)</f>
        <v>2.7064020413843957</v>
      </c>
      <c r="K161" s="17">
        <f>IF(OR($A161="",$B161="",$C161=""),"",'OddsRatio_working_3-way'!H160)</f>
        <v>3.3089884544984853</v>
      </c>
      <c r="L161" s="21">
        <f>IF(OR($A161="",$B161="",$C161=""),"",'OddsRatio_working_3-way'!I160)</f>
        <v>3.0379804199329357</v>
      </c>
      <c r="M161" s="22">
        <f>IF(OR($A161="",$B161="",$C161=""),"",'OddsRatio_working_3-way'!J160)</f>
        <v>2.7127707784542756</v>
      </c>
      <c r="N161" s="23">
        <f t="shared" si="42"/>
        <v>30.303178603763424</v>
      </c>
      <c r="O161" s="24">
        <f t="shared" si="43"/>
        <v>32.933662857562332</v>
      </c>
      <c r="P161" s="24">
        <f t="shared" si="44"/>
        <v>36.763158538674226</v>
      </c>
      <c r="Q161" t="s">
        <v>428</v>
      </c>
      <c r="R161" t="s">
        <v>363</v>
      </c>
      <c r="S161" t="s">
        <v>488</v>
      </c>
      <c r="T161" s="35">
        <v>100</v>
      </c>
      <c r="U161" s="35">
        <f t="shared" si="45"/>
        <v>61.389961389961393</v>
      </c>
      <c r="V161" s="35">
        <f t="shared" si="46"/>
        <v>71.910112359550567</v>
      </c>
      <c r="W161" s="35">
        <f t="shared" si="47"/>
        <v>64.539007092198588</v>
      </c>
      <c r="X161" s="35">
        <f t="shared" si="48"/>
        <v>63.550880548250866</v>
      </c>
      <c r="Y161" s="35">
        <f t="shared" si="49"/>
        <v>74.071031517840026</v>
      </c>
      <c r="Z161" s="35">
        <f t="shared" si="50"/>
        <v>66.699926250488048</v>
      </c>
      <c r="AA161" s="35">
        <f t="shared" si="51"/>
        <v>-2.1609191582894738</v>
      </c>
      <c r="AB161" s="35">
        <f t="shared" si="52"/>
        <v>-2.1609191582894596</v>
      </c>
      <c r="AC161" s="35">
        <f t="shared" si="53"/>
        <v>-2.1609191582894596</v>
      </c>
      <c r="AD161" s="36"/>
      <c r="AE161" s="36"/>
      <c r="AF161">
        <v>2.4300000000000002</v>
      </c>
      <c r="AG161">
        <v>1.55</v>
      </c>
      <c r="AI161" s="36"/>
      <c r="AJ161" t="s">
        <v>86</v>
      </c>
      <c r="AK161" s="35"/>
      <c r="AL161" s="35"/>
    </row>
    <row r="162" spans="1:38" ht="15" x14ac:dyDescent="0.25">
      <c r="A162">
        <v>2.59</v>
      </c>
      <c r="B162">
        <v>3.56</v>
      </c>
      <c r="C162">
        <v>2.82</v>
      </c>
      <c r="D162" s="20">
        <f t="shared" si="41"/>
        <v>2.1609191582894649E-2</v>
      </c>
      <c r="E162" s="17">
        <f>IF(OR($A162="",$B162="",$C162=""),"",A162*'MPTO_working_3-way'!$I161)</f>
        <v>2.645967806199697</v>
      </c>
      <c r="F162" s="21">
        <f>IF(OR($A162="",$B162="",$C162=""),"",B162*'MPTO_working_3-way'!$I161)</f>
        <v>3.6369287220351052</v>
      </c>
      <c r="G162" s="22">
        <f>IF(OR($A162="",$B162="",$C162=""),"",C162*'MPTO_working_3-way'!$I161)</f>
        <v>2.8809379202637628</v>
      </c>
      <c r="H162" s="17">
        <f>IF(OR($A162="",$B162="",$C162=""),"",'MPTO_working_3-way'!E161)</f>
        <v>2.6392374432461954</v>
      </c>
      <c r="I162" s="21">
        <f>IF(OR($A162="",$B162="",$C162=""),"",'MPTO_working_3-way'!F161)</f>
        <v>3.6536912666172294</v>
      </c>
      <c r="J162" s="22">
        <f>IF(OR($A162="",$B162="",$C162=""),"",'MPTO_working_3-way'!G161)</f>
        <v>2.878469311120925</v>
      </c>
      <c r="K162" s="17">
        <f>IF(OR($A162="",$B162="",$C162=""),"",'OddsRatio_working_3-way'!H161)</f>
        <v>2.6425603778812143</v>
      </c>
      <c r="L162" s="21">
        <f>IF(OR($A162="",$B162="",$C162=""),"",'OddsRatio_working_3-way'!I161)</f>
        <v>3.6446255140728989</v>
      </c>
      <c r="M162" s="22">
        <f>IF(OR($A162="",$B162="",$C162=""),"",'OddsRatio_working_3-way'!J161)</f>
        <v>2.8801634514112013</v>
      </c>
      <c r="N162" s="23">
        <f t="shared" si="42"/>
        <v>37.793354766332627</v>
      </c>
      <c r="O162" s="24">
        <f t="shared" si="43"/>
        <v>27.495727203595926</v>
      </c>
      <c r="P162" s="24">
        <f t="shared" si="44"/>
        <v>34.710918030071454</v>
      </c>
      <c r="Q162" t="s">
        <v>430</v>
      </c>
      <c r="R162" t="s">
        <v>376</v>
      </c>
      <c r="S162" t="s">
        <v>488</v>
      </c>
      <c r="T162" s="35">
        <v>100</v>
      </c>
      <c r="U162" s="35">
        <f t="shared" si="45"/>
        <v>61.685823754789276</v>
      </c>
      <c r="V162" s="35">
        <f t="shared" si="46"/>
        <v>69.325153374233125</v>
      </c>
      <c r="W162" s="35">
        <f t="shared" si="47"/>
        <v>66.88741721854305</v>
      </c>
      <c r="X162" s="35">
        <f t="shared" si="48"/>
        <v>63.787429407223826</v>
      </c>
      <c r="Y162" s="35">
        <f t="shared" si="49"/>
        <v>71.426759026667682</v>
      </c>
      <c r="Z162" s="35">
        <f t="shared" si="50"/>
        <v>68.989022870977607</v>
      </c>
      <c r="AA162" s="35">
        <f t="shared" si="51"/>
        <v>-2.1016056524345501</v>
      </c>
      <c r="AB162" s="35">
        <f t="shared" si="52"/>
        <v>-2.1016056524345572</v>
      </c>
      <c r="AC162" s="35">
        <f t="shared" si="53"/>
        <v>-2.1016056524345572</v>
      </c>
      <c r="AD162" s="36"/>
      <c r="AE162" s="36"/>
      <c r="AF162">
        <v>1.75</v>
      </c>
      <c r="AG162">
        <v>2.19</v>
      </c>
      <c r="AI162" s="36"/>
      <c r="AJ162" t="s">
        <v>450</v>
      </c>
      <c r="AK162" s="35"/>
      <c r="AL162" s="35"/>
    </row>
    <row r="163" spans="1:38" ht="15" x14ac:dyDescent="0.25">
      <c r="A163">
        <v>2.61</v>
      </c>
      <c r="B163">
        <v>3.26</v>
      </c>
      <c r="C163">
        <v>3.02</v>
      </c>
      <c r="D163" s="20">
        <f t="shared" si="41"/>
        <v>2.1016056524345572E-2</v>
      </c>
      <c r="E163" s="17">
        <f>IF(OR($A163="",$B163="",$C163=""),"",A163*'MPTO_working_3-way'!$I162)</f>
        <v>2.6648519075285417</v>
      </c>
      <c r="F163" s="21">
        <f>IF(OR($A163="",$B163="",$C163=""),"",B163*'MPTO_working_3-way'!$I162)</f>
        <v>3.3285123442693663</v>
      </c>
      <c r="G163" s="22">
        <f>IF(OR($A163="",$B163="",$C163=""),"",C163*'MPTO_working_3-way'!$I162)</f>
        <v>3.0834684907035235</v>
      </c>
      <c r="H163" s="17">
        <f>IF(OR($A163="",$B163="",$C163=""),"",'MPTO_working_3-way'!E162)</f>
        <v>2.658609942235318</v>
      </c>
      <c r="I163" s="21">
        <f>IF(OR($A163="",$B163="",$C163=""),"",'MPTO_working_3-way'!F162)</f>
        <v>3.3361900674838307</v>
      </c>
      <c r="J163" s="22">
        <f>IF(OR($A163="",$B163="",$C163=""),"",'MPTO_working_3-way'!G162)</f>
        <v>3.0852725303024457</v>
      </c>
      <c r="K163" s="17">
        <f>IF(OR($A163="",$B163="",$C163=""),"",'OddsRatio_working_3-way'!H162)</f>
        <v>2.6615283026666279</v>
      </c>
      <c r="L163" s="21">
        <f>IF(OR($A163="",$B163="",$C163=""),"",'OddsRatio_working_3-way'!I162)</f>
        <v>3.3323316546748933</v>
      </c>
      <c r="M163" s="22">
        <f>IF(OR($A163="",$B163="",$C163=""),"",'OddsRatio_working_3-way'!J162)</f>
        <v>3.0846504170103026</v>
      </c>
      <c r="N163" s="23">
        <f t="shared" si="42"/>
        <v>37.525537429486207</v>
      </c>
      <c r="O163" s="24">
        <f t="shared" si="43"/>
        <v>30.043451745692945</v>
      </c>
      <c r="P163" s="24">
        <f t="shared" si="44"/>
        <v>32.431010824820852</v>
      </c>
      <c r="Q163" t="s">
        <v>269</v>
      </c>
      <c r="R163" t="s">
        <v>370</v>
      </c>
      <c r="S163" t="s">
        <v>488</v>
      </c>
      <c r="T163" s="35">
        <v>100</v>
      </c>
      <c r="U163" s="35">
        <f t="shared" si="45"/>
        <v>24.242424242424242</v>
      </c>
      <c r="V163" s="35">
        <f t="shared" si="46"/>
        <v>82.728842832469766</v>
      </c>
      <c r="W163" s="35">
        <f t="shared" si="47"/>
        <v>89.949748743718587</v>
      </c>
      <c r="X163" s="35">
        <f t="shared" si="48"/>
        <v>27.321408423811633</v>
      </c>
      <c r="Y163" s="35">
        <f t="shared" si="49"/>
        <v>85.807827013857164</v>
      </c>
      <c r="Z163" s="35">
        <f t="shared" si="50"/>
        <v>93.028732925105984</v>
      </c>
      <c r="AA163" s="35">
        <f t="shared" si="51"/>
        <v>-3.0789841813873906</v>
      </c>
      <c r="AB163" s="35">
        <f t="shared" si="52"/>
        <v>-3.0789841813873977</v>
      </c>
      <c r="AC163" s="35">
        <f t="shared" si="53"/>
        <v>-3.0789841813873977</v>
      </c>
      <c r="AD163" s="36"/>
      <c r="AE163" s="36"/>
      <c r="AF163">
        <v>2.12</v>
      </c>
      <c r="AG163">
        <v>1.79</v>
      </c>
      <c r="AI163" s="36"/>
      <c r="AJ163" t="s">
        <v>450</v>
      </c>
      <c r="AK163" s="35"/>
      <c r="AL163" s="35"/>
    </row>
    <row r="164" spans="1:38" ht="15" x14ac:dyDescent="0.25">
      <c r="A164">
        <v>1.32</v>
      </c>
      <c r="B164">
        <v>5.79</v>
      </c>
      <c r="C164">
        <v>9.9499999999999993</v>
      </c>
      <c r="D164" s="20">
        <f t="shared" si="41"/>
        <v>3.0789841813873897E-2</v>
      </c>
      <c r="E164" s="17">
        <f>IF(OR($A164="",$B164="",$C164=""),"",A164*'MPTO_working_3-way'!$I163)</f>
        <v>1.3606425911943136</v>
      </c>
      <c r="F164" s="21">
        <f>IF(OR($A164="",$B164="",$C164=""),"",B164*'MPTO_working_3-way'!$I163)</f>
        <v>5.9682731841023298</v>
      </c>
      <c r="G164" s="22">
        <f>IF(OR($A164="",$B164="",$C164=""),"",C164*'MPTO_working_3-way'!$I163)</f>
        <v>10.256358926048044</v>
      </c>
      <c r="H164" s="17">
        <f>IF(OR($A164="",$B164="",$C164=""),"",'MPTO_working_3-way'!E163)</f>
        <v>1.338128334285295</v>
      </c>
      <c r="I164" s="21">
        <f>IF(OR($A164="",$B164="",$C164=""),"",'MPTO_working_3-way'!F163)</f>
        <v>6.1558049851378396</v>
      </c>
      <c r="J164" s="22">
        <f>IF(OR($A164="",$B164="",$C164=""),"",'MPTO_working_3-way'!G163)</f>
        <v>11.081654600776414</v>
      </c>
      <c r="K164" s="17">
        <f>IF(OR($A164="",$B164="",$C164=""),"",'OddsRatio_working_3-way'!H163)</f>
        <v>1.3446855778719304</v>
      </c>
      <c r="L164" s="21">
        <f>IF(OR($A164="",$B164="",$C164=""),"",'OddsRatio_working_3-way'!I163)</f>
        <v>6.1595122437704601</v>
      </c>
      <c r="M164" s="22">
        <f>IF(OR($A164="",$B164="",$C164=""),"",'OddsRatio_working_3-way'!J163)</f>
        <v>10.640424756105556</v>
      </c>
      <c r="N164" s="23">
        <f t="shared" si="42"/>
        <v>73.494686001431347</v>
      </c>
      <c r="O164" s="24">
        <f t="shared" si="43"/>
        <v>16.75526520239886</v>
      </c>
      <c r="P164" s="24">
        <f t="shared" si="44"/>
        <v>9.7500487961697893</v>
      </c>
      <c r="Q164" t="s">
        <v>267</v>
      </c>
      <c r="R164" t="s">
        <v>374</v>
      </c>
      <c r="S164" t="s">
        <v>488</v>
      </c>
      <c r="T164" s="35">
        <v>100</v>
      </c>
      <c r="U164" s="35">
        <f t="shared" si="45"/>
        <v>66.996699669967001</v>
      </c>
      <c r="V164" s="35">
        <f t="shared" si="46"/>
        <v>69.879518072289159</v>
      </c>
      <c r="W164" s="35">
        <f t="shared" si="47"/>
        <v>60.9375</v>
      </c>
      <c r="X164" s="35">
        <f t="shared" si="48"/>
        <v>69.182981927710841</v>
      </c>
      <c r="Y164" s="35">
        <f t="shared" si="49"/>
        <v>72.065800330032999</v>
      </c>
      <c r="Z164" s="35">
        <f t="shared" si="50"/>
        <v>63.123782257743841</v>
      </c>
      <c r="AA164" s="35">
        <f t="shared" si="51"/>
        <v>-2.1862822577438408</v>
      </c>
      <c r="AB164" s="35">
        <f t="shared" si="52"/>
        <v>-2.1862822577438408</v>
      </c>
      <c r="AC164" s="35">
        <f t="shared" si="53"/>
        <v>-2.1862822577438408</v>
      </c>
      <c r="AD164" s="36"/>
      <c r="AE164" s="36"/>
      <c r="AF164">
        <v>1.4</v>
      </c>
      <c r="AG164">
        <v>3.08</v>
      </c>
      <c r="AI164" s="36"/>
      <c r="AJ164" t="s">
        <v>450</v>
      </c>
      <c r="AK164" s="35"/>
      <c r="AL164" s="35"/>
    </row>
    <row r="165" spans="1:38" ht="15" x14ac:dyDescent="0.25">
      <c r="A165">
        <v>3.03</v>
      </c>
      <c r="B165">
        <v>3.32</v>
      </c>
      <c r="C165">
        <v>2.56</v>
      </c>
      <c r="D165" s="20">
        <f t="shared" si="41"/>
        <v>2.1862822577438434E-2</v>
      </c>
      <c r="E165" s="17">
        <f>IF(OR($A165="",$B165="",$C165=""),"",A165*'MPTO_working_3-way'!$I164)</f>
        <v>3.0962443524096384</v>
      </c>
      <c r="F165" s="21">
        <f>IF(OR($A165="",$B165="",$C165=""),"",B165*'MPTO_working_3-way'!$I164)</f>
        <v>3.3925845709570956</v>
      </c>
      <c r="G165" s="22">
        <f>IF(OR($A165="",$B165="",$C165=""),"",C165*'MPTO_working_3-way'!$I164)</f>
        <v>2.6159688257982423</v>
      </c>
      <c r="H165" s="17">
        <f>IF(OR($A165="",$B165="",$C165=""),"",'MPTO_working_3-way'!E164)</f>
        <v>3.0984175548042203</v>
      </c>
      <c r="I165" s="21">
        <f>IF(OR($A165="",$B165="",$C165=""),"",'MPTO_working_3-way'!F164)</f>
        <v>3.4023186122429996</v>
      </c>
      <c r="J165" s="22">
        <f>IF(OR($A165="",$B165="",$C165=""),"",'MPTO_working_3-way'!G164)</f>
        <v>2.6086680288235566</v>
      </c>
      <c r="K165" s="17">
        <f>IF(OR($A165="",$B165="",$C165=""),"",'OddsRatio_working_3-way'!H164)</f>
        <v>3.0977316672563053</v>
      </c>
      <c r="L165" s="21">
        <f>IF(OR($A165="",$B165="",$C165=""),"",'OddsRatio_working_3-way'!I164)</f>
        <v>3.3974076197214909</v>
      </c>
      <c r="M165" s="22">
        <f>IF(OR($A165="",$B165="",$C165=""),"",'OddsRatio_working_3-way'!J164)</f>
        <v>2.612049951192037</v>
      </c>
      <c r="N165" s="23">
        <f t="shared" si="42"/>
        <v>32.297192539786288</v>
      </c>
      <c r="O165" s="24">
        <f t="shared" si="43"/>
        <v>29.476052227576037</v>
      </c>
      <c r="P165" s="24">
        <f t="shared" si="44"/>
        <v>38.226755232637679</v>
      </c>
      <c r="Q165" t="s">
        <v>373</v>
      </c>
      <c r="R165" t="s">
        <v>264</v>
      </c>
      <c r="S165" t="s">
        <v>488</v>
      </c>
      <c r="T165" s="35">
        <v>100</v>
      </c>
      <c r="U165" s="35">
        <f t="shared" si="45"/>
        <v>61.240310077519375</v>
      </c>
      <c r="V165" s="35">
        <f t="shared" si="46"/>
        <v>68.454258675078862</v>
      </c>
      <c r="W165" s="35">
        <f t="shared" si="47"/>
        <v>67.637540453074436</v>
      </c>
      <c r="X165" s="35">
        <f t="shared" si="48"/>
        <v>63.908200871846702</v>
      </c>
      <c r="Y165" s="35">
        <f t="shared" si="49"/>
        <v>71.122149469406182</v>
      </c>
      <c r="Z165" s="35">
        <f t="shared" si="50"/>
        <v>70.305431247401756</v>
      </c>
      <c r="AA165" s="35">
        <f t="shared" si="51"/>
        <v>-2.6678907943273273</v>
      </c>
      <c r="AB165" s="35">
        <f t="shared" si="52"/>
        <v>-2.6678907943273202</v>
      </c>
      <c r="AC165" s="35">
        <f t="shared" si="53"/>
        <v>-2.6678907943273202</v>
      </c>
      <c r="AD165" s="36"/>
      <c r="AE165" s="36"/>
      <c r="AF165">
        <v>1.98</v>
      </c>
      <c r="AG165">
        <v>1.93</v>
      </c>
      <c r="AI165" s="36"/>
      <c r="AJ165" t="s">
        <v>450</v>
      </c>
      <c r="AK165" s="35"/>
      <c r="AL165" s="35"/>
    </row>
    <row r="166" spans="1:38" ht="15" x14ac:dyDescent="0.25">
      <c r="A166">
        <v>2.58</v>
      </c>
      <c r="B166">
        <v>3.17</v>
      </c>
      <c r="C166">
        <v>3.09</v>
      </c>
      <c r="D166" s="20">
        <f t="shared" si="41"/>
        <v>2.6678907943273211E-2</v>
      </c>
      <c r="E166" s="17">
        <f>IF(OR($A166="",$B166="",$C166=""),"",A166*'MPTO_working_3-way'!$I165)</f>
        <v>2.6488315824936448</v>
      </c>
      <c r="F166" s="21">
        <f>IF(OR($A166="",$B166="",$C166=""),"",B166*'MPTO_working_3-way'!$I165)</f>
        <v>3.2545721381801762</v>
      </c>
      <c r="G166" s="22">
        <f>IF(OR($A166="",$B166="",$C166=""),"",C166*'MPTO_working_3-way'!$I165)</f>
        <v>3.1724378255447139</v>
      </c>
      <c r="H166" s="17">
        <f>IF(OR($A166="",$B166="",$C166=""),"",'MPTO_working_3-way'!E165)</f>
        <v>2.6405852197959616</v>
      </c>
      <c r="I166" s="21">
        <f>IF(OR($A166="",$B166="",$C166=""),"",'MPTO_working_3-way'!F165)</f>
        <v>3.2619568896017248</v>
      </c>
      <c r="J166" s="22">
        <f>IF(OR($A166="",$B166="",$C166=""),"",'MPTO_working_3-way'!G165)</f>
        <v>3.1773101807952817</v>
      </c>
      <c r="K166" s="17">
        <f>IF(OR($A166="",$B166="",$C166=""),"",'OddsRatio_working_3-way'!H165)</f>
        <v>2.6443856873090192</v>
      </c>
      <c r="L166" s="21">
        <f>IF(OR($A166="",$B166="",$C166=""),"",'OddsRatio_working_3-way'!I165)</f>
        <v>3.2584284439623876</v>
      </c>
      <c r="M166" s="22">
        <f>IF(OR($A166="",$B166="",$C166=""),"",'OddsRatio_working_3-way'!J165)</f>
        <v>3.175168409161929</v>
      </c>
      <c r="N166" s="23">
        <f t="shared" si="42"/>
        <v>37.752494594563345</v>
      </c>
      <c r="O166" s="24">
        <f t="shared" si="43"/>
        <v>30.726005064344932</v>
      </c>
      <c r="P166" s="24">
        <f t="shared" si="44"/>
        <v>31.52150034109173</v>
      </c>
      <c r="Q166" t="s">
        <v>380</v>
      </c>
      <c r="R166" t="s">
        <v>281</v>
      </c>
      <c r="S166" t="s">
        <v>488</v>
      </c>
      <c r="T166" s="35">
        <v>100</v>
      </c>
      <c r="U166" s="35">
        <f t="shared" si="45"/>
        <v>68.253968253968253</v>
      </c>
      <c r="V166" s="35">
        <f t="shared" si="46"/>
        <v>68.051118210862612</v>
      </c>
      <c r="W166" s="35">
        <f t="shared" si="47"/>
        <v>60.9375</v>
      </c>
      <c r="X166" s="35">
        <f t="shared" si="48"/>
        <v>71.011381789137374</v>
      </c>
      <c r="Y166" s="35">
        <f t="shared" si="49"/>
        <v>70.808531746031747</v>
      </c>
      <c r="Z166" s="35">
        <f t="shared" si="50"/>
        <v>63.694913535169121</v>
      </c>
      <c r="AA166" s="35">
        <f t="shared" si="51"/>
        <v>-2.7574135351691211</v>
      </c>
      <c r="AB166" s="35">
        <f t="shared" si="52"/>
        <v>-2.7574135351691353</v>
      </c>
      <c r="AC166" s="35">
        <f t="shared" si="53"/>
        <v>-2.7574135351691211</v>
      </c>
      <c r="AD166" s="36"/>
      <c r="AE166" s="36"/>
      <c r="AF166">
        <v>2.04</v>
      </c>
      <c r="AG166">
        <v>1.85</v>
      </c>
      <c r="AI166" s="36"/>
      <c r="AJ166" t="s">
        <v>451</v>
      </c>
      <c r="AK166" s="35"/>
      <c r="AL166" s="35"/>
    </row>
    <row r="167" spans="1:38" ht="15" x14ac:dyDescent="0.25">
      <c r="A167">
        <v>3.15</v>
      </c>
      <c r="B167">
        <v>3.13</v>
      </c>
      <c r="C167">
        <v>2.56</v>
      </c>
      <c r="D167" s="20">
        <f t="shared" si="41"/>
        <v>2.7574135351691176E-2</v>
      </c>
      <c r="E167" s="17">
        <f>IF(OR($A167="",$B167="",$C167=""),"",A167*'MPTO_working_3-way'!$I166)</f>
        <v>3.2368585263578269</v>
      </c>
      <c r="F167" s="21">
        <f>IF(OR($A167="",$B167="",$C167=""),"",B167*'MPTO_working_3-way'!$I166)</f>
        <v>3.2163070436507932</v>
      </c>
      <c r="G167" s="22">
        <f>IF(OR($A167="",$B167="",$C167=""),"",C167*'MPTO_working_3-way'!$I166)</f>
        <v>2.6305897865003294</v>
      </c>
      <c r="H167" s="17">
        <f>IF(OR($A167="",$B167="",$C167=""),"",'MPTO_working_3-way'!E166)</f>
        <v>3.2439207245863959</v>
      </c>
      <c r="I167" s="21">
        <f>IF(OR($A167="",$B167="",$C167=""),"",'MPTO_working_3-way'!F166)</f>
        <v>3.2227143150201609</v>
      </c>
      <c r="J167" s="22">
        <f>IF(OR($A167="",$B167="",$C167=""),"",'MPTO_working_3-way'!G166)</f>
        <v>2.6216881352458161</v>
      </c>
      <c r="K167" s="17">
        <f>IF(OR($A167="",$B167="",$C167=""),"",'OddsRatio_working_3-way'!H166)</f>
        <v>3.2406425996691723</v>
      </c>
      <c r="L167" s="21">
        <f>IF(OR($A167="",$B167="",$C167=""),"",'OddsRatio_working_3-way'!I166)</f>
        <v>3.2197994126955054</v>
      </c>
      <c r="M167" s="22">
        <f>IF(OR($A167="",$B167="",$C167=""),"",'OddsRatio_working_3-way'!J166)</f>
        <v>2.6257685839460043</v>
      </c>
      <c r="N167" s="23">
        <f t="shared" si="42"/>
        <v>30.894152211379421</v>
      </c>
      <c r="O167" s="24">
        <f t="shared" si="43"/>
        <v>31.091558934774817</v>
      </c>
      <c r="P167" s="24">
        <f t="shared" si="44"/>
        <v>38.014288853845777</v>
      </c>
      <c r="Q167" t="s">
        <v>270</v>
      </c>
      <c r="R167" t="s">
        <v>383</v>
      </c>
      <c r="S167" t="s">
        <v>488</v>
      </c>
      <c r="T167" s="35">
        <v>100</v>
      </c>
      <c r="U167" s="35">
        <f t="shared" si="45"/>
        <v>48.186528497409334</v>
      </c>
      <c r="V167" s="35">
        <f t="shared" si="46"/>
        <v>69.418960244648318</v>
      </c>
      <c r="W167" s="35">
        <f t="shared" si="47"/>
        <v>78.902953586497887</v>
      </c>
      <c r="X167" s="35">
        <f t="shared" si="48"/>
        <v>51.678086168853788</v>
      </c>
      <c r="Y167" s="35">
        <f t="shared" si="49"/>
        <v>72.910517916092786</v>
      </c>
      <c r="Z167" s="35">
        <f t="shared" si="50"/>
        <v>82.394511257942355</v>
      </c>
      <c r="AA167" s="35">
        <f t="shared" si="51"/>
        <v>-3.4915576714444541</v>
      </c>
      <c r="AB167" s="35">
        <f t="shared" si="52"/>
        <v>-3.4915576714444683</v>
      </c>
      <c r="AC167" s="35">
        <f t="shared" si="53"/>
        <v>-3.4915576714444683</v>
      </c>
      <c r="AD167" s="36"/>
      <c r="AE167" s="36"/>
      <c r="AF167">
        <v>2.14</v>
      </c>
      <c r="AG167">
        <v>1.76</v>
      </c>
      <c r="AI167" s="36"/>
      <c r="AJ167" t="s">
        <v>451</v>
      </c>
      <c r="AK167" s="35"/>
      <c r="AL167" s="35"/>
    </row>
    <row r="168" spans="1:38" ht="15" x14ac:dyDescent="0.25">
      <c r="A168">
        <v>1.93</v>
      </c>
      <c r="B168">
        <v>3.27</v>
      </c>
      <c r="C168">
        <v>4.74</v>
      </c>
      <c r="D168" s="20">
        <f t="shared" si="41"/>
        <v>3.4915576714444674E-2</v>
      </c>
      <c r="E168" s="17">
        <f>IF(OR($A168="",$B168="",$C168=""),"",A168*'MPTO_working_3-way'!$I167)</f>
        <v>1.9973870630588781</v>
      </c>
      <c r="F168" s="21">
        <f>IF(OR($A168="",$B168="",$C168=""),"",B168*'MPTO_working_3-way'!$I167)</f>
        <v>3.3841739358562339</v>
      </c>
      <c r="G168" s="22">
        <f>IF(OR($A168="",$B168="",$C168=""),"",C168*'MPTO_working_3-way'!$I167)</f>
        <v>4.9054998336264681</v>
      </c>
      <c r="H168" s="17">
        <f>IF(OR($A168="",$B168="",$C168=""),"",'MPTO_working_3-way'!E167)</f>
        <v>1.9743485159822325</v>
      </c>
      <c r="I168" s="21">
        <f>IF(OR($A168="",$B168="",$C168=""),"",'MPTO_working_3-way'!F167)</f>
        <v>3.3993732754335833</v>
      </c>
      <c r="J168" s="22">
        <f>IF(OR($A168="",$B168="",$C168=""),"",'MPTO_working_3-way'!G167)</f>
        <v>5.016757511146352</v>
      </c>
      <c r="K168" s="17">
        <f>IF(OR($A168="",$B168="",$C168=""),"",'OddsRatio_working_3-way'!H167)</f>
        <v>1.9835580150392969</v>
      </c>
      <c r="L168" s="21">
        <f>IF(OR($A168="",$B168="",$C168=""),"",'OddsRatio_working_3-way'!I167)</f>
        <v>3.4007276281066718</v>
      </c>
      <c r="M168" s="22">
        <f>IF(OR($A168="",$B168="",$C168=""),"",'OddsRatio_working_3-way'!J167)</f>
        <v>4.9553838454268515</v>
      </c>
      <c r="N168" s="23">
        <f t="shared" si="42"/>
        <v>50.065408878165066</v>
      </c>
      <c r="O168" s="24">
        <f t="shared" si="43"/>
        <v>29.549308603932285</v>
      </c>
      <c r="P168" s="24">
        <f t="shared" si="44"/>
        <v>20.385282517902649</v>
      </c>
      <c r="Q168" t="s">
        <v>379</v>
      </c>
      <c r="R168" t="s">
        <v>279</v>
      </c>
      <c r="S168" t="s">
        <v>488</v>
      </c>
      <c r="T168" s="35">
        <v>100</v>
      </c>
      <c r="U168" s="35">
        <f t="shared" si="45"/>
        <v>37.5</v>
      </c>
      <c r="V168" s="35">
        <f t="shared" si="46"/>
        <v>75.369458128078819</v>
      </c>
      <c r="W168" s="35">
        <f t="shared" si="47"/>
        <v>84.227129337539424</v>
      </c>
      <c r="X168" s="35">
        <f t="shared" si="48"/>
        <v>40.403412534381758</v>
      </c>
      <c r="Y168" s="35">
        <f t="shared" si="49"/>
        <v>78.272870662460576</v>
      </c>
      <c r="Z168" s="35">
        <f t="shared" si="50"/>
        <v>87.130541871921181</v>
      </c>
      <c r="AA168" s="35">
        <f t="shared" si="51"/>
        <v>-2.9034125343817578</v>
      </c>
      <c r="AB168" s="35">
        <f t="shared" si="52"/>
        <v>-2.9034125343817578</v>
      </c>
      <c r="AC168" s="35">
        <f t="shared" si="53"/>
        <v>-2.9034125343817578</v>
      </c>
      <c r="AD168" s="36"/>
      <c r="AE168" s="36"/>
      <c r="AF168">
        <v>2.2599999999999998</v>
      </c>
      <c r="AG168">
        <v>1.68</v>
      </c>
      <c r="AI168" s="36"/>
      <c r="AJ168" t="s">
        <v>451</v>
      </c>
      <c r="AK168" s="35"/>
      <c r="AL168" s="35"/>
    </row>
    <row r="169" spans="1:38" ht="15" x14ac:dyDescent="0.25">
      <c r="A169">
        <v>1.6</v>
      </c>
      <c r="B169">
        <v>4.0599999999999996</v>
      </c>
      <c r="C169">
        <v>6.34</v>
      </c>
      <c r="D169" s="20">
        <f t="shared" si="41"/>
        <v>2.9034125343817552E-2</v>
      </c>
      <c r="E169" s="17">
        <f>IF(OR($A169="",$B169="",$C169=""),"",A169*'MPTO_working_3-way'!$I168)</f>
        <v>1.6464546005501082</v>
      </c>
      <c r="F169" s="21">
        <f>IF(OR($A169="",$B169="",$C169=""),"",B169*'MPTO_working_3-way'!$I168)</f>
        <v>4.1778785488958992</v>
      </c>
      <c r="G169" s="22">
        <f>IF(OR($A169="",$B169="",$C169=""),"",C169*'MPTO_working_3-way'!$I168)</f>
        <v>6.5240763546798028</v>
      </c>
      <c r="H169" s="17">
        <f>IF(OR($A169="",$B169="",$C169=""),"",'MPTO_working_3-way'!E168)</f>
        <v>1.6251654709265744</v>
      </c>
      <c r="I169" s="21">
        <f>IF(OR($A169="",$B169="",$C169=""),"",'MPTO_working_3-way'!F168)</f>
        <v>4.2260536922668575</v>
      </c>
      <c r="J169" s="22">
        <f>IF(OR($A169="",$B169="",$C169=""),"",'MPTO_working_3-way'!G168)</f>
        <v>6.7544445076163457</v>
      </c>
      <c r="K169" s="17">
        <f>IF(OR($A169="",$B169="",$C169=""),"",'OddsRatio_working_3-way'!H168)</f>
        <v>1.6325561064159377</v>
      </c>
      <c r="L169" s="21">
        <f>IF(OR($A169="",$B169="",$C169=""),"",'OddsRatio_working_3-way'!I168)</f>
        <v>4.2260361427212816</v>
      </c>
      <c r="M169" s="22">
        <f>IF(OR($A169="",$B169="",$C169=""),"",'OddsRatio_working_3-way'!J168)</f>
        <v>6.6297493471018445</v>
      </c>
      <c r="N169" s="23">
        <f t="shared" si="42"/>
        <v>60.736566903568622</v>
      </c>
      <c r="O169" s="24">
        <f t="shared" si="43"/>
        <v>23.935592868401432</v>
      </c>
      <c r="P169" s="24">
        <f t="shared" si="44"/>
        <v>15.327840228029938</v>
      </c>
      <c r="Q169" t="s">
        <v>382</v>
      </c>
      <c r="R169" t="s">
        <v>283</v>
      </c>
      <c r="S169" t="s">
        <v>488</v>
      </c>
      <c r="T169" s="35">
        <v>100</v>
      </c>
      <c r="U169" s="35">
        <f t="shared" si="45"/>
        <v>55.357142857142868</v>
      </c>
      <c r="V169" s="35">
        <f t="shared" si="46"/>
        <v>71.346704871060169</v>
      </c>
      <c r="W169" s="35">
        <f t="shared" si="47"/>
        <v>70.501474926253692</v>
      </c>
      <c r="X169" s="35">
        <f t="shared" si="48"/>
        <v>58.151820202686146</v>
      </c>
      <c r="Y169" s="35">
        <f t="shared" si="49"/>
        <v>74.141382216603446</v>
      </c>
      <c r="Z169" s="35">
        <f t="shared" si="50"/>
        <v>73.29615227179697</v>
      </c>
      <c r="AA169" s="35">
        <f t="shared" si="51"/>
        <v>-2.7946773455432776</v>
      </c>
      <c r="AB169" s="35">
        <f t="shared" si="52"/>
        <v>-2.7946773455432776</v>
      </c>
      <c r="AC169" s="35">
        <f t="shared" si="53"/>
        <v>-2.7946773455432776</v>
      </c>
      <c r="AD169" s="36"/>
      <c r="AE169" s="36"/>
      <c r="AF169">
        <v>1.85</v>
      </c>
      <c r="AG169">
        <v>2.0499999999999998</v>
      </c>
      <c r="AI169" s="36"/>
      <c r="AJ169" t="s">
        <v>451</v>
      </c>
      <c r="AK169" s="35"/>
      <c r="AL169" s="35"/>
    </row>
    <row r="170" spans="1:38" ht="15" x14ac:dyDescent="0.25">
      <c r="A170">
        <v>2.2400000000000002</v>
      </c>
      <c r="B170">
        <v>3.49</v>
      </c>
      <c r="C170">
        <v>3.39</v>
      </c>
      <c r="D170" s="20">
        <f t="shared" si="41"/>
        <v>2.7946773455432838E-2</v>
      </c>
      <c r="E170" s="17">
        <f>IF(OR($A170="",$B170="",$C170=""),"",A170*'MPTO_working_3-way'!$I169)</f>
        <v>2.3026007725401696</v>
      </c>
      <c r="F170" s="21">
        <f>IF(OR($A170="",$B170="",$C170=""),"",B170*'MPTO_working_3-way'!$I169)</f>
        <v>3.5875342393594609</v>
      </c>
      <c r="G170" s="22">
        <f>IF(OR($A170="",$B170="",$C170=""),"",C170*'MPTO_working_3-way'!$I169)</f>
        <v>3.4847395620139174</v>
      </c>
      <c r="H170" s="17">
        <f>IF(OR($A170="",$B170="",$C170=""),"",'MPTO_working_3-way'!E169)</f>
        <v>2.2877380565702818</v>
      </c>
      <c r="I170" s="21">
        <f>IF(OR($A170="",$B170="",$C170=""),"",'MPTO_working_3-way'!F169)</f>
        <v>3.6072776953928294</v>
      </c>
      <c r="J170" s="22">
        <f>IF(OR($A170="",$B170="",$C170=""),"",'MPTO_working_3-way'!G169)</f>
        <v>3.5005467554742911</v>
      </c>
      <c r="K170" s="17">
        <f>IF(OR($A170="",$B170="",$C170=""),"",'OddsRatio_working_3-way'!H169)</f>
        <v>2.2940331169756027</v>
      </c>
      <c r="L170" s="21">
        <f>IF(OR($A170="",$B170="",$C170=""),"",'OddsRatio_working_3-way'!I169)</f>
        <v>3.5985019848945563</v>
      </c>
      <c r="M170" s="22">
        <f>IF(OR($A170="",$B170="",$C170=""),"",'OddsRatio_working_3-way'!J169)</f>
        <v>3.4941444754610402</v>
      </c>
      <c r="N170" s="23">
        <f t="shared" si="42"/>
        <v>43.429152457758704</v>
      </c>
      <c r="O170" s="24">
        <f t="shared" si="43"/>
        <v>27.874298425610171</v>
      </c>
      <c r="P170" s="24">
        <f t="shared" si="44"/>
        <v>28.696549116631122</v>
      </c>
      <c r="Q170" t="s">
        <v>285</v>
      </c>
      <c r="R170" t="s">
        <v>286</v>
      </c>
      <c r="S170" t="s">
        <v>488</v>
      </c>
      <c r="T170" s="35">
        <v>100</v>
      </c>
      <c r="U170" s="35">
        <f t="shared" si="45"/>
        <v>13.793103448275851</v>
      </c>
      <c r="V170" s="35">
        <f t="shared" si="46"/>
        <v>88.207547169811306</v>
      </c>
      <c r="W170" s="35">
        <f t="shared" si="47"/>
        <v>94.778067885117494</v>
      </c>
      <c r="X170" s="35">
        <f t="shared" si="48"/>
        <v>17.014384945071185</v>
      </c>
      <c r="Y170" s="35">
        <f t="shared" si="49"/>
        <v>91.428828666606648</v>
      </c>
      <c r="Z170" s="35">
        <f t="shared" si="50"/>
        <v>97.999349381912822</v>
      </c>
      <c r="AA170" s="35">
        <f t="shared" si="51"/>
        <v>-3.2212814967953349</v>
      </c>
      <c r="AB170" s="35">
        <f t="shared" si="52"/>
        <v>-3.221281496795342</v>
      </c>
      <c r="AC170" s="35">
        <f t="shared" si="53"/>
        <v>-3.2212814967953278</v>
      </c>
      <c r="AD170" s="36"/>
      <c r="AE170" s="36"/>
      <c r="AF170">
        <v>2.0499999999999998</v>
      </c>
      <c r="AG170">
        <v>1.85</v>
      </c>
      <c r="AI170" s="36"/>
      <c r="AJ170" t="s">
        <v>443</v>
      </c>
      <c r="AK170" s="35"/>
      <c r="AL170" s="35"/>
    </row>
    <row r="171" spans="1:38" ht="15" x14ac:dyDescent="0.25">
      <c r="A171">
        <v>1.1599999999999999</v>
      </c>
      <c r="B171">
        <v>8.48</v>
      </c>
      <c r="C171">
        <v>19.149999999999999</v>
      </c>
      <c r="D171" s="20">
        <f t="shared" si="41"/>
        <v>3.2212814967953252E-2</v>
      </c>
      <c r="E171" s="17">
        <f>IF(OR($A171="",$B171="",$C171=""),"",A171*'MPTO_working_3-way'!$I170)</f>
        <v>1.1973668653628258</v>
      </c>
      <c r="F171" s="21">
        <f>IF(OR($A171="",$B171="",$C171=""),"",B171*'MPTO_working_3-way'!$I170)</f>
        <v>8.7531646709282445</v>
      </c>
      <c r="G171" s="22">
        <f>IF(OR($A171="",$B171="",$C171=""),"",C171*'MPTO_working_3-way'!$I170)</f>
        <v>19.766875406636302</v>
      </c>
      <c r="H171" s="17">
        <f>IF(OR($A171="",$B171="",$C171=""),"",'MPTO_working_3-way'!E170)</f>
        <v>1.1746307564423382</v>
      </c>
      <c r="I171" s="21">
        <f>IF(OR($A171="",$B171="",$C171=""),"",'MPTO_working_3-way'!F170)</f>
        <v>9.3294962584557855</v>
      </c>
      <c r="J171" s="22">
        <f>IF(OR($A171="",$B171="",$C171=""),"",'MPTO_working_3-way'!G170)</f>
        <v>24.107006473761981</v>
      </c>
      <c r="K171" s="17">
        <f>IF(OR($A171="",$B171="",$C171=""),"",'OddsRatio_working_3-way'!H170)</f>
        <v>1.1802407766606684</v>
      </c>
      <c r="L171" s="21">
        <f>IF(OR($A171="",$B171="",$C171=""),"",'OddsRatio_working_3-way'!I170)</f>
        <v>9.4262563088862485</v>
      </c>
      <c r="M171" s="22">
        <f>IF(OR($A171="",$B171="",$C171=""),"",'OddsRatio_working_3-way'!J170)</f>
        <v>21.446063102444569</v>
      </c>
      <c r="N171" s="23">
        <f t="shared" si="42"/>
        <v>83.516592026035426</v>
      </c>
      <c r="O171" s="24">
        <f t="shared" si="43"/>
        <v>11.424439475259561</v>
      </c>
      <c r="P171" s="24">
        <f t="shared" si="44"/>
        <v>5.0589684987050179</v>
      </c>
      <c r="Q171" t="s">
        <v>390</v>
      </c>
      <c r="R171" t="s">
        <v>284</v>
      </c>
      <c r="S171" t="s">
        <v>488</v>
      </c>
      <c r="T171" s="35">
        <v>100</v>
      </c>
      <c r="U171" s="35">
        <f t="shared" si="45"/>
        <v>42.857142857142854</v>
      </c>
      <c r="V171" s="35">
        <f t="shared" si="46"/>
        <v>73.40425531914893</v>
      </c>
      <c r="W171" s="35">
        <f t="shared" si="47"/>
        <v>80.657640232108321</v>
      </c>
      <c r="X171" s="35">
        <f t="shared" si="48"/>
        <v>45.938104448742742</v>
      </c>
      <c r="Y171" s="35">
        <f t="shared" si="49"/>
        <v>76.485216910748818</v>
      </c>
      <c r="Z171" s="35">
        <f t="shared" si="50"/>
        <v>83.738601823708208</v>
      </c>
      <c r="AA171" s="35">
        <f t="shared" si="51"/>
        <v>-3.0809615915998876</v>
      </c>
      <c r="AB171" s="35">
        <f t="shared" si="52"/>
        <v>-3.0809615915998876</v>
      </c>
      <c r="AC171" s="35">
        <f t="shared" si="53"/>
        <v>-3.0809615915998876</v>
      </c>
      <c r="AD171" s="36"/>
      <c r="AE171" s="36"/>
      <c r="AF171">
        <v>1.33</v>
      </c>
      <c r="AG171">
        <v>3.42</v>
      </c>
      <c r="AI171" s="36"/>
      <c r="AJ171" t="s">
        <v>443</v>
      </c>
      <c r="AK171" s="35"/>
      <c r="AL171" s="35"/>
    </row>
    <row r="172" spans="1:38" ht="15" x14ac:dyDescent="0.25">
      <c r="A172">
        <v>1.75</v>
      </c>
      <c r="B172">
        <v>3.76</v>
      </c>
      <c r="C172">
        <v>5.17</v>
      </c>
      <c r="D172" s="20">
        <f t="shared" si="41"/>
        <v>3.0809615915998956E-2</v>
      </c>
      <c r="E172" s="17">
        <f>IF(OR($A172="",$B172="",$C172=""),"",A172*'MPTO_working_3-way'!$I171)</f>
        <v>1.8039168278529982</v>
      </c>
      <c r="F172" s="21">
        <f>IF(OR($A172="",$B172="",$C172=""),"",B172*'MPTO_working_3-way'!$I171)</f>
        <v>3.8758441558441556</v>
      </c>
      <c r="G172" s="22">
        <f>IF(OR($A172="",$B172="",$C172=""),"",C172*'MPTO_working_3-way'!$I171)</f>
        <v>5.3292857142857146</v>
      </c>
      <c r="H172" s="17">
        <f>IF(OR($A172="",$B172="",$C172=""),"",'MPTO_working_3-way'!E171)</f>
        <v>1.7820270824784572</v>
      </c>
      <c r="I172" s="21">
        <f>IF(OR($A172="",$B172="",$C172=""),"",'MPTO_working_3-way'!F171)</f>
        <v>3.9110230547550429</v>
      </c>
      <c r="J172" s="22">
        <f>IF(OR($A172="",$B172="",$C172=""),"",'MPTO_working_3-way'!G171)</f>
        <v>5.4598943927583612</v>
      </c>
      <c r="K172" s="17">
        <f>IF(OR($A172="",$B172="",$C172=""),"",'OddsRatio_working_3-way'!H171)</f>
        <v>1.7900579814004753</v>
      </c>
      <c r="L172" s="21">
        <f>IF(OR($A172="",$B172="",$C172=""),"",'OddsRatio_working_3-way'!I171)</f>
        <v>3.9074133715537496</v>
      </c>
      <c r="M172" s="22">
        <f>IF(OR($A172="",$B172="",$C172=""),"",'OddsRatio_working_3-way'!J171)</f>
        <v>5.3927223765866437</v>
      </c>
      <c r="N172" s="23">
        <f t="shared" si="42"/>
        <v>55.434928293794393</v>
      </c>
      <c r="O172" s="24">
        <f t="shared" si="43"/>
        <v>25.800830987803248</v>
      </c>
      <c r="P172" s="24">
        <f t="shared" si="44"/>
        <v>18.764240718402359</v>
      </c>
      <c r="Q172" t="s">
        <v>392</v>
      </c>
      <c r="R172" t="s">
        <v>384</v>
      </c>
      <c r="S172" t="s">
        <v>488</v>
      </c>
      <c r="T172" s="35">
        <v>100</v>
      </c>
      <c r="U172" s="35">
        <f t="shared" si="45"/>
        <v>15.254237288135595</v>
      </c>
      <c r="V172" s="35">
        <f t="shared" si="46"/>
        <v>86.394557823129261</v>
      </c>
      <c r="W172" s="35">
        <f t="shared" si="47"/>
        <v>94.649545211342968</v>
      </c>
      <c r="X172" s="35">
        <f t="shared" si="48"/>
        <v>18.955896965527785</v>
      </c>
      <c r="Y172" s="35">
        <f t="shared" si="49"/>
        <v>90.096217500521448</v>
      </c>
      <c r="Z172" s="35">
        <f t="shared" si="50"/>
        <v>98.351204888735168</v>
      </c>
      <c r="AA172" s="35">
        <f t="shared" si="51"/>
        <v>-3.7016596773921897</v>
      </c>
      <c r="AB172" s="35">
        <f t="shared" si="52"/>
        <v>-3.7016596773921862</v>
      </c>
      <c r="AC172" s="35">
        <f t="shared" si="53"/>
        <v>-3.7016596773922004</v>
      </c>
      <c r="AD172" s="36"/>
      <c r="AE172" s="36"/>
      <c r="AF172">
        <v>2</v>
      </c>
      <c r="AG172">
        <v>1.89</v>
      </c>
      <c r="AI172" s="36"/>
      <c r="AJ172" t="s">
        <v>443</v>
      </c>
      <c r="AK172" s="35"/>
      <c r="AL172" s="35"/>
    </row>
    <row r="173" spans="1:38" ht="15" x14ac:dyDescent="0.25">
      <c r="A173">
        <v>1.18</v>
      </c>
      <c r="B173">
        <v>7.35</v>
      </c>
      <c r="C173">
        <v>18.690000000000001</v>
      </c>
      <c r="D173" s="20">
        <f t="shared" si="41"/>
        <v>3.7016596773921995E-2</v>
      </c>
      <c r="E173" s="17">
        <f>IF(OR($A173="",$B173="",$C173=""),"",A173*'MPTO_working_3-way'!$I172)</f>
        <v>1.223679584193228</v>
      </c>
      <c r="F173" s="21">
        <f>IF(OR($A173="",$B173="",$C173=""),"",B173*'MPTO_working_3-way'!$I172)</f>
        <v>7.6220719862883266</v>
      </c>
      <c r="G173" s="22">
        <f>IF(OR($A173="",$B173="",$C173=""),"",C173*'MPTO_working_3-way'!$I172)</f>
        <v>19.381840193704605</v>
      </c>
      <c r="H173" s="17">
        <f>IF(OR($A173="",$B173="",$C173=""),"",'MPTO_working_3-way'!E172)</f>
        <v>1.1974344800625893</v>
      </c>
      <c r="I173" s="21">
        <f>IF(OR($A173="",$B173="",$C173=""),"",'MPTO_working_3-way'!F172)</f>
        <v>8.0830578699906113</v>
      </c>
      <c r="J173" s="22">
        <f>IF(OR($A173="",$B173="",$C173=""),"",'MPTO_working_3-way'!G172)</f>
        <v>24.292078844398773</v>
      </c>
      <c r="K173" s="17">
        <f>IF(OR($A173="",$B173="",$C173=""),"",'OddsRatio_working_3-way'!H172)</f>
        <v>1.2040518919339012</v>
      </c>
      <c r="L173" s="21">
        <f>IF(OR($A173="",$B173="",$C173=""),"",'OddsRatio_working_3-way'!I172)</f>
        <v>8.1984972987792997</v>
      </c>
      <c r="M173" s="22">
        <f>IF(OR($A173="",$B173="",$C173=""),"",'OddsRatio_working_3-way'!J172)</f>
        <v>21.053766490615097</v>
      </c>
      <c r="N173" s="23">
        <f t="shared" si="42"/>
        <v>81.720739065798824</v>
      </c>
      <c r="O173" s="24">
        <f t="shared" si="43"/>
        <v>13.119792122128249</v>
      </c>
      <c r="P173" s="24">
        <f t="shared" si="44"/>
        <v>5.1594688120729062</v>
      </c>
      <c r="Q173" t="s">
        <v>288</v>
      </c>
      <c r="R173" t="s">
        <v>387</v>
      </c>
      <c r="S173" t="s">
        <v>488</v>
      </c>
      <c r="T173" s="35">
        <v>100</v>
      </c>
      <c r="U173" s="35">
        <f t="shared" si="45"/>
        <v>44.751381215469614</v>
      </c>
      <c r="V173" s="35">
        <f t="shared" si="46"/>
        <v>74.619289340101517</v>
      </c>
      <c r="W173" s="35">
        <f t="shared" si="47"/>
        <v>77.728285077951</v>
      </c>
      <c r="X173" s="35">
        <f t="shared" si="48"/>
        <v>47.652425581947469</v>
      </c>
      <c r="Y173" s="35">
        <f t="shared" si="49"/>
        <v>77.520333706579379</v>
      </c>
      <c r="Z173" s="35">
        <f t="shared" si="50"/>
        <v>80.629329444428862</v>
      </c>
      <c r="AA173" s="35">
        <f t="shared" si="51"/>
        <v>-2.9010443664778549</v>
      </c>
      <c r="AB173" s="35">
        <f t="shared" si="52"/>
        <v>-2.901044366477862</v>
      </c>
      <c r="AC173" s="35">
        <f t="shared" si="53"/>
        <v>-2.901044366477862</v>
      </c>
      <c r="AD173" s="36"/>
      <c r="AE173" s="36"/>
      <c r="AF173">
        <v>1.41</v>
      </c>
      <c r="AG173">
        <v>2.97</v>
      </c>
      <c r="AI173" s="36"/>
      <c r="AJ173" t="s">
        <v>443</v>
      </c>
      <c r="AK173" s="35"/>
      <c r="AL173" s="35"/>
    </row>
    <row r="174" spans="1:38" ht="15" x14ac:dyDescent="0.25">
      <c r="A174">
        <v>1.81</v>
      </c>
      <c r="B174">
        <v>3.94</v>
      </c>
      <c r="C174">
        <v>4.49</v>
      </c>
      <c r="D174" s="20">
        <f t="shared" si="41"/>
        <v>2.9010443664778673E-2</v>
      </c>
      <c r="E174" s="17">
        <f>IF(OR($A174="",$B174="",$C174=""),"",A174*'MPTO_working_3-way'!$I173)</f>
        <v>1.8625089030332496</v>
      </c>
      <c r="F174" s="21">
        <f>IF(OR($A174="",$B174="",$C174=""),"",B174*'MPTO_working_3-way'!$I173)</f>
        <v>4.0543011480392277</v>
      </c>
      <c r="G174" s="22">
        <f>IF(OR($A174="",$B174="",$C174=""),"",C174*'MPTO_working_3-way'!$I173)</f>
        <v>4.6202568920548561</v>
      </c>
      <c r="H174" s="17">
        <f>IF(OR($A174="",$B174="",$C174=""),"",'MPTO_working_3-way'!E173)</f>
        <v>1.8422447503193438</v>
      </c>
      <c r="I174" s="21">
        <f>IF(OR($A174="",$B174="",$C174=""),"",'MPTO_working_3-way'!F173)</f>
        <v>4.0960615110508005</v>
      </c>
      <c r="J174" s="22">
        <f>IF(OR($A174="",$B174="",$C174=""),"",'MPTO_working_3-way'!G173)</f>
        <v>4.6937999302819424</v>
      </c>
      <c r="K174" s="17">
        <f>IF(OR($A174="",$B174="",$C174=""),"",'OddsRatio_working_3-way'!H173)</f>
        <v>1.8497341860294931</v>
      </c>
      <c r="L174" s="21">
        <f>IF(OR($A174="",$B174="",$C174=""),"",'OddsRatio_working_3-way'!I173)</f>
        <v>4.0842203789218665</v>
      </c>
      <c r="M174" s="22">
        <f>IF(OR($A174="",$B174="",$C174=""),"",'OddsRatio_working_3-way'!J173)</f>
        <v>4.6612003817813985</v>
      </c>
      <c r="N174" s="23">
        <f t="shared" si="42"/>
        <v>53.691018516551381</v>
      </c>
      <c r="O174" s="24">
        <f t="shared" si="43"/>
        <v>24.665163328669546</v>
      </c>
      <c r="P174" s="24">
        <f t="shared" si="44"/>
        <v>21.643818154779066</v>
      </c>
      <c r="Q174" t="s">
        <v>197</v>
      </c>
      <c r="R174" t="s">
        <v>287</v>
      </c>
      <c r="S174" t="s">
        <v>488</v>
      </c>
      <c r="T174" s="35">
        <v>100</v>
      </c>
      <c r="U174" s="35">
        <f t="shared" si="45"/>
        <v>61.538461538461533</v>
      </c>
      <c r="V174" s="35">
        <f t="shared" si="46"/>
        <v>70.238095238095241</v>
      </c>
      <c r="W174" s="35">
        <f t="shared" si="47"/>
        <v>65.635738831615114</v>
      </c>
      <c r="X174" s="35">
        <f t="shared" si="48"/>
        <v>64.126165930289631</v>
      </c>
      <c r="Y174" s="35">
        <f t="shared" si="49"/>
        <v>72.825799629923338</v>
      </c>
      <c r="Z174" s="35">
        <f t="shared" si="50"/>
        <v>68.223443223443226</v>
      </c>
      <c r="AA174" s="35">
        <f t="shared" si="51"/>
        <v>-2.5877043918280975</v>
      </c>
      <c r="AB174" s="35">
        <f t="shared" si="52"/>
        <v>-2.5877043918280975</v>
      </c>
      <c r="AC174" s="35">
        <f t="shared" si="53"/>
        <v>-2.5877043918281117</v>
      </c>
      <c r="AD174" s="36"/>
      <c r="AE174" s="36"/>
      <c r="AF174">
        <v>1.76</v>
      </c>
      <c r="AG174">
        <v>2.15</v>
      </c>
      <c r="AI174" s="36"/>
      <c r="AJ174" t="s">
        <v>443</v>
      </c>
      <c r="AK174" s="35"/>
      <c r="AL174" s="35"/>
    </row>
    <row r="175" spans="1:38" ht="15" x14ac:dyDescent="0.25">
      <c r="A175">
        <v>2.6</v>
      </c>
      <c r="B175">
        <v>3.36</v>
      </c>
      <c r="C175">
        <v>2.91</v>
      </c>
      <c r="D175" s="20">
        <f t="shared" si="41"/>
        <v>2.587704391828094E-2</v>
      </c>
      <c r="E175" s="17">
        <f>IF(OR($A175="",$B175="",$C175=""),"",A175*'MPTO_working_3-way'!$I174)</f>
        <v>2.6672803141875305</v>
      </c>
      <c r="F175" s="21">
        <f>IF(OR($A175="",$B175="",$C175=""),"",B175*'MPTO_working_3-way'!$I174)</f>
        <v>3.446946867565424</v>
      </c>
      <c r="G175" s="22">
        <f>IF(OR($A175="",$B175="",$C175=""),"",C175*'MPTO_working_3-way'!$I174)</f>
        <v>2.9853021978021976</v>
      </c>
      <c r="H175" s="17">
        <f>IF(OR($A175="",$B175="",$C175=""),"",'MPTO_working_3-way'!E174)</f>
        <v>2.6596473020363409</v>
      </c>
      <c r="I175" s="21">
        <f>IF(OR($A175="",$B175="",$C175=""),"",'MPTO_working_3-way'!F174)</f>
        <v>3.4602870396585144</v>
      </c>
      <c r="J175" s="22">
        <f>IF(OR($A175="",$B175="",$C175=""),"",'MPTO_working_3-way'!G174)</f>
        <v>2.9849237734714773</v>
      </c>
      <c r="K175" s="17">
        <f>IF(OR($A175="",$B175="",$C175=""),"",'OddsRatio_working_3-way'!H174)</f>
        <v>2.663278693934847</v>
      </c>
      <c r="L175" s="21">
        <f>IF(OR($A175="",$B175="",$C175=""),"",'OddsRatio_working_3-way'!I174)</f>
        <v>3.4533360735538987</v>
      </c>
      <c r="M175" s="22">
        <f>IF(OR($A175="",$B175="",$C175=""),"",'OddsRatio_working_3-way'!J174)</f>
        <v>2.985538940884723</v>
      </c>
      <c r="N175" s="23">
        <f t="shared" si="42"/>
        <v>37.491372567063912</v>
      </c>
      <c r="O175" s="24">
        <f t="shared" si="43"/>
        <v>29.011181153085175</v>
      </c>
      <c r="P175" s="24">
        <f t="shared" si="44"/>
        <v>33.497446279850919</v>
      </c>
      <c r="Q175" t="s">
        <v>432</v>
      </c>
      <c r="R175" t="s">
        <v>393</v>
      </c>
      <c r="S175" t="s">
        <v>488</v>
      </c>
      <c r="T175" s="35">
        <v>100</v>
      </c>
      <c r="U175" s="35">
        <f t="shared" si="45"/>
        <v>21.259842519685037</v>
      </c>
      <c r="V175" s="35">
        <f t="shared" si="46"/>
        <v>83.41625207296849</v>
      </c>
      <c r="W175" s="35">
        <f t="shared" si="47"/>
        <v>92.531740104555638</v>
      </c>
      <c r="X175" s="35">
        <f t="shared" si="48"/>
        <v>24.052007822475868</v>
      </c>
      <c r="Y175" s="35">
        <f t="shared" si="49"/>
        <v>86.208417375759311</v>
      </c>
      <c r="Z175" s="35">
        <f t="shared" si="50"/>
        <v>95.323905407346459</v>
      </c>
      <c r="AA175" s="35">
        <f t="shared" si="51"/>
        <v>-2.7921653027908313</v>
      </c>
      <c r="AB175" s="35">
        <f t="shared" si="52"/>
        <v>-2.7921653027908206</v>
      </c>
      <c r="AC175" s="35">
        <f t="shared" si="53"/>
        <v>-2.7921653027908206</v>
      </c>
      <c r="AD175" s="36"/>
      <c r="AE175" s="36"/>
      <c r="AF175">
        <v>2.19</v>
      </c>
      <c r="AG175">
        <v>1.73</v>
      </c>
      <c r="AI175" s="36"/>
      <c r="AJ175" t="s">
        <v>444</v>
      </c>
      <c r="AK175" s="35"/>
      <c r="AL175" s="35"/>
    </row>
    <row r="176" spans="1:38" ht="15" x14ac:dyDescent="0.25">
      <c r="A176">
        <v>1.27</v>
      </c>
      <c r="B176">
        <v>6.03</v>
      </c>
      <c r="C176">
        <v>13.39</v>
      </c>
      <c r="D176" s="20">
        <f t="shared" si="41"/>
        <v>2.7921653027908278E-2</v>
      </c>
      <c r="E176" s="17">
        <f>IF(OR($A176="",$B176="",$C176=""),"",A176*'MPTO_working_3-way'!$I175)</f>
        <v>1.3054604993454435</v>
      </c>
      <c r="F176" s="21">
        <f>IF(OR($A176="",$B176="",$C176=""),"",B176*'MPTO_working_3-way'!$I175)</f>
        <v>6.1983675677582868</v>
      </c>
      <c r="G176" s="22">
        <f>IF(OR($A176="",$B176="",$C176=""),"",C176*'MPTO_working_3-way'!$I175)</f>
        <v>13.763870934043693</v>
      </c>
      <c r="H176" s="17">
        <f>IF(OR($A176="",$B176="",$C176=""),"",'MPTO_working_3-way'!E175)</f>
        <v>1.2851911735899522</v>
      </c>
      <c r="I176" s="21">
        <f>IF(OR($A176="",$B176="",$C176=""),"",'MPTO_working_3-way'!F175)</f>
        <v>6.3885410387388184</v>
      </c>
      <c r="J176" s="22">
        <f>IF(OR($A176="",$B176="",$C176=""),"",'MPTO_working_3-way'!G175)</f>
        <v>15.29627790223328</v>
      </c>
      <c r="K176" s="17">
        <f>IF(OR($A176="",$B176="",$C176=""),"",'OddsRatio_working_3-way'!H175)</f>
        <v>1.2909965006551849</v>
      </c>
      <c r="L176" s="21">
        <f>IF(OR($A176="",$B176="",$C176=""),"",'OddsRatio_working_3-way'!I175)</f>
        <v>6.4211570307243697</v>
      </c>
      <c r="M176" s="22">
        <f>IF(OR($A176="",$B176="",$C176=""),"",'OddsRatio_working_3-way'!J175)</f>
        <v>14.353506085621261</v>
      </c>
      <c r="N176" s="23">
        <f t="shared" si="42"/>
        <v>76.601321947420004</v>
      </c>
      <c r="O176" s="24">
        <f t="shared" si="43"/>
        <v>16.133280078478176</v>
      </c>
      <c r="P176" s="24">
        <f t="shared" si="44"/>
        <v>7.2653979741018224</v>
      </c>
      <c r="Q176" t="s">
        <v>199</v>
      </c>
      <c r="R176" t="s">
        <v>295</v>
      </c>
      <c r="S176" t="s">
        <v>488</v>
      </c>
      <c r="T176" s="35">
        <v>100</v>
      </c>
      <c r="U176" s="35">
        <f t="shared" si="45"/>
        <v>90.71494893221913</v>
      </c>
      <c r="V176" s="35">
        <f t="shared" si="46"/>
        <v>81.412639405204473</v>
      </c>
      <c r="W176" s="35">
        <f t="shared" si="47"/>
        <v>24.81203007518797</v>
      </c>
      <c r="X176" s="35">
        <f t="shared" si="48"/>
        <v>93.775330519607564</v>
      </c>
      <c r="Y176" s="35">
        <f t="shared" si="49"/>
        <v>84.473020992592893</v>
      </c>
      <c r="Z176" s="35">
        <f t="shared" si="50"/>
        <v>27.872411662576411</v>
      </c>
      <c r="AA176" s="35">
        <f t="shared" si="51"/>
        <v>-3.0603815873884344</v>
      </c>
      <c r="AB176" s="35">
        <f t="shared" si="52"/>
        <v>-3.0603815873884201</v>
      </c>
      <c r="AC176" s="35">
        <f t="shared" si="53"/>
        <v>-3.0603815873884415</v>
      </c>
      <c r="AD176" s="36"/>
      <c r="AE176" s="36"/>
      <c r="AF176">
        <v>1.76</v>
      </c>
      <c r="AG176">
        <v>2.15</v>
      </c>
      <c r="AI176" s="36"/>
      <c r="AJ176" t="s">
        <v>444</v>
      </c>
      <c r="AK176" s="35"/>
      <c r="AL176" s="35"/>
    </row>
    <row r="177" spans="1:38" ht="15" x14ac:dyDescent="0.25">
      <c r="A177">
        <v>10.77</v>
      </c>
      <c r="B177">
        <v>5.38</v>
      </c>
      <c r="C177">
        <v>1.33</v>
      </c>
      <c r="D177" s="20">
        <f t="shared" si="41"/>
        <v>3.0603815873884388E-2</v>
      </c>
      <c r="E177" s="17">
        <f>IF(OR($A177="",$B177="",$C177=""),"",A177*'MPTO_working_3-way'!$I176)</f>
        <v>11.099603096961735</v>
      </c>
      <c r="F177" s="21">
        <f>IF(OR($A177="",$B177="",$C177=""),"",B177*'MPTO_working_3-way'!$I176)</f>
        <v>5.5446485294014982</v>
      </c>
      <c r="G177" s="22">
        <f>IF(OR($A177="",$B177="",$C177=""),"",C177*'MPTO_working_3-way'!$I176)</f>
        <v>1.3707030751122664</v>
      </c>
      <c r="H177" s="17">
        <f>IF(OR($A177="",$B177="",$C177=""),"",'MPTO_working_3-way'!E176)</f>
        <v>12.099324996684592</v>
      </c>
      <c r="I177" s="21">
        <f>IF(OR($A177="",$B177="",$C177=""),"",'MPTO_working_3-way'!F176)</f>
        <v>5.6924159728927988</v>
      </c>
      <c r="J177" s="22">
        <f>IF(OR($A177="",$B177="",$C177=""),"",'MPTO_working_3-way'!G176)</f>
        <v>1.3482932268283176</v>
      </c>
      <c r="K177" s="17">
        <f>IF(OR($A177="",$B177="",$C177=""),"",'OddsRatio_working_3-way'!H176)</f>
        <v>11.509214470530587</v>
      </c>
      <c r="L177" s="21">
        <f>IF(OR($A177="",$B177="",$C177=""),"",'OddsRatio_working_3-way'!I176)</f>
        <v>5.7113980942603852</v>
      </c>
      <c r="M177" s="22">
        <f>IF(OR($A177="",$B177="",$C177=""),"",'OddsRatio_working_3-way'!J176)</f>
        <v>1.3549683495675635</v>
      </c>
      <c r="N177" s="23">
        <f t="shared" si="42"/>
        <v>9.0093311559377049</v>
      </c>
      <c r="O177" s="24">
        <f t="shared" si="43"/>
        <v>18.035408280566745</v>
      </c>
      <c r="P177" s="24">
        <f t="shared" si="44"/>
        <v>72.955260563495543</v>
      </c>
      <c r="Q177" t="s">
        <v>394</v>
      </c>
      <c r="R177" t="s">
        <v>198</v>
      </c>
      <c r="S177" t="s">
        <v>488</v>
      </c>
      <c r="T177" s="35">
        <v>100</v>
      </c>
      <c r="U177" s="35">
        <f t="shared" si="45"/>
        <v>82.046678635547579</v>
      </c>
      <c r="V177" s="35">
        <f t="shared" si="46"/>
        <v>75.609756097560975</v>
      </c>
      <c r="W177" s="35">
        <f t="shared" si="47"/>
        <v>39.393939393939398</v>
      </c>
      <c r="X177" s="35">
        <f t="shared" si="48"/>
        <v>84.996304508499634</v>
      </c>
      <c r="Y177" s="35">
        <f t="shared" si="49"/>
        <v>78.55938197051303</v>
      </c>
      <c r="Z177" s="35">
        <f t="shared" si="50"/>
        <v>42.343565266891446</v>
      </c>
      <c r="AA177" s="35">
        <f t="shared" si="51"/>
        <v>-2.9496258729520548</v>
      </c>
      <c r="AB177" s="35">
        <f t="shared" si="52"/>
        <v>-2.9496258729520548</v>
      </c>
      <c r="AC177" s="35">
        <f t="shared" si="53"/>
        <v>-2.9496258729520477</v>
      </c>
      <c r="AD177" s="36"/>
      <c r="AE177" s="36"/>
      <c r="AF177">
        <v>1.73</v>
      </c>
      <c r="AG177">
        <v>2.2000000000000002</v>
      </c>
      <c r="AI177" s="36"/>
      <c r="AJ177" t="s">
        <v>444</v>
      </c>
      <c r="AK177" s="35"/>
      <c r="AL177" s="35"/>
    </row>
    <row r="178" spans="1:38" s="35" customFormat="1" ht="15" x14ac:dyDescent="0.25">
      <c r="A178">
        <v>5.57</v>
      </c>
      <c r="B178">
        <v>4.0999999999999996</v>
      </c>
      <c r="C178">
        <v>1.65</v>
      </c>
      <c r="D178" s="20">
        <f t="shared" si="41"/>
        <v>2.9496258729520441E-2</v>
      </c>
      <c r="E178" s="17">
        <f>IF(OR($A178="",$B178="",$C178=""),"",A178*'MPTO_working_3-way'!$I177)</f>
        <v>5.7342941611234295</v>
      </c>
      <c r="F178" s="21">
        <f>IF(OR($A178="",$B178="",$C178=""),"",B178*'MPTO_working_3-way'!$I177)</f>
        <v>4.2209346607910332</v>
      </c>
      <c r="G178" s="22">
        <f>IF(OR($A178="",$B178="",$C178=""),"",C178*'MPTO_working_3-way'!$I177)</f>
        <v>1.6986688269037087</v>
      </c>
      <c r="H178" s="17">
        <f>IF(OR($A178="",$B178="",$C178=""),"",'MPTO_working_3-way'!E177)</f>
        <v>5.8927127669279136</v>
      </c>
      <c r="I178" s="21">
        <f>IF(OR($A178="",$B178="",$C178=""),"",'MPTO_working_3-way'!F177)</f>
        <v>4.2722198181787254</v>
      </c>
      <c r="J178" s="22">
        <f>IF(OR($A178="",$B178="",$C178=""),"",'MPTO_working_3-way'!G177)</f>
        <v>1.6772092692013518</v>
      </c>
      <c r="K178" s="17">
        <f>IF(OR($A178="",$B178="",$C178=""),"",'OddsRatio_working_3-way'!H177)</f>
        <v>5.8141095875471116</v>
      </c>
      <c r="L178" s="21">
        <f>IF(OR($A178="",$B178="",$C178=""),"",'OddsRatio_working_3-way'!I177)</f>
        <v>4.265588560480535</v>
      </c>
      <c r="M178" s="22">
        <f>IF(OR($A178="",$B178="",$C178=""),"",'OddsRatio_working_3-way'!J177)</f>
        <v>1.684720182036241</v>
      </c>
      <c r="N178" s="23">
        <f t="shared" si="42"/>
        <v>17.438937939034606</v>
      </c>
      <c r="O178" s="24">
        <f t="shared" si="43"/>
        <v>23.691435200103118</v>
      </c>
      <c r="P178" s="24">
        <f t="shared" si="44"/>
        <v>58.86962686086229</v>
      </c>
      <c r="Q178" t="s">
        <v>296</v>
      </c>
      <c r="R178" t="s">
        <v>289</v>
      </c>
      <c r="S178" t="s">
        <v>488</v>
      </c>
      <c r="T178" s="35">
        <v>100</v>
      </c>
      <c r="U178" s="35">
        <f t="shared" si="45"/>
        <v>90.512333965844405</v>
      </c>
      <c r="V178" s="35">
        <f t="shared" si="46"/>
        <v>81.651376146788976</v>
      </c>
      <c r="W178" s="35">
        <f t="shared" si="47"/>
        <v>24.81203007518797</v>
      </c>
      <c r="X178" s="35">
        <f t="shared" si="48"/>
        <v>93.536593778023033</v>
      </c>
      <c r="Y178" s="35">
        <f t="shared" si="49"/>
        <v>84.675635958967618</v>
      </c>
      <c r="Z178" s="35">
        <f t="shared" si="50"/>
        <v>27.836289887366604</v>
      </c>
      <c r="AA178" s="35">
        <f t="shared" si="51"/>
        <v>-3.0242598121786273</v>
      </c>
      <c r="AB178" s="35">
        <f t="shared" si="52"/>
        <v>-3.0242598121786415</v>
      </c>
      <c r="AC178" s="35">
        <f t="shared" si="53"/>
        <v>-3.0242598121786344</v>
      </c>
      <c r="AD178" s="36"/>
      <c r="AE178" s="36"/>
      <c r="AF178">
        <v>1.78</v>
      </c>
      <c r="AG178">
        <v>2.12</v>
      </c>
      <c r="AH178" s="36"/>
      <c r="AI178" s="36"/>
      <c r="AJ178" t="s">
        <v>444</v>
      </c>
    </row>
    <row r="179" spans="1:38" ht="15" x14ac:dyDescent="0.25">
      <c r="A179">
        <v>10.54</v>
      </c>
      <c r="B179">
        <v>5.45</v>
      </c>
      <c r="C179">
        <v>1.33</v>
      </c>
      <c r="D179" s="20">
        <f t="shared" si="41"/>
        <v>3.0242598121786202E-2</v>
      </c>
      <c r="E179" s="17">
        <f>IF(OR($A179="",$B179="",$C179=""),"",A179*'MPTO_working_3-way'!$I178)</f>
        <v>10.858756984203625</v>
      </c>
      <c r="F179" s="21">
        <f>IF(OR($A179="",$B179="",$C179=""),"",B179*'MPTO_working_3-way'!$I178)</f>
        <v>5.6148221597637349</v>
      </c>
      <c r="G179" s="22">
        <f>IF(OR($A179="",$B179="",$C179=""),"",C179*'MPTO_working_3-way'!$I178)</f>
        <v>1.3702226555019756</v>
      </c>
      <c r="H179" s="17">
        <f>IF(OR($A179="",$B179="",$C179=""),"",'MPTO_working_3-way'!E178)</f>
        <v>11.793037711879442</v>
      </c>
      <c r="I179" s="21">
        <f>IF(OR($A179="",$B179="",$C179=""),"",'MPTO_working_3-way'!F178)</f>
        <v>5.7668340123022048</v>
      </c>
      <c r="J179" s="22">
        <f>IF(OR($A179="",$B179="",$C179=""),"",'MPTO_working_3-way'!G178)</f>
        <v>1.3480743770868686</v>
      </c>
      <c r="K179" s="17">
        <f>IF(OR($A179="",$B179="",$C179=""),"",'OddsRatio_working_3-way'!H178)</f>
        <v>11.252728607269603</v>
      </c>
      <c r="L179" s="21">
        <f>IF(OR($A179="",$B179="",$C179=""),"",'OddsRatio_working_3-way'!I178)</f>
        <v>5.7824572643972472</v>
      </c>
      <c r="M179" s="22">
        <f>IF(OR($A179="",$B179="",$C179=""),"",'OddsRatio_working_3-way'!J178)</f>
        <v>1.3546541342137284</v>
      </c>
      <c r="N179" s="23">
        <f t="shared" si="42"/>
        <v>9.2091571940942494</v>
      </c>
      <c r="O179" s="24">
        <f t="shared" si="43"/>
        <v>17.810003087294199</v>
      </c>
      <c r="P179" s="24">
        <f t="shared" si="44"/>
        <v>72.980839718611563</v>
      </c>
      <c r="Q179" t="s">
        <v>482</v>
      </c>
      <c r="R179" t="s">
        <v>483</v>
      </c>
      <c r="S179" t="s">
        <v>488</v>
      </c>
      <c r="T179" s="35">
        <v>100</v>
      </c>
      <c r="U179" s="35">
        <f t="shared" si="45"/>
        <v>12.280701754385953</v>
      </c>
      <c r="V179" s="35">
        <f t="shared" si="46"/>
        <v>89.059080962800877</v>
      </c>
      <c r="W179" s="35">
        <f t="shared" si="47"/>
        <v>95.623632385120345</v>
      </c>
      <c r="X179" s="35">
        <f t="shared" si="48"/>
        <v>15.317286652078774</v>
      </c>
      <c r="Y179" s="35">
        <f t="shared" si="49"/>
        <v>92.095665860493696</v>
      </c>
      <c r="Z179" s="35">
        <f t="shared" si="50"/>
        <v>98.660217282813164</v>
      </c>
      <c r="AA179" s="35">
        <f t="shared" si="51"/>
        <v>-3.0365848976928209</v>
      </c>
      <c r="AB179" s="35">
        <f t="shared" si="52"/>
        <v>-3.0365848976928191</v>
      </c>
      <c r="AC179" s="35">
        <f t="shared" si="53"/>
        <v>-3.0365848976928191</v>
      </c>
      <c r="AD179" s="36"/>
      <c r="AE179" s="36"/>
      <c r="AF179">
        <v>1.78</v>
      </c>
      <c r="AG179">
        <v>2.12</v>
      </c>
      <c r="AI179" s="36"/>
      <c r="AJ179" t="s">
        <v>461</v>
      </c>
      <c r="AK179" s="35"/>
      <c r="AL179" s="35"/>
    </row>
    <row r="180" spans="1:38" ht="15" x14ac:dyDescent="0.25">
      <c r="A180">
        <v>1.1399999999999999</v>
      </c>
      <c r="B180">
        <v>9.14</v>
      </c>
      <c r="C180">
        <v>22.85</v>
      </c>
      <c r="D180" s="20">
        <f t="shared" si="41"/>
        <v>3.0365848976928067E-2</v>
      </c>
      <c r="E180" s="17">
        <f>IF(OR($A180="",$B180="",$C180=""),"",A180*'MPTO_working_3-way'!$I179)</f>
        <v>1.1746170678336978</v>
      </c>
      <c r="F180" s="21">
        <f>IF(OR($A180="",$B180="",$C180=""),"",B180*'MPTO_working_3-way'!$I179)</f>
        <v>9.4175438596491237</v>
      </c>
      <c r="G180" s="22">
        <f>IF(OR($A180="",$B180="",$C180=""),"",C180*'MPTO_working_3-way'!$I179)</f>
        <v>23.543859649122808</v>
      </c>
      <c r="H180" s="17">
        <f>IF(OR($A180="",$B180="",$C180=""),"",'MPTO_working_3-way'!E179)</f>
        <v>1.153308047639428</v>
      </c>
      <c r="I180" s="21">
        <f>IF(OR($A180="",$B180="",$C180=""),"",'MPTO_working_3-way'!F179)</f>
        <v>10.071787601495037</v>
      </c>
      <c r="J180" s="22">
        <f>IF(OR($A180="",$B180="",$C180=""),"",'MPTO_working_3-way'!G179)</f>
        <v>29.724990490680863</v>
      </c>
      <c r="K180" s="17">
        <f>IF(OR($A180="",$B180="",$C180=""),"",'OddsRatio_working_3-way'!H179)</f>
        <v>1.1584534011452956</v>
      </c>
      <c r="L180" s="21">
        <f>IF(OR($A180="",$B180="",$C180=""),"",'OddsRatio_working_3-way'!I179)</f>
        <v>10.212933466590769</v>
      </c>
      <c r="M180" s="22">
        <f>IF(OR($A180="",$B180="",$C180=""),"",'OddsRatio_working_3-way'!J179)</f>
        <v>25.730048678747952</v>
      </c>
      <c r="N180" s="23">
        <f t="shared" si="42"/>
        <v>85.134128166915062</v>
      </c>
      <c r="O180" s="24">
        <f t="shared" si="43"/>
        <v>10.618479880774961</v>
      </c>
      <c r="P180" s="24">
        <f t="shared" si="44"/>
        <v>4.247391952309985</v>
      </c>
      <c r="Q180" t="s">
        <v>484</v>
      </c>
      <c r="R180" t="s">
        <v>485</v>
      </c>
      <c r="S180" t="s">
        <v>488</v>
      </c>
      <c r="T180" s="35">
        <v>100</v>
      </c>
      <c r="U180" s="35">
        <f t="shared" si="45"/>
        <v>72.752043596730246</v>
      </c>
      <c r="V180" s="35">
        <f t="shared" si="46"/>
        <v>69.418960244648318</v>
      </c>
      <c r="W180" s="35">
        <f t="shared" si="47"/>
        <v>55.55555555555555</v>
      </c>
      <c r="X180" s="35">
        <f t="shared" si="48"/>
        <v>75.025484199796125</v>
      </c>
      <c r="Y180" s="35">
        <f t="shared" si="49"/>
        <v>71.692400847714197</v>
      </c>
      <c r="Z180" s="35">
        <f t="shared" si="50"/>
        <v>57.828996158621436</v>
      </c>
      <c r="AA180" s="35">
        <f t="shared" si="51"/>
        <v>-2.2734406030658789</v>
      </c>
      <c r="AB180" s="35">
        <f t="shared" si="52"/>
        <v>-2.2734406030658789</v>
      </c>
      <c r="AC180" s="35">
        <f t="shared" si="53"/>
        <v>-2.273440603065886</v>
      </c>
      <c r="AD180" s="36"/>
      <c r="AE180" s="36"/>
      <c r="AF180">
        <v>1.45</v>
      </c>
      <c r="AG180">
        <v>2.85</v>
      </c>
      <c r="AI180" s="36"/>
      <c r="AJ180" t="s">
        <v>461</v>
      </c>
      <c r="AK180" s="35"/>
      <c r="AL180" s="35"/>
    </row>
    <row r="181" spans="1:38" s="35" customFormat="1" ht="15" x14ac:dyDescent="0.25">
      <c r="A181">
        <v>3.67</v>
      </c>
      <c r="B181">
        <v>3.27</v>
      </c>
      <c r="C181">
        <v>2.25</v>
      </c>
      <c r="D181" s="20">
        <f t="shared" si="41"/>
        <v>2.2734406030658683E-2</v>
      </c>
      <c r="E181" s="17">
        <f>IF(OR($A181="",$B181="",$C181=""),"",A181*'MPTO_working_3-way'!$I180)</f>
        <v>3.7534352701325173</v>
      </c>
      <c r="F181" s="21">
        <f>IF(OR($A181="",$B181="",$C181=""),"",B181*'MPTO_working_3-way'!$I180)</f>
        <v>3.3443415077202538</v>
      </c>
      <c r="G181" s="22">
        <f>IF(OR($A181="",$B181="",$C181=""),"",C181*'MPTO_working_3-way'!$I180)</f>
        <v>2.3011524135689818</v>
      </c>
      <c r="H181" s="17">
        <f>IF(OR($A181="",$B181="",$C181=""),"",'MPTO_working_3-way'!E180)</f>
        <v>3.774989077818359</v>
      </c>
      <c r="I181" s="21">
        <f>IF(OR($A181="",$B181="",$C181=""),"",'MPTO_working_3-way'!F180)</f>
        <v>3.3530912872731786</v>
      </c>
      <c r="J181" s="22">
        <f>IF(OR($A181="",$B181="",$C181=""),"",'MPTO_working_3-way'!G180)</f>
        <v>2.2890297996613334</v>
      </c>
      <c r="K181" s="17">
        <f>IF(OR($A181="",$B181="",$C181=""),"",'OddsRatio_working_3-way'!H180)</f>
        <v>3.7644589668867714</v>
      </c>
      <c r="L181" s="21">
        <f>IF(OR($A181="",$B181="",$C181=""),"",'OddsRatio_working_3-way'!I180)</f>
        <v>3.3503078107988662</v>
      </c>
      <c r="M181" s="22">
        <f>IF(OR($A181="",$B181="",$C181=""),"",'OddsRatio_working_3-way'!J180)</f>
        <v>2.2942223627747058</v>
      </c>
      <c r="N181" s="23">
        <f t="shared" si="42"/>
        <v>26.642260436922211</v>
      </c>
      <c r="O181" s="24">
        <f t="shared" si="43"/>
        <v>29.901252539298017</v>
      </c>
      <c r="P181" s="24">
        <f t="shared" si="44"/>
        <v>43.456487023779786</v>
      </c>
      <c r="Q181" t="s">
        <v>405</v>
      </c>
      <c r="R181" t="s">
        <v>202</v>
      </c>
      <c r="S181" t="s">
        <v>488</v>
      </c>
      <c r="T181" s="35">
        <v>100</v>
      </c>
      <c r="U181" s="35">
        <f t="shared" si="45"/>
        <v>73.40425531914893</v>
      </c>
      <c r="V181" s="35">
        <f t="shared" si="46"/>
        <v>74.093264248704671</v>
      </c>
      <c r="W181" s="35">
        <f t="shared" si="47"/>
        <v>50.248756218905463</v>
      </c>
      <c r="X181" s="35">
        <f t="shared" si="48"/>
        <v>75.657979532389874</v>
      </c>
      <c r="Y181" s="35">
        <f t="shared" si="49"/>
        <v>76.3469884619456</v>
      </c>
      <c r="Z181" s="35">
        <f t="shared" si="50"/>
        <v>52.502480432146406</v>
      </c>
      <c r="AA181" s="35">
        <f t="shared" si="51"/>
        <v>-2.2537242132409432</v>
      </c>
      <c r="AB181" s="35">
        <f t="shared" si="52"/>
        <v>-2.253724213240929</v>
      </c>
      <c r="AC181" s="35">
        <f t="shared" si="53"/>
        <v>-2.2537242132409432</v>
      </c>
      <c r="AD181" s="36"/>
      <c r="AE181" s="36"/>
      <c r="AF181">
        <v>2.36</v>
      </c>
      <c r="AG181">
        <v>1.65</v>
      </c>
      <c r="AH181" s="36"/>
      <c r="AI181" s="36"/>
      <c r="AJ181" t="s">
        <v>446</v>
      </c>
    </row>
    <row r="182" spans="1:38" s="50" customFormat="1" ht="15" x14ac:dyDescent="0.25">
      <c r="A182">
        <v>3.76</v>
      </c>
      <c r="B182">
        <v>3.86</v>
      </c>
      <c r="C182">
        <v>2.0099999999999998</v>
      </c>
      <c r="D182" s="20">
        <f t="shared" si="41"/>
        <v>2.2537242132409485E-2</v>
      </c>
      <c r="E182" s="17">
        <f>IF(OR($A182="",$B182="",$C182=""),"",A182*'MPTO_working_3-way'!$I181)</f>
        <v>3.8447400304178596</v>
      </c>
      <c r="F182" s="21">
        <f>IF(OR($A182="",$B182="",$C182=""),"",B182*'MPTO_working_3-way'!$I181)</f>
        <v>3.9469937546311007</v>
      </c>
      <c r="G182" s="22">
        <f>IF(OR($A182="",$B182="",$C182=""),"",C182*'MPTO_working_3-way'!$I181)</f>
        <v>2.0552998566861427</v>
      </c>
      <c r="H182" s="17">
        <f>IF(OR($A182="",$B182="",$C182=""),"",'MPTO_working_3-way'!E181)</f>
        <v>3.8692947173479086</v>
      </c>
      <c r="I182" s="21">
        <f>IF(OR($A182="",$B182="",$C182=""),"",'MPTO_working_3-way'!F181)</f>
        <v>3.9752746903340483</v>
      </c>
      <c r="J182" s="22">
        <f>IF(OR($A182="",$B182="",$C182=""),"",'MPTO_working_3-way'!G181)</f>
        <v>2.0408162275434916</v>
      </c>
      <c r="K182" s="17">
        <f>IF(OR($A182="",$B182="",$C182=""),"",'OddsRatio_working_3-way'!H181)</f>
        <v>3.8599021192524274</v>
      </c>
      <c r="L182" s="21">
        <f>IF(OR($A182="",$B182="",$C182=""),"",'OddsRatio_working_3-way'!I181)</f>
        <v>3.9635217612543268</v>
      </c>
      <c r="M182" s="22">
        <f>IF(OR($A182="",$B182="",$C182=""),"",'OddsRatio_working_3-way'!J181)</f>
        <v>2.0465583842191846</v>
      </c>
      <c r="N182" s="23">
        <f t="shared" si="42"/>
        <v>26.00956090888976</v>
      </c>
      <c r="O182" s="24">
        <f t="shared" si="43"/>
        <v>25.335738087415933</v>
      </c>
      <c r="P182" s="24">
        <f t="shared" si="44"/>
        <v>48.654701003694292</v>
      </c>
      <c r="Q182" t="s">
        <v>400</v>
      </c>
      <c r="R182" t="s">
        <v>406</v>
      </c>
      <c r="S182" t="s">
        <v>488</v>
      </c>
      <c r="T182" s="35">
        <v>100</v>
      </c>
      <c r="U182" s="35">
        <f t="shared" si="45"/>
        <v>35.897435897435898</v>
      </c>
      <c r="V182" s="35">
        <f t="shared" si="46"/>
        <v>76.019184652278184</v>
      </c>
      <c r="W182" s="35">
        <f t="shared" si="47"/>
        <v>85.31571218795888</v>
      </c>
      <c r="X182" s="35">
        <f t="shared" si="48"/>
        <v>38.665103159762936</v>
      </c>
      <c r="Y182" s="35">
        <f t="shared" si="49"/>
        <v>78.786851914605222</v>
      </c>
      <c r="Z182" s="35">
        <f t="shared" si="50"/>
        <v>88.083379450285932</v>
      </c>
      <c r="AA182" s="35">
        <f t="shared" si="51"/>
        <v>-2.7676672623270377</v>
      </c>
      <c r="AB182" s="35">
        <f t="shared" si="52"/>
        <v>-2.7676672623270377</v>
      </c>
      <c r="AC182" s="35">
        <f t="shared" si="53"/>
        <v>-2.767667262327052</v>
      </c>
      <c r="AD182" s="51"/>
      <c r="AE182" s="51"/>
      <c r="AF182">
        <v>1.78</v>
      </c>
      <c r="AG182">
        <v>2.15</v>
      </c>
      <c r="AH182" s="51"/>
      <c r="AI182" s="51"/>
      <c r="AJ182" t="s">
        <v>446</v>
      </c>
    </row>
    <row r="183" spans="1:38" ht="15" x14ac:dyDescent="0.25">
      <c r="A183">
        <v>1.56</v>
      </c>
      <c r="B183">
        <v>4.17</v>
      </c>
      <c r="C183">
        <v>6.81</v>
      </c>
      <c r="D183" s="20">
        <f t="shared" si="41"/>
        <v>2.7676672623270449E-2</v>
      </c>
      <c r="E183" s="17">
        <f>IF(OR($A183="",$B183="",$C183=""),"",A183*'MPTO_working_3-way'!$I182)</f>
        <v>1.603175609292302</v>
      </c>
      <c r="F183" s="21">
        <f>IF(OR($A183="",$B183="",$C183=""),"",B183*'MPTO_working_3-way'!$I182)</f>
        <v>4.2854117248390375</v>
      </c>
      <c r="G183" s="22">
        <f>IF(OR($A183="",$B183="",$C183=""),"",C183*'MPTO_working_3-way'!$I182)</f>
        <v>6.9984781405644716</v>
      </c>
      <c r="H183" s="17">
        <f>IF(OR($A183="",$B183="",$C183=""),"",'MPTO_working_3-way'!E182)</f>
        <v>1.5827791514124616</v>
      </c>
      <c r="I183" s="21">
        <f>IF(OR($A183="",$B183="",$C183=""),"",'MPTO_working_3-way'!F182)</f>
        <v>4.3368407573874412</v>
      </c>
      <c r="J183" s="22">
        <f>IF(OR($A183="",$B183="",$C183=""),"",'MPTO_working_3-way'!G182)</f>
        <v>7.2665271768869504</v>
      </c>
      <c r="K183" s="17">
        <f>IF(OR($A183="",$B183="",$C183=""),"",'OddsRatio_working_3-way'!H182)</f>
        <v>1.5897556183816988</v>
      </c>
      <c r="L183" s="21">
        <f>IF(OR($A183="",$B183="",$C183=""),"",'OddsRatio_working_3-way'!I182)</f>
        <v>4.3384380540535439</v>
      </c>
      <c r="M183" s="22">
        <f>IF(OR($A183="",$B183="",$C183=""),"",'OddsRatio_working_3-way'!J182)</f>
        <v>7.1187145407101253</v>
      </c>
      <c r="N183" s="23">
        <f t="shared" si="42"/>
        <v>62.376198477809616</v>
      </c>
      <c r="O183" s="24">
        <f t="shared" si="43"/>
        <v>23.334980725511514</v>
      </c>
      <c r="P183" s="24">
        <f t="shared" si="44"/>
        <v>14.288820796678859</v>
      </c>
      <c r="Q183" t="s">
        <v>402</v>
      </c>
      <c r="R183" t="s">
        <v>433</v>
      </c>
      <c r="S183" t="s">
        <v>488</v>
      </c>
      <c r="T183" s="35">
        <v>100</v>
      </c>
      <c r="U183" s="35">
        <f t="shared" si="45"/>
        <v>60.317460317460316</v>
      </c>
      <c r="V183" s="35">
        <f t="shared" si="46"/>
        <v>65.397923875432525</v>
      </c>
      <c r="W183" s="35">
        <f t="shared" si="47"/>
        <v>72.14484679665739</v>
      </c>
      <c r="X183" s="35">
        <f t="shared" si="48"/>
        <v>62.457229327910092</v>
      </c>
      <c r="Y183" s="35">
        <f t="shared" si="49"/>
        <v>67.537692885882294</v>
      </c>
      <c r="Z183" s="35">
        <f t="shared" si="50"/>
        <v>74.284615807107144</v>
      </c>
      <c r="AA183" s="35">
        <f t="shared" si="51"/>
        <v>-2.1397690104497755</v>
      </c>
      <c r="AB183" s="35">
        <f t="shared" si="52"/>
        <v>-2.1397690104497684</v>
      </c>
      <c r="AC183" s="35">
        <f t="shared" si="53"/>
        <v>-2.1397690104497542</v>
      </c>
      <c r="AD183" s="36"/>
      <c r="AE183" s="36"/>
      <c r="AF183">
        <v>1.77</v>
      </c>
      <c r="AG183">
        <v>2.15</v>
      </c>
      <c r="AI183" s="36"/>
      <c r="AJ183" t="s">
        <v>446</v>
      </c>
      <c r="AK183" s="35"/>
      <c r="AL183" s="35"/>
    </row>
    <row r="184" spans="1:38" ht="15" x14ac:dyDescent="0.25">
      <c r="A184">
        <v>2.52</v>
      </c>
      <c r="B184">
        <v>2.89</v>
      </c>
      <c r="C184">
        <v>3.59</v>
      </c>
      <c r="D184" s="20">
        <f t="shared" si="41"/>
        <v>2.1397690104497658E-2</v>
      </c>
      <c r="E184" s="17">
        <f>IF(OR($A184="",$B184="",$C184=""),"",A184*'MPTO_working_3-way'!$I183)</f>
        <v>2.573922179063334</v>
      </c>
      <c r="F184" s="21">
        <f>IF(OR($A184="",$B184="",$C184=""),"",B184*'MPTO_working_3-way'!$I183)</f>
        <v>2.9518393244019983</v>
      </c>
      <c r="G184" s="22">
        <f>IF(OR($A184="",$B184="",$C184=""),"",C184*'MPTO_working_3-way'!$I183)</f>
        <v>3.6668177074751465</v>
      </c>
      <c r="H184" s="17">
        <f>IF(OR($A184="",$B184="",$C184=""),"",'MPTO_working_3-way'!E183)</f>
        <v>2.5661236598279675</v>
      </c>
      <c r="I184" s="21">
        <f>IF(OR($A184="",$B184="",$C184=""),"",'MPTO_working_3-way'!F183)</f>
        <v>2.9508256890121913</v>
      </c>
      <c r="J184" s="22">
        <f>IF(OR($A184="",$B184="",$C184=""),"",'MPTO_working_3-way'!G183)</f>
        <v>3.6843408731439662</v>
      </c>
      <c r="K184" s="17">
        <f>IF(OR($A184="",$B184="",$C184=""),"",'OddsRatio_working_3-way'!H183)</f>
        <v>2.5698406883097422</v>
      </c>
      <c r="L184" s="21">
        <f>IF(OR($A184="",$B184="",$C184=""),"",'OddsRatio_working_3-way'!I183)</f>
        <v>2.951972961121982</v>
      </c>
      <c r="M184" s="22">
        <f>IF(OR($A184="",$B184="",$C184=""),"",'OddsRatio_working_3-way'!J183)</f>
        <v>3.6749259096856792</v>
      </c>
      <c r="N184" s="23">
        <f t="shared" si="42"/>
        <v>38.85121345680723</v>
      </c>
      <c r="O184" s="24">
        <f t="shared" si="43"/>
        <v>33.877182668219454</v>
      </c>
      <c r="P184" s="24">
        <f t="shared" si="44"/>
        <v>27.271603874973323</v>
      </c>
      <c r="Q184" t="s">
        <v>434</v>
      </c>
      <c r="R184" t="s">
        <v>403</v>
      </c>
      <c r="S184" t="s">
        <v>488</v>
      </c>
      <c r="T184" s="35">
        <v>100</v>
      </c>
      <c r="U184" s="35">
        <f t="shared" si="45"/>
        <v>52.153110047846894</v>
      </c>
      <c r="V184" s="35">
        <f t="shared" si="46"/>
        <v>65.277777777777771</v>
      </c>
      <c r="W184" s="35">
        <f t="shared" si="47"/>
        <v>78.540772532188839</v>
      </c>
      <c r="X184" s="35">
        <f t="shared" si="48"/>
        <v>56.181449690033382</v>
      </c>
      <c r="Y184" s="35">
        <f t="shared" si="49"/>
        <v>69.306117419964281</v>
      </c>
      <c r="Z184" s="35">
        <f t="shared" si="50"/>
        <v>82.569112174375334</v>
      </c>
      <c r="AA184" s="35">
        <f t="shared" si="51"/>
        <v>-4.0283396421864879</v>
      </c>
      <c r="AB184" s="35">
        <f t="shared" si="52"/>
        <v>-4.0283396421865092</v>
      </c>
      <c r="AC184" s="35">
        <f t="shared" si="53"/>
        <v>-4.028339642186495</v>
      </c>
      <c r="AD184" s="36"/>
      <c r="AE184" s="36"/>
      <c r="AF184">
        <v>2.5</v>
      </c>
      <c r="AG184">
        <v>1.59</v>
      </c>
      <c r="AI184" s="36"/>
      <c r="AJ184" t="s">
        <v>446</v>
      </c>
      <c r="AK184" s="35"/>
      <c r="AL184" s="35"/>
    </row>
    <row r="185" spans="1:38" s="35" customFormat="1" ht="17.25" customHeight="1" x14ac:dyDescent="0.25">
      <c r="A185">
        <v>2.09</v>
      </c>
      <c r="B185">
        <v>2.88</v>
      </c>
      <c r="C185">
        <v>4.66</v>
      </c>
      <c r="D185" s="20">
        <f t="shared" si="41"/>
        <v>4.0283396421864959E-2</v>
      </c>
      <c r="E185" s="17">
        <f>IF(OR($A185="",$B185="",$C185=""),"",A185*'MPTO_working_3-way'!$I184)</f>
        <v>2.1741922985216977</v>
      </c>
      <c r="F185" s="21">
        <f>IF(OR($A185="",$B185="",$C185=""),"",B185*'MPTO_working_3-way'!$I184)</f>
        <v>2.9960161816949711</v>
      </c>
      <c r="G185" s="22">
        <f>IF(OR($A185="",$B185="",$C185=""),"",C185*'MPTO_working_3-way'!$I184)</f>
        <v>4.8477206273258906</v>
      </c>
      <c r="H185" s="17">
        <f>IF(OR($A185="",$B185="",$C185=""),"",'MPTO_working_3-way'!E184)</f>
        <v>2.150347568127053</v>
      </c>
      <c r="I185" s="21">
        <f>IF(OR($A185="",$B185="",$C185=""),"",'MPTO_working_3-way'!F184)</f>
        <v>2.9958559216458744</v>
      </c>
      <c r="J185" s="22">
        <f>IF(OR($A185="",$B185="",$C185=""),"",'MPTO_working_3-way'!G184)</f>
        <v>4.9710566225527062</v>
      </c>
      <c r="K185" s="17">
        <f>IF(OR($A185="",$B185="",$C185=""),"",'OddsRatio_working_3-way'!H184)</f>
        <v>2.1609215924321172</v>
      </c>
      <c r="L185" s="21">
        <f>IF(OR($A185="",$B185="",$C185=""),"",'OddsRatio_working_3-way'!I184)</f>
        <v>3.0023234805251202</v>
      </c>
      <c r="M185" s="22">
        <f>IF(OR($A185="",$B185="",$C185=""),"",'OddsRatio_working_3-way'!J184)</f>
        <v>4.8981403929372007</v>
      </c>
      <c r="N185" s="23">
        <f t="shared" si="42"/>
        <v>45.994091722242402</v>
      </c>
      <c r="O185" s="24">
        <f t="shared" si="43"/>
        <v>33.377656840099526</v>
      </c>
      <c r="P185" s="24">
        <f t="shared" si="44"/>
        <v>20.628251437658072</v>
      </c>
      <c r="Q185" t="s">
        <v>408</v>
      </c>
      <c r="R185" t="s">
        <v>411</v>
      </c>
      <c r="S185" t="s">
        <v>488</v>
      </c>
      <c r="T185" s="35">
        <v>100</v>
      </c>
      <c r="U185" s="35">
        <f t="shared" si="45"/>
        <v>64.157706093189958</v>
      </c>
      <c r="V185" s="35">
        <f t="shared" si="46"/>
        <v>67.426710097719877</v>
      </c>
      <c r="W185" s="35">
        <f t="shared" si="47"/>
        <v>64.539007092198588</v>
      </c>
      <c r="X185" s="35">
        <f t="shared" si="48"/>
        <v>68.03428281008155</v>
      </c>
      <c r="Y185" s="35">
        <f t="shared" si="49"/>
        <v>71.303286814611454</v>
      </c>
      <c r="Z185" s="35">
        <f t="shared" si="50"/>
        <v>68.415583809090165</v>
      </c>
      <c r="AA185" s="35">
        <f t="shared" si="51"/>
        <v>-3.8765767168915914</v>
      </c>
      <c r="AB185" s="35">
        <f t="shared" si="52"/>
        <v>-3.8765767168915772</v>
      </c>
      <c r="AC185" s="35">
        <f t="shared" si="53"/>
        <v>-3.8765767168915772</v>
      </c>
      <c r="AD185" s="36"/>
      <c r="AE185" s="36"/>
      <c r="AF185">
        <v>2.74</v>
      </c>
      <c r="AG185">
        <v>1.47</v>
      </c>
      <c r="AH185" s="36"/>
      <c r="AI185" s="36"/>
      <c r="AJ185" t="s">
        <v>447</v>
      </c>
    </row>
    <row r="186" spans="1:38" s="50" customFormat="1" ht="15" x14ac:dyDescent="0.25">
      <c r="A186">
        <v>2.79</v>
      </c>
      <c r="B186">
        <v>3.07</v>
      </c>
      <c r="C186">
        <v>2.82</v>
      </c>
      <c r="D186" s="20">
        <f t="shared" si="41"/>
        <v>3.8765767168915888E-2</v>
      </c>
      <c r="E186" s="17">
        <f>IF(OR($A186="",$B186="",$C186=""),"",A186*'MPTO_working_3-way'!$I185)</f>
        <v>2.8981564904012753</v>
      </c>
      <c r="F186" s="21">
        <f>IF(OR($A186="",$B186="",$C186=""),"",B186*'MPTO_working_3-way'!$I185)</f>
        <v>3.1890109052085718</v>
      </c>
      <c r="G186" s="22">
        <f>IF(OR($A186="",$B186="",$C186=""),"",C186*'MPTO_working_3-way'!$I185)</f>
        <v>2.9293194634163426</v>
      </c>
      <c r="H186" s="17">
        <f>IF(OR($A186="",$B186="",$C186=""),"",'MPTO_working_3-way'!E185)</f>
        <v>2.8943474887966643</v>
      </c>
      <c r="I186" s="21">
        <f>IF(OR($A186="",$B186="",$C186=""),"",'MPTO_working_3-way'!F185)</f>
        <v>3.1968187650036093</v>
      </c>
      <c r="J186" s="22">
        <f>IF(OR($A186="",$B186="",$C186=""),"",'MPTO_working_3-way'!G185)</f>
        <v>2.9266464740508566</v>
      </c>
      <c r="K186" s="17">
        <f>IF(OR($A186="",$B186="",$C186=""),"",'OddsRatio_working_3-way'!H185)</f>
        <v>2.8962453450374892</v>
      </c>
      <c r="L186" s="21">
        <f>IF(OR($A186="",$B186="",$C186=""),"",'OddsRatio_working_3-way'!I185)</f>
        <v>3.1928647286187717</v>
      </c>
      <c r="M186" s="22">
        <f>IF(OR($A186="",$B186="",$C186=""),"",'OddsRatio_working_3-way'!J185)</f>
        <v>2.9280259932783403</v>
      </c>
      <c r="N186" s="23">
        <f t="shared" si="42"/>
        <v>34.504693011299096</v>
      </c>
      <c r="O186" s="24">
        <f t="shared" si="43"/>
        <v>31.357685179649668</v>
      </c>
      <c r="P186" s="24">
        <f t="shared" si="44"/>
        <v>34.137621809051232</v>
      </c>
      <c r="Q186" t="s">
        <v>416</v>
      </c>
      <c r="R186" t="s">
        <v>409</v>
      </c>
      <c r="S186" t="s">
        <v>488</v>
      </c>
      <c r="T186" s="35">
        <v>100</v>
      </c>
      <c r="U186" s="35">
        <f t="shared" si="45"/>
        <v>45.945945945945937</v>
      </c>
      <c r="V186" s="35">
        <f t="shared" si="46"/>
        <v>71.098265895953759</v>
      </c>
      <c r="W186" s="35">
        <f t="shared" si="47"/>
        <v>78.94736842105263</v>
      </c>
      <c r="X186" s="35">
        <f t="shared" si="48"/>
        <v>49.954365682993611</v>
      </c>
      <c r="Y186" s="35">
        <f t="shared" si="49"/>
        <v>75.106685633001419</v>
      </c>
      <c r="Z186" s="35">
        <f t="shared" si="50"/>
        <v>82.95578815810029</v>
      </c>
      <c r="AA186" s="35">
        <f t="shared" si="51"/>
        <v>-4.0084197370476744</v>
      </c>
      <c r="AB186" s="35">
        <f t="shared" si="52"/>
        <v>-4.0084197370476602</v>
      </c>
      <c r="AC186" s="35">
        <f t="shared" si="53"/>
        <v>-4.0084197370476602</v>
      </c>
      <c r="AD186" s="51"/>
      <c r="AE186" s="51"/>
      <c r="AF186">
        <v>2.63</v>
      </c>
      <c r="AG186">
        <v>1.51</v>
      </c>
      <c r="AH186" s="51"/>
      <c r="AI186" s="51"/>
      <c r="AJ186" t="s">
        <v>447</v>
      </c>
    </row>
    <row r="187" spans="1:38" ht="15" x14ac:dyDescent="0.25">
      <c r="A187">
        <v>1.85</v>
      </c>
      <c r="B187">
        <v>3.46</v>
      </c>
      <c r="C187">
        <v>4.75</v>
      </c>
      <c r="D187" s="20">
        <f t="shared" si="41"/>
        <v>4.0084197370476637E-2</v>
      </c>
      <c r="E187" s="17">
        <f>IF(OR($A187="",$B187="",$C187=""),"",A187*'MPTO_working_3-way'!$I186)</f>
        <v>1.9241557651353818</v>
      </c>
      <c r="F187" s="21">
        <f>IF(OR($A187="",$B187="",$C187=""),"",B187*'MPTO_working_3-way'!$I186)</f>
        <v>3.5986913229018493</v>
      </c>
      <c r="G187" s="22">
        <f>IF(OR($A187="",$B187="",$C187=""),"",C187*'MPTO_working_3-way'!$I186)</f>
        <v>4.9403999375097642</v>
      </c>
      <c r="H187" s="17">
        <f>IF(OR($A187="",$B187="",$C187=""),"",'MPTO_working_3-way'!E186)</f>
        <v>1.8968884036496922</v>
      </c>
      <c r="I187" s="21">
        <f>IF(OR($A187="",$B187="",$C187=""),"",'MPTO_working_3-way'!F186)</f>
        <v>3.6277106636838172</v>
      </c>
      <c r="J187" s="22">
        <f>IF(OR($A187="",$B187="",$C187=""),"",'MPTO_working_3-way'!G186)</f>
        <v>5.0718962425455612</v>
      </c>
      <c r="K187" s="17">
        <f>IF(OR($A187="",$B187="",$C187=""),"",'OddsRatio_working_3-way'!H186)</f>
        <v>1.9072826652713804</v>
      </c>
      <c r="L187" s="21">
        <f>IF(OR($A187="",$B187="",$C187=""),"",'OddsRatio_working_3-way'!I186)</f>
        <v>3.6257827724324647</v>
      </c>
      <c r="M187" s="22">
        <f>IF(OR($A187="",$B187="",$C187=""),"",'OddsRatio_working_3-way'!J186)</f>
        <v>5.0027176409031489</v>
      </c>
      <c r="N187" s="23">
        <f t="shared" si="42"/>
        <v>51.97084446693124</v>
      </c>
      <c r="O187" s="24">
        <f t="shared" si="43"/>
        <v>27.787879267000804</v>
      </c>
      <c r="P187" s="24">
        <f t="shared" si="44"/>
        <v>20.241276266067956</v>
      </c>
      <c r="Q187" t="s">
        <v>410</v>
      </c>
      <c r="R187" t="s">
        <v>413</v>
      </c>
      <c r="S187" t="s">
        <v>488</v>
      </c>
      <c r="T187" s="35">
        <v>100</v>
      </c>
      <c r="U187" s="35">
        <f t="shared" si="45"/>
        <v>51.456310679611654</v>
      </c>
      <c r="V187" s="35">
        <f t="shared" si="46"/>
        <v>70.845481049562679</v>
      </c>
      <c r="W187" s="35">
        <f t="shared" si="47"/>
        <v>73.68421052631578</v>
      </c>
      <c r="X187" s="35">
        <f t="shared" si="48"/>
        <v>55.470308424121527</v>
      </c>
      <c r="Y187" s="35">
        <f t="shared" si="49"/>
        <v>74.859478794072558</v>
      </c>
      <c r="Z187" s="35">
        <f t="shared" si="50"/>
        <v>77.69820827082566</v>
      </c>
      <c r="AA187" s="35">
        <f t="shared" si="51"/>
        <v>-4.0139977445098722</v>
      </c>
      <c r="AB187" s="35">
        <f t="shared" si="52"/>
        <v>-4.0139977445098793</v>
      </c>
      <c r="AC187" s="35">
        <f t="shared" si="53"/>
        <v>-4.0139977445098793</v>
      </c>
      <c r="AD187" s="36"/>
      <c r="AE187" s="36"/>
      <c r="AF187">
        <v>2.27</v>
      </c>
      <c r="AG187">
        <v>1.66</v>
      </c>
      <c r="AH187" s="41"/>
      <c r="AI187" s="36"/>
      <c r="AJ187" t="s">
        <v>447</v>
      </c>
      <c r="AK187" s="35"/>
      <c r="AL187" s="35"/>
    </row>
    <row r="188" spans="1:38" s="35" customFormat="1" ht="15" x14ac:dyDescent="0.25">
      <c r="A188">
        <v>2.06</v>
      </c>
      <c r="B188">
        <v>3.43</v>
      </c>
      <c r="C188">
        <v>3.8</v>
      </c>
      <c r="D188" s="20">
        <f t="shared" si="41"/>
        <v>4.0139977445098785E-2</v>
      </c>
      <c r="E188" s="17">
        <f>IF(OR($A188="",$B188="",$C188=""),"",A188*'MPTO_working_3-way'!$I187)</f>
        <v>2.1426883535369035</v>
      </c>
      <c r="F188" s="21">
        <f>IF(OR($A188="",$B188="",$C188=""),"",B188*'MPTO_working_3-way'!$I187)</f>
        <v>3.567680122636689</v>
      </c>
      <c r="G188" s="22">
        <f>IF(OR($A188="",$B188="",$C188=""),"",C188*'MPTO_working_3-way'!$I187)</f>
        <v>3.9525319142913751</v>
      </c>
      <c r="H188" s="17">
        <f>IF(OR($A188="",$B188="",$C188=""),"",'MPTO_working_3-way'!E187)</f>
        <v>2.1183886910034229</v>
      </c>
      <c r="I188" s="21">
        <f>IF(OR($A188="",$B188="",$C188=""),"",'MPTO_working_3-way'!F187)</f>
        <v>3.5949860396032536</v>
      </c>
      <c r="J188" s="22">
        <f>IF(OR($A188="",$B188="",$C188=""),"",'MPTO_working_3-way'!G187)</f>
        <v>4.003556723678952</v>
      </c>
      <c r="K188" s="17">
        <f>IF(OR($A188="",$B188="",$C188=""),"",'OddsRatio_working_3-way'!H187)</f>
        <v>2.1281342461357067</v>
      </c>
      <c r="L188" s="21">
        <f>IF(OR($A188="",$B188="",$C188=""),"",'OddsRatio_working_3-way'!I187)</f>
        <v>3.5861945453865745</v>
      </c>
      <c r="M188" s="22">
        <f>IF(OR($A188="",$B188="",$C188=""),"",'OddsRatio_working_3-way'!J187)</f>
        <v>3.9799772539433773</v>
      </c>
      <c r="N188" s="23">
        <f t="shared" si="42"/>
        <v>46.670342812538046</v>
      </c>
      <c r="O188" s="24">
        <f t="shared" si="43"/>
        <v>28.029418715401853</v>
      </c>
      <c r="P188" s="24">
        <f t="shared" si="44"/>
        <v>25.300238472060098</v>
      </c>
      <c r="Q188" t="s">
        <v>317</v>
      </c>
      <c r="R188" t="s">
        <v>435</v>
      </c>
      <c r="S188" t="s">
        <v>488</v>
      </c>
      <c r="T188" s="35">
        <v>100</v>
      </c>
      <c r="U188" s="35">
        <f t="shared" si="45"/>
        <v>36.30573248407643</v>
      </c>
      <c r="V188" s="35">
        <f t="shared" si="46"/>
        <v>73.958333333333343</v>
      </c>
      <c r="W188" s="35">
        <f t="shared" si="47"/>
        <v>85.337243401759522</v>
      </c>
      <c r="X188" s="35">
        <f t="shared" si="48"/>
        <v>40.704423264907135</v>
      </c>
      <c r="Y188" s="35">
        <f t="shared" si="49"/>
        <v>78.357024114164034</v>
      </c>
      <c r="Z188" s="35">
        <f t="shared" si="50"/>
        <v>89.735934182590228</v>
      </c>
      <c r="AA188" s="35">
        <f t="shared" si="51"/>
        <v>-4.3986907808307052</v>
      </c>
      <c r="AB188" s="35">
        <f t="shared" si="52"/>
        <v>-4.398690780830691</v>
      </c>
      <c r="AC188" s="35">
        <f t="shared" si="53"/>
        <v>-4.3986907808307052</v>
      </c>
      <c r="AD188" s="36"/>
      <c r="AE188" s="36"/>
      <c r="AF188">
        <v>2.41</v>
      </c>
      <c r="AG188">
        <v>1.59</v>
      </c>
      <c r="AH188" s="41"/>
      <c r="AI188" s="36"/>
      <c r="AJ188" t="s">
        <v>447</v>
      </c>
    </row>
    <row r="189" spans="1:38" ht="15" x14ac:dyDescent="0.25">
      <c r="A189">
        <v>1.57</v>
      </c>
      <c r="B189">
        <v>3.84</v>
      </c>
      <c r="C189">
        <v>6.82</v>
      </c>
      <c r="D189" s="20">
        <f t="shared" si="41"/>
        <v>4.3986907808307052E-2</v>
      </c>
      <c r="E189" s="17">
        <f>IF(OR($A189="",$B189="",$C189=""),"",A189*'MPTO_working_3-way'!$I188)</f>
        <v>1.6390594452590421</v>
      </c>
      <c r="F189" s="21">
        <f>IF(OR($A189="",$B189="",$C189=""),"",B189*'MPTO_working_3-way'!$I188)</f>
        <v>4.0089097259838988</v>
      </c>
      <c r="G189" s="22">
        <f>IF(OR($A189="",$B189="",$C189=""),"",C189*'MPTO_working_3-way'!$I188)</f>
        <v>7.1199907112526546</v>
      </c>
      <c r="H189" s="17">
        <f>IF(OR($A189="",$B189="",$C189=""),"",'MPTO_working_3-way'!E188)</f>
        <v>1.6069926742053215</v>
      </c>
      <c r="I189" s="21">
        <f>IF(OR($A189="",$B189="",$C189=""),"",'MPTO_working_3-way'!F188)</f>
        <v>4.0691037321314614</v>
      </c>
      <c r="J189" s="22">
        <f>IF(OR($A189="",$B189="",$C189=""),"",'MPTO_working_3-way'!G188)</f>
        <v>7.5777517082144206</v>
      </c>
      <c r="K189" s="17">
        <f>IF(OR($A189="",$B189="",$C189=""),"",'OddsRatio_working_3-way'!H188)</f>
        <v>1.6179914553487682</v>
      </c>
      <c r="L189" s="21">
        <f>IF(OR($A189="",$B189="",$C189=""),"",'OddsRatio_working_3-way'!I188)</f>
        <v>4.0791153213868432</v>
      </c>
      <c r="M189" s="22">
        <f>IF(OR($A189="",$B189="",$C189=""),"",'OddsRatio_working_3-way'!J188)</f>
        <v>7.3100180177716299</v>
      </c>
      <c r="N189" s="23">
        <f t="shared" si="42"/>
        <v>61.010599883517756</v>
      </c>
      <c r="O189" s="24">
        <f t="shared" si="43"/>
        <v>24.944437973209084</v>
      </c>
      <c r="P189" s="24">
        <f t="shared" si="44"/>
        <v>14.044962143273148</v>
      </c>
      <c r="Q189" t="s">
        <v>323</v>
      </c>
      <c r="R189" t="s">
        <v>316</v>
      </c>
      <c r="S189" t="s">
        <v>488</v>
      </c>
      <c r="T189" s="35">
        <v>100</v>
      </c>
      <c r="U189" s="35">
        <f t="shared" si="45"/>
        <v>62.686567164179095</v>
      </c>
      <c r="V189" s="35">
        <f t="shared" si="46"/>
        <v>70.674486803519059</v>
      </c>
      <c r="W189" s="35">
        <f t="shared" si="47"/>
        <v>63.898916967509031</v>
      </c>
      <c r="X189" s="35">
        <f t="shared" si="48"/>
        <v>65.426596228971917</v>
      </c>
      <c r="Y189" s="35">
        <f t="shared" si="49"/>
        <v>73.414515868311867</v>
      </c>
      <c r="Z189" s="35">
        <f t="shared" si="50"/>
        <v>66.638946032301831</v>
      </c>
      <c r="AA189" s="35">
        <f t="shared" si="51"/>
        <v>-2.7400290647928216</v>
      </c>
      <c r="AB189" s="35">
        <f t="shared" si="52"/>
        <v>-2.7400290647928074</v>
      </c>
      <c r="AC189" s="35">
        <f t="shared" si="53"/>
        <v>-2.7400290647928003</v>
      </c>
      <c r="AD189" s="36"/>
      <c r="AE189" s="36"/>
      <c r="AF189">
        <v>1.97</v>
      </c>
      <c r="AG189">
        <v>1.88</v>
      </c>
      <c r="AH189" s="41"/>
      <c r="AI189" s="36"/>
      <c r="AJ189" t="s">
        <v>447</v>
      </c>
      <c r="AK189" s="35"/>
      <c r="AL189" s="35"/>
    </row>
    <row r="190" spans="1:38" ht="15" x14ac:dyDescent="0.25">
      <c r="A190">
        <v>2.68</v>
      </c>
      <c r="B190">
        <v>3.41</v>
      </c>
      <c r="C190">
        <v>2.77</v>
      </c>
      <c r="D190" s="20">
        <f t="shared" si="41"/>
        <v>2.7400290647928038E-2</v>
      </c>
      <c r="E190" s="17">
        <f>IF(OR($A190="",$B190="",$C190=""),"",A190*'MPTO_working_3-way'!$I189)</f>
        <v>2.7534327789364474</v>
      </c>
      <c r="F190" s="21">
        <f>IF(OR($A190="",$B190="",$C190=""),"",B190*'MPTO_working_3-way'!$I189)</f>
        <v>3.5034349911094349</v>
      </c>
      <c r="G190" s="22">
        <f>IF(OR($A190="",$B190="",$C190=""),"",C190*'MPTO_working_3-way'!$I189)</f>
        <v>2.8458988050947607</v>
      </c>
      <c r="H190" s="17">
        <f>IF(OR($A190="",$B190="",$C190=""),"",'MPTO_working_3-way'!E189)</f>
        <v>2.7472459686328885</v>
      </c>
      <c r="I190" s="21">
        <f>IF(OR($A190="",$B190="",$C190=""),"",'MPTO_working_3-way'!F189)</f>
        <v>3.5196185080012325</v>
      </c>
      <c r="J190" s="22">
        <f>IF(OR($A190="",$B190="",$C190=""),"",'MPTO_working_3-way'!G189)</f>
        <v>2.8418989105024117</v>
      </c>
      <c r="K190" s="17">
        <f>IF(OR($A190="",$B190="",$C190=""),"",'OddsRatio_working_3-way'!H189)</f>
        <v>2.7503990448080882</v>
      </c>
      <c r="L190" s="21">
        <f>IF(OR($A190="",$B190="",$C190=""),"",'OddsRatio_working_3-way'!I189)</f>
        <v>3.5109891059449359</v>
      </c>
      <c r="M190" s="22">
        <f>IF(OR($A190="",$B190="",$C190=""),"",'OddsRatio_working_3-way'!J189)</f>
        <v>2.8441704222085207</v>
      </c>
      <c r="N190" s="23">
        <f t="shared" si="42"/>
        <v>36.31830083704692</v>
      </c>
      <c r="O190" s="24">
        <f t="shared" si="43"/>
        <v>28.543415320611654</v>
      </c>
      <c r="P190" s="24">
        <f t="shared" si="44"/>
        <v>35.13828384234143</v>
      </c>
      <c r="Q190" t="s">
        <v>325</v>
      </c>
      <c r="R190" t="s">
        <v>437</v>
      </c>
      <c r="S190" t="s">
        <v>488</v>
      </c>
      <c r="T190" s="35">
        <v>100</v>
      </c>
      <c r="U190" s="35">
        <f t="shared" si="45"/>
        <v>68.152866242038215</v>
      </c>
      <c r="V190" s="35">
        <f t="shared" si="46"/>
        <v>69.230769230769241</v>
      </c>
      <c r="W190" s="35">
        <f t="shared" si="47"/>
        <v>60</v>
      </c>
      <c r="X190" s="35">
        <f t="shared" si="48"/>
        <v>70.769230769230774</v>
      </c>
      <c r="Y190" s="35">
        <f t="shared" si="49"/>
        <v>71.847133757961785</v>
      </c>
      <c r="Z190" s="35">
        <f t="shared" si="50"/>
        <v>62.616364527192545</v>
      </c>
      <c r="AA190" s="35">
        <f t="shared" si="51"/>
        <v>-2.6163645271925589</v>
      </c>
      <c r="AB190" s="35">
        <f t="shared" si="52"/>
        <v>-2.6163645271925446</v>
      </c>
      <c r="AC190" s="35">
        <f t="shared" si="53"/>
        <v>-2.6163645271925446</v>
      </c>
      <c r="AD190" s="36"/>
      <c r="AE190" s="36"/>
      <c r="AF190">
        <v>1.88</v>
      </c>
      <c r="AG190">
        <v>2.0099999999999998</v>
      </c>
      <c r="AH190" s="41"/>
      <c r="AI190" s="36"/>
      <c r="AJ190" t="s">
        <v>448</v>
      </c>
      <c r="AK190" s="35"/>
      <c r="AL190" s="35"/>
    </row>
    <row r="191" spans="1:38" ht="15" x14ac:dyDescent="0.25">
      <c r="A191">
        <v>3.14</v>
      </c>
      <c r="B191">
        <v>3.25</v>
      </c>
      <c r="C191">
        <v>2.5</v>
      </c>
      <c r="D191" s="20">
        <f t="shared" si="41"/>
        <v>2.6163645271925606E-2</v>
      </c>
      <c r="E191" s="17">
        <f>IF(OR($A191="",$B191="",$C191=""),"",A191*'MPTO_working_3-way'!$I190)</f>
        <v>3.2221538461538466</v>
      </c>
      <c r="F191" s="21">
        <f>IF(OR($A191="",$B191="",$C191=""),"",B191*'MPTO_working_3-way'!$I190)</f>
        <v>3.3350318471337581</v>
      </c>
      <c r="G191" s="22">
        <f>IF(OR($A191="",$B191="",$C191=""),"",C191*'MPTO_working_3-way'!$I190)</f>
        <v>2.5654091131798138</v>
      </c>
      <c r="H191" s="17">
        <f>IF(OR($A191="",$B191="",$C191=""),"",'MPTO_working_3-way'!E190)</f>
        <v>3.2284087314141097</v>
      </c>
      <c r="I191" s="21">
        <f>IF(OR($A191="",$B191="",$C191=""),"",'MPTO_working_3-way'!F190)</f>
        <v>3.3448049819731236</v>
      </c>
      <c r="J191" s="22">
        <f>IF(OR($A191="",$B191="",$C191=""),"",'MPTO_working_3-way'!G190)</f>
        <v>2.5557225144002005</v>
      </c>
      <c r="K191" s="17">
        <f>IF(OR($A191="",$B191="",$C191=""),"",'OddsRatio_working_3-way'!H190)</f>
        <v>3.225754855851986</v>
      </c>
      <c r="L191" s="21">
        <f>IF(OR($A191="",$B191="",$C191=""),"",'OddsRatio_working_3-way'!I190)</f>
        <v>3.3401628157322287</v>
      </c>
      <c r="M191" s="22">
        <f>IF(OR($A191="",$B191="",$C191=""),"",'OddsRatio_working_3-way'!J190)</f>
        <v>2.5601085438214852</v>
      </c>
      <c r="N191" s="23">
        <f t="shared" si="42"/>
        <v>31.03514132925897</v>
      </c>
      <c r="O191" s="24">
        <f t="shared" si="43"/>
        <v>29.984721161191747</v>
      </c>
      <c r="P191" s="24">
        <f t="shared" si="44"/>
        <v>38.980137509549273</v>
      </c>
      <c r="Q191" t="s">
        <v>422</v>
      </c>
      <c r="R191" t="s">
        <v>423</v>
      </c>
      <c r="S191" t="s">
        <v>488</v>
      </c>
      <c r="T191" s="35">
        <v>100</v>
      </c>
      <c r="U191" s="35">
        <f t="shared" si="45"/>
        <v>61.977186311787079</v>
      </c>
      <c r="V191" s="35">
        <f t="shared" si="46"/>
        <v>71.181556195965413</v>
      </c>
      <c r="W191" s="35">
        <f t="shared" si="47"/>
        <v>64.02877697841727</v>
      </c>
      <c r="X191" s="35">
        <f t="shared" si="48"/>
        <v>64.789666825617317</v>
      </c>
      <c r="Y191" s="35">
        <f t="shared" si="49"/>
        <v>73.994036709795679</v>
      </c>
      <c r="Z191" s="35">
        <f t="shared" si="50"/>
        <v>66.841257492247522</v>
      </c>
      <c r="AA191" s="35">
        <f t="shared" si="51"/>
        <v>-2.8124805138302378</v>
      </c>
      <c r="AB191" s="35">
        <f t="shared" si="52"/>
        <v>-2.8124805138302662</v>
      </c>
      <c r="AC191" s="35">
        <f t="shared" si="53"/>
        <v>-2.812480513830252</v>
      </c>
      <c r="AD191" s="36"/>
      <c r="AE191" s="36"/>
      <c r="AF191">
        <v>1.93</v>
      </c>
      <c r="AG191">
        <v>1.95</v>
      </c>
      <c r="AH191" s="41"/>
      <c r="AI191" s="36"/>
      <c r="AJ191" t="s">
        <v>448</v>
      </c>
      <c r="AK191" s="35"/>
      <c r="AL191" s="35"/>
    </row>
    <row r="192" spans="1:38" ht="15" x14ac:dyDescent="0.25">
      <c r="A192">
        <v>2.63</v>
      </c>
      <c r="B192">
        <v>3.47</v>
      </c>
      <c r="C192">
        <v>2.78</v>
      </c>
      <c r="D192" s="20">
        <f t="shared" si="41"/>
        <v>2.8124805138302511E-2</v>
      </c>
      <c r="E192" s="17">
        <f>IF(OR($A192="",$B192="",$C192=""),"",A192*'MPTO_working_3-way'!$I191)</f>
        <v>2.7039682375137355</v>
      </c>
      <c r="F192" s="21">
        <f>IF(OR($A192="",$B192="",$C192=""),"",B192*'MPTO_working_3-way'!$I191)</f>
        <v>3.5675930738299098</v>
      </c>
      <c r="G192" s="22">
        <f>IF(OR($A192="",$B192="",$C192=""),"",C192*'MPTO_working_3-way'!$I191)</f>
        <v>2.858186958284481</v>
      </c>
      <c r="H192" s="17">
        <f>IF(OR($A192="",$B192="",$C192=""),"",'MPTO_working_3-way'!E191)</f>
        <v>2.6964847412646762</v>
      </c>
      <c r="I192" s="21">
        <f>IF(OR($A192="",$B192="",$C192=""),"",'MPTO_working_3-way'!F191)</f>
        <v>3.5866783207193671</v>
      </c>
      <c r="J192" s="22">
        <f>IF(OR($A192="",$B192="",$C192=""),"",'MPTO_working_3-way'!G191)</f>
        <v>2.8543920781129914</v>
      </c>
      <c r="K192" s="17">
        <f>IF(OR($A192="",$B192="",$C192=""),"",'OddsRatio_working_3-way'!H191)</f>
        <v>2.700237713040293</v>
      </c>
      <c r="L192" s="21">
        <f>IF(OR($A192="",$B192="",$C192=""),"",'OddsRatio_working_3-way'!I191)</f>
        <v>3.5764338350978675</v>
      </c>
      <c r="M192" s="22">
        <f>IF(OR($A192="",$B192="",$C192=""),"",'OddsRatio_working_3-way'!J191)</f>
        <v>2.8567013062648599</v>
      </c>
      <c r="N192" s="23">
        <f t="shared" si="42"/>
        <v>36.982682937114944</v>
      </c>
      <c r="O192" s="24">
        <f t="shared" si="43"/>
        <v>28.030102629571267</v>
      </c>
      <c r="P192" s="24">
        <f t="shared" si="44"/>
        <v>34.987214433313781</v>
      </c>
      <c r="Q192" t="s">
        <v>420</v>
      </c>
      <c r="R192" t="s">
        <v>417</v>
      </c>
      <c r="S192" t="s">
        <v>488</v>
      </c>
      <c r="T192" s="35">
        <v>100</v>
      </c>
      <c r="U192" s="35">
        <f t="shared" si="45"/>
        <v>41.176470588235297</v>
      </c>
      <c r="V192" s="35">
        <f t="shared" si="46"/>
        <v>75.429975429975428</v>
      </c>
      <c r="W192" s="35">
        <f t="shared" si="47"/>
        <v>80.353634577603145</v>
      </c>
      <c r="X192" s="35">
        <f t="shared" si="48"/>
        <v>44.216389992421426</v>
      </c>
      <c r="Y192" s="35">
        <f t="shared" si="49"/>
        <v>78.469894834161565</v>
      </c>
      <c r="Z192" s="35">
        <f t="shared" si="50"/>
        <v>83.393553981789267</v>
      </c>
      <c r="AA192" s="35">
        <f t="shared" si="51"/>
        <v>-3.0399194041861293</v>
      </c>
      <c r="AB192" s="35">
        <f t="shared" si="52"/>
        <v>-3.0399194041861364</v>
      </c>
      <c r="AC192" s="35">
        <f t="shared" si="53"/>
        <v>-3.0399194041861222</v>
      </c>
      <c r="AD192" s="36"/>
      <c r="AE192" s="36"/>
      <c r="AF192">
        <v>2.09</v>
      </c>
      <c r="AG192">
        <v>1.81</v>
      </c>
      <c r="AH192" s="41"/>
      <c r="AI192" s="36"/>
      <c r="AJ192" t="s">
        <v>448</v>
      </c>
      <c r="AK192" s="35"/>
      <c r="AL192" s="35"/>
    </row>
    <row r="193" spans="1:38" s="35" customFormat="1" ht="15" x14ac:dyDescent="0.25">
      <c r="A193">
        <v>1.7</v>
      </c>
      <c r="B193">
        <v>4.07</v>
      </c>
      <c r="C193">
        <v>5.09</v>
      </c>
      <c r="D193" s="20">
        <f t="shared" si="41"/>
        <v>3.039919404186131E-2</v>
      </c>
      <c r="E193" s="17">
        <f>IF(OR($A193="",$B193="",$C193=""),"",A193*'MPTO_working_3-way'!$I192)</f>
        <v>1.7516786298711642</v>
      </c>
      <c r="F193" s="21">
        <f>IF(OR($A193="",$B193="",$C193=""),"",B193*'MPTO_working_3-way'!$I192)</f>
        <v>4.1937247197503762</v>
      </c>
      <c r="G193" s="22">
        <f>IF(OR($A193="",$B193="",$C193=""),"",C193*'MPTO_working_3-way'!$I192)</f>
        <v>5.2447318976730744</v>
      </c>
      <c r="H193" s="17">
        <f>IF(OR($A193="",$B193="",$C193=""),"",'MPTO_working_3-way'!E192)</f>
        <v>1.7297978611392486</v>
      </c>
      <c r="I193" s="21">
        <f>IF(OR($A193="",$B193="",$C193=""),"",'MPTO_working_3-way'!F192)</f>
        <v>4.245073510119771</v>
      </c>
      <c r="J193" s="22">
        <f>IF(OR($A193="",$B193="",$C193=""),"",'MPTO_working_3-way'!G192)</f>
        <v>5.3668053240788947</v>
      </c>
      <c r="K193" s="17">
        <f>IF(OR($A193="",$B193="",$C193=""),"",'OddsRatio_working_3-way'!H192)</f>
        <v>1.7375670920781501</v>
      </c>
      <c r="L193" s="21">
        <f>IF(OR($A193="",$B193="",$C193=""),"",'OddsRatio_working_3-way'!I192)</f>
        <v>4.2347585323998862</v>
      </c>
      <c r="M193" s="22">
        <f>IF(OR($A193="",$B193="",$C193=""),"",'OddsRatio_working_3-way'!J192)</f>
        <v>5.3094991522851895</v>
      </c>
      <c r="N193" s="23">
        <f t="shared" si="42"/>
        <v>57.088097265509816</v>
      </c>
      <c r="O193" s="24">
        <f t="shared" si="43"/>
        <v>23.845151191981987</v>
      </c>
      <c r="P193" s="24">
        <f t="shared" si="44"/>
        <v>19.066751542508189</v>
      </c>
      <c r="Q193" t="s">
        <v>327</v>
      </c>
      <c r="R193" t="s">
        <v>439</v>
      </c>
      <c r="S193" t="s">
        <v>488</v>
      </c>
      <c r="T193" s="35">
        <v>100</v>
      </c>
      <c r="U193" s="35">
        <f t="shared" si="45"/>
        <v>36.30573248407643</v>
      </c>
      <c r="V193" s="35">
        <f t="shared" si="46"/>
        <v>74.226804123711347</v>
      </c>
      <c r="W193" s="35">
        <f t="shared" si="47"/>
        <v>84.301412872841439</v>
      </c>
      <c r="X193" s="35">
        <f t="shared" si="48"/>
        <v>41.471783003447214</v>
      </c>
      <c r="Y193" s="35">
        <f t="shared" si="49"/>
        <v>79.392854643082117</v>
      </c>
      <c r="Z193" s="35">
        <f t="shared" si="50"/>
        <v>89.467463392212238</v>
      </c>
      <c r="AA193" s="35">
        <f t="shared" si="51"/>
        <v>-5.1660505193707849</v>
      </c>
      <c r="AB193" s="35">
        <f t="shared" si="52"/>
        <v>-5.1660505193707706</v>
      </c>
      <c r="AC193" s="35">
        <f t="shared" si="53"/>
        <v>-5.1660505193707991</v>
      </c>
      <c r="AD193" s="36"/>
      <c r="AE193" s="36"/>
      <c r="AF193">
        <v>1.74</v>
      </c>
      <c r="AG193">
        <v>2.19</v>
      </c>
      <c r="AH193" s="41"/>
      <c r="AI193" s="36"/>
      <c r="AJ193" t="s">
        <v>448</v>
      </c>
    </row>
    <row r="194" spans="1:38" ht="15" x14ac:dyDescent="0.25">
      <c r="A194">
        <v>1.57</v>
      </c>
      <c r="B194">
        <v>3.88</v>
      </c>
      <c r="C194">
        <v>6.37</v>
      </c>
      <c r="D194" s="20">
        <f t="shared" si="41"/>
        <v>5.1660505193707795E-2</v>
      </c>
      <c r="E194" s="17">
        <f>IF(OR($A194="",$B194="",$C194=""),"",A194*'MPTO_working_3-way'!$I193)</f>
        <v>1.6511069931541213</v>
      </c>
      <c r="F194" s="21">
        <f>IF(OR($A194="",$B194="",$C194=""),"",B194*'MPTO_working_3-way'!$I193)</f>
        <v>4.0804427601515858</v>
      </c>
      <c r="G194" s="22">
        <f>IF(OR($A194="",$B194="",$C194=""),"",C194*'MPTO_working_3-way'!$I193)</f>
        <v>6.6990774180839185</v>
      </c>
      <c r="H194" s="17">
        <f>IF(OR($A194="",$B194="",$C194=""),"",'MPTO_working_3-way'!E193)</f>
        <v>1.6136254357228292</v>
      </c>
      <c r="I194" s="21">
        <f>IF(OR($A194="",$B194="",$C194=""),"",'MPTO_working_3-way'!F193)</f>
        <v>4.1578003243935342</v>
      </c>
      <c r="J194" s="22">
        <f>IF(OR($A194="",$B194="",$C194=""),"",'MPTO_working_3-way'!G193)</f>
        <v>7.1548311169284284</v>
      </c>
      <c r="K194" s="17">
        <f>IF(OR($A194="",$B194="",$C194=""),"",'OddsRatio_working_3-way'!H193)</f>
        <v>1.6262293423050467</v>
      </c>
      <c r="L194" s="21">
        <f>IF(OR($A194="",$B194="",$C194=""),"",'OddsRatio_working_3-way'!I193)</f>
        <v>4.1641061505939181</v>
      </c>
      <c r="M194" s="22">
        <f>IF(OR($A194="",$B194="",$C194=""),"",'OddsRatio_working_3-way'!J193)</f>
        <v>6.8997395932949122</v>
      </c>
      <c r="N194" s="23">
        <f t="shared" si="42"/>
        <v>60.56542696180415</v>
      </c>
      <c r="O194" s="24">
        <f t="shared" si="43"/>
        <v>24.507144414956837</v>
      </c>
      <c r="P194" s="24">
        <f t="shared" si="44"/>
        <v>14.927428623239013</v>
      </c>
      <c r="Q194" t="s">
        <v>243</v>
      </c>
      <c r="R194" t="s">
        <v>425</v>
      </c>
      <c r="S194" t="s">
        <v>489</v>
      </c>
      <c r="T194" s="35">
        <v>100</v>
      </c>
      <c r="U194" s="35">
        <f t="shared" si="45"/>
        <v>83.66013071895425</v>
      </c>
      <c r="V194" s="35">
        <f t="shared" si="46"/>
        <v>77.426636568848764</v>
      </c>
      <c r="W194" s="35">
        <f t="shared" si="47"/>
        <v>36.30573248407643</v>
      </c>
      <c r="X194" s="35">
        <f t="shared" si="48"/>
        <v>86.267630947074821</v>
      </c>
      <c r="Y194" s="35">
        <f t="shared" si="49"/>
        <v>80.034136796969307</v>
      </c>
      <c r="Z194" s="35">
        <f t="shared" si="50"/>
        <v>38.913232712197001</v>
      </c>
      <c r="AA194" s="35">
        <f t="shared" si="51"/>
        <v>-2.6075002281205713</v>
      </c>
      <c r="AB194" s="35">
        <f t="shared" si="52"/>
        <v>-2.6075002281205428</v>
      </c>
      <c r="AC194" s="35">
        <f t="shared" si="53"/>
        <v>-2.6075002281205713</v>
      </c>
      <c r="AD194" s="36"/>
      <c r="AE194" s="36"/>
      <c r="AF194">
        <v>2.12</v>
      </c>
      <c r="AG194">
        <v>1.74</v>
      </c>
      <c r="AH194" s="41"/>
      <c r="AI194" s="36"/>
      <c r="AJ194" t="s">
        <v>449</v>
      </c>
      <c r="AK194" s="35"/>
      <c r="AL194" s="35"/>
    </row>
    <row r="195" spans="1:38" ht="15" x14ac:dyDescent="0.25">
      <c r="A195">
        <v>6.12</v>
      </c>
      <c r="B195">
        <v>4.43</v>
      </c>
      <c r="C195">
        <v>1.57</v>
      </c>
      <c r="D195" s="20">
        <f t="shared" si="41"/>
        <v>2.6075002281205517E-2</v>
      </c>
      <c r="E195" s="17">
        <f>IF(OR($A195="",$B195="",$C195=""),"",A195*'MPTO_working_3-way'!$I194)</f>
        <v>6.2795790139609782</v>
      </c>
      <c r="F195" s="21">
        <f>IF(OR($A195="",$B195="",$C195=""),"",B195*'MPTO_working_3-way'!$I194)</f>
        <v>4.5455122601057401</v>
      </c>
      <c r="G195" s="22">
        <f>IF(OR($A195="",$B195="",$C195=""),"",C195*'MPTO_working_3-way'!$I194)</f>
        <v>1.6109377535814928</v>
      </c>
      <c r="H195" s="17">
        <f>IF(OR($A195="",$B195="",$C195=""),"",'MPTO_working_3-way'!E194)</f>
        <v>6.4638305695674667</v>
      </c>
      <c r="I195" s="21">
        <f>IF(OR($A195="",$B195="",$C195=""),"",'MPTO_working_3-way'!F194)</f>
        <v>4.6074038784048312</v>
      </c>
      <c r="J195" s="22">
        <f>IF(OR($A195="",$B195="",$C195=""),"",'MPTO_working_3-way'!G194)</f>
        <v>1.5917204870227841</v>
      </c>
      <c r="K195" s="17">
        <f>IF(OR($A195="",$B195="",$C195=""),"",'OddsRatio_working_3-way'!H194)</f>
        <v>6.3734465048935212</v>
      </c>
      <c r="L195" s="21">
        <f>IF(OR($A195="",$B195="",$C195=""),"",'OddsRatio_working_3-way'!I194)</f>
        <v>4.5997893577704634</v>
      </c>
      <c r="M195" s="22">
        <f>IF(OR($A195="",$B195="",$C195=""),"",'OddsRatio_working_3-way'!J194)</f>
        <v>1.5982157241775989</v>
      </c>
      <c r="N195" s="23">
        <f t="shared" si="42"/>
        <v>15.924634402668797</v>
      </c>
      <c r="O195" s="24">
        <f t="shared" si="43"/>
        <v>21.999720664635003</v>
      </c>
      <c r="P195" s="24">
        <f t="shared" si="44"/>
        <v>62.075644932696207</v>
      </c>
      <c r="Q195" t="s">
        <v>369</v>
      </c>
      <c r="R195" t="s">
        <v>266</v>
      </c>
      <c r="S195" t="s">
        <v>489</v>
      </c>
      <c r="T195" s="35">
        <v>100</v>
      </c>
      <c r="U195" s="35">
        <f t="shared" si="45"/>
        <v>45.945945945945937</v>
      </c>
      <c r="V195" s="35">
        <f t="shared" si="46"/>
        <v>73.544973544973558</v>
      </c>
      <c r="W195" s="35">
        <f t="shared" si="47"/>
        <v>78.070175438596479</v>
      </c>
      <c r="X195" s="35">
        <f t="shared" si="48"/>
        <v>48.38485101642997</v>
      </c>
      <c r="Y195" s="35">
        <f t="shared" si="49"/>
        <v>75.983878615457556</v>
      </c>
      <c r="Z195" s="35">
        <f t="shared" si="50"/>
        <v>80.509080509080505</v>
      </c>
      <c r="AA195" s="35">
        <f t="shared" si="51"/>
        <v>-2.4389050704840329</v>
      </c>
      <c r="AB195" s="35">
        <f t="shared" si="52"/>
        <v>-2.4389050704839974</v>
      </c>
      <c r="AC195" s="35">
        <f t="shared" si="53"/>
        <v>-2.4389050704840258</v>
      </c>
      <c r="AD195" s="36"/>
      <c r="AE195" s="36"/>
      <c r="AF195">
        <v>1.72</v>
      </c>
      <c r="AG195">
        <v>2.2200000000000002</v>
      </c>
      <c r="AH195" s="41"/>
      <c r="AI195" s="36"/>
      <c r="AJ195" t="s">
        <v>450</v>
      </c>
      <c r="AK195" s="35"/>
      <c r="AL195" s="35"/>
    </row>
    <row r="196" spans="1:38" ht="15" x14ac:dyDescent="0.25">
      <c r="A196">
        <v>1.85</v>
      </c>
      <c r="B196">
        <v>3.78</v>
      </c>
      <c r="C196">
        <v>4.5599999999999996</v>
      </c>
      <c r="D196" s="20">
        <f t="shared" ref="D196:D259" si="54">IF(OR($A196="",$B196="",$C196=""),"",(1/A196)+(1/B196)+(1/C196)-1)</f>
        <v>2.4389050704840098E-2</v>
      </c>
      <c r="E196" s="17">
        <f>IF(OR($A196="",$B196="",$C196=""),"",A196*'MPTO_working_3-way'!$I195)</f>
        <v>1.8951197438039542</v>
      </c>
      <c r="F196" s="21">
        <f>IF(OR($A196="",$B196="",$C196=""),"",B196*'MPTO_working_3-way'!$I195)</f>
        <v>3.8721906116642955</v>
      </c>
      <c r="G196" s="22">
        <f>IF(OR($A196="",$B196="",$C196=""),"",C196*'MPTO_working_3-way'!$I195)</f>
        <v>4.6712140712140702</v>
      </c>
      <c r="H196" s="17">
        <f>IF(OR($A196="",$B196="",$C196=""),"",'MPTO_working_3-way'!E195)</f>
        <v>1.8782487000487704</v>
      </c>
      <c r="I196" s="21">
        <f>IF(OR($A196="",$B196="",$C196=""),"",'MPTO_working_3-way'!F195)</f>
        <v>3.8998429695869756</v>
      </c>
      <c r="J196" s="22">
        <f>IF(OR($A196="",$B196="",$C196=""),"",'MPTO_working_3-way'!G195)</f>
        <v>4.7355533906762339</v>
      </c>
      <c r="K196" s="17">
        <f>IF(OR($A196="",$B196="",$C196=""),"",'OddsRatio_working_3-way'!H195)</f>
        <v>1.884630524519612</v>
      </c>
      <c r="L196" s="21">
        <f>IF(OR($A196="",$B196="",$C196=""),"",'OddsRatio_working_3-way'!I195)</f>
        <v>3.8932621860759071</v>
      </c>
      <c r="M196" s="22">
        <f>IF(OR($A196="",$B196="",$C196=""),"",'OddsRatio_working_3-way'!J195)</f>
        <v>4.7050407850468456</v>
      </c>
      <c r="N196" s="23">
        <f t="shared" si="42"/>
        <v>52.767114229561194</v>
      </c>
      <c r="O196" s="24">
        <f t="shared" si="43"/>
        <v>25.825174953621222</v>
      </c>
      <c r="P196" s="24">
        <f t="shared" si="44"/>
        <v>21.407710816817595</v>
      </c>
      <c r="Q196" t="s">
        <v>265</v>
      </c>
      <c r="R196" t="s">
        <v>429</v>
      </c>
      <c r="S196" t="s">
        <v>489</v>
      </c>
      <c r="T196" s="35">
        <v>100</v>
      </c>
      <c r="U196" s="35">
        <f t="shared" si="45"/>
        <v>52.830188679245275</v>
      </c>
      <c r="V196" s="35">
        <f t="shared" si="46"/>
        <v>69.325153374233125</v>
      </c>
      <c r="W196" s="35">
        <f t="shared" si="47"/>
        <v>74.424552429667528</v>
      </c>
      <c r="X196" s="35">
        <f t="shared" si="48"/>
        <v>56.250294196099347</v>
      </c>
      <c r="Y196" s="35">
        <f t="shared" si="49"/>
        <v>72.74525889108719</v>
      </c>
      <c r="Z196" s="35">
        <f t="shared" si="50"/>
        <v>77.844657946521579</v>
      </c>
      <c r="AA196" s="35">
        <f t="shared" si="51"/>
        <v>-3.4201055168540719</v>
      </c>
      <c r="AB196" s="35">
        <f t="shared" si="52"/>
        <v>-3.4201055168540648</v>
      </c>
      <c r="AC196" s="35">
        <f t="shared" si="53"/>
        <v>-3.4201055168540506</v>
      </c>
      <c r="AD196" s="36"/>
      <c r="AE196" s="36"/>
      <c r="AF196">
        <v>1.93</v>
      </c>
      <c r="AG196">
        <v>1.98</v>
      </c>
      <c r="AH196" s="41"/>
      <c r="AI196" s="36"/>
      <c r="AJ196" t="s">
        <v>450</v>
      </c>
      <c r="AK196" s="35"/>
      <c r="AL196" s="35"/>
    </row>
    <row r="197" spans="1:38" ht="15" x14ac:dyDescent="0.25">
      <c r="A197">
        <v>2.12</v>
      </c>
      <c r="B197">
        <v>3.26</v>
      </c>
      <c r="C197">
        <v>3.91</v>
      </c>
      <c r="D197" s="20">
        <f t="shared" si="54"/>
        <v>3.4201055168540551E-2</v>
      </c>
      <c r="E197" s="17">
        <f>IF(OR($A197="",$B197="",$C197=""),"",A197*'MPTO_working_3-way'!$I196)</f>
        <v>2.1925062369573061</v>
      </c>
      <c r="F197" s="21">
        <f>IF(OR($A197="",$B197="",$C197=""),"",B197*'MPTO_working_3-way'!$I196)</f>
        <v>3.3714954398494421</v>
      </c>
      <c r="G197" s="22">
        <f>IF(OR($A197="",$B197="",$C197=""),"",C197*'MPTO_working_3-way'!$I196)</f>
        <v>4.0437261257089938</v>
      </c>
      <c r="H197" s="17">
        <f>IF(OR($A197="",$B197="",$C197=""),"",'MPTO_working_3-way'!E196)</f>
        <v>2.172506763392632</v>
      </c>
      <c r="I197" s="21">
        <f>IF(OR($A197="",$B197="",$C197=""),"",'MPTO_working_3-way'!F196)</f>
        <v>3.3858350562860928</v>
      </c>
      <c r="J197" s="22">
        <f>IF(OR($A197="",$B197="",$C197=""),"",'MPTO_working_3-way'!G196)</f>
        <v>4.0924212111103655</v>
      </c>
      <c r="K197" s="17">
        <f>IF(OR($A197="",$B197="",$C197=""),"",'OddsRatio_working_3-way'!H196)</f>
        <v>2.1807874543572097</v>
      </c>
      <c r="L197" s="21">
        <f>IF(OR($A197="",$B197="",$C197=""),"",'OddsRatio_working_3-way'!I196)</f>
        <v>3.3826603989707986</v>
      </c>
      <c r="M197" s="22">
        <f>IF(OR($A197="",$B197="",$C197=""),"",'OddsRatio_working_3-way'!J196)</f>
        <v>4.067938832303108</v>
      </c>
      <c r="N197" s="23">
        <f t="shared" ref="N197:N200" si="55">(1/E197)* 100</f>
        <v>45.60990446201739</v>
      </c>
      <c r="O197" s="24">
        <f t="shared" ref="O197:O200" si="56">(1/F197)* 100</f>
        <v>29.660428668551191</v>
      </c>
      <c r="P197" s="24">
        <f t="shared" ref="P197:P200" si="57">(1/G197)* 100</f>
        <v>24.729666869431423</v>
      </c>
      <c r="Q197" t="s">
        <v>292</v>
      </c>
      <c r="R197" t="s">
        <v>293</v>
      </c>
      <c r="S197" t="s">
        <v>489</v>
      </c>
      <c r="T197" s="35">
        <v>100</v>
      </c>
      <c r="U197" s="35">
        <f t="shared" ref="U197:U200" si="58">(1/A198)*((T197*A198)-T197)</f>
        <v>38.650306748466257</v>
      </c>
      <c r="V197" s="35">
        <f t="shared" ref="V197:V200" si="59">(1/B198)*((T197*B198)-T197)</f>
        <v>77.011494252873561</v>
      </c>
      <c r="W197" s="35">
        <f t="shared" ref="W197:W200" si="60">(1/C198)*((T197*C198)-T197)</f>
        <v>81.71846435100548</v>
      </c>
      <c r="X197" s="35">
        <f t="shared" ref="X197:X200" si="61">((1/B198)+(1/C198))*T197</f>
        <v>41.270041396120952</v>
      </c>
      <c r="Y197" s="35">
        <f t="shared" ref="Y197:Y200" si="62">((1/A198)+(1/C198))*T197</f>
        <v>79.631228900528257</v>
      </c>
      <c r="Z197" s="35">
        <f t="shared" ref="Z197:Z200" si="63">((1/A198)+(1/B198))*T197</f>
        <v>84.338198998660189</v>
      </c>
      <c r="AA197" s="35">
        <f t="shared" ref="AA197:AA200" si="64">U197-X197</f>
        <v>-2.6197346476546954</v>
      </c>
      <c r="AB197" s="35">
        <f t="shared" ref="AB197:AB200" si="65">V197-Y197</f>
        <v>-2.6197346476546954</v>
      </c>
      <c r="AC197" s="35">
        <f t="shared" ref="AC197:AC200" si="66">W197-Z197</f>
        <v>-2.6197346476547096</v>
      </c>
      <c r="AD197" s="36"/>
      <c r="AE197" s="36"/>
      <c r="AF197">
        <v>2.27</v>
      </c>
      <c r="AG197">
        <v>1.68</v>
      </c>
      <c r="AH197" s="41"/>
      <c r="AI197" s="36"/>
      <c r="AJ197" t="s">
        <v>444</v>
      </c>
      <c r="AK197" s="35"/>
      <c r="AL197" s="35"/>
    </row>
    <row r="198" spans="1:38" s="35" customFormat="1" ht="15" x14ac:dyDescent="0.25">
      <c r="A198">
        <v>1.63</v>
      </c>
      <c r="B198">
        <v>4.3499999999999996</v>
      </c>
      <c r="C198">
        <v>5.47</v>
      </c>
      <c r="D198" s="20">
        <f t="shared" si="54"/>
        <v>2.6197346476547034E-2</v>
      </c>
      <c r="E198" s="17">
        <f>IF(OR($A198="",$B198="",$C198=""),"",A198*'MPTO_working_3-way'!$I197)</f>
        <v>1.6727016747567716</v>
      </c>
      <c r="F198" s="21">
        <f>IF(OR($A198="",$B198="",$C198=""),"",B198*'MPTO_working_3-way'!$I197)</f>
        <v>4.4639584571729793</v>
      </c>
      <c r="G198" s="22">
        <f>IF(OR($A198="",$B198="",$C198=""),"",C198*'MPTO_working_3-way'!$I197)</f>
        <v>5.6132994852267117</v>
      </c>
      <c r="H198" s="17">
        <f>IF(OR($A198="",$B198="",$C198=""),"",'MPTO_working_3-way'!E197)</f>
        <v>1.6535362557978699</v>
      </c>
      <c r="I198" s="21">
        <f>IF(OR($A198="",$B198="",$C198=""),"",'MPTO_working_3-way'!F197)</f>
        <v>4.5217644328213238</v>
      </c>
      <c r="J198" s="22">
        <f>IF(OR($A198="",$B198="",$C198=""),"",'MPTO_working_3-way'!G197)</f>
        <v>5.7443893453781678</v>
      </c>
      <c r="K198" s="17">
        <f>IF(OR($A198="",$B198="",$C198=""),"",'OddsRatio_working_3-way'!H197)</f>
        <v>1.6601544691615897</v>
      </c>
      <c r="L198" s="21">
        <f>IF(OR($A198="",$B198="",$C198=""),"",'OddsRatio_working_3-way'!I197)</f>
        <v>4.5103451931608323</v>
      </c>
      <c r="M198" s="22">
        <f>IF(OR($A198="",$B198="",$C198=""),"",'OddsRatio_working_3-way'!J197)</f>
        <v>5.6839531383369915</v>
      </c>
      <c r="N198" s="23">
        <f t="shared" si="55"/>
        <v>59.783523570956575</v>
      </c>
      <c r="O198" s="24">
        <f t="shared" si="56"/>
        <v>22.401642165668786</v>
      </c>
      <c r="P198" s="24">
        <f t="shared" si="57"/>
        <v>17.814834263374628</v>
      </c>
      <c r="Q198" t="s">
        <v>309</v>
      </c>
      <c r="R198" t="s">
        <v>401</v>
      </c>
      <c r="S198" t="s">
        <v>489</v>
      </c>
      <c r="T198" s="35">
        <v>100</v>
      </c>
      <c r="U198" s="35">
        <f t="shared" si="58"/>
        <v>68.253968253968253</v>
      </c>
      <c r="V198" s="35">
        <f t="shared" si="59"/>
        <v>66.329966329966325</v>
      </c>
      <c r="W198" s="35">
        <f t="shared" si="60"/>
        <v>61.538461538461533</v>
      </c>
      <c r="X198" s="35">
        <f t="shared" si="61"/>
        <v>72.131572131572128</v>
      </c>
      <c r="Y198" s="35">
        <f t="shared" si="62"/>
        <v>70.2075702075702</v>
      </c>
      <c r="Z198" s="35">
        <f t="shared" si="63"/>
        <v>65.416065416065422</v>
      </c>
      <c r="AA198" s="35">
        <f t="shared" si="64"/>
        <v>-3.8776038776038746</v>
      </c>
      <c r="AB198" s="35">
        <f t="shared" si="65"/>
        <v>-3.8776038776038746</v>
      </c>
      <c r="AC198" s="35">
        <f t="shared" si="66"/>
        <v>-3.8776038776038888</v>
      </c>
      <c r="AD198" s="36"/>
      <c r="AF198">
        <v>1.88</v>
      </c>
      <c r="AG198">
        <v>2.04</v>
      </c>
      <c r="AH198" s="41"/>
      <c r="AI198" s="36"/>
      <c r="AJ198" t="s">
        <v>446</v>
      </c>
    </row>
    <row r="199" spans="1:38" ht="15" x14ac:dyDescent="0.25">
      <c r="A199">
        <v>3.15</v>
      </c>
      <c r="B199">
        <v>2.97</v>
      </c>
      <c r="C199">
        <v>2.6</v>
      </c>
      <c r="D199" s="20">
        <f t="shared" si="54"/>
        <v>3.8776038776038746E-2</v>
      </c>
      <c r="E199" s="17">
        <f>IF(OR($A199="",$B199="",$C199=""),"",A199*'MPTO_working_3-way'!$I198)</f>
        <v>3.2721445221445218</v>
      </c>
      <c r="F199" s="21">
        <f>IF(OR($A199="",$B199="",$C199=""),"",B199*'MPTO_working_3-way'!$I198)</f>
        <v>3.0851648351648353</v>
      </c>
      <c r="G199" s="22">
        <f>IF(OR($A199="",$B199="",$C199=""),"",C199*'MPTO_working_3-way'!$I198)</f>
        <v>2.700817700817701</v>
      </c>
      <c r="H199" s="17">
        <f>IF(OR($A199="",$B199="",$C199=""),"",'MPTO_working_3-way'!E198)</f>
        <v>3.2836951239267775</v>
      </c>
      <c r="I199" s="21">
        <f>IF(OR($A199="",$B199="",$C199=""),"",'MPTO_working_3-way'!F198)</f>
        <v>3.0885646807862259</v>
      </c>
      <c r="J199" s="22">
        <f>IF(OR($A199="",$B199="",$C199=""),"",'MPTO_working_3-way'!G198)</f>
        <v>2.6904137770846472</v>
      </c>
      <c r="K199" s="17">
        <f>IF(OR($A199="",$B199="",$C199=""),"",'OddsRatio_working_3-way'!H198)</f>
        <v>3.2779852174660009</v>
      </c>
      <c r="L199" s="21">
        <f>IF(OR($A199="",$B199="",$C199=""),"",'OddsRatio_working_3-way'!I198)</f>
        <v>3.0872701760037313</v>
      </c>
      <c r="M199" s="22">
        <f>IF(OR($A199="",$B199="",$C199=""),"",'OddsRatio_working_3-way'!J198)</f>
        <v>2.6952448129979545</v>
      </c>
      <c r="N199" s="23">
        <f t="shared" si="55"/>
        <v>30.560997328584154</v>
      </c>
      <c r="O199" s="24">
        <f t="shared" si="56"/>
        <v>32.413178984861972</v>
      </c>
      <c r="P199" s="24">
        <f t="shared" si="57"/>
        <v>37.025823686553871</v>
      </c>
      <c r="Q199" t="s">
        <v>414</v>
      </c>
      <c r="R199" t="s">
        <v>204</v>
      </c>
      <c r="S199" t="s">
        <v>489</v>
      </c>
      <c r="T199" s="35">
        <v>100</v>
      </c>
      <c r="U199" s="35">
        <f t="shared" si="58"/>
        <v>67.741935483870961</v>
      </c>
      <c r="V199" s="35">
        <f t="shared" si="59"/>
        <v>69.325153374233125</v>
      </c>
      <c r="W199" s="35">
        <f t="shared" si="60"/>
        <v>59.677419354838712</v>
      </c>
      <c r="X199" s="35">
        <f t="shared" si="61"/>
        <v>70.997427270928171</v>
      </c>
      <c r="Y199" s="35">
        <f t="shared" si="62"/>
        <v>72.58064516129032</v>
      </c>
      <c r="Z199" s="35">
        <f t="shared" si="63"/>
        <v>62.9329111418959</v>
      </c>
      <c r="AA199" s="35">
        <f t="shared" si="64"/>
        <v>-3.2554917870572098</v>
      </c>
      <c r="AB199" s="35">
        <f t="shared" si="65"/>
        <v>-3.2554917870571956</v>
      </c>
      <c r="AC199" s="35">
        <f t="shared" si="66"/>
        <v>-3.2554917870571884</v>
      </c>
      <c r="AD199" s="36"/>
      <c r="AE199" s="36"/>
      <c r="AF199">
        <v>2.67</v>
      </c>
      <c r="AG199">
        <v>1.5</v>
      </c>
      <c r="AH199" s="41"/>
      <c r="AI199" s="36"/>
      <c r="AJ199" t="s">
        <v>447</v>
      </c>
      <c r="AK199" s="35"/>
      <c r="AL199" s="35"/>
    </row>
    <row r="200" spans="1:38" s="50" customFormat="1" ht="15" x14ac:dyDescent="0.25">
      <c r="A200" s="58">
        <v>3.1</v>
      </c>
      <c r="B200" s="58">
        <v>3.26</v>
      </c>
      <c r="C200" s="58">
        <v>2.48</v>
      </c>
      <c r="D200" s="59">
        <f t="shared" si="54"/>
        <v>3.2554917870571964E-2</v>
      </c>
      <c r="E200" s="60">
        <f>IF(OR($A200="",$B200="",$C200=""),"",A200*'MPTO_working_3-way'!$I199)</f>
        <v>3.2009202453987733</v>
      </c>
      <c r="F200" s="61">
        <f>IF(OR($A200="",$B200="",$C200=""),"",B200*'MPTO_working_3-way'!$I199)</f>
        <v>3.3661290322580646</v>
      </c>
      <c r="G200" s="62">
        <f>IF(OR($A200="",$B200="",$C200=""),"",C200*'MPTO_working_3-way'!$I199)</f>
        <v>2.5607361963190183</v>
      </c>
      <c r="H200" s="60">
        <f>IF(OR($A200="",$B200="",$C200=""),"",'MPTO_working_3-way'!E199)</f>
        <v>3.2079145064014396</v>
      </c>
      <c r="I200" s="61">
        <f>IF(OR($A200="",$B200="",$C200=""),"",'MPTO_working_3-way'!F199)</f>
        <v>3.3795563482331961</v>
      </c>
      <c r="J200" s="62">
        <f>IF(OR($A200="",$B200="",$C200=""),"",'MPTO_working_3-way'!G199)</f>
        <v>2.5485877605917953</v>
      </c>
      <c r="K200" s="60">
        <f>IF(OR($A200="",$B200="",$C200=""),"",'OddsRatio_working_3-way'!H199)</f>
        <v>3.2050904795113317</v>
      </c>
      <c r="L200" s="61">
        <f>IF(OR($A200="",$B200="",$C200=""),"",'OddsRatio_working_3-way'!I199)</f>
        <v>3.373097373188386</v>
      </c>
      <c r="M200" s="62">
        <f>IF(OR($A200="",$B200="",$C200=""),"",'OddsRatio_working_3-way'!J199)</f>
        <v>2.5540637665127486</v>
      </c>
      <c r="N200" s="63">
        <f t="shared" si="55"/>
        <v>31.241015812170573</v>
      </c>
      <c r="O200" s="64">
        <f t="shared" si="56"/>
        <v>29.707714422616192</v>
      </c>
      <c r="P200" s="64">
        <f t="shared" si="57"/>
        <v>39.051269765213227</v>
      </c>
      <c r="Q200" s="58" t="s">
        <v>440</v>
      </c>
      <c r="R200" s="58" t="s">
        <v>328</v>
      </c>
      <c r="S200" s="58" t="s">
        <v>489</v>
      </c>
      <c r="T200" s="50">
        <v>100</v>
      </c>
      <c r="U200" s="50">
        <f t="shared" si="58"/>
        <v>69.512195121951223</v>
      </c>
      <c r="V200" s="50">
        <f t="shared" si="59"/>
        <v>71.264367816091948</v>
      </c>
      <c r="W200" s="50">
        <f t="shared" si="60"/>
        <v>56.331877729257641</v>
      </c>
      <c r="X200" s="50">
        <f t="shared" si="61"/>
        <v>72.403754454650411</v>
      </c>
      <c r="Y200" s="50">
        <f t="shared" si="62"/>
        <v>74.155927148791136</v>
      </c>
      <c r="Z200" s="50">
        <f t="shared" si="63"/>
        <v>59.22343706195683</v>
      </c>
      <c r="AA200" s="50">
        <f t="shared" si="64"/>
        <v>-2.8915593326991882</v>
      </c>
      <c r="AB200" s="50">
        <f t="shared" si="65"/>
        <v>-2.8915593326991882</v>
      </c>
      <c r="AC200" s="50">
        <f t="shared" si="66"/>
        <v>-2.8915593326991882</v>
      </c>
      <c r="AD200" s="51"/>
      <c r="AE200" s="51"/>
      <c r="AF200" s="58">
        <v>1.93</v>
      </c>
      <c r="AG200" s="58">
        <v>1.94</v>
      </c>
      <c r="AH200" s="52"/>
      <c r="AI200" s="51"/>
      <c r="AJ200" s="58" t="s">
        <v>448</v>
      </c>
    </row>
    <row r="201" spans="1:38" s="35" customFormat="1" ht="15" x14ac:dyDescent="0.25">
      <c r="A201">
        <v>3.28</v>
      </c>
      <c r="B201">
        <v>3.48</v>
      </c>
      <c r="C201">
        <v>2.29</v>
      </c>
      <c r="D201" s="20">
        <f t="shared" si="54"/>
        <v>2.8915593326992006E-2</v>
      </c>
      <c r="E201" s="17">
        <f>IF(OR($A201="",$B201="",$C201=""),"",A201*'MPTO_working_3-way'!$I200)</f>
        <v>3.3748431461125334</v>
      </c>
      <c r="F201" s="21">
        <f>IF(OR($A201="",$B201="",$C201=""),"",B201*'MPTO_working_3-way'!$I200)</f>
        <v>3.5806262647779321</v>
      </c>
      <c r="G201" s="22">
        <f>IF(OR($A201="",$B201="",$C201=""),"",C201*'MPTO_working_3-way'!$I200)</f>
        <v>2.3562167087188119</v>
      </c>
      <c r="H201" s="17">
        <f>IF(OR($A201="",$B201="",$C201=""),"",'MPTO_working_3-way'!E200)</f>
        <v>3.387080455512355</v>
      </c>
      <c r="I201" s="21">
        <f>IF(OR($A201="",$B201="",$C201=""),"",'MPTO_working_3-way'!F200)</f>
        <v>3.6007776000634779</v>
      </c>
      <c r="J201" s="22">
        <f>IF(OR($A201="",$B201="",$C201=""),"",'MPTO_working_3-way'!G200)</f>
        <v>2.341686252156634</v>
      </c>
      <c r="K201" s="17">
        <f>IF(OR($A201="",$B201="",$C201=""),"",'OddsRatio_working_3-way'!H200)</f>
        <v>3.3823934477386879</v>
      </c>
      <c r="L201" s="21">
        <f>IF(OR($A201="",$B201="",$C201=""),"",'OddsRatio_working_3-way'!I200)</f>
        <v>3.5913753291192738</v>
      </c>
      <c r="M201" s="22">
        <f>IF(OR($A201="",$B201="",$C201=""),"",'OddsRatio_working_3-way'!J200)</f>
        <v>2.3479331349047832</v>
      </c>
      <c r="N201" s="23">
        <f t="shared" ref="N201:N261" si="67">(1/E201)* 100</f>
        <v>29.631006737361869</v>
      </c>
      <c r="O201" s="24">
        <f t="shared" ref="O201:O261" si="68">(1/F201)* 100</f>
        <v>27.928075315674398</v>
      </c>
      <c r="P201" s="24">
        <f t="shared" ref="P201:P261" si="69">(1/G201)* 100</f>
        <v>42.440917946963715</v>
      </c>
      <c r="Q201" t="s">
        <v>126</v>
      </c>
      <c r="R201" t="s">
        <v>161</v>
      </c>
      <c r="S201" t="s">
        <v>494</v>
      </c>
      <c r="T201" s="35">
        <v>100</v>
      </c>
      <c r="U201" s="35">
        <f t="shared" ref="U201:U261" si="70">(1/A202)*((T201*A202)-T201)</f>
        <v>53.271028037383175</v>
      </c>
      <c r="V201" s="35">
        <f t="shared" ref="V201:V261" si="71">(1/B202)*((T201*B202)-T201)</f>
        <v>69.040247678018574</v>
      </c>
      <c r="W201" s="35">
        <f t="shared" ref="W201:W261" si="72">(1/C202)*((T201*C202)-T201)</f>
        <v>74.874371859296474</v>
      </c>
      <c r="X201" s="35">
        <f t="shared" ref="X201:X261" si="73">((1/B202)+(1/C202))*T201</f>
        <v>56.085380462684938</v>
      </c>
      <c r="Y201" s="35">
        <f t="shared" ref="Y201:Y261" si="74">((1/A202)+(1/C202))*T201</f>
        <v>71.854600103320337</v>
      </c>
      <c r="Z201" s="35">
        <f t="shared" ref="Z201:Z261" si="75">((1/A202)+(1/B202))*T201</f>
        <v>77.688724284598251</v>
      </c>
      <c r="AA201" s="35">
        <f t="shared" ref="AA201:AA261" si="76">U201-X201</f>
        <v>-2.8143524253017631</v>
      </c>
      <c r="AB201" s="35">
        <f t="shared" ref="AB201:AB261" si="77">V201-Y201</f>
        <v>-2.8143524253017631</v>
      </c>
      <c r="AC201" s="35">
        <f t="shared" ref="AC201:AC261" si="78">W201-Z201</f>
        <v>-2.8143524253017773</v>
      </c>
      <c r="AD201" s="36"/>
      <c r="AE201" s="36"/>
      <c r="AF201">
        <v>1.98</v>
      </c>
      <c r="AG201">
        <v>1.91</v>
      </c>
      <c r="AH201" s="41"/>
      <c r="AI201" s="36"/>
      <c r="AJ201" t="s">
        <v>94</v>
      </c>
    </row>
    <row r="202" spans="1:38" s="35" customFormat="1" ht="15" x14ac:dyDescent="0.25">
      <c r="A202">
        <v>2.14</v>
      </c>
      <c r="B202">
        <v>3.23</v>
      </c>
      <c r="C202">
        <v>3.98</v>
      </c>
      <c r="D202" s="20">
        <f t="shared" si="54"/>
        <v>2.8143524253017693E-2</v>
      </c>
      <c r="E202" s="17">
        <f>IF(OR($A202="",$B202="",$C202=""),"",A202*'MPTO_working_3-way'!$I201)</f>
        <v>2.2002271419014581</v>
      </c>
      <c r="F202" s="21">
        <f>IF(OR($A202="",$B202="",$C202=""),"",B202*'MPTO_working_3-way'!$I201)</f>
        <v>3.3209035833372473</v>
      </c>
      <c r="G202" s="22">
        <f>IF(OR($A202="",$B202="",$C202=""),"",C202*'MPTO_working_3-way'!$I201)</f>
        <v>4.0920112265270108</v>
      </c>
      <c r="H202" s="17">
        <f>IF(OR($A202="",$B202="",$C202=""),"",'MPTO_working_3-way'!E201)</f>
        <v>2.1838421911795201</v>
      </c>
      <c r="I202" s="21">
        <f>IF(OR($A202="",$B202="",$C202=""),"",'MPTO_working_3-way'!F201)</f>
        <v>3.330931193788393</v>
      </c>
      <c r="J202" s="22">
        <f>IF(OR($A202="",$B202="",$C202=""),"",'MPTO_working_3-way'!G201)</f>
        <v>4.134365101994975</v>
      </c>
      <c r="K202" s="17">
        <f>IF(OR($A202="",$B202="",$C202=""),"",'OddsRatio_working_3-way'!H201)</f>
        <v>2.1907165458430753</v>
      </c>
      <c r="L202" s="21">
        <f>IF(OR($A202="",$B202="",$C202=""),"",'OddsRatio_working_3-way'!I201)</f>
        <v>3.3292086817807518</v>
      </c>
      <c r="M202" s="22">
        <f>IF(OR($A202="",$B202="",$C202=""),"",'OddsRatio_working_3-way'!J201)</f>
        <v>4.1125748303617229</v>
      </c>
      <c r="N202" s="23">
        <f t="shared" si="67"/>
        <v>45.449852924538966</v>
      </c>
      <c r="O202" s="24">
        <f t="shared" si="68"/>
        <v>30.112286457744087</v>
      </c>
      <c r="P202" s="24">
        <f t="shared" si="69"/>
        <v>24.437860617716932</v>
      </c>
      <c r="Q202" t="s">
        <v>127</v>
      </c>
      <c r="R202" t="s">
        <v>113</v>
      </c>
      <c r="S202" t="s">
        <v>494</v>
      </c>
      <c r="T202" s="35">
        <v>100</v>
      </c>
      <c r="U202" s="35">
        <f t="shared" si="70"/>
        <v>56.896551724137922</v>
      </c>
      <c r="V202" s="35">
        <f t="shared" si="71"/>
        <v>69.512195121951223</v>
      </c>
      <c r="W202" s="35">
        <f t="shared" si="72"/>
        <v>70.845481049562679</v>
      </c>
      <c r="X202" s="35">
        <f t="shared" si="73"/>
        <v>59.642323828486084</v>
      </c>
      <c r="Y202" s="35">
        <f t="shared" si="74"/>
        <v>72.257967226299385</v>
      </c>
      <c r="Z202" s="35">
        <f t="shared" si="75"/>
        <v>73.591253153910856</v>
      </c>
      <c r="AA202" s="35">
        <f t="shared" si="76"/>
        <v>-2.7457721043481627</v>
      </c>
      <c r="AB202" s="35">
        <f t="shared" si="77"/>
        <v>-2.7457721043481627</v>
      </c>
      <c r="AC202" s="35">
        <f t="shared" si="78"/>
        <v>-2.7457721043481769</v>
      </c>
      <c r="AD202" s="36"/>
      <c r="AE202" s="36"/>
      <c r="AF202">
        <v>2.31</v>
      </c>
      <c r="AG202">
        <v>1.67</v>
      </c>
      <c r="AH202" s="41"/>
      <c r="AI202" s="36"/>
      <c r="AJ202" t="s">
        <v>94</v>
      </c>
    </row>
    <row r="203" spans="1:38" ht="15" x14ac:dyDescent="0.25">
      <c r="A203">
        <v>2.3199999999999998</v>
      </c>
      <c r="B203">
        <v>3.28</v>
      </c>
      <c r="C203">
        <v>3.43</v>
      </c>
      <c r="D203" s="20">
        <f t="shared" si="54"/>
        <v>2.7457721043481653E-2</v>
      </c>
      <c r="E203" s="17">
        <f>IF(OR($A203="",$B203="",$C203=""),"",A203*'MPTO_working_3-way'!$I202)</f>
        <v>2.3837019128208774</v>
      </c>
      <c r="F203" s="21">
        <f>IF(OR($A203="",$B203="",$C203=""),"",B203*'MPTO_working_3-way'!$I202)</f>
        <v>3.3700613250226197</v>
      </c>
      <c r="G203" s="22">
        <f>IF(OR($A203="",$B203="",$C203=""),"",C203*'MPTO_working_3-way'!$I202)</f>
        <v>3.5241799831791423</v>
      </c>
      <c r="H203" s="17">
        <f>IF(OR($A203="",$B203="",$C203=""),"",'MPTO_working_3-way'!E202)</f>
        <v>2.3703315512787104</v>
      </c>
      <c r="I203" s="21">
        <f>IF(OR($A203="",$B203="",$C203=""),"",'MPTO_working_3-way'!F202)</f>
        <v>3.381514560638117</v>
      </c>
      <c r="J203" s="22">
        <f>IF(OR($A203="",$B203="",$C203=""),"",'MPTO_working_3-way'!G202)</f>
        <v>3.5411690815103825</v>
      </c>
      <c r="K203" s="17">
        <f>IF(OR($A203="",$B203="",$C203=""),"",'OddsRatio_working_3-way'!H202)</f>
        <v>2.376122759965634</v>
      </c>
      <c r="L203" s="21">
        <f>IF(OR($A203="",$B203="",$C203=""),"",'OddsRatio_working_3-way'!I202)</f>
        <v>3.3769393126679144</v>
      </c>
      <c r="M203" s="22">
        <f>IF(OR($A203="",$B203="",$C203=""),"",'OddsRatio_working_3-way'!J202)</f>
        <v>3.5333168990276458</v>
      </c>
      <c r="N203" s="23">
        <f t="shared" si="67"/>
        <v>41.951554203209831</v>
      </c>
      <c r="O203" s="24">
        <f t="shared" si="68"/>
        <v>29.67305053397769</v>
      </c>
      <c r="P203" s="24">
        <f t="shared" si="69"/>
        <v>28.375395262812482</v>
      </c>
      <c r="Q203" t="s">
        <v>181</v>
      </c>
      <c r="R203" t="s">
        <v>182</v>
      </c>
      <c r="S203" t="s">
        <v>494</v>
      </c>
      <c r="T203" s="35">
        <v>100</v>
      </c>
      <c r="U203" s="35">
        <f t="shared" si="70"/>
        <v>64.285714285714292</v>
      </c>
      <c r="V203" s="35">
        <f t="shared" si="71"/>
        <v>68.652037617554868</v>
      </c>
      <c r="W203" s="35">
        <f t="shared" si="72"/>
        <v>64.285714285714292</v>
      </c>
      <c r="X203" s="35">
        <f t="shared" si="73"/>
        <v>67.062248096730855</v>
      </c>
      <c r="Y203" s="35">
        <f t="shared" si="74"/>
        <v>71.428571428571431</v>
      </c>
      <c r="Z203" s="35">
        <f t="shared" si="75"/>
        <v>67.062248096730855</v>
      </c>
      <c r="AA203" s="35">
        <f t="shared" si="76"/>
        <v>-2.7765338110165629</v>
      </c>
      <c r="AB203" s="35">
        <f t="shared" si="77"/>
        <v>-2.7765338110165629</v>
      </c>
      <c r="AC203" s="35">
        <f t="shared" si="78"/>
        <v>-2.7765338110165629</v>
      </c>
      <c r="AD203" s="36"/>
      <c r="AE203" s="36"/>
      <c r="AF203">
        <v>2.21</v>
      </c>
      <c r="AG203">
        <v>1.72</v>
      </c>
      <c r="AH203" s="41"/>
      <c r="AI203" s="36"/>
      <c r="AJ203" t="s">
        <v>94</v>
      </c>
      <c r="AK203" s="35"/>
      <c r="AL203" s="35"/>
    </row>
    <row r="204" spans="1:38" ht="15" x14ac:dyDescent="0.25">
      <c r="A204">
        <v>2.8</v>
      </c>
      <c r="B204">
        <v>3.19</v>
      </c>
      <c r="C204">
        <v>2.8</v>
      </c>
      <c r="D204" s="20">
        <f t="shared" si="54"/>
        <v>2.7765338110165683E-2</v>
      </c>
      <c r="E204" s="17">
        <f>IF(OR($A204="",$B204="",$C204=""),"",A204*'MPTO_working_3-way'!$I203)</f>
        <v>2.8777429467084636</v>
      </c>
      <c r="F204" s="21">
        <f>IF(OR($A204="",$B204="",$C204=""),"",B204*'MPTO_working_3-way'!$I203)</f>
        <v>3.2785714285714285</v>
      </c>
      <c r="G204" s="22">
        <f>IF(OR($A204="",$B204="",$C204=""),"",C204*'MPTO_working_3-way'!$I203)</f>
        <v>2.8777429467084636</v>
      </c>
      <c r="H204" s="17">
        <f>IF(OR($A204="",$B204="",$C204=""),"",'MPTO_working_3-way'!E203)</f>
        <v>2.8744904526925548</v>
      </c>
      <c r="I204" s="21">
        <f>IF(OR($A204="",$B204="",$C204=""),"",'MPTO_working_3-way'!F203)</f>
        <v>3.2870461236506379</v>
      </c>
      <c r="J204" s="22">
        <f>IF(OR($A204="",$B204="",$C204=""),"",'MPTO_working_3-way'!G203)</f>
        <v>2.8744904526925548</v>
      </c>
      <c r="K204" s="17">
        <f>IF(OR($A204="",$B204="",$C204=""),"",'OddsRatio_working_3-way'!H203)</f>
        <v>2.8761670016529086</v>
      </c>
      <c r="L204" s="21">
        <f>IF(OR($A204="",$B204="",$C204=""),"",'OddsRatio_working_3-way'!I203)</f>
        <v>3.2826698520110389</v>
      </c>
      <c r="M204" s="22">
        <f>IF(OR($A204="",$B204="",$C204=""),"",'OddsRatio_working_3-way'!J203)</f>
        <v>2.8761670016529086</v>
      </c>
      <c r="N204" s="23">
        <f t="shared" si="67"/>
        <v>34.749455337690641</v>
      </c>
      <c r="O204" s="24">
        <f t="shared" si="68"/>
        <v>30.501089324618736</v>
      </c>
      <c r="P204" s="24">
        <f t="shared" si="69"/>
        <v>34.749455337690641</v>
      </c>
      <c r="Q204" t="s">
        <v>101</v>
      </c>
      <c r="R204" t="s">
        <v>176</v>
      </c>
      <c r="S204" t="s">
        <v>494</v>
      </c>
      <c r="T204" s="35">
        <v>100</v>
      </c>
      <c r="U204" s="35">
        <f t="shared" si="70"/>
        <v>61.538461538461533</v>
      </c>
      <c r="V204" s="35">
        <f t="shared" si="71"/>
        <v>70.760233918128648</v>
      </c>
      <c r="W204" s="35">
        <f t="shared" si="72"/>
        <v>64.912280701754383</v>
      </c>
      <c r="X204" s="35">
        <f t="shared" si="73"/>
        <v>64.327485380116954</v>
      </c>
      <c r="Y204" s="35">
        <f t="shared" si="74"/>
        <v>73.549257759784069</v>
      </c>
      <c r="Z204" s="35">
        <f t="shared" si="75"/>
        <v>67.701304543409805</v>
      </c>
      <c r="AA204" s="35">
        <f t="shared" si="76"/>
        <v>-2.7890238416554212</v>
      </c>
      <c r="AB204" s="35">
        <f t="shared" si="77"/>
        <v>-2.7890238416554212</v>
      </c>
      <c r="AC204" s="35">
        <f t="shared" si="78"/>
        <v>-2.7890238416554212</v>
      </c>
      <c r="AD204" s="36"/>
      <c r="AE204" s="36"/>
      <c r="AF204">
        <v>2.33</v>
      </c>
      <c r="AG204">
        <v>1.65</v>
      </c>
      <c r="AH204" s="41"/>
      <c r="AI204" s="36"/>
      <c r="AJ204" t="s">
        <v>94</v>
      </c>
      <c r="AK204" s="35"/>
      <c r="AL204" s="35"/>
    </row>
    <row r="205" spans="1:38" s="35" customFormat="1" ht="15" x14ac:dyDescent="0.25">
      <c r="A205">
        <v>2.6</v>
      </c>
      <c r="B205">
        <v>3.42</v>
      </c>
      <c r="C205">
        <v>2.85</v>
      </c>
      <c r="D205" s="20">
        <f t="shared" si="54"/>
        <v>2.7890238416554247E-2</v>
      </c>
      <c r="E205" s="17">
        <f>IF(OR($A205="",$B205="",$C205=""),"",A205*'MPTO_working_3-way'!$I204)</f>
        <v>2.672514619883041</v>
      </c>
      <c r="F205" s="21">
        <f>IF(OR($A205="",$B205="",$C205=""),"",B205*'MPTO_working_3-way'!$I204)</f>
        <v>3.5153846153846153</v>
      </c>
      <c r="G205" s="22">
        <f>IF(OR($A205="",$B205="",$C205=""),"",C205*'MPTO_working_3-way'!$I204)</f>
        <v>2.9294871794871797</v>
      </c>
      <c r="H205" s="17">
        <f>IF(OR($A205="",$B205="",$C205=""),"",'MPTO_working_3-way'!E204)</f>
        <v>2.6644027167399122</v>
      </c>
      <c r="I205" s="21">
        <f>IF(OR($A205="",$B205="",$C205=""),"",'MPTO_working_3-way'!F204)</f>
        <v>3.5323093220338984</v>
      </c>
      <c r="J205" s="22">
        <f>IF(OR($A205="",$B205="",$C205=""),"",'MPTO_working_3-way'!G204)</f>
        <v>2.9275680421422305</v>
      </c>
      <c r="K205" s="17">
        <f>IF(OR($A205="",$B205="",$C205=""),"",'OddsRatio_working_3-way'!H204)</f>
        <v>2.6683294770078967</v>
      </c>
      <c r="L205" s="21">
        <f>IF(OR($A205="",$B205="",$C205=""),"",'OddsRatio_working_3-way'!I204)</f>
        <v>3.5233483339744431</v>
      </c>
      <c r="M205" s="22">
        <f>IF(OR($A205="",$B205="",$C205=""),"",'OddsRatio_working_3-way'!J204)</f>
        <v>2.9290059577903809</v>
      </c>
      <c r="N205" s="23">
        <f t="shared" si="67"/>
        <v>37.417943107221006</v>
      </c>
      <c r="O205" s="24">
        <f t="shared" si="68"/>
        <v>28.446389496717721</v>
      </c>
      <c r="P205" s="24">
        <f t="shared" si="69"/>
        <v>34.135667396061265</v>
      </c>
      <c r="Q205" t="s">
        <v>178</v>
      </c>
      <c r="R205" t="s">
        <v>116</v>
      </c>
      <c r="S205" t="s">
        <v>494</v>
      </c>
      <c r="T205" s="35">
        <v>100</v>
      </c>
      <c r="U205" s="35">
        <f t="shared" si="70"/>
        <v>70.501474926253692</v>
      </c>
      <c r="V205" s="35">
        <f t="shared" si="71"/>
        <v>70.326409495548958</v>
      </c>
      <c r="W205" s="35">
        <f t="shared" si="72"/>
        <v>55.752212389380524</v>
      </c>
      <c r="X205" s="35">
        <f t="shared" si="73"/>
        <v>73.92137811507051</v>
      </c>
      <c r="Y205" s="35">
        <f t="shared" si="74"/>
        <v>73.746312684365776</v>
      </c>
      <c r="Z205" s="35">
        <f t="shared" si="75"/>
        <v>59.172115578197349</v>
      </c>
      <c r="AA205" s="35">
        <f t="shared" si="76"/>
        <v>-3.4199031888168179</v>
      </c>
      <c r="AB205" s="35">
        <f t="shared" si="77"/>
        <v>-3.4199031888168179</v>
      </c>
      <c r="AC205" s="35">
        <f t="shared" si="78"/>
        <v>-3.419903188816825</v>
      </c>
      <c r="AD205" s="36"/>
      <c r="AE205" s="36"/>
      <c r="AF205">
        <v>1.96</v>
      </c>
      <c r="AG205">
        <v>1.93</v>
      </c>
      <c r="AH205" s="41"/>
      <c r="AI205" s="36"/>
      <c r="AJ205" t="s">
        <v>94</v>
      </c>
    </row>
    <row r="206" spans="1:38" ht="15" x14ac:dyDescent="0.25">
      <c r="A206">
        <v>3.39</v>
      </c>
      <c r="B206">
        <v>3.37</v>
      </c>
      <c r="C206">
        <v>2.2599999999999998</v>
      </c>
      <c r="D206" s="20">
        <f t="shared" si="54"/>
        <v>3.4199031888168197E-2</v>
      </c>
      <c r="E206" s="17">
        <f>IF(OR($A206="",$B206="",$C206=""),"",A206*'MPTO_working_3-way'!$I205)</f>
        <v>3.5059347181008902</v>
      </c>
      <c r="F206" s="21">
        <f>IF(OR($A206="",$B206="",$C206=""),"",B206*'MPTO_working_3-way'!$I205)</f>
        <v>3.4852507374631267</v>
      </c>
      <c r="G206" s="22">
        <f>IF(OR($A206="",$B206="",$C206=""),"",C206*'MPTO_working_3-way'!$I205)</f>
        <v>2.3372898120672598</v>
      </c>
      <c r="H206" s="17">
        <f>IF(OR($A206="",$B206="",$C206=""),"",'MPTO_working_3-way'!E205)</f>
        <v>3.5262724681818649</v>
      </c>
      <c r="I206" s="21">
        <f>IF(OR($A206="",$B206="",$C206=""),"",'MPTO_working_3-way'!F205)</f>
        <v>3.5046373462313247</v>
      </c>
      <c r="J206" s="22">
        <f>IF(OR($A206="",$B206="",$C206=""),"",'MPTO_working_3-way'!G205)</f>
        <v>2.3197647265860311</v>
      </c>
      <c r="K206" s="17">
        <f>IF(OR($A206="",$B206="",$C206=""),"",'OddsRatio_working_3-way'!H205)</f>
        <v>3.5174856024783581</v>
      </c>
      <c r="L206" s="21">
        <f>IF(OR($A206="",$B206="",$C206=""),"",'OddsRatio_working_3-way'!I205)</f>
        <v>3.496418777353016</v>
      </c>
      <c r="M206" s="22">
        <f>IF(OR($A206="",$B206="",$C206=""),"",'OddsRatio_working_3-way'!J205)</f>
        <v>2.32720998289654</v>
      </c>
      <c r="N206" s="23">
        <f t="shared" si="67"/>
        <v>28.523063901819722</v>
      </c>
      <c r="O206" s="24">
        <f t="shared" si="68"/>
        <v>28.692340245450698</v>
      </c>
      <c r="P206" s="24">
        <f t="shared" si="69"/>
        <v>42.784595852729588</v>
      </c>
      <c r="Q206" t="s">
        <v>105</v>
      </c>
      <c r="R206" t="s">
        <v>164</v>
      </c>
      <c r="S206" t="s">
        <v>494</v>
      </c>
      <c r="T206" s="35">
        <v>100</v>
      </c>
      <c r="U206" s="35">
        <f t="shared" si="70"/>
        <v>65.753424657534239</v>
      </c>
      <c r="V206" s="35">
        <f t="shared" si="71"/>
        <v>70.059880239520965</v>
      </c>
      <c r="W206" s="35">
        <f t="shared" si="72"/>
        <v>60.9375</v>
      </c>
      <c r="X206" s="35">
        <f t="shared" si="73"/>
        <v>69.00261976047905</v>
      </c>
      <c r="Y206" s="35">
        <f t="shared" si="74"/>
        <v>73.309075342465761</v>
      </c>
      <c r="Z206" s="35">
        <f t="shared" si="75"/>
        <v>64.186695102944796</v>
      </c>
      <c r="AA206" s="35">
        <f t="shared" si="76"/>
        <v>-3.2491951029448103</v>
      </c>
      <c r="AB206" s="35">
        <f t="shared" si="77"/>
        <v>-3.2491951029447961</v>
      </c>
      <c r="AC206" s="35">
        <f t="shared" si="78"/>
        <v>-3.2491951029447961</v>
      </c>
      <c r="AD206" s="36"/>
      <c r="AE206" s="36"/>
      <c r="AF206">
        <v>2</v>
      </c>
      <c r="AG206">
        <v>1.88</v>
      </c>
      <c r="AH206" s="41"/>
      <c r="AI206" s="36"/>
      <c r="AJ206" t="s">
        <v>71</v>
      </c>
      <c r="AK206" s="35"/>
      <c r="AL206" s="35"/>
    </row>
    <row r="207" spans="1:38" ht="15" x14ac:dyDescent="0.25">
      <c r="A207">
        <v>2.92</v>
      </c>
      <c r="B207">
        <v>3.34</v>
      </c>
      <c r="C207">
        <v>2.56</v>
      </c>
      <c r="D207" s="20">
        <f t="shared" si="54"/>
        <v>3.2491951029447907E-2</v>
      </c>
      <c r="E207" s="17">
        <f>IF(OR($A207="",$B207="",$C207=""),"",A207*'MPTO_working_3-way'!$I206)</f>
        <v>3.014876497005988</v>
      </c>
      <c r="F207" s="21">
        <f>IF(OR($A207="",$B207="",$C207=""),"",B207*'MPTO_working_3-way'!$I206)</f>
        <v>3.4485231164383561</v>
      </c>
      <c r="G207" s="22">
        <f>IF(OR($A207="",$B207="",$C207=""),"",C207*'MPTO_working_3-way'!$I206)</f>
        <v>2.6431793946353865</v>
      </c>
      <c r="H207" s="17">
        <f>IF(OR($A207="",$B207="",$C207=""),"",'MPTO_working_3-way'!E206)</f>
        <v>3.0153623386310318</v>
      </c>
      <c r="I207" s="21">
        <f>IF(OR($A207="",$B207="",$C207=""),"",'MPTO_working_3-way'!F206)</f>
        <v>3.4653571180059486</v>
      </c>
      <c r="J207" s="22">
        <f>IF(OR($A207="",$B207="",$C207=""),"",'MPTO_working_3-way'!G206)</f>
        <v>2.6330038898775441</v>
      </c>
      <c r="K207" s="17">
        <f>IF(OR($A207="",$B207="",$C207=""),"",'OddsRatio_working_3-way'!H206)</f>
        <v>3.0157207036021285</v>
      </c>
      <c r="L207" s="21">
        <f>IF(OR($A207="",$B207="",$C207=""),"",'OddsRatio_working_3-way'!I206)</f>
        <v>3.4566596075150935</v>
      </c>
      <c r="M207" s="22">
        <f>IF(OR($A207="",$B207="",$C207=""),"",'OddsRatio_working_3-way'!J206)</f>
        <v>2.6377730716767291</v>
      </c>
      <c r="N207" s="23">
        <f t="shared" si="67"/>
        <v>33.168854544890294</v>
      </c>
      <c r="O207" s="24">
        <f t="shared" si="68"/>
        <v>28.997920739844211</v>
      </c>
      <c r="P207" s="24">
        <f t="shared" si="69"/>
        <v>37.833224715265494</v>
      </c>
      <c r="Q207" t="s">
        <v>130</v>
      </c>
      <c r="R207" t="s">
        <v>132</v>
      </c>
      <c r="S207" t="s">
        <v>494</v>
      </c>
      <c r="T207" s="35">
        <v>100</v>
      </c>
      <c r="U207" s="35">
        <f t="shared" si="70"/>
        <v>81.060606060606062</v>
      </c>
      <c r="V207" s="35">
        <f t="shared" si="71"/>
        <v>74.747474747474755</v>
      </c>
      <c r="W207" s="35">
        <f t="shared" si="72"/>
        <v>40.476190476190474</v>
      </c>
      <c r="X207" s="35">
        <f t="shared" si="73"/>
        <v>84.776334776334778</v>
      </c>
      <c r="Y207" s="35">
        <f t="shared" si="74"/>
        <v>78.463203463203456</v>
      </c>
      <c r="Z207" s="35">
        <f t="shared" si="75"/>
        <v>44.19191919191919</v>
      </c>
      <c r="AA207" s="35">
        <f t="shared" si="76"/>
        <v>-3.7157287157287158</v>
      </c>
      <c r="AB207" s="35">
        <f t="shared" si="77"/>
        <v>-3.7157287157287016</v>
      </c>
      <c r="AC207" s="35">
        <f t="shared" si="78"/>
        <v>-3.7157287157287158</v>
      </c>
      <c r="AD207" s="36"/>
      <c r="AE207" s="36"/>
      <c r="AF207">
        <v>1.99</v>
      </c>
      <c r="AG207">
        <v>1.88</v>
      </c>
      <c r="AH207" s="41"/>
      <c r="AI207" s="36"/>
      <c r="AJ207" t="s">
        <v>71</v>
      </c>
      <c r="AK207" s="35"/>
      <c r="AL207" s="35"/>
    </row>
    <row r="208" spans="1:38" ht="15" x14ac:dyDescent="0.25">
      <c r="A208">
        <v>5.28</v>
      </c>
      <c r="B208">
        <v>3.96</v>
      </c>
      <c r="C208">
        <v>1.68</v>
      </c>
      <c r="D208" s="20">
        <f t="shared" si="54"/>
        <v>3.7157287157287167E-2</v>
      </c>
      <c r="E208" s="17">
        <f>IF(OR($A208="",$B208="",$C208=""),"",A208*'MPTO_working_3-way'!$I207)</f>
        <v>5.4761904761904763</v>
      </c>
      <c r="F208" s="21">
        <f>IF(OR($A208="",$B208="",$C208=""),"",B208*'MPTO_working_3-way'!$I207)</f>
        <v>4.1071428571428568</v>
      </c>
      <c r="G208" s="22">
        <f>IF(OR($A208="",$B208="",$C208=""),"",C208*'MPTO_working_3-way'!$I207)</f>
        <v>1.7424242424242424</v>
      </c>
      <c r="H208" s="17">
        <f>IF(OR($A208="",$B208="",$C208=""),"",'MPTO_working_3-way'!E207)</f>
        <v>5.6494565217391299</v>
      </c>
      <c r="I208" s="21">
        <f>IF(OR($A208="",$B208="",$C208=""),"",'MPTO_working_3-way'!F207)</f>
        <v>4.1642463695543315</v>
      </c>
      <c r="J208" s="22">
        <f>IF(OR($A208="",$B208="",$C208=""),"",'MPTO_working_3-way'!G207)</f>
        <v>1.7157004332576853</v>
      </c>
      <c r="K208" s="17">
        <f>IF(OR($A208="",$B208="",$C208=""),"",'OddsRatio_working_3-way'!H207)</f>
        <v>5.5639069720781666</v>
      </c>
      <c r="L208" s="21">
        <f>IF(OR($A208="",$B208="",$C208=""),"",'OddsRatio_working_3-way'!I207)</f>
        <v>4.1563468778858352</v>
      </c>
      <c r="M208" s="22">
        <f>IF(OR($A208="",$B208="",$C208=""),"",'OddsRatio_working_3-way'!J207)</f>
        <v>1.725106715189989</v>
      </c>
      <c r="N208" s="23">
        <f t="shared" si="67"/>
        <v>18.260869565217391</v>
      </c>
      <c r="O208" s="24">
        <f t="shared" si="68"/>
        <v>24.347826086956523</v>
      </c>
      <c r="P208" s="24">
        <f t="shared" si="69"/>
        <v>57.391304347826086</v>
      </c>
      <c r="Q208" t="s">
        <v>93</v>
      </c>
      <c r="R208" t="s">
        <v>75</v>
      </c>
      <c r="S208" t="s">
        <v>494</v>
      </c>
      <c r="T208" s="35">
        <v>100</v>
      </c>
      <c r="U208" s="35">
        <f t="shared" si="70"/>
        <v>78.586723768736618</v>
      </c>
      <c r="V208" s="35">
        <f t="shared" si="71"/>
        <v>73.890339425587456</v>
      </c>
      <c r="W208" s="35">
        <f t="shared" si="72"/>
        <v>43.820224719101127</v>
      </c>
      <c r="X208" s="35">
        <f t="shared" si="73"/>
        <v>82.28943585531141</v>
      </c>
      <c r="Y208" s="35">
        <f t="shared" si="74"/>
        <v>77.593051512162276</v>
      </c>
      <c r="Z208" s="35">
        <f t="shared" si="75"/>
        <v>47.522936805675911</v>
      </c>
      <c r="AA208" s="35">
        <f t="shared" si="76"/>
        <v>-3.7027120865747918</v>
      </c>
      <c r="AB208" s="35">
        <f t="shared" si="77"/>
        <v>-3.7027120865748202</v>
      </c>
      <c r="AC208" s="35">
        <f t="shared" si="78"/>
        <v>-3.7027120865747847</v>
      </c>
      <c r="AD208" s="36"/>
      <c r="AE208" s="36"/>
      <c r="AF208">
        <v>1.69</v>
      </c>
      <c r="AG208">
        <v>2.23</v>
      </c>
      <c r="AH208" s="41"/>
      <c r="AI208" s="36"/>
      <c r="AJ208" t="s">
        <v>71</v>
      </c>
      <c r="AK208" s="35"/>
      <c r="AL208" s="35"/>
    </row>
    <row r="209" spans="1:38" ht="15" x14ac:dyDescent="0.25">
      <c r="A209">
        <v>4.67</v>
      </c>
      <c r="B209">
        <v>3.83</v>
      </c>
      <c r="C209">
        <v>1.78</v>
      </c>
      <c r="D209" s="20">
        <f t="shared" si="54"/>
        <v>3.7027120865747998E-2</v>
      </c>
      <c r="E209" s="17">
        <f>IF(OR($A209="",$B209="",$C209=""),"",A209*'MPTO_working_3-way'!$I208)</f>
        <v>4.8429166544430426</v>
      </c>
      <c r="F209" s="21">
        <f>IF(OR($A209="",$B209="",$C209=""),"",B209*'MPTO_working_3-way'!$I208)</f>
        <v>3.9718138729158148</v>
      </c>
      <c r="G209" s="22">
        <f>IF(OR($A209="",$B209="",$C209=""),"",C209*'MPTO_working_3-way'!$I208)</f>
        <v>1.8459082751410314</v>
      </c>
      <c r="H209" s="17">
        <f>IF(OR($A209="",$B209="",$C209=""),"",'MPTO_working_3-way'!E208)</f>
        <v>4.9556374140925525</v>
      </c>
      <c r="I209" s="21">
        <f>IF(OR($A209="",$B209="",$C209=""),"",'MPTO_working_3-way'!F208)</f>
        <v>4.020032107468686</v>
      </c>
      <c r="J209" s="22">
        <f>IF(OR($A209="",$B209="",$C209=""),"",'MPTO_working_3-way'!G208)</f>
        <v>1.8199840021213636</v>
      </c>
      <c r="K209" s="17">
        <f>IF(OR($A209="",$B209="",$C209=""),"",'OddsRatio_working_3-way'!H208)</f>
        <v>4.9026416637521884</v>
      </c>
      <c r="L209" s="21">
        <f>IF(OR($A209="",$B209="",$C209=""),"",'OddsRatio_working_3-way'!I208)</f>
        <v>4.009393980495557</v>
      </c>
      <c r="M209" s="22">
        <f>IF(OR($A209="",$B209="",$C209=""),"",'OddsRatio_working_3-way'!J208)</f>
        <v>1.8294442773097297</v>
      </c>
      <c r="N209" s="23">
        <f t="shared" si="67"/>
        <v>20.648713809323329</v>
      </c>
      <c r="O209" s="24">
        <f t="shared" si="68"/>
        <v>25.177413443744111</v>
      </c>
      <c r="P209" s="24">
        <f t="shared" si="69"/>
        <v>54.173872746932553</v>
      </c>
      <c r="Q209" t="s">
        <v>83</v>
      </c>
      <c r="R209" t="s">
        <v>135</v>
      </c>
      <c r="S209" t="s">
        <v>494</v>
      </c>
      <c r="T209" s="35">
        <v>100</v>
      </c>
      <c r="U209" s="35">
        <f t="shared" si="70"/>
        <v>64.912280701754383</v>
      </c>
      <c r="V209" s="35">
        <f t="shared" si="71"/>
        <v>69.6048632218845</v>
      </c>
      <c r="W209" s="35">
        <f t="shared" si="72"/>
        <v>62.264150943396231</v>
      </c>
      <c r="X209" s="35">
        <f t="shared" si="73"/>
        <v>68.130985834719283</v>
      </c>
      <c r="Y209" s="35">
        <f t="shared" si="74"/>
        <v>72.823568354849385</v>
      </c>
      <c r="Z209" s="35">
        <f t="shared" si="75"/>
        <v>65.482856076361102</v>
      </c>
      <c r="AA209" s="35">
        <f t="shared" si="76"/>
        <v>-3.2187051329648995</v>
      </c>
      <c r="AB209" s="35">
        <f t="shared" si="77"/>
        <v>-3.2187051329648853</v>
      </c>
      <c r="AC209" s="35">
        <f t="shared" si="78"/>
        <v>-3.218705132964871</v>
      </c>
      <c r="AD209" s="36"/>
      <c r="AE209" s="36"/>
      <c r="AF209">
        <v>1.93</v>
      </c>
      <c r="AG209">
        <v>1.94</v>
      </c>
      <c r="AH209" s="41"/>
      <c r="AI209" s="36"/>
      <c r="AJ209" t="s">
        <v>71</v>
      </c>
      <c r="AK209" s="35"/>
      <c r="AL209" s="35"/>
    </row>
    <row r="210" spans="1:38" ht="15" x14ac:dyDescent="0.25">
      <c r="A210">
        <v>2.85</v>
      </c>
      <c r="B210">
        <v>3.29</v>
      </c>
      <c r="C210">
        <v>2.65</v>
      </c>
      <c r="D210" s="20">
        <f t="shared" si="54"/>
        <v>3.2187051329648941E-2</v>
      </c>
      <c r="E210" s="17">
        <f>IF(OR($A210="",$B210="",$C210=""),"",A210*'MPTO_working_3-way'!$I209)</f>
        <v>2.9417330962894996</v>
      </c>
      <c r="F210" s="21">
        <f>IF(OR($A210="",$B210="",$C210=""),"",B210*'MPTO_working_3-way'!$I209)</f>
        <v>3.3958953988745448</v>
      </c>
      <c r="G210" s="22">
        <f>IF(OR($A210="",$B210="",$C210=""),"",C210*'MPTO_working_3-way'!$I209)</f>
        <v>2.7352956860235698</v>
      </c>
      <c r="H210" s="17">
        <f>IF(OR($A210="",$B210="",$C210=""),"",'MPTO_working_3-way'!E209)</f>
        <v>2.9398952307614952</v>
      </c>
      <c r="I210" s="21">
        <f>IF(OR($A210="",$B210="",$C210=""),"",'MPTO_working_3-way'!F209)</f>
        <v>3.4103812267745166</v>
      </c>
      <c r="J210" s="22">
        <f>IF(OR($A210="",$B210="",$C210=""),"",'MPTO_working_3-way'!G209)</f>
        <v>2.7275493990517652</v>
      </c>
      <c r="K210" s="17">
        <f>IF(OR($A210="",$B210="",$C210=""),"",'OddsRatio_working_3-way'!H209)</f>
        <v>2.9411580640245036</v>
      </c>
      <c r="L210" s="21">
        <f>IF(OR($A210="",$B210="",$C210=""),"",'OddsRatio_working_3-way'!I209)</f>
        <v>3.4028389008735753</v>
      </c>
      <c r="M210" s="22">
        <f>IF(OR($A210="",$B210="",$C210=""),"",'OddsRatio_working_3-way'!J209)</f>
        <v>2.7313031381840167</v>
      </c>
      <c r="N210" s="23">
        <f t="shared" si="67"/>
        <v>33.993566624427331</v>
      </c>
      <c r="O210" s="24">
        <f t="shared" si="68"/>
        <v>29.447314553075348</v>
      </c>
      <c r="P210" s="24">
        <f t="shared" si="69"/>
        <v>36.559118822497318</v>
      </c>
      <c r="Q210" t="s">
        <v>78</v>
      </c>
      <c r="R210" t="s">
        <v>87</v>
      </c>
      <c r="S210" t="s">
        <v>494</v>
      </c>
      <c r="T210" s="35">
        <v>100</v>
      </c>
      <c r="U210" s="35">
        <f t="shared" si="70"/>
        <v>42.857142857142854</v>
      </c>
      <c r="V210" s="35">
        <f t="shared" si="71"/>
        <v>72.972972972972968</v>
      </c>
      <c r="W210" s="35">
        <f t="shared" si="72"/>
        <v>80.657640232108321</v>
      </c>
      <c r="X210" s="35">
        <f t="shared" si="73"/>
        <v>46.369386794918711</v>
      </c>
      <c r="Y210" s="35">
        <f t="shared" si="74"/>
        <v>76.485216910748818</v>
      </c>
      <c r="Z210" s="35">
        <f t="shared" si="75"/>
        <v>84.169884169884156</v>
      </c>
      <c r="AA210" s="35">
        <f t="shared" si="76"/>
        <v>-3.5122439377758568</v>
      </c>
      <c r="AB210" s="35">
        <f t="shared" si="77"/>
        <v>-3.5122439377758496</v>
      </c>
      <c r="AC210" s="35">
        <f t="shared" si="78"/>
        <v>-3.5122439377758354</v>
      </c>
      <c r="AD210" s="36"/>
      <c r="AE210" s="36"/>
      <c r="AF210">
        <v>2.16</v>
      </c>
      <c r="AG210">
        <v>1.74</v>
      </c>
      <c r="AH210" s="41"/>
      <c r="AI210" s="36"/>
      <c r="AJ210" t="s">
        <v>71</v>
      </c>
      <c r="AK210" s="35"/>
      <c r="AL210" s="35"/>
    </row>
    <row r="211" spans="1:38" ht="15" x14ac:dyDescent="0.25">
      <c r="A211">
        <v>1.75</v>
      </c>
      <c r="B211">
        <v>3.7</v>
      </c>
      <c r="C211">
        <v>5.17</v>
      </c>
      <c r="D211" s="20">
        <f t="shared" si="54"/>
        <v>3.5122439377758496E-2</v>
      </c>
      <c r="E211" s="17">
        <f>IF(OR($A211="",$B211="",$C211=""),"",A211*'MPTO_working_3-way'!$I210)</f>
        <v>1.8114642689110774</v>
      </c>
      <c r="F211" s="21">
        <f>IF(OR($A211="",$B211="",$C211=""),"",B211*'MPTO_working_3-way'!$I210)</f>
        <v>3.8299530256977068</v>
      </c>
      <c r="G211" s="22">
        <f>IF(OR($A211="",$B211="",$C211=""),"",C211*'MPTO_working_3-way'!$I210)</f>
        <v>5.3515830115830116</v>
      </c>
      <c r="H211" s="17">
        <f>IF(OR($A211="",$B211="",$C211=""),"",'MPTO_working_3-way'!E210)</f>
        <v>1.7866041050501456</v>
      </c>
      <c r="I211" s="21">
        <f>IF(OR($A211="",$B211="",$C211=""),"",'MPTO_working_3-way'!F210)</f>
        <v>3.8675325175464783</v>
      </c>
      <c r="J211" s="22">
        <f>IF(OR($A211="",$B211="",$C211=""),"",'MPTO_working_3-way'!G210)</f>
        <v>5.5030891680480014</v>
      </c>
      <c r="K211" s="17">
        <f>IF(OR($A211="",$B211="",$C211=""),"",'OddsRatio_working_3-way'!H210)</f>
        <v>1.7957174251809076</v>
      </c>
      <c r="L211" s="21">
        <f>IF(OR($A211="",$B211="",$C211=""),"",'OddsRatio_working_3-way'!I210)</f>
        <v>3.8645827306512675</v>
      </c>
      <c r="M211" s="22">
        <f>IF(OR($A211="",$B211="",$C211=""),"",'OddsRatio_working_3-way'!J210)</f>
        <v>5.4241888840058463</v>
      </c>
      <c r="N211" s="23">
        <f t="shared" si="67"/>
        <v>55.20395942455594</v>
      </c>
      <c r="O211" s="24">
        <f t="shared" si="68"/>
        <v>26.109980808911587</v>
      </c>
      <c r="P211" s="24">
        <f t="shared" si="69"/>
        <v>18.686059766532473</v>
      </c>
      <c r="Q211" t="s">
        <v>131</v>
      </c>
      <c r="R211" t="s">
        <v>68</v>
      </c>
      <c r="S211" t="s">
        <v>494</v>
      </c>
      <c r="T211" s="35">
        <v>100</v>
      </c>
      <c r="U211" s="35">
        <f t="shared" si="70"/>
        <v>24.242424242424242</v>
      </c>
      <c r="V211" s="35">
        <f t="shared" si="71"/>
        <v>81.549815498154985</v>
      </c>
      <c r="W211" s="35">
        <f t="shared" si="72"/>
        <v>90.521327014218002</v>
      </c>
      <c r="X211" s="35">
        <f t="shared" si="73"/>
        <v>27.928857487627006</v>
      </c>
      <c r="Y211" s="35">
        <f t="shared" si="74"/>
        <v>85.236248743357748</v>
      </c>
      <c r="Z211" s="35">
        <f t="shared" si="75"/>
        <v>94.207760259420766</v>
      </c>
      <c r="AA211" s="35">
        <f t="shared" si="76"/>
        <v>-3.6864332452027639</v>
      </c>
      <c r="AB211" s="35">
        <f t="shared" si="77"/>
        <v>-3.6864332452027639</v>
      </c>
      <c r="AC211" s="35">
        <f t="shared" si="78"/>
        <v>-3.6864332452027639</v>
      </c>
      <c r="AD211" s="36"/>
      <c r="AE211" s="36"/>
      <c r="AF211">
        <v>2.04</v>
      </c>
      <c r="AG211">
        <v>1.83</v>
      </c>
      <c r="AH211" s="41"/>
      <c r="AI211" s="36"/>
      <c r="AJ211" t="s">
        <v>71</v>
      </c>
      <c r="AK211" s="35"/>
      <c r="AL211" s="35"/>
    </row>
    <row r="212" spans="1:38" ht="15" x14ac:dyDescent="0.25">
      <c r="A212">
        <v>1.32</v>
      </c>
      <c r="B212">
        <v>5.42</v>
      </c>
      <c r="C212">
        <v>10.55</v>
      </c>
      <c r="D212" s="20">
        <f t="shared" si="54"/>
        <v>3.6864332452027693E-2</v>
      </c>
      <c r="E212" s="17">
        <f>IF(OR($A212="",$B212="",$C212=""),"",A212*'MPTO_working_3-way'!$I211)</f>
        <v>1.3686609188366765</v>
      </c>
      <c r="F212" s="21">
        <f>IF(OR($A212="",$B212="",$C212=""),"",B212*'MPTO_working_3-way'!$I211)</f>
        <v>5.6198046818899901</v>
      </c>
      <c r="G212" s="22">
        <f>IF(OR($A212="",$B212="",$C212=""),"",C212*'MPTO_working_3-way'!$I211)</f>
        <v>10.938918707368893</v>
      </c>
      <c r="H212" s="17">
        <f>IF(OR($A212="",$B212="",$C212=""),"",'MPTO_working_3-way'!E211)</f>
        <v>1.3417638201162214</v>
      </c>
      <c r="I212" s="21">
        <f>IF(OR($A212="",$B212="",$C212=""),"",'MPTO_working_3-way'!F211)</f>
        <v>5.8067377996241616</v>
      </c>
      <c r="J212" s="22">
        <f>IF(OR($A212="",$B212="",$C212=""),"",'MPTO_working_3-way'!G211)</f>
        <v>12.121415020406069</v>
      </c>
      <c r="K212" s="17">
        <f>IF(OR($A212="",$B212="",$C212=""),"",'OddsRatio_working_3-way'!H211)</f>
        <v>1.3495864434390417</v>
      </c>
      <c r="L212" s="21">
        <f>IF(OR($A212="",$B212="",$C212=""),"",'OddsRatio_working_3-way'!I211)</f>
        <v>5.8286627500017598</v>
      </c>
      <c r="M212" s="22">
        <f>IF(OR($A212="",$B212="",$C212=""),"",'OddsRatio_working_3-way'!J211)</f>
        <v>11.432970421383892</v>
      </c>
      <c r="N212" s="23">
        <f t="shared" si="67"/>
        <v>73.064115898770027</v>
      </c>
      <c r="O212" s="24">
        <f t="shared" si="68"/>
        <v>17.794212728113731</v>
      </c>
      <c r="P212" s="24">
        <f t="shared" si="69"/>
        <v>9.1416713731162478</v>
      </c>
      <c r="Q212" t="s">
        <v>104</v>
      </c>
      <c r="R212" t="s">
        <v>102</v>
      </c>
      <c r="S212" t="s">
        <v>494</v>
      </c>
      <c r="T212" s="35">
        <v>100</v>
      </c>
      <c r="U212" s="35">
        <f t="shared" si="70"/>
        <v>68.652037617554868</v>
      </c>
      <c r="V212" s="35">
        <f t="shared" si="71"/>
        <v>68.35443037974683</v>
      </c>
      <c r="W212" s="35">
        <f t="shared" si="72"/>
        <v>59.677419354838712</v>
      </c>
      <c r="X212" s="35">
        <f t="shared" si="73"/>
        <v>71.968150265414451</v>
      </c>
      <c r="Y212" s="35">
        <f t="shared" si="74"/>
        <v>71.670543027606442</v>
      </c>
      <c r="Z212" s="35">
        <f t="shared" si="75"/>
        <v>62.993532002698302</v>
      </c>
      <c r="AA212" s="35">
        <f t="shared" si="76"/>
        <v>-3.3161126478595833</v>
      </c>
      <c r="AB212" s="35">
        <f t="shared" si="77"/>
        <v>-3.3161126478596117</v>
      </c>
      <c r="AC212" s="35">
        <f t="shared" si="78"/>
        <v>-3.3161126478595904</v>
      </c>
      <c r="AD212" s="36"/>
      <c r="AE212" s="36"/>
      <c r="AF212">
        <v>1.8</v>
      </c>
      <c r="AG212">
        <v>2.0699999999999998</v>
      </c>
      <c r="AH212" s="41"/>
      <c r="AI212" s="36"/>
      <c r="AJ212" t="s">
        <v>71</v>
      </c>
      <c r="AK212" s="35"/>
      <c r="AL212" s="35"/>
    </row>
    <row r="213" spans="1:38" ht="15" x14ac:dyDescent="0.25">
      <c r="A213">
        <v>3.19</v>
      </c>
      <c r="B213">
        <v>3.16</v>
      </c>
      <c r="C213">
        <v>2.48</v>
      </c>
      <c r="D213" s="20">
        <f t="shared" si="54"/>
        <v>3.3161126478596037E-2</v>
      </c>
      <c r="E213" s="17">
        <f>IF(OR($A213="",$B213="",$C213=""),"",A213*'MPTO_working_3-way'!$I212)</f>
        <v>3.2957839934667215</v>
      </c>
      <c r="F213" s="21">
        <f>IF(OR($A213="",$B213="",$C213=""),"",B213*'MPTO_working_3-way'!$I212)</f>
        <v>3.2647891596723637</v>
      </c>
      <c r="G213" s="22">
        <f>IF(OR($A213="",$B213="",$C213=""),"",C213*'MPTO_working_3-way'!$I212)</f>
        <v>2.5622395936669182</v>
      </c>
      <c r="H213" s="17">
        <f>IF(OR($A213="",$B213="",$C213=""),"",'MPTO_working_3-way'!E212)</f>
        <v>3.3065949391465925</v>
      </c>
      <c r="I213" s="21">
        <f>IF(OR($A213="",$B213="",$C213=""),"",'MPTO_working_3-way'!F212)</f>
        <v>3.2743729292361992</v>
      </c>
      <c r="J213" s="22">
        <f>IF(OR($A213="",$B213="",$C213=""),"",'MPTO_working_3-way'!G212)</f>
        <v>2.5499009390391576</v>
      </c>
      <c r="K213" s="17">
        <f>IF(OR($A213="",$B213="",$C213=""),"",'OddsRatio_working_3-way'!H212)</f>
        <v>3.3016431971396467</v>
      </c>
      <c r="L213" s="21">
        <f>IF(OR($A213="",$B213="",$C213=""),"",'OddsRatio_working_3-way'!I212)</f>
        <v>3.2701138382747201</v>
      </c>
      <c r="M213" s="22">
        <f>IF(OR($A213="",$B213="",$C213=""),"",'OddsRatio_working_3-way'!J212)</f>
        <v>2.5554483706697155</v>
      </c>
      <c r="N213" s="23">
        <f t="shared" si="67"/>
        <v>30.341794303944493</v>
      </c>
      <c r="O213" s="24">
        <f t="shared" si="68"/>
        <v>30.629849313159152</v>
      </c>
      <c r="P213" s="24">
        <f t="shared" si="69"/>
        <v>39.028356382896348</v>
      </c>
      <c r="Q213" t="s">
        <v>136</v>
      </c>
      <c r="R213" t="s">
        <v>134</v>
      </c>
      <c r="S213" t="s">
        <v>494</v>
      </c>
      <c r="T213" s="35">
        <v>100</v>
      </c>
      <c r="U213" s="35">
        <f t="shared" si="70"/>
        <v>44.444444444444443</v>
      </c>
      <c r="V213" s="35">
        <f t="shared" si="71"/>
        <v>73.118279569892465</v>
      </c>
      <c r="W213" s="35">
        <f t="shared" si="72"/>
        <v>78.858350951374206</v>
      </c>
      <c r="X213" s="35">
        <f t="shared" si="73"/>
        <v>48.023369478733315</v>
      </c>
      <c r="Y213" s="35">
        <f t="shared" si="74"/>
        <v>76.697204604181351</v>
      </c>
      <c r="Z213" s="35">
        <f t="shared" si="75"/>
        <v>82.437275985663078</v>
      </c>
      <c r="AA213" s="35">
        <f t="shared" si="76"/>
        <v>-3.5789250342888721</v>
      </c>
      <c r="AB213" s="35">
        <f t="shared" si="77"/>
        <v>-3.5789250342888863</v>
      </c>
      <c r="AC213" s="35">
        <f t="shared" si="78"/>
        <v>-3.5789250342888721</v>
      </c>
      <c r="AD213" s="36"/>
      <c r="AE213" s="36"/>
      <c r="AF213">
        <v>2.57</v>
      </c>
      <c r="AG213">
        <v>1.54</v>
      </c>
      <c r="AH213" s="41"/>
      <c r="AI213" s="36"/>
      <c r="AJ213" t="s">
        <v>71</v>
      </c>
      <c r="AK213" s="35"/>
      <c r="AL213" s="35"/>
    </row>
    <row r="214" spans="1:38" ht="15" x14ac:dyDescent="0.25">
      <c r="A214">
        <v>1.8</v>
      </c>
      <c r="B214">
        <v>3.72</v>
      </c>
      <c r="C214">
        <v>4.7300000000000004</v>
      </c>
      <c r="D214" s="20">
        <f t="shared" si="54"/>
        <v>3.5789250342888712E-2</v>
      </c>
      <c r="E214" s="17">
        <f>IF(OR($A214="",$B214="",$C214=""),"",A214*'MPTO_working_3-way'!$I213)</f>
        <v>1.8644206506171996</v>
      </c>
      <c r="F214" s="21">
        <f>IF(OR($A214="",$B214="",$C214=""),"",B214*'MPTO_working_3-way'!$I213)</f>
        <v>3.8531360112755464</v>
      </c>
      <c r="G214" s="22">
        <f>IF(OR($A214="",$B214="",$C214=""),"",C214*'MPTO_working_3-way'!$I213)</f>
        <v>4.8992831541218642</v>
      </c>
      <c r="H214" s="17">
        <f>IF(OR($A214="",$B214="",$C214=""),"",'MPTO_working_3-way'!E213)</f>
        <v>1.8395006086738346</v>
      </c>
      <c r="I214" s="21">
        <f>IF(OR($A214="",$B214="",$C214=""),"",'MPTO_working_3-way'!F213)</f>
        <v>3.8927553047137717</v>
      </c>
      <c r="J214" s="22">
        <f>IF(OR($A214="",$B214="",$C214=""),"",'MPTO_working_3-way'!G213)</f>
        <v>5.0128645048558447</v>
      </c>
      <c r="K214" s="17">
        <f>IF(OR($A214="",$B214="",$C214=""),"",'OddsRatio_working_3-way'!H213)</f>
        <v>1.8487209294226468</v>
      </c>
      <c r="L214" s="21">
        <f>IF(OR($A214="",$B214="",$C214=""),"",'OddsRatio_working_3-way'!I213)</f>
        <v>3.885651160036999</v>
      </c>
      <c r="M214" s="22">
        <f>IF(OR($A214="",$B214="",$C214=""),"",'OddsRatio_working_3-way'!J213)</f>
        <v>4.9571613334330911</v>
      </c>
      <c r="N214" s="23">
        <f t="shared" si="67"/>
        <v>53.635964591411224</v>
      </c>
      <c r="O214" s="24">
        <f t="shared" si="68"/>
        <v>25.952886092618332</v>
      </c>
      <c r="P214" s="24">
        <f t="shared" si="69"/>
        <v>20.411149315970441</v>
      </c>
      <c r="Q214" t="s">
        <v>138</v>
      </c>
      <c r="R214" t="s">
        <v>129</v>
      </c>
      <c r="S214" t="s">
        <v>494</v>
      </c>
      <c r="T214" s="35">
        <v>100</v>
      </c>
      <c r="U214" s="35">
        <f t="shared" si="70"/>
        <v>61.832061068702288</v>
      </c>
      <c r="V214" s="35">
        <f t="shared" si="71"/>
        <v>69.230769230769241</v>
      </c>
      <c r="W214" s="35">
        <f t="shared" si="72"/>
        <v>65.635738831615114</v>
      </c>
      <c r="X214" s="35">
        <f t="shared" si="73"/>
        <v>65.133491937615645</v>
      </c>
      <c r="Y214" s="35">
        <f t="shared" si="74"/>
        <v>72.532200099682584</v>
      </c>
      <c r="Z214" s="35">
        <f t="shared" si="75"/>
        <v>68.937169700528472</v>
      </c>
      <c r="AA214" s="35">
        <f t="shared" si="76"/>
        <v>-3.3014308689133571</v>
      </c>
      <c r="AB214" s="35">
        <f t="shared" si="77"/>
        <v>-3.3014308689133429</v>
      </c>
      <c r="AC214" s="35">
        <f t="shared" si="78"/>
        <v>-3.3014308689133571</v>
      </c>
      <c r="AD214" s="36"/>
      <c r="AE214" s="36"/>
      <c r="AF214">
        <v>1.96</v>
      </c>
      <c r="AG214">
        <v>1.9</v>
      </c>
      <c r="AH214" s="41"/>
      <c r="AI214" s="36"/>
      <c r="AJ214" t="s">
        <v>71</v>
      </c>
      <c r="AK214" s="35"/>
      <c r="AL214" s="35"/>
    </row>
    <row r="215" spans="1:38" ht="15" x14ac:dyDescent="0.25">
      <c r="A215">
        <v>2.62</v>
      </c>
      <c r="B215">
        <v>3.25</v>
      </c>
      <c r="C215">
        <v>2.91</v>
      </c>
      <c r="D215" s="20">
        <f t="shared" si="54"/>
        <v>3.3014308689133465E-2</v>
      </c>
      <c r="E215" s="17">
        <f>IF(OR($A215="",$B215="",$C215=""),"",A215*'MPTO_working_3-way'!$I214)</f>
        <v>2.70649748876553</v>
      </c>
      <c r="F215" s="21">
        <f>IF(OR($A215="",$B215="",$C215=""),"",B215*'MPTO_working_3-way'!$I214)</f>
        <v>3.3572965032396835</v>
      </c>
      <c r="G215" s="22">
        <f>IF(OR($A215="",$B215="",$C215=""),"",C215*'MPTO_working_3-way'!$I214)</f>
        <v>3.0060716382853787</v>
      </c>
      <c r="H215" s="17">
        <f>IF(OR($A215="",$B215="",$C215=""),"",'MPTO_working_3-way'!E214)</f>
        <v>2.6977838425372309</v>
      </c>
      <c r="I215" s="21">
        <f>IF(OR($A215="",$B215="",$C215=""),"",'MPTO_working_3-way'!F214)</f>
        <v>3.3705493877680563</v>
      </c>
      <c r="J215" s="22">
        <f>IF(OR($A215="",$B215="",$C215=""),"",'MPTO_working_3-way'!G214)</f>
        <v>3.0062725083360462</v>
      </c>
      <c r="K215" s="17">
        <f>IF(OR($A215="",$B215="",$C215=""),"",'OddsRatio_working_3-way'!H214)</f>
        <v>2.7019079155768337</v>
      </c>
      <c r="L215" s="21">
        <f>IF(OR($A215="",$B215="",$C215=""),"",'OddsRatio_working_3-way'!I214)</f>
        <v>3.3637609938567139</v>
      </c>
      <c r="M215" s="22">
        <f>IF(OR($A215="",$B215="",$C215=""),"",'OddsRatio_working_3-way'!J214)</f>
        <v>3.0065704436739216</v>
      </c>
      <c r="N215" s="23">
        <f t="shared" si="67"/>
        <v>36.948122218879774</v>
      </c>
      <c r="O215" s="24">
        <f t="shared" si="68"/>
        <v>29.78587083491232</v>
      </c>
      <c r="P215" s="24">
        <f t="shared" si="69"/>
        <v>33.266006946207909</v>
      </c>
      <c r="Q215" t="s">
        <v>165</v>
      </c>
      <c r="R215" t="s">
        <v>103</v>
      </c>
      <c r="S215" t="s">
        <v>494</v>
      </c>
      <c r="T215" s="35">
        <v>100</v>
      </c>
      <c r="U215" s="35">
        <f t="shared" si="70"/>
        <v>50.495049504950494</v>
      </c>
      <c r="V215" s="35">
        <f t="shared" si="71"/>
        <v>72.14484679665739</v>
      </c>
      <c r="W215" s="35">
        <f t="shared" si="72"/>
        <v>73.890339425587456</v>
      </c>
      <c r="X215" s="35">
        <f t="shared" si="73"/>
        <v>53.964813777755147</v>
      </c>
      <c r="Y215" s="35">
        <f t="shared" si="74"/>
        <v>75.614611069462029</v>
      </c>
      <c r="Z215" s="35">
        <f t="shared" si="75"/>
        <v>77.360103698392123</v>
      </c>
      <c r="AA215" s="35">
        <f t="shared" si="76"/>
        <v>-3.4697642728046532</v>
      </c>
      <c r="AB215" s="35">
        <f t="shared" si="77"/>
        <v>-3.4697642728046389</v>
      </c>
      <c r="AC215" s="35">
        <f t="shared" si="78"/>
        <v>-3.4697642728046674</v>
      </c>
      <c r="AD215" s="36"/>
      <c r="AE215" s="36"/>
      <c r="AF215">
        <v>2.0699999999999998</v>
      </c>
      <c r="AG215">
        <v>1.8</v>
      </c>
      <c r="AH215" s="41"/>
      <c r="AI215" s="36"/>
      <c r="AJ215" t="s">
        <v>71</v>
      </c>
      <c r="AK215" s="35"/>
      <c r="AL215" s="35"/>
    </row>
    <row r="216" spans="1:38" ht="15" x14ac:dyDescent="0.25">
      <c r="A216">
        <v>2.02</v>
      </c>
      <c r="B216">
        <v>3.59</v>
      </c>
      <c r="C216">
        <v>3.83</v>
      </c>
      <c r="D216" s="20">
        <f t="shared" si="54"/>
        <v>3.469764272804654E-2</v>
      </c>
      <c r="E216" s="17">
        <f>IF(OR($A216="",$B216="",$C216=""),"",A216*'MPTO_working_3-way'!$I215)</f>
        <v>2.0900892383106542</v>
      </c>
      <c r="F216" s="21">
        <f>IF(OR($A216="",$B216="",$C216=""),"",B216*'MPTO_working_3-way'!$I215)</f>
        <v>3.7145645373936871</v>
      </c>
      <c r="G216" s="22">
        <f>IF(OR($A216="",$B216="",$C216=""),"",C216*'MPTO_working_3-way'!$I215)</f>
        <v>3.9628919716484181</v>
      </c>
      <c r="H216" s="17">
        <f>IF(OR($A216="",$B216="",$C216=""),"",'MPTO_working_3-way'!E215)</f>
        <v>2.068322380066582</v>
      </c>
      <c r="I216" s="21">
        <f>IF(OR($A216="",$B216="",$C216=""),"",'MPTO_working_3-way'!F215)</f>
        <v>3.7455196404366538</v>
      </c>
      <c r="J216" s="22">
        <f>IF(OR($A216="",$B216="",$C216=""),"",'MPTO_working_3-way'!G215)</f>
        <v>4.0075225231768039</v>
      </c>
      <c r="K216" s="17">
        <f>IF(OR($A216="",$B216="",$C216=""),"",'OddsRatio_working_3-way'!H215)</f>
        <v>2.0769375393912974</v>
      </c>
      <c r="L216" s="21">
        <f>IF(OR($A216="",$B216="",$C216=""),"",'OddsRatio_working_3-way'!I215)</f>
        <v>3.7345766931602551</v>
      </c>
      <c r="M216" s="22">
        <f>IF(OR($A216="",$B216="",$C216=""),"",'OddsRatio_working_3-way'!J215)</f>
        <v>3.9879737612523258</v>
      </c>
      <c r="N216" s="23">
        <f t="shared" si="67"/>
        <v>47.844847084532375</v>
      </c>
      <c r="O216" s="24">
        <f t="shared" si="68"/>
        <v>26.921056019709027</v>
      </c>
      <c r="P216" s="24">
        <f t="shared" si="69"/>
        <v>25.234096895758597</v>
      </c>
      <c r="Q216" t="s">
        <v>88</v>
      </c>
      <c r="R216" t="s">
        <v>133</v>
      </c>
      <c r="S216" t="s">
        <v>494</v>
      </c>
      <c r="T216" s="35">
        <v>100</v>
      </c>
      <c r="U216" s="35">
        <f t="shared" si="70"/>
        <v>56.709956709956707</v>
      </c>
      <c r="V216" s="35">
        <f t="shared" si="71"/>
        <v>69.040247678018574</v>
      </c>
      <c r="W216" s="35">
        <f t="shared" si="72"/>
        <v>70.930232558139537</v>
      </c>
      <c r="X216" s="35">
        <f t="shared" si="73"/>
        <v>60.029519763841897</v>
      </c>
      <c r="Y216" s="35">
        <f t="shared" si="74"/>
        <v>72.359810731903764</v>
      </c>
      <c r="Z216" s="35">
        <f t="shared" si="75"/>
        <v>74.249795612024712</v>
      </c>
      <c r="AA216" s="35">
        <f t="shared" si="76"/>
        <v>-3.3195630538851901</v>
      </c>
      <c r="AB216" s="35">
        <f t="shared" si="77"/>
        <v>-3.3195630538851901</v>
      </c>
      <c r="AC216" s="35">
        <f t="shared" si="78"/>
        <v>-3.3195630538851759</v>
      </c>
      <c r="AD216" s="36"/>
      <c r="AE216" s="36"/>
      <c r="AF216">
        <v>1.9</v>
      </c>
      <c r="AG216">
        <v>1.97</v>
      </c>
      <c r="AH216" s="41"/>
      <c r="AI216" s="36"/>
      <c r="AJ216" t="s">
        <v>71</v>
      </c>
      <c r="AK216" s="35"/>
      <c r="AL216" s="35"/>
    </row>
    <row r="217" spans="1:38" ht="15" x14ac:dyDescent="0.25">
      <c r="A217">
        <v>2.31</v>
      </c>
      <c r="B217">
        <v>3.23</v>
      </c>
      <c r="C217">
        <v>3.44</v>
      </c>
      <c r="D217" s="20">
        <f t="shared" si="54"/>
        <v>3.3195630538851884E-2</v>
      </c>
      <c r="E217" s="17">
        <f>IF(OR($A217="",$B217="",$C217=""),"",A217*'MPTO_working_3-way'!$I216)</f>
        <v>2.386681906544748</v>
      </c>
      <c r="F217" s="21">
        <f>IF(OR($A217="",$B217="",$C217=""),"",B217*'MPTO_working_3-way'!$I216)</f>
        <v>3.3372218866404917</v>
      </c>
      <c r="G217" s="22">
        <f>IF(OR($A217="",$B217="",$C217=""),"",C217*'MPTO_working_3-way'!$I216)</f>
        <v>3.5541929690536502</v>
      </c>
      <c r="H217" s="17">
        <f>IF(OR($A217="",$B217="",$C217=""),"",'MPTO_working_3-way'!E216)</f>
        <v>2.37059388628112</v>
      </c>
      <c r="I217" s="21">
        <f>IF(OR($A217="",$B217="",$C217=""),"",'MPTO_working_3-way'!F216)</f>
        <v>3.3497211401211078</v>
      </c>
      <c r="J217" s="22">
        <f>IF(OR($A217="",$B217="",$C217=""),"",'MPTO_working_3-way'!G216)</f>
        <v>3.5761226891930256</v>
      </c>
      <c r="K217" s="17">
        <f>IF(OR($A217="",$B217="",$C217=""),"",'OddsRatio_working_3-way'!H216)</f>
        <v>2.3775419202114807</v>
      </c>
      <c r="L217" s="21">
        <f>IF(OR($A217="",$B217="",$C217=""),"",'OddsRatio_working_3-way'!I216)</f>
        <v>3.344975940512672</v>
      </c>
      <c r="M217" s="22">
        <f>IF(OR($A217="",$B217="",$C217=""),"",'OddsRatio_working_3-way'!J216)</f>
        <v>3.5658032712335972</v>
      </c>
      <c r="N217" s="23">
        <f t="shared" si="67"/>
        <v>41.89917379680152</v>
      </c>
      <c r="O217" s="24">
        <f t="shared" si="68"/>
        <v>29.965043798950937</v>
      </c>
      <c r="P217" s="24">
        <f t="shared" si="69"/>
        <v>28.135782404247532</v>
      </c>
      <c r="Q217" t="s">
        <v>79</v>
      </c>
      <c r="R217" t="s">
        <v>107</v>
      </c>
      <c r="S217" t="s">
        <v>494</v>
      </c>
      <c r="T217" s="35">
        <v>100</v>
      </c>
      <c r="U217" s="35">
        <f t="shared" si="70"/>
        <v>59.677419354838712</v>
      </c>
      <c r="V217" s="35">
        <f t="shared" si="71"/>
        <v>69.040247678018574</v>
      </c>
      <c r="W217" s="35">
        <f t="shared" si="72"/>
        <v>67.948717948717942</v>
      </c>
      <c r="X217" s="35">
        <f t="shared" si="73"/>
        <v>63.011034373263477</v>
      </c>
      <c r="Y217" s="35">
        <f t="shared" si="74"/>
        <v>72.373862696443354</v>
      </c>
      <c r="Z217" s="35">
        <f t="shared" si="75"/>
        <v>71.282332967142722</v>
      </c>
      <c r="AA217" s="35">
        <f t="shared" si="76"/>
        <v>-3.3336150184247657</v>
      </c>
      <c r="AB217" s="35">
        <f t="shared" si="77"/>
        <v>-3.3336150184247799</v>
      </c>
      <c r="AC217" s="35">
        <f t="shared" si="78"/>
        <v>-3.3336150184247799</v>
      </c>
      <c r="AD217" s="36"/>
      <c r="AE217" s="36"/>
      <c r="AF217">
        <v>2.0699999999999998</v>
      </c>
      <c r="AG217">
        <v>1.81</v>
      </c>
      <c r="AH217" s="41"/>
      <c r="AI217" s="36"/>
      <c r="AJ217" t="s">
        <v>72</v>
      </c>
      <c r="AK217" s="35"/>
      <c r="AL217" s="35"/>
    </row>
    <row r="218" spans="1:38" ht="15" x14ac:dyDescent="0.25">
      <c r="A218">
        <v>2.48</v>
      </c>
      <c r="B218">
        <v>3.23</v>
      </c>
      <c r="C218">
        <v>3.12</v>
      </c>
      <c r="D218" s="20">
        <f t="shared" si="54"/>
        <v>3.3336150184247737E-2</v>
      </c>
      <c r="E218" s="17">
        <f>IF(OR($A218="",$B218="",$C218=""),"",A218*'MPTO_working_3-way'!$I217)</f>
        <v>2.5626736524569345</v>
      </c>
      <c r="F218" s="21">
        <f>IF(OR($A218="",$B218="",$C218=""),"",B218*'MPTO_working_3-way'!$I217)</f>
        <v>3.3376757650951201</v>
      </c>
      <c r="G218" s="22">
        <f>IF(OR($A218="",$B218="",$C218=""),"",C218*'MPTO_working_3-way'!$I217)</f>
        <v>3.224008788574853</v>
      </c>
      <c r="H218" s="17">
        <f>IF(OR($A218="",$B218="",$C218=""),"",'MPTO_working_3-way'!E217)</f>
        <v>2.550280329886943</v>
      </c>
      <c r="I218" s="21">
        <f>IF(OR($A218="",$B218="",$C218=""),"",'MPTO_working_3-way'!F217)</f>
        <v>3.3502467956600568</v>
      </c>
      <c r="J218" s="22">
        <f>IF(OR($A218="",$B218="",$C218=""),"",'MPTO_working_3-way'!G217)</f>
        <v>3.2320540073026836</v>
      </c>
      <c r="K218" s="17">
        <f>IF(OR($A218="",$B218="",$C218=""),"",'OddsRatio_working_3-way'!H217)</f>
        <v>2.5558584611791897</v>
      </c>
      <c r="L218" s="21">
        <f>IF(OR($A218="",$B218="",$C218=""),"",'OddsRatio_working_3-way'!I217)</f>
        <v>3.344300248938914</v>
      </c>
      <c r="M218" s="22">
        <f>IF(OR($A218="",$B218="",$C218=""),"",'OddsRatio_working_3-way'!J217)</f>
        <v>3.2286621200674888</v>
      </c>
      <c r="N218" s="23">
        <f t="shared" si="67"/>
        <v>39.021745864568487</v>
      </c>
      <c r="O218" s="24">
        <f t="shared" si="68"/>
        <v>29.960968961030915</v>
      </c>
      <c r="P218" s="24">
        <f t="shared" si="69"/>
        <v>31.017285174400595</v>
      </c>
      <c r="Q218" t="s">
        <v>76</v>
      </c>
      <c r="R218" t="s">
        <v>166</v>
      </c>
      <c r="S218" t="s">
        <v>494</v>
      </c>
      <c r="T218" s="35">
        <v>100</v>
      </c>
      <c r="U218" s="35">
        <f t="shared" si="70"/>
        <v>58.50622406639004</v>
      </c>
      <c r="V218" s="35">
        <f t="shared" si="71"/>
        <v>68.55345911949685</v>
      </c>
      <c r="W218" s="35">
        <f t="shared" si="72"/>
        <v>69.6048632218845</v>
      </c>
      <c r="X218" s="35">
        <f t="shared" si="73"/>
        <v>61.841677658618643</v>
      </c>
      <c r="Y218" s="35">
        <f t="shared" si="74"/>
        <v>71.888912711725467</v>
      </c>
      <c r="Z218" s="35">
        <f t="shared" si="75"/>
        <v>72.940316814113103</v>
      </c>
      <c r="AA218" s="35">
        <f t="shared" si="76"/>
        <v>-3.3354535922286033</v>
      </c>
      <c r="AB218" s="35">
        <f t="shared" si="77"/>
        <v>-3.3354535922286175</v>
      </c>
      <c r="AC218" s="35">
        <f t="shared" si="78"/>
        <v>-3.3354535922286033</v>
      </c>
      <c r="AD218" s="36"/>
      <c r="AE218" s="36"/>
      <c r="AF218">
        <v>2.4</v>
      </c>
      <c r="AG218">
        <v>1.61</v>
      </c>
      <c r="AH218" s="41"/>
      <c r="AI218" s="36"/>
      <c r="AJ218" t="s">
        <v>72</v>
      </c>
      <c r="AK218" s="35"/>
      <c r="AL218" s="35"/>
    </row>
    <row r="219" spans="1:38" ht="15" x14ac:dyDescent="0.25">
      <c r="A219">
        <v>2.41</v>
      </c>
      <c r="B219">
        <v>3.18</v>
      </c>
      <c r="C219">
        <v>3.29</v>
      </c>
      <c r="D219" s="20">
        <f t="shared" si="54"/>
        <v>3.3354535922285988E-2</v>
      </c>
      <c r="E219" s="17">
        <f>IF(OR($A219="",$B219="",$C219=""),"",A219*'MPTO_working_3-way'!$I218)</f>
        <v>2.4903844315727093</v>
      </c>
      <c r="F219" s="21">
        <f>IF(OR($A219="",$B219="",$C219=""),"",B219*'MPTO_working_3-way'!$I218)</f>
        <v>3.2860674242328698</v>
      </c>
      <c r="G219" s="22">
        <f>IF(OR($A219="",$B219="",$C219=""),"",C219*'MPTO_working_3-way'!$I218)</f>
        <v>3.3997364231843208</v>
      </c>
      <c r="H219" s="17">
        <f>IF(OR($A219="",$B219="",$C219=""),"",'MPTO_working_3-way'!E218)</f>
        <v>2.4763534206986657</v>
      </c>
      <c r="I219" s="21">
        <f>IF(OR($A219="",$B219="",$C219=""),"",'MPTO_working_3-way'!F218)</f>
        <v>3.2965522693531017</v>
      </c>
      <c r="J219" s="22">
        <f>IF(OR($A219="",$B219="",$C219=""),"",'MPTO_working_3-way'!G218)</f>
        <v>3.4149134629701074</v>
      </c>
      <c r="K219" s="17">
        <f>IF(OR($A219="",$B219="",$C219=""),"",'OddsRatio_working_3-way'!H218)</f>
        <v>2.4825603627082344</v>
      </c>
      <c r="L219" s="21">
        <f>IF(OR($A219="",$B219="",$C219=""),"",'OddsRatio_working_3-way'!I218)</f>
        <v>3.2921855253219507</v>
      </c>
      <c r="M219" s="22">
        <f>IF(OR($A219="",$B219="",$C219=""),"",'OddsRatio_working_3-way'!J218)</f>
        <v>3.4078462628381962</v>
      </c>
      <c r="N219" s="23">
        <f t="shared" si="67"/>
        <v>40.154443118185064</v>
      </c>
      <c r="O219" s="24">
        <f t="shared" si="68"/>
        <v>30.431511922901255</v>
      </c>
      <c r="P219" s="24">
        <f t="shared" si="69"/>
        <v>29.414044958913681</v>
      </c>
      <c r="Q219" t="s">
        <v>114</v>
      </c>
      <c r="R219" t="s">
        <v>143</v>
      </c>
      <c r="S219" t="s">
        <v>494</v>
      </c>
      <c r="T219" s="35">
        <v>100</v>
      </c>
      <c r="U219" s="35">
        <f t="shared" si="70"/>
        <v>60.15936254980079</v>
      </c>
      <c r="V219" s="35">
        <f t="shared" si="71"/>
        <v>68.55345911949685</v>
      </c>
      <c r="W219" s="35">
        <f t="shared" si="72"/>
        <v>67.948717948717942</v>
      </c>
      <c r="X219" s="35">
        <f t="shared" si="73"/>
        <v>63.497822931785187</v>
      </c>
      <c r="Y219" s="35">
        <f t="shared" si="74"/>
        <v>71.891919501481254</v>
      </c>
      <c r="Z219" s="35">
        <f t="shared" si="75"/>
        <v>71.287178330702346</v>
      </c>
      <c r="AA219" s="35">
        <f t="shared" si="76"/>
        <v>-3.3384603819843974</v>
      </c>
      <c r="AB219" s="35">
        <f t="shared" si="77"/>
        <v>-3.3384603819844045</v>
      </c>
      <c r="AC219" s="35">
        <f t="shared" si="78"/>
        <v>-3.3384603819844045</v>
      </c>
      <c r="AD219" s="36"/>
      <c r="AE219" s="36"/>
      <c r="AF219">
        <v>2.21</v>
      </c>
      <c r="AG219">
        <v>1.71</v>
      </c>
      <c r="AH219" s="41"/>
      <c r="AI219" s="36"/>
      <c r="AJ219" t="s">
        <v>72</v>
      </c>
      <c r="AK219" s="35"/>
      <c r="AL219" s="35"/>
    </row>
    <row r="220" spans="1:38" ht="15" x14ac:dyDescent="0.25">
      <c r="A220">
        <v>2.5099999999999998</v>
      </c>
      <c r="B220">
        <v>3.18</v>
      </c>
      <c r="C220">
        <v>3.12</v>
      </c>
      <c r="D220" s="20">
        <f t="shared" si="54"/>
        <v>3.3384603819843983E-2</v>
      </c>
      <c r="E220" s="17">
        <f>IF(OR($A220="",$B220="",$C220=""),"",A220*'MPTO_working_3-way'!$I219)</f>
        <v>2.5937953555878082</v>
      </c>
      <c r="F220" s="21">
        <f>IF(OR($A220="",$B220="",$C220=""),"",B220*'MPTO_working_3-way'!$I219)</f>
        <v>3.286163040147104</v>
      </c>
      <c r="G220" s="22">
        <f>IF(OR($A220="",$B220="",$C220=""),"",C220*'MPTO_working_3-way'!$I219)</f>
        <v>3.2241599639179133</v>
      </c>
      <c r="H220" s="17">
        <f>IF(OR($A220="",$B220="",$C220=""),"",'MPTO_working_3-way'!E219)</f>
        <v>2.5821233137490571</v>
      </c>
      <c r="I220" s="21">
        <f>IF(OR($A220="",$B220="",$C220=""),"",'MPTO_working_3-way'!F219)</f>
        <v>3.2966611914739499</v>
      </c>
      <c r="J220" s="22">
        <f>IF(OR($A220="",$B220="",$C220=""),"",'MPTO_working_3-way'!G219)</f>
        <v>3.232222734465529</v>
      </c>
      <c r="K220" s="17">
        <f>IF(OR($A220="",$B220="",$C220=""),"",'OddsRatio_working_3-way'!H219)</f>
        <v>2.5874097726259584</v>
      </c>
      <c r="L220" s="21">
        <f>IF(OR($A220="",$B220="",$C220=""),"",'OddsRatio_working_3-way'!I219)</f>
        <v>3.291757155181847</v>
      </c>
      <c r="M220" s="22">
        <f>IF(OR($A220="",$B220="",$C220=""),"",'OddsRatio_working_3-way'!J219)</f>
        <v>3.2286812701768421</v>
      </c>
      <c r="N220" s="23">
        <f t="shared" si="67"/>
        <v>38.553542701266004</v>
      </c>
      <c r="O220" s="24">
        <f t="shared" si="68"/>
        <v>30.430626471753978</v>
      </c>
      <c r="P220" s="24">
        <f t="shared" si="69"/>
        <v>31.015830826980018</v>
      </c>
      <c r="Q220" t="s">
        <v>69</v>
      </c>
      <c r="R220" t="s">
        <v>109</v>
      </c>
      <c r="S220" t="s">
        <v>494</v>
      </c>
      <c r="T220" s="35">
        <v>100</v>
      </c>
      <c r="U220" s="35">
        <f t="shared" si="70"/>
        <v>78.448275862068954</v>
      </c>
      <c r="V220" s="35">
        <f t="shared" si="71"/>
        <v>70.149253731343279</v>
      </c>
      <c r="W220" s="35">
        <f t="shared" si="72"/>
        <v>47.916666666666671</v>
      </c>
      <c r="X220" s="35">
        <f t="shared" si="73"/>
        <v>81.934079601990049</v>
      </c>
      <c r="Y220" s="35">
        <f t="shared" si="74"/>
        <v>73.635057471264375</v>
      </c>
      <c r="Z220" s="35">
        <f t="shared" si="75"/>
        <v>51.402470406587753</v>
      </c>
      <c r="AA220" s="35">
        <f t="shared" si="76"/>
        <v>-3.4858037399210957</v>
      </c>
      <c r="AB220" s="35">
        <f t="shared" si="77"/>
        <v>-3.4858037399210957</v>
      </c>
      <c r="AC220" s="35">
        <f t="shared" si="78"/>
        <v>-3.4858037399210815</v>
      </c>
      <c r="AD220" s="36"/>
      <c r="AE220" s="36"/>
      <c r="AF220">
        <v>2.16</v>
      </c>
      <c r="AG220">
        <v>1.74</v>
      </c>
      <c r="AH220" s="41"/>
      <c r="AI220" s="36"/>
      <c r="AJ220" t="s">
        <v>72</v>
      </c>
      <c r="AK220" s="35"/>
      <c r="AL220" s="35"/>
    </row>
    <row r="221" spans="1:38" ht="15" x14ac:dyDescent="0.25">
      <c r="A221">
        <v>4.6399999999999997</v>
      </c>
      <c r="B221">
        <v>3.35</v>
      </c>
      <c r="C221">
        <v>1.92</v>
      </c>
      <c r="D221" s="20">
        <f t="shared" si="54"/>
        <v>3.4858037399210895E-2</v>
      </c>
      <c r="E221" s="17">
        <f>IF(OR($A221="",$B221="",$C221=""),"",A221*'MPTO_working_3-way'!$I220)</f>
        <v>4.8017412935323378</v>
      </c>
      <c r="F221" s="21">
        <f>IF(OR($A221="",$B221="",$C221=""),"",B221*'MPTO_working_3-way'!$I220)</f>
        <v>3.4667744252873565</v>
      </c>
      <c r="G221" s="22">
        <f>IF(OR($A221="",$B221="",$C221=""),"",C221*'MPTO_working_3-way'!$I220)</f>
        <v>1.9869274318064849</v>
      </c>
      <c r="H221" s="17">
        <f>IF(OR($A221="",$B221="",$C221=""),"",'MPTO_working_3-way'!E220)</f>
        <v>4.9044155024627951</v>
      </c>
      <c r="I221" s="21">
        <f>IF(OR($A221="",$B221="",$C221=""),"",'MPTO_working_3-way'!F220)</f>
        <v>3.4856794030073881</v>
      </c>
      <c r="J221" s="22">
        <f>IF(OR($A221="",$B221="",$C221=""),"",'MPTO_working_3-way'!G220)</f>
        <v>1.9638109409436109</v>
      </c>
      <c r="K221" s="17">
        <f>IF(OR($A221="",$B221="",$C221=""),"",'OddsRatio_working_3-way'!H220)</f>
        <v>4.849406758529458</v>
      </c>
      <c r="L221" s="21">
        <f>IF(OR($A221="",$B221="",$C221=""),"",'OddsRatio_working_3-way'!I220)</f>
        <v>3.4851939237758875</v>
      </c>
      <c r="M221" s="22">
        <f>IF(OR($A221="",$B221="",$C221=""),"",'OddsRatio_working_3-way'!J220)</f>
        <v>1.9729269829250282</v>
      </c>
      <c r="N221" s="23">
        <f t="shared" si="67"/>
        <v>20.825778376418175</v>
      </c>
      <c r="O221" s="24">
        <f t="shared" si="68"/>
        <v>28.845257213904574</v>
      </c>
      <c r="P221" s="24">
        <f t="shared" si="69"/>
        <v>50.328964409677248</v>
      </c>
      <c r="Q221" t="s">
        <v>140</v>
      </c>
      <c r="R221" t="s">
        <v>82</v>
      </c>
      <c r="S221" t="s">
        <v>494</v>
      </c>
      <c r="T221" s="35">
        <v>100</v>
      </c>
      <c r="U221" s="35">
        <f t="shared" si="70"/>
        <v>51.690821256038639</v>
      </c>
      <c r="V221" s="35">
        <f t="shared" si="71"/>
        <v>69.879518072289159</v>
      </c>
      <c r="W221" s="35">
        <f t="shared" si="72"/>
        <v>75.124378109452735</v>
      </c>
      <c r="X221" s="35">
        <f t="shared" si="73"/>
        <v>54.996103818258113</v>
      </c>
      <c r="Y221" s="35">
        <f t="shared" si="74"/>
        <v>73.184800634508633</v>
      </c>
      <c r="Z221" s="35">
        <f t="shared" si="75"/>
        <v>78.42966067167221</v>
      </c>
      <c r="AA221" s="35">
        <f t="shared" si="76"/>
        <v>-3.3052825622194746</v>
      </c>
      <c r="AB221" s="35">
        <f t="shared" si="77"/>
        <v>-3.3052825622194746</v>
      </c>
      <c r="AC221" s="35">
        <f t="shared" si="78"/>
        <v>-3.3052825622194746</v>
      </c>
      <c r="AD221" s="36"/>
      <c r="AE221" s="36"/>
      <c r="AF221">
        <v>2.4</v>
      </c>
      <c r="AG221">
        <v>1.61</v>
      </c>
      <c r="AH221" s="41"/>
      <c r="AI221" s="36"/>
      <c r="AJ221" t="s">
        <v>72</v>
      </c>
      <c r="AK221" s="35"/>
      <c r="AL221" s="35"/>
    </row>
    <row r="222" spans="1:38" ht="15" x14ac:dyDescent="0.25">
      <c r="A222">
        <v>2.0699999999999998</v>
      </c>
      <c r="B222">
        <v>3.32</v>
      </c>
      <c r="C222">
        <v>4.0199999999999996</v>
      </c>
      <c r="D222" s="20">
        <f t="shared" si="54"/>
        <v>3.3052825622194693E-2</v>
      </c>
      <c r="E222" s="17">
        <f>IF(OR($A222="",$B222="",$C222=""),"",A222*'MPTO_working_3-way'!$I221)</f>
        <v>2.1384193490379428</v>
      </c>
      <c r="F222" s="21">
        <f>IF(OR($A222="",$B222="",$C222=""),"",B222*'MPTO_working_3-way'!$I221)</f>
        <v>3.4297353810656861</v>
      </c>
      <c r="G222" s="22">
        <f>IF(OR($A222="",$B222="",$C222=""),"",C222*'MPTO_working_3-way'!$I221)</f>
        <v>4.152872359001222</v>
      </c>
      <c r="H222" s="17">
        <f>IF(OR($A222="",$B222="",$C222=""),"",'MPTO_working_3-way'!E221)</f>
        <v>2.1183111568027519</v>
      </c>
      <c r="I222" s="21">
        <f>IF(OR($A222="",$B222="",$C222=""),"",'MPTO_working_3-way'!F221)</f>
        <v>3.446051248993391</v>
      </c>
      <c r="J222" s="22">
        <f>IF(OR($A222="",$B222="",$C222=""),"",'MPTO_working_3-way'!G221)</f>
        <v>4.2063003500600491</v>
      </c>
      <c r="K222" s="17">
        <f>IF(OR($A222="",$B222="",$C222=""),"",'OddsRatio_working_3-way'!H221)</f>
        <v>2.126513086485796</v>
      </c>
      <c r="L222" s="21">
        <f>IF(OR($A222="",$B222="",$C222=""),"",'OddsRatio_working_3-way'!I221)</f>
        <v>3.4425330473336886</v>
      </c>
      <c r="M222" s="22">
        <f>IF(OR($A222="",$B222="",$C222=""),"",'OddsRatio_working_3-way'!J221)</f>
        <v>4.1795042254085084</v>
      </c>
      <c r="N222" s="23">
        <f t="shared" si="67"/>
        <v>46.763512519183465</v>
      </c>
      <c r="O222" s="24">
        <f t="shared" si="68"/>
        <v>29.156768347804153</v>
      </c>
      <c r="P222" s="24">
        <f t="shared" si="69"/>
        <v>24.079719133012382</v>
      </c>
      <c r="Q222" t="s">
        <v>90</v>
      </c>
      <c r="R222" t="s">
        <v>145</v>
      </c>
      <c r="S222" t="s">
        <v>494</v>
      </c>
      <c r="T222" s="35">
        <v>100</v>
      </c>
      <c r="U222" s="35">
        <f t="shared" si="70"/>
        <v>34.21052631578948</v>
      </c>
      <c r="V222" s="35">
        <f t="shared" si="71"/>
        <v>77.426636568848764</v>
      </c>
      <c r="W222" s="35">
        <f t="shared" si="72"/>
        <v>83.277591973244142</v>
      </c>
      <c r="X222" s="35">
        <f t="shared" si="73"/>
        <v>39.295771457907094</v>
      </c>
      <c r="Y222" s="35">
        <f t="shared" si="74"/>
        <v>82.511881710966378</v>
      </c>
      <c r="Z222" s="35">
        <f t="shared" si="75"/>
        <v>88.362837115361771</v>
      </c>
      <c r="AA222" s="35">
        <f t="shared" si="76"/>
        <v>-5.0852451421176141</v>
      </c>
      <c r="AB222" s="35">
        <f t="shared" si="77"/>
        <v>-5.0852451421176141</v>
      </c>
      <c r="AC222" s="35">
        <f t="shared" si="78"/>
        <v>-5.0852451421176283</v>
      </c>
      <c r="AD222" s="36"/>
      <c r="AE222" s="36"/>
      <c r="AF222">
        <v>2.19</v>
      </c>
      <c r="AG222">
        <v>1.72</v>
      </c>
      <c r="AH222" s="41"/>
      <c r="AI222" s="36"/>
      <c r="AJ222" t="s">
        <v>72</v>
      </c>
      <c r="AK222" s="35"/>
      <c r="AL222" s="35"/>
    </row>
    <row r="223" spans="1:38" ht="15" x14ac:dyDescent="0.25">
      <c r="A223">
        <v>1.52</v>
      </c>
      <c r="B223">
        <v>4.43</v>
      </c>
      <c r="C223">
        <v>5.98</v>
      </c>
      <c r="D223" s="20">
        <f t="shared" si="54"/>
        <v>5.0852451421176337E-2</v>
      </c>
      <c r="E223" s="17">
        <f>IF(OR($A223="",$B223="",$C223=""),"",A223*'MPTO_working_3-way'!$I222)</f>
        <v>1.5972957261601881</v>
      </c>
      <c r="F223" s="21">
        <f>IF(OR($A223="",$B223="",$C223=""),"",B223*'MPTO_working_3-way'!$I222)</f>
        <v>4.6552763597958107</v>
      </c>
      <c r="G223" s="22">
        <f>IF(OR($A223="",$B223="",$C223=""),"",C223*'MPTO_working_3-way'!$I222)</f>
        <v>6.2840976594986353</v>
      </c>
      <c r="H223" s="17">
        <f>IF(OR($A223="",$B223="",$C223=""),"",'MPTO_working_3-way'!E222)</f>
        <v>1.5601989023710325</v>
      </c>
      <c r="I223" s="21">
        <f>IF(OR($A223="",$B223="",$C223=""),"",'MPTO_working_3-way'!F222)</f>
        <v>4.789666187808888</v>
      </c>
      <c r="J223" s="22">
        <f>IF(OR($A223="",$B223="",$C223=""),"",'MPTO_working_3-way'!G222)</f>
        <v>6.6545437238144327</v>
      </c>
      <c r="K223" s="17">
        <f>IF(OR($A223="",$B223="",$C223=""),"",'OddsRatio_working_3-way'!H222)</f>
        <v>1.5720138607592578</v>
      </c>
      <c r="L223" s="21">
        <f>IF(OR($A223="",$B223="",$C223=""),"",'OddsRatio_working_3-way'!I222)</f>
        <v>4.7730914277004892</v>
      </c>
      <c r="M223" s="22">
        <f>IF(OR($A223="",$B223="",$C223=""),"",'OddsRatio_working_3-way'!J222)</f>
        <v>6.4781327434252018</v>
      </c>
      <c r="N223" s="23">
        <f t="shared" si="67"/>
        <v>62.605814541553016</v>
      </c>
      <c r="O223" s="24">
        <f t="shared" si="68"/>
        <v>21.481001829155893</v>
      </c>
      <c r="P223" s="24">
        <f t="shared" si="69"/>
        <v>15.913183629291069</v>
      </c>
      <c r="Q223" t="s">
        <v>490</v>
      </c>
      <c r="R223" t="s">
        <v>491</v>
      </c>
      <c r="S223" t="s">
        <v>494</v>
      </c>
      <c r="T223" s="35">
        <v>100</v>
      </c>
      <c r="U223" s="35">
        <f t="shared" si="70"/>
        <v>47.643979057591622</v>
      </c>
      <c r="V223" s="35">
        <f t="shared" si="71"/>
        <v>72.972972972972968</v>
      </c>
      <c r="W223" s="35">
        <f t="shared" si="72"/>
        <v>74.811083123425689</v>
      </c>
      <c r="X223" s="35">
        <f t="shared" si="73"/>
        <v>52.215943903601335</v>
      </c>
      <c r="Y223" s="35">
        <f t="shared" si="74"/>
        <v>77.544937818982689</v>
      </c>
      <c r="Z223" s="35">
        <f t="shared" si="75"/>
        <v>79.38304796943541</v>
      </c>
      <c r="AA223" s="35">
        <f t="shared" si="76"/>
        <v>-4.5719648460097133</v>
      </c>
      <c r="AB223" s="35">
        <f t="shared" si="77"/>
        <v>-4.5719648460097204</v>
      </c>
      <c r="AC223" s="35">
        <f t="shared" si="78"/>
        <v>-4.5719648460097204</v>
      </c>
      <c r="AD223" s="36"/>
      <c r="AE223" s="36"/>
      <c r="AF223">
        <v>1.68</v>
      </c>
      <c r="AG223">
        <v>2.2000000000000002</v>
      </c>
      <c r="AH223" s="41"/>
      <c r="AI223" s="36"/>
      <c r="AJ223" t="s">
        <v>73</v>
      </c>
      <c r="AK223" s="35"/>
      <c r="AL223" s="35"/>
    </row>
    <row r="224" spans="1:38" ht="15" x14ac:dyDescent="0.25">
      <c r="A224">
        <v>1.91</v>
      </c>
      <c r="B224">
        <v>3.7</v>
      </c>
      <c r="C224">
        <v>3.97</v>
      </c>
      <c r="D224" s="20">
        <f t="shared" si="54"/>
        <v>4.571964846009724E-2</v>
      </c>
      <c r="E224" s="17">
        <f>IF(OR($A224="",$B224="",$C224=""),"",A224*'MPTO_working_3-way'!$I223)</f>
        <v>1.9973245285587857</v>
      </c>
      <c r="F224" s="21">
        <f>IF(OR($A224="",$B224="",$C224=""),"",B224*'MPTO_working_3-way'!$I223)</f>
        <v>3.8691626993023598</v>
      </c>
      <c r="G224" s="22">
        <f>IF(OR($A224="",$B224="",$C224=""),"",C224*'MPTO_working_3-way'!$I223)</f>
        <v>4.1515070043865858</v>
      </c>
      <c r="H224" s="17">
        <f>IF(OR($A224="",$B224="",$C224=""),"",'MPTO_working_3-way'!E223)</f>
        <v>1.967263451140594</v>
      </c>
      <c r="I224" s="21">
        <f>IF(OR($A224="",$B224="",$C224=""),"",'MPTO_working_3-way'!F223)</f>
        <v>3.9211013636369998</v>
      </c>
      <c r="J224" s="22">
        <f>IF(OR($A224="",$B224="",$C224=""),"",'MPTO_working_3-way'!G223)</f>
        <v>4.2256624439146142</v>
      </c>
      <c r="K224" s="17">
        <f>IF(OR($A224="",$B224="",$C224=""),"",'OddsRatio_working_3-way'!H223)</f>
        <v>1.9786435340456077</v>
      </c>
      <c r="L224" s="21">
        <f>IF(OR($A224="",$B224="",$C224=""),"",'OddsRatio_working_3-way'!I223)</f>
        <v>3.9036676284869682</v>
      </c>
      <c r="M224" s="22">
        <f>IF(OR($A224="",$B224="",$C224=""),"",'OddsRatio_working_3-way'!J223)</f>
        <v>4.1940343913356655</v>
      </c>
      <c r="N224" s="23">
        <f t="shared" si="67"/>
        <v>50.066976382729969</v>
      </c>
      <c r="O224" s="24">
        <f t="shared" si="68"/>
        <v>25.845385105679526</v>
      </c>
      <c r="P224" s="24">
        <f t="shared" si="69"/>
        <v>24.087638511590491</v>
      </c>
      <c r="Q224" t="s">
        <v>115</v>
      </c>
      <c r="R224" t="s">
        <v>147</v>
      </c>
      <c r="S224" t="s">
        <v>494</v>
      </c>
      <c r="T224" s="35">
        <v>100</v>
      </c>
      <c r="U224" s="35">
        <f t="shared" si="70"/>
        <v>62.825278810408925</v>
      </c>
      <c r="V224" s="35">
        <f t="shared" si="71"/>
        <v>71.346704871060169</v>
      </c>
      <c r="W224" s="35">
        <f t="shared" si="72"/>
        <v>61.389961389961393</v>
      </c>
      <c r="X224" s="35">
        <f t="shared" si="73"/>
        <v>67.263333738978432</v>
      </c>
      <c r="Y224" s="35">
        <f t="shared" si="74"/>
        <v>75.784759799629683</v>
      </c>
      <c r="Z224" s="35">
        <f t="shared" si="75"/>
        <v>65.828016318530899</v>
      </c>
      <c r="AA224" s="35">
        <f t="shared" si="76"/>
        <v>-4.4380549285695068</v>
      </c>
      <c r="AB224" s="35">
        <f t="shared" si="77"/>
        <v>-4.4380549285695139</v>
      </c>
      <c r="AC224" s="35">
        <f t="shared" si="78"/>
        <v>-4.4380549285695068</v>
      </c>
      <c r="AD224" s="36"/>
      <c r="AE224" s="36"/>
      <c r="AF224">
        <v>1.85</v>
      </c>
      <c r="AG224">
        <v>1.98</v>
      </c>
      <c r="AH224" s="41"/>
      <c r="AI224" s="36"/>
      <c r="AJ224" t="s">
        <v>73</v>
      </c>
      <c r="AK224" s="35"/>
      <c r="AL224" s="35"/>
    </row>
    <row r="225" spans="1:38" ht="15" x14ac:dyDescent="0.25">
      <c r="A225">
        <v>2.69</v>
      </c>
      <c r="B225">
        <v>3.49</v>
      </c>
      <c r="C225">
        <v>2.59</v>
      </c>
      <c r="D225" s="20">
        <f t="shared" si="54"/>
        <v>4.4380549285695015E-2</v>
      </c>
      <c r="E225" s="17">
        <f>IF(OR($A225="",$B225="",$C225=""),"",A225*'MPTO_working_3-way'!$I224)</f>
        <v>2.8093836775785195</v>
      </c>
      <c r="F225" s="21">
        <f>IF(OR($A225="",$B225="",$C225=""),"",B225*'MPTO_working_3-way'!$I224)</f>
        <v>3.6448881170070759</v>
      </c>
      <c r="G225" s="22">
        <f>IF(OR($A225="",$B225="",$C225=""),"",C225*'MPTO_working_3-way'!$I224)</f>
        <v>2.7049456226499498</v>
      </c>
      <c r="H225" s="17">
        <f>IF(OR($A225="",$B225="",$C225=""),"",'MPTO_working_3-way'!E224)</f>
        <v>2.8014838134417923</v>
      </c>
      <c r="I225" s="21">
        <f>IF(OR($A225="",$B225="",$C225=""),"",'MPTO_working_3-way'!F224)</f>
        <v>3.6799958773452706</v>
      </c>
      <c r="J225" s="22">
        <f>IF(OR($A225="",$B225="",$C225=""),"",'MPTO_working_3-way'!G224)</f>
        <v>2.693190139153224</v>
      </c>
      <c r="K225" s="17">
        <f>IF(OR($A225="",$B225="",$C225=""),"",'OddsRatio_working_3-way'!H224)</f>
        <v>2.8060659335594229</v>
      </c>
      <c r="L225" s="21">
        <f>IF(OR($A225="",$B225="",$C225=""),"",'OddsRatio_working_3-way'!I224)</f>
        <v>3.6610083873153632</v>
      </c>
      <c r="M225" s="22">
        <f>IF(OR($A225="",$B225="",$C225=""),"",'OddsRatio_working_3-way'!J224)</f>
        <v>2.699198126839931</v>
      </c>
      <c r="N225" s="23">
        <f t="shared" si="67"/>
        <v>35.594995727387648</v>
      </c>
      <c r="O225" s="24">
        <f t="shared" si="68"/>
        <v>27.435684385866121</v>
      </c>
      <c r="P225" s="24">
        <f t="shared" si="69"/>
        <v>36.969319886746248</v>
      </c>
      <c r="Q225" t="s">
        <v>146</v>
      </c>
      <c r="R225" t="s">
        <v>465</v>
      </c>
      <c r="S225" t="s">
        <v>494</v>
      </c>
      <c r="T225" s="35">
        <v>100</v>
      </c>
      <c r="U225" s="35">
        <f t="shared" si="70"/>
        <v>46.236559139784944</v>
      </c>
      <c r="V225" s="35">
        <f t="shared" si="71"/>
        <v>73.614775725593674</v>
      </c>
      <c r="W225" s="35">
        <f t="shared" si="72"/>
        <v>75.429975429975428</v>
      </c>
      <c r="X225" s="35">
        <f t="shared" si="73"/>
        <v>50.955248844430898</v>
      </c>
      <c r="Y225" s="35">
        <f t="shared" si="74"/>
        <v>78.333465430239627</v>
      </c>
      <c r="Z225" s="35">
        <f t="shared" si="75"/>
        <v>80.148665134621382</v>
      </c>
      <c r="AA225" s="35">
        <f t="shared" si="76"/>
        <v>-4.7186897046459535</v>
      </c>
      <c r="AB225" s="35">
        <f t="shared" si="77"/>
        <v>-4.7186897046459535</v>
      </c>
      <c r="AC225" s="35">
        <f t="shared" si="78"/>
        <v>-4.7186897046459535</v>
      </c>
      <c r="AD225" s="36"/>
      <c r="AE225" s="36"/>
      <c r="AF225">
        <v>2.11</v>
      </c>
      <c r="AG225">
        <v>1.75</v>
      </c>
      <c r="AH225" s="41"/>
      <c r="AI225" s="36"/>
      <c r="AJ225" t="s">
        <v>73</v>
      </c>
      <c r="AK225" s="35"/>
      <c r="AL225" s="35"/>
    </row>
    <row r="226" spans="1:38" ht="15" x14ac:dyDescent="0.25">
      <c r="A226">
        <v>1.86</v>
      </c>
      <c r="B226">
        <v>3.79</v>
      </c>
      <c r="C226">
        <v>4.07</v>
      </c>
      <c r="D226" s="20">
        <f t="shared" si="54"/>
        <v>4.7186897046459508E-2</v>
      </c>
      <c r="E226" s="17">
        <f>IF(OR($A226="",$B226="",$C226=""),"",A226*'MPTO_working_3-way'!$I225)</f>
        <v>1.9477676285064147</v>
      </c>
      <c r="F226" s="21">
        <f>IF(OR($A226="",$B226="",$C226=""),"",B226*'MPTO_working_3-way'!$I225)</f>
        <v>3.9688383398060814</v>
      </c>
      <c r="G226" s="22">
        <f>IF(OR($A226="",$B226="",$C226=""),"",C226*'MPTO_working_3-way'!$I225)</f>
        <v>4.2620506709790904</v>
      </c>
      <c r="H226" s="17">
        <f>IF(OR($A226="",$B226="",$C226=""),"",'MPTO_working_3-way'!E225)</f>
        <v>1.9160558939663896</v>
      </c>
      <c r="I226" s="21">
        <f>IF(OR($A226="",$B226="",$C226=""),"",'MPTO_working_3-way'!F225)</f>
        <v>4.0302546856596875</v>
      </c>
      <c r="J226" s="22">
        <f>IF(OR($A226="",$B226="",$C226=""),"",'MPTO_working_3-way'!G225)</f>
        <v>4.3483690655690879</v>
      </c>
      <c r="K226" s="17">
        <f>IF(OR($A226="",$B226="",$C226=""),"",'OddsRatio_working_3-way'!H225)</f>
        <v>1.9278220811596396</v>
      </c>
      <c r="L226" s="21">
        <f>IF(OR($A226="",$B226="",$C226=""),"",'OddsRatio_working_3-way'!I225)</f>
        <v>4.0100274493434824</v>
      </c>
      <c r="M226" s="22">
        <f>IF(OR($A226="",$B226="",$C226=""),"",'OddsRatio_working_3-way'!J225)</f>
        <v>4.3121090571629006</v>
      </c>
      <c r="N226" s="23">
        <f t="shared" si="67"/>
        <v>51.340826562910848</v>
      </c>
      <c r="O226" s="24">
        <f t="shared" si="68"/>
        <v>25.196289553301892</v>
      </c>
      <c r="P226" s="24">
        <f t="shared" si="69"/>
        <v>23.462883883787264</v>
      </c>
      <c r="Q226" t="s">
        <v>466</v>
      </c>
      <c r="R226" t="s">
        <v>237</v>
      </c>
      <c r="S226" t="s">
        <v>494</v>
      </c>
      <c r="T226" s="35">
        <v>100</v>
      </c>
      <c r="U226" s="35">
        <f t="shared" si="70"/>
        <v>65.870307167235495</v>
      </c>
      <c r="V226" s="35">
        <f t="shared" si="71"/>
        <v>67.426710097719877</v>
      </c>
      <c r="W226" s="35">
        <f t="shared" si="72"/>
        <v>62.264150943396231</v>
      </c>
      <c r="X226" s="35">
        <f t="shared" si="73"/>
        <v>70.309138958883906</v>
      </c>
      <c r="Y226" s="35">
        <f t="shared" si="74"/>
        <v>71.865541889368274</v>
      </c>
      <c r="Z226" s="35">
        <f t="shared" si="75"/>
        <v>66.702982735044642</v>
      </c>
      <c r="AA226" s="35">
        <f t="shared" si="76"/>
        <v>-4.4388317916484112</v>
      </c>
      <c r="AB226" s="35">
        <f t="shared" si="77"/>
        <v>-4.438831791648397</v>
      </c>
      <c r="AC226" s="35">
        <f t="shared" si="78"/>
        <v>-4.4388317916484112</v>
      </c>
      <c r="AD226" s="36"/>
      <c r="AE226" s="36"/>
      <c r="AF226">
        <v>1.76</v>
      </c>
      <c r="AG226">
        <v>2.09</v>
      </c>
      <c r="AH226" s="41"/>
      <c r="AI226" s="36"/>
      <c r="AJ226" t="s">
        <v>73</v>
      </c>
      <c r="AK226" s="35"/>
      <c r="AL226" s="35"/>
    </row>
    <row r="227" spans="1:38" ht="15" x14ac:dyDescent="0.25">
      <c r="A227">
        <v>2.93</v>
      </c>
      <c r="B227">
        <v>3.07</v>
      </c>
      <c r="C227">
        <v>2.65</v>
      </c>
      <c r="D227" s="20">
        <f t="shared" si="54"/>
        <v>4.4388317916484121E-2</v>
      </c>
      <c r="E227" s="17">
        <f>IF(OR($A227="",$B227="",$C227=""),"",A227*'MPTO_working_3-way'!$I226)</f>
        <v>3.0600577714952988</v>
      </c>
      <c r="F227" s="21">
        <f>IF(OR($A227="",$B227="",$C227=""),"",B227*'MPTO_working_3-way'!$I226)</f>
        <v>3.2062721360036059</v>
      </c>
      <c r="G227" s="22">
        <f>IF(OR($A227="",$B227="",$C227=""),"",C227*'MPTO_working_3-way'!$I226)</f>
        <v>2.7676290424786827</v>
      </c>
      <c r="H227" s="17">
        <f>IF(OR($A227="",$B227="",$C227=""),"",'MPTO_working_3-way'!E226)</f>
        <v>3.0627794220721198</v>
      </c>
      <c r="I227" s="21">
        <f>IF(OR($A227="",$B227="",$C227=""),"",'MPTO_working_3-way'!F226)</f>
        <v>3.2160877141263158</v>
      </c>
      <c r="J227" s="22">
        <f>IF(OR($A227="",$B227="",$C227=""),"",'MPTO_working_3-way'!G226)</f>
        <v>2.7581460253251264</v>
      </c>
      <c r="K227" s="17">
        <f>IF(OR($A227="",$B227="",$C227=""),"",'OddsRatio_working_3-way'!H226)</f>
        <v>3.0616986095611907</v>
      </c>
      <c r="L227" s="21">
        <f>IF(OR($A227="",$B227="",$C227=""),"",'OddsRatio_working_3-way'!I226)</f>
        <v>3.2112518765759916</v>
      </c>
      <c r="M227" s="22">
        <f>IF(OR($A227="",$B227="",$C227=""),"",'OddsRatio_working_3-way'!J226)</f>
        <v>2.7625920755315869</v>
      </c>
      <c r="N227" s="23">
        <f t="shared" si="67"/>
        <v>32.679121594209299</v>
      </c>
      <c r="O227" s="24">
        <f t="shared" si="68"/>
        <v>31.188868492193244</v>
      </c>
      <c r="P227" s="24">
        <f t="shared" si="69"/>
        <v>36.132009913597457</v>
      </c>
      <c r="Q227" t="s">
        <v>234</v>
      </c>
      <c r="R227" t="s">
        <v>84</v>
      </c>
      <c r="S227" t="s">
        <v>494</v>
      </c>
      <c r="T227" s="35">
        <v>100</v>
      </c>
      <c r="U227" s="35">
        <f t="shared" si="70"/>
        <v>62.264150943396231</v>
      </c>
      <c r="V227" s="35">
        <f t="shared" si="71"/>
        <v>69.325153374233125</v>
      </c>
      <c r="W227" s="35">
        <f t="shared" si="72"/>
        <v>64.02877697841727</v>
      </c>
      <c r="X227" s="35">
        <f t="shared" si="73"/>
        <v>66.646069647349606</v>
      </c>
      <c r="Y227" s="35">
        <f t="shared" si="74"/>
        <v>73.707072078186513</v>
      </c>
      <c r="Z227" s="35">
        <f t="shared" si="75"/>
        <v>68.410695682370644</v>
      </c>
      <c r="AA227" s="35">
        <f t="shared" si="76"/>
        <v>-4.3819187039533745</v>
      </c>
      <c r="AB227" s="35">
        <f t="shared" si="77"/>
        <v>-4.3819187039533887</v>
      </c>
      <c r="AC227" s="35">
        <f t="shared" si="78"/>
        <v>-4.3819187039533745</v>
      </c>
      <c r="AD227" s="36"/>
      <c r="AE227" s="36"/>
      <c r="AF227">
        <v>2.29</v>
      </c>
      <c r="AG227">
        <v>1.64</v>
      </c>
      <c r="AH227" s="41"/>
      <c r="AI227" s="36"/>
      <c r="AJ227" t="s">
        <v>73</v>
      </c>
      <c r="AK227" s="35"/>
      <c r="AL227" s="35"/>
    </row>
    <row r="228" spans="1:38" ht="15" x14ac:dyDescent="0.25">
      <c r="A228">
        <v>2.65</v>
      </c>
      <c r="B228">
        <v>3.26</v>
      </c>
      <c r="C228">
        <v>2.78</v>
      </c>
      <c r="D228" s="20">
        <f t="shared" si="54"/>
        <v>4.3819187039533913E-2</v>
      </c>
      <c r="E228" s="17">
        <f>IF(OR($A228="",$B228="",$C228=""),"",A228*'MPTO_working_3-way'!$I227)</f>
        <v>2.7661208456547648</v>
      </c>
      <c r="F228" s="21">
        <f>IF(OR($A228="",$B228="",$C228=""),"",B228*'MPTO_working_3-way'!$I227)</f>
        <v>3.4028505497488801</v>
      </c>
      <c r="G228" s="22">
        <f>IF(OR($A228="",$B228="",$C228=""),"",C228*'MPTO_working_3-way'!$I227)</f>
        <v>2.9018173399699041</v>
      </c>
      <c r="H228" s="17">
        <f>IF(OR($A228="",$B228="",$C228=""),"",'MPTO_working_3-way'!E227)</f>
        <v>2.756703583789728</v>
      </c>
      <c r="I228" s="21">
        <f>IF(OR($A228="",$B228="",$C228=""),"",'MPTO_working_3-way'!F227)</f>
        <v>3.4229921011448732</v>
      </c>
      <c r="J228" s="22">
        <f>IF(OR($A228="",$B228="",$C228=""),"",'MPTO_working_3-way'!G227)</f>
        <v>2.8976618182783414</v>
      </c>
      <c r="K228" s="17">
        <f>IF(OR($A228="",$B228="",$C228=""),"",'OddsRatio_working_3-way'!H227)</f>
        <v>2.7613330351596854</v>
      </c>
      <c r="L228" s="21">
        <f>IF(OR($A228="",$B228="",$C228=""),"",'OddsRatio_working_3-way'!I227)</f>
        <v>3.4124925208853867</v>
      </c>
      <c r="M228" s="22">
        <f>IF(OR($A228="",$B228="",$C228=""),"",'OddsRatio_working_3-way'!J227)</f>
        <v>2.900104728838933</v>
      </c>
      <c r="N228" s="23">
        <f t="shared" si="67"/>
        <v>36.151710492724021</v>
      </c>
      <c r="O228" s="24">
        <f t="shared" si="68"/>
        <v>29.387126627521059</v>
      </c>
      <c r="P228" s="24">
        <f t="shared" si="69"/>
        <v>34.461162879754916</v>
      </c>
      <c r="Q228" t="s">
        <v>456</v>
      </c>
      <c r="R228" t="s">
        <v>92</v>
      </c>
      <c r="S228" t="s">
        <v>494</v>
      </c>
      <c r="T228" s="35">
        <v>100</v>
      </c>
      <c r="U228" s="35">
        <f t="shared" si="70"/>
        <v>46.808510638297875</v>
      </c>
      <c r="V228" s="35">
        <f t="shared" si="71"/>
        <v>71.83098591549296</v>
      </c>
      <c r="W228" s="35">
        <f t="shared" si="72"/>
        <v>76.851851851851848</v>
      </c>
      <c r="X228" s="35">
        <f t="shared" si="73"/>
        <v>51.317162232655193</v>
      </c>
      <c r="Y228" s="35">
        <f t="shared" si="74"/>
        <v>76.339637509850263</v>
      </c>
      <c r="Z228" s="35">
        <f t="shared" si="75"/>
        <v>81.360503446209179</v>
      </c>
      <c r="AA228" s="35">
        <f t="shared" si="76"/>
        <v>-4.5086515943573175</v>
      </c>
      <c r="AB228" s="35">
        <f t="shared" si="77"/>
        <v>-4.5086515943573033</v>
      </c>
      <c r="AC228" s="35">
        <f t="shared" si="78"/>
        <v>-4.5086515943573318</v>
      </c>
      <c r="AD228" s="36"/>
      <c r="AE228" s="36"/>
      <c r="AF228">
        <v>2.0699999999999998</v>
      </c>
      <c r="AG228">
        <v>1.77</v>
      </c>
      <c r="AH228" s="41"/>
      <c r="AI228" s="36"/>
      <c r="AJ228" t="s">
        <v>73</v>
      </c>
      <c r="AK228" s="35"/>
      <c r="AL228" s="35"/>
    </row>
    <row r="229" spans="1:38" ht="15" x14ac:dyDescent="0.25">
      <c r="A229">
        <v>1.88</v>
      </c>
      <c r="B229">
        <v>3.55</v>
      </c>
      <c r="C229">
        <v>4.32</v>
      </c>
      <c r="D229" s="20">
        <f t="shared" si="54"/>
        <v>4.5086515943573158E-2</v>
      </c>
      <c r="E229" s="17">
        <f>IF(OR($A229="",$B229="",$C229=""),"",A229*'MPTO_working_3-way'!$I228)</f>
        <v>1.9647626499739175</v>
      </c>
      <c r="F229" s="21">
        <f>IF(OR($A229="",$B229="",$C229=""),"",B229*'MPTO_working_3-way'!$I228)</f>
        <v>3.7100571315996844</v>
      </c>
      <c r="G229" s="22">
        <f>IF(OR($A229="",$B229="",$C229=""),"",C229*'MPTO_working_3-way'!$I228)</f>
        <v>4.5147737488762365</v>
      </c>
      <c r="H229" s="17">
        <f>IF(OR($A229="",$B229="",$C229=""),"",'MPTO_working_3-way'!E228)</f>
        <v>1.9346623697550864</v>
      </c>
      <c r="I229" s="21">
        <f>IF(OR($A229="",$B229="",$C229=""),"",'MPTO_working_3-way'!F228)</f>
        <v>3.7500754393692914</v>
      </c>
      <c r="J229" s="22">
        <f>IF(OR($A229="",$B229="",$C229=""),"",'MPTO_working_3-way'!G228)</f>
        <v>4.6199482108825523</v>
      </c>
      <c r="K229" s="17">
        <f>IF(OR($A229="",$B229="",$C229=""),"",'OddsRatio_working_3-way'!H228)</f>
        <v>1.9460479160992619</v>
      </c>
      <c r="L229" s="21">
        <f>IF(OR($A229="",$B229="",$C229=""),"",'OddsRatio_working_3-way'!I228)</f>
        <v>3.741388847787634</v>
      </c>
      <c r="M229" s="22">
        <f>IF(OR($A229="",$B229="",$C229=""),"",'OddsRatio_working_3-way'!J228)</f>
        <v>4.5691807743744883</v>
      </c>
      <c r="N229" s="23">
        <f t="shared" si="67"/>
        <v>50.896732997915819</v>
      </c>
      <c r="O229" s="24">
        <f t="shared" si="68"/>
        <v>26.953762827065276</v>
      </c>
      <c r="P229" s="24">
        <f t="shared" si="69"/>
        <v>22.149504175018915</v>
      </c>
      <c r="Q229" t="s">
        <v>455</v>
      </c>
      <c r="R229" t="s">
        <v>492</v>
      </c>
      <c r="S229" t="s">
        <v>494</v>
      </c>
      <c r="T229" s="35">
        <v>100</v>
      </c>
      <c r="U229" s="35">
        <f t="shared" si="70"/>
        <v>27.536231884057976</v>
      </c>
      <c r="V229" s="35">
        <f t="shared" si="71"/>
        <v>79.338842975206617</v>
      </c>
      <c r="W229" s="35">
        <f t="shared" si="72"/>
        <v>87.937273823884198</v>
      </c>
      <c r="X229" s="35">
        <f t="shared" si="73"/>
        <v>32.723883200909192</v>
      </c>
      <c r="Y229" s="35">
        <f t="shared" si="74"/>
        <v>84.526494292057848</v>
      </c>
      <c r="Z229" s="35">
        <f t="shared" si="75"/>
        <v>93.124925140735428</v>
      </c>
      <c r="AA229" s="35">
        <f t="shared" si="76"/>
        <v>-5.1876513168512162</v>
      </c>
      <c r="AB229" s="35">
        <f t="shared" si="77"/>
        <v>-5.1876513168512304</v>
      </c>
      <c r="AC229" s="35">
        <f t="shared" si="78"/>
        <v>-5.1876513168512304</v>
      </c>
      <c r="AD229" s="36"/>
      <c r="AE229" s="36"/>
      <c r="AF229">
        <v>1.99</v>
      </c>
      <c r="AG229">
        <v>1.85</v>
      </c>
      <c r="AH229" s="41"/>
      <c r="AI229" s="36"/>
      <c r="AJ229" t="s">
        <v>73</v>
      </c>
      <c r="AK229" s="35"/>
      <c r="AL229" s="35"/>
    </row>
    <row r="230" spans="1:38" s="35" customFormat="1" ht="15" x14ac:dyDescent="0.25">
      <c r="A230">
        <v>1.38</v>
      </c>
      <c r="B230">
        <v>4.84</v>
      </c>
      <c r="C230">
        <v>8.2899999999999991</v>
      </c>
      <c r="D230" s="20">
        <f t="shared" si="54"/>
        <v>5.1876513168512384E-2</v>
      </c>
      <c r="E230" s="17">
        <f>IF(OR($A230="",$B230="",$C230=""),"",A230*'MPTO_working_3-way'!$I229)</f>
        <v>1.4515895881725469</v>
      </c>
      <c r="F230" s="21">
        <f>IF(OR($A230="",$B230="",$C230=""),"",B230*'MPTO_working_3-way'!$I229)</f>
        <v>5.0910823237356002</v>
      </c>
      <c r="G230" s="22">
        <f>IF(OR($A230="",$B230="",$C230=""),"",C230*'MPTO_working_3-way'!$I229)</f>
        <v>8.7200562941669659</v>
      </c>
      <c r="H230" s="17">
        <f>IF(OR($A230="",$B230="",$C230=""),"",'MPTO_working_3-way'!E229)</f>
        <v>1.4137362656815795</v>
      </c>
      <c r="I230" s="21">
        <f>IF(OR($A230="",$B230="",$C230=""),"",'MPTO_working_3-way'!F229)</f>
        <v>5.282078879761773</v>
      </c>
      <c r="J230" s="22">
        <f>IF(OR($A230="",$B230="",$C230=""),"",'MPTO_working_3-way'!G229)</f>
        <v>9.6772547754848706</v>
      </c>
      <c r="K230" s="17">
        <f>IF(OR($A230="",$B230="",$C230=""),"",'OddsRatio_working_3-way'!H229)</f>
        <v>1.4248812713721475</v>
      </c>
      <c r="L230" s="21">
        <f>IF(OR($A230="",$B230="",$C230=""),"",'OddsRatio_working_3-way'!I229)</f>
        <v>5.2935370580764394</v>
      </c>
      <c r="M230" s="22">
        <f>IF(OR($A230="",$B230="",$C230=""),"",'OddsRatio_working_3-way'!J229)</f>
        <v>9.1510117586919915</v>
      </c>
      <c r="N230" s="23">
        <f t="shared" si="67"/>
        <v>68.889995364249785</v>
      </c>
      <c r="O230" s="24">
        <f t="shared" si="68"/>
        <v>19.642188760881133</v>
      </c>
      <c r="P230" s="24">
        <f t="shared" si="69"/>
        <v>11.467815874869084</v>
      </c>
      <c r="Q230" t="s">
        <v>464</v>
      </c>
      <c r="R230" t="s">
        <v>167</v>
      </c>
      <c r="S230" t="s">
        <v>494</v>
      </c>
      <c r="T230" s="35">
        <v>100</v>
      </c>
      <c r="U230" s="35">
        <f t="shared" si="70"/>
        <v>63.503649635036496</v>
      </c>
      <c r="V230" s="35">
        <f t="shared" si="71"/>
        <v>70.326409495548958</v>
      </c>
      <c r="W230" s="35">
        <f t="shared" si="72"/>
        <v>61.685823754789276</v>
      </c>
      <c r="X230" s="35">
        <f t="shared" si="73"/>
        <v>67.987766749661759</v>
      </c>
      <c r="Y230" s="35">
        <f t="shared" si="74"/>
        <v>74.810526610174236</v>
      </c>
      <c r="Z230" s="35">
        <f t="shared" si="75"/>
        <v>66.169940869414546</v>
      </c>
      <c r="AA230" s="35">
        <f t="shared" si="76"/>
        <v>-4.4841171146252634</v>
      </c>
      <c r="AB230" s="35">
        <f t="shared" si="77"/>
        <v>-4.4841171146252776</v>
      </c>
      <c r="AC230" s="35">
        <f t="shared" si="78"/>
        <v>-4.4841171146252705</v>
      </c>
      <c r="AD230" s="36"/>
      <c r="AE230" s="36"/>
      <c r="AF230">
        <v>1.73</v>
      </c>
      <c r="AG230">
        <v>2.13</v>
      </c>
      <c r="AH230" s="41"/>
      <c r="AI230" s="36"/>
      <c r="AJ230" t="s">
        <v>73</v>
      </c>
    </row>
    <row r="231" spans="1:38" ht="15" x14ac:dyDescent="0.25">
      <c r="A231">
        <v>2.74</v>
      </c>
      <c r="B231">
        <v>3.37</v>
      </c>
      <c r="C231">
        <v>2.61</v>
      </c>
      <c r="D231" s="20">
        <f t="shared" si="54"/>
        <v>4.4841171146252634E-2</v>
      </c>
      <c r="E231" s="17">
        <f>IF(OR($A231="",$B231="",$C231=""),"",A231*'MPTO_working_3-way'!$I230)</f>
        <v>2.8628648089407323</v>
      </c>
      <c r="F231" s="21">
        <f>IF(OR($A231="",$B231="",$C231=""),"",B231*'MPTO_working_3-way'!$I230)</f>
        <v>3.5211147467628714</v>
      </c>
      <c r="G231" s="22">
        <f>IF(OR($A231="",$B231="",$C231=""),"",C231*'MPTO_working_3-way'!$I230)</f>
        <v>2.7270354566917194</v>
      </c>
      <c r="H231" s="17">
        <f>IF(OR($A231="",$B231="",$C231=""),"",'MPTO_working_3-way'!E230)</f>
        <v>2.8570086054849799</v>
      </c>
      <c r="I231" s="21">
        <f>IF(OR($A231="",$B231="",$C231=""),"",'MPTO_working_3-way'!F230)</f>
        <v>3.5487564788761561</v>
      </c>
      <c r="J231" s="22">
        <f>IF(OR($A231="",$B231="",$C231=""),"",'MPTO_working_3-way'!G230)</f>
        <v>2.7159543179864647</v>
      </c>
      <c r="K231" s="17">
        <f>IF(OR($A231="",$B231="",$C231=""),"",'OddsRatio_working_3-way'!H230)</f>
        <v>2.8604695938981615</v>
      </c>
      <c r="L231" s="21">
        <f>IF(OR($A231="",$B231="",$C231=""),"",'OddsRatio_working_3-way'!I230)</f>
        <v>3.5340878951371519</v>
      </c>
      <c r="M231" s="22">
        <f>IF(OR($A231="",$B231="",$C231=""),"",'OddsRatio_working_3-way'!J230)</f>
        <v>2.7214689920551955</v>
      </c>
      <c r="N231" s="23">
        <f t="shared" si="67"/>
        <v>34.930046185799554</v>
      </c>
      <c r="O231" s="24">
        <f t="shared" si="68"/>
        <v>28.400096898839994</v>
      </c>
      <c r="P231" s="24">
        <f t="shared" si="69"/>
        <v>36.669856915360455</v>
      </c>
      <c r="Q231" t="s">
        <v>233</v>
      </c>
      <c r="R231" t="s">
        <v>452</v>
      </c>
      <c r="S231" t="s">
        <v>494</v>
      </c>
      <c r="T231" s="35">
        <v>100</v>
      </c>
      <c r="U231" s="35">
        <f t="shared" si="70"/>
        <v>73.190348525469176</v>
      </c>
      <c r="V231" s="35">
        <f t="shared" si="71"/>
        <v>74.358974358974365</v>
      </c>
      <c r="W231" s="35">
        <f t="shared" si="72"/>
        <v>47.916666666666671</v>
      </c>
      <c r="X231" s="35">
        <f t="shared" si="73"/>
        <v>77.724358974358992</v>
      </c>
      <c r="Y231" s="35">
        <f t="shared" si="74"/>
        <v>78.892984807864181</v>
      </c>
      <c r="Z231" s="35">
        <f t="shared" si="75"/>
        <v>52.450677115556473</v>
      </c>
      <c r="AA231" s="35">
        <f t="shared" si="76"/>
        <v>-4.5340104488898163</v>
      </c>
      <c r="AB231" s="35">
        <f t="shared" si="77"/>
        <v>-4.5340104488898163</v>
      </c>
      <c r="AC231" s="35">
        <f t="shared" si="78"/>
        <v>-4.5340104488898021</v>
      </c>
      <c r="AD231" s="36"/>
      <c r="AE231" s="36"/>
      <c r="AF231">
        <v>2.04</v>
      </c>
      <c r="AG231">
        <v>1.79</v>
      </c>
      <c r="AH231" s="41"/>
      <c r="AI231" s="36"/>
      <c r="AJ231" t="s">
        <v>73</v>
      </c>
      <c r="AK231" s="35"/>
      <c r="AL231" s="35"/>
    </row>
    <row r="232" spans="1:38" ht="15" x14ac:dyDescent="0.25">
      <c r="A232">
        <v>3.73</v>
      </c>
      <c r="B232">
        <v>3.9</v>
      </c>
      <c r="C232">
        <v>1.92</v>
      </c>
      <c r="D232" s="20">
        <f t="shared" si="54"/>
        <v>4.5340104488898136E-2</v>
      </c>
      <c r="E232" s="17">
        <f>IF(OR($A232="",$B232="",$C232=""),"",A232*'MPTO_working_3-way'!$I231)</f>
        <v>3.89911858974359</v>
      </c>
      <c r="F232" s="21">
        <f>IF(OR($A232="",$B232="",$C232=""),"",B232*'MPTO_working_3-way'!$I231)</f>
        <v>4.0768264075067027</v>
      </c>
      <c r="G232" s="22">
        <f>IF(OR($A232="",$B232="",$C232=""),"",C232*'MPTO_working_3-way'!$I231)</f>
        <v>2.0070530006186842</v>
      </c>
      <c r="H232" s="17">
        <f>IF(OR($A232="",$B232="",$C232=""),"",'MPTO_working_3-way'!E231)</f>
        <v>3.9528324851257031</v>
      </c>
      <c r="I232" s="21">
        <f>IF(OR($A232="",$B232="",$C232=""),"",'MPTO_working_3-way'!F231)</f>
        <v>4.1442722583938227</v>
      </c>
      <c r="J232" s="22">
        <f>IF(OR($A232="",$B232="",$C232=""),"",'MPTO_working_3-way'!G231)</f>
        <v>1.9773789228651852</v>
      </c>
      <c r="K232" s="17">
        <f>IF(OR($A232="",$B232="",$C232=""),"",'OddsRatio_working_3-way'!H231)</f>
        <v>3.9336994429696923</v>
      </c>
      <c r="L232" s="21">
        <f>IF(OR($A232="",$B232="",$C232=""),"",'OddsRatio_working_3-way'!I231)</f>
        <v>4.1163840236674387</v>
      </c>
      <c r="M232" s="22">
        <f>IF(OR($A232="",$B232="",$C232=""),"",'OddsRatio_working_3-way'!J231)</f>
        <v>1.9886459661289808</v>
      </c>
      <c r="N232" s="23">
        <f t="shared" si="67"/>
        <v>25.646821890220089</v>
      </c>
      <c r="O232" s="24">
        <f t="shared" si="68"/>
        <v>24.528883500133574</v>
      </c>
      <c r="P232" s="24">
        <f t="shared" si="69"/>
        <v>49.82429460964633</v>
      </c>
      <c r="Q232" t="s">
        <v>236</v>
      </c>
      <c r="R232" t="s">
        <v>453</v>
      </c>
      <c r="S232" t="s">
        <v>494</v>
      </c>
      <c r="T232" s="35">
        <v>100</v>
      </c>
      <c r="U232" s="35">
        <f t="shared" si="70"/>
        <v>69.6048632218845</v>
      </c>
      <c r="V232" s="35">
        <f t="shared" si="71"/>
        <v>66.329966329966325</v>
      </c>
      <c r="W232" s="35">
        <f t="shared" si="72"/>
        <v>61.240310077519375</v>
      </c>
      <c r="X232" s="35">
        <f t="shared" si="73"/>
        <v>72.429723592514279</v>
      </c>
      <c r="Y232" s="35">
        <f t="shared" si="74"/>
        <v>69.154826700596118</v>
      </c>
      <c r="Z232" s="35">
        <f t="shared" si="75"/>
        <v>64.065170448149161</v>
      </c>
      <c r="AA232" s="35">
        <f t="shared" si="76"/>
        <v>-2.8248603706297786</v>
      </c>
      <c r="AB232" s="35">
        <f t="shared" si="77"/>
        <v>-2.8248603706297928</v>
      </c>
      <c r="AC232" s="35">
        <f t="shared" si="78"/>
        <v>-2.8248603706297857</v>
      </c>
      <c r="AD232" s="36"/>
      <c r="AE232" s="36"/>
      <c r="AF232">
        <v>1.84</v>
      </c>
      <c r="AG232">
        <v>2</v>
      </c>
      <c r="AH232" s="41"/>
      <c r="AI232" s="36"/>
      <c r="AJ232" t="s">
        <v>73</v>
      </c>
      <c r="AK232" s="35"/>
      <c r="AL232" s="35"/>
    </row>
    <row r="233" spans="1:38" ht="15" x14ac:dyDescent="0.25">
      <c r="A233">
        <v>3.29</v>
      </c>
      <c r="B233">
        <v>2.97</v>
      </c>
      <c r="C233">
        <v>2.58</v>
      </c>
      <c r="D233" s="20">
        <f t="shared" si="54"/>
        <v>2.8248603706297892E-2</v>
      </c>
      <c r="E233" s="17">
        <f>IF(OR($A233="",$B233="",$C233=""),"",A233*'MPTO_working_3-way'!$I232)</f>
        <v>3.3829379061937201</v>
      </c>
      <c r="F233" s="21">
        <f>IF(OR($A233="",$B233="",$C233=""),"",B233*'MPTO_working_3-way'!$I232)</f>
        <v>3.0538983530077051</v>
      </c>
      <c r="G233" s="22">
        <f>IF(OR($A233="",$B233="",$C233=""),"",C233*'MPTO_working_3-way'!$I232)</f>
        <v>2.6528813975622487</v>
      </c>
      <c r="H233" s="17">
        <f>IF(OR($A233="",$B233="",$C233=""),"",'MPTO_working_3-way'!E232)</f>
        <v>3.3951803165913783</v>
      </c>
      <c r="I233" s="21">
        <f>IF(OR($A233="",$B233="",$C233=""),"",'MPTO_working_3-way'!F232)</f>
        <v>3.0554490475974627</v>
      </c>
      <c r="J233" s="22">
        <f>IF(OR($A233="",$B233="",$C233=""),"",'MPTO_working_3-way'!G232)</f>
        <v>2.6442386015906578</v>
      </c>
      <c r="K233" s="17">
        <f>IF(OR($A233="",$B233="",$C233=""),"",'OddsRatio_working_3-way'!H232)</f>
        <v>3.3889519893033655</v>
      </c>
      <c r="L233" s="21">
        <f>IF(OR($A233="",$B233="",$C233=""),"",'OddsRatio_working_3-way'!I232)</f>
        <v>3.0551246370863017</v>
      </c>
      <c r="M233" s="22">
        <f>IF(OR($A233="",$B233="",$C233=""),"",'OddsRatio_working_3-way'!J232)</f>
        <v>2.6482725515717553</v>
      </c>
      <c r="N233" s="23">
        <f t="shared" si="67"/>
        <v>29.560105084078835</v>
      </c>
      <c r="O233" s="24">
        <f t="shared" si="68"/>
        <v>32.745032231184972</v>
      </c>
      <c r="P233" s="24">
        <f t="shared" si="69"/>
        <v>37.694862684736194</v>
      </c>
      <c r="Q233" t="s">
        <v>381</v>
      </c>
      <c r="R233" t="s">
        <v>280</v>
      </c>
      <c r="S233" t="s">
        <v>494</v>
      </c>
      <c r="T233" s="35">
        <v>100</v>
      </c>
      <c r="U233" s="35">
        <f t="shared" si="70"/>
        <v>39.024390243902438</v>
      </c>
      <c r="V233" s="35">
        <f t="shared" si="71"/>
        <v>73.045822102425873</v>
      </c>
      <c r="W233" s="35">
        <f t="shared" si="72"/>
        <v>84.732824427480921</v>
      </c>
      <c r="X233" s="35">
        <f t="shared" si="73"/>
        <v>42.221353470093206</v>
      </c>
      <c r="Y233" s="35">
        <f t="shared" si="74"/>
        <v>76.242785328616648</v>
      </c>
      <c r="Z233" s="35">
        <f t="shared" si="75"/>
        <v>87.929787653671681</v>
      </c>
      <c r="AA233" s="35">
        <f t="shared" si="76"/>
        <v>-3.1969632261907677</v>
      </c>
      <c r="AB233" s="35">
        <f t="shared" si="77"/>
        <v>-3.1969632261907748</v>
      </c>
      <c r="AC233" s="35">
        <f t="shared" si="78"/>
        <v>-3.1969632261907606</v>
      </c>
      <c r="AD233" s="36"/>
      <c r="AE233" s="36"/>
      <c r="AF233">
        <v>2.48</v>
      </c>
      <c r="AG233">
        <v>1.58</v>
      </c>
      <c r="AH233" s="41"/>
      <c r="AI233" s="36"/>
      <c r="AJ233" t="s">
        <v>451</v>
      </c>
      <c r="AK233" s="35"/>
      <c r="AL233" s="35"/>
    </row>
    <row r="234" spans="1:38" ht="15" x14ac:dyDescent="0.25">
      <c r="A234">
        <v>1.64</v>
      </c>
      <c r="B234">
        <v>3.71</v>
      </c>
      <c r="C234">
        <v>6.55</v>
      </c>
      <c r="D234" s="20">
        <f t="shared" si="54"/>
        <v>3.1969632261907632E-2</v>
      </c>
      <c r="E234" s="17">
        <f>IF(OR($A234="",$B234="",$C234=""),"",A234*'MPTO_working_3-way'!$I233)</f>
        <v>1.6924301969095283</v>
      </c>
      <c r="F234" s="21">
        <f>IF(OR($A234="",$B234="",$C234=""),"",B234*'MPTO_working_3-way'!$I233)</f>
        <v>3.8286073356916774</v>
      </c>
      <c r="G234" s="22">
        <f>IF(OR($A234="",$B234="",$C234=""),"",C234*'MPTO_working_3-way'!$I233)</f>
        <v>6.7594010913154952</v>
      </c>
      <c r="H234" s="17">
        <f>IF(OR($A234="",$B234="",$C234=""),"",'MPTO_working_3-way'!E233)</f>
        <v>1.669171666381394</v>
      </c>
      <c r="I234" s="21">
        <f>IF(OR($A234="",$B234="",$C234=""),"",'MPTO_working_3-way'!F233)</f>
        <v>3.8627154632087439</v>
      </c>
      <c r="J234" s="22">
        <f>IF(OR($A234="",$B234="",$C234=""),"",'MPTO_working_3-way'!G233)</f>
        <v>7.0414992060837056</v>
      </c>
      <c r="K234" s="17">
        <f>IF(OR($A234="",$B234="",$C234=""),"",'OddsRatio_working_3-way'!H233)</f>
        <v>1.6775662197291692</v>
      </c>
      <c r="L234" s="21">
        <f>IF(OR($A234="",$B234="",$C234=""),"",'OddsRatio_working_3-way'!I233)</f>
        <v>3.8690694616657018</v>
      </c>
      <c r="M234" s="22">
        <f>IF(OR($A234="",$B234="",$C234=""),"",'OddsRatio_working_3-way'!J233)</f>
        <v>6.8757695617138888</v>
      </c>
      <c r="N234" s="23">
        <f t="shared" si="67"/>
        <v>59.086631863816642</v>
      </c>
      <c r="O234" s="24">
        <f t="shared" si="68"/>
        <v>26.119158020662876</v>
      </c>
      <c r="P234" s="24">
        <f t="shared" si="69"/>
        <v>14.794210115520498</v>
      </c>
      <c r="Q234" t="s">
        <v>271</v>
      </c>
      <c r="R234" t="s">
        <v>278</v>
      </c>
      <c r="S234" t="s">
        <v>494</v>
      </c>
      <c r="T234" s="35">
        <v>100</v>
      </c>
      <c r="U234" s="35">
        <f t="shared" si="70"/>
        <v>54.545454545454554</v>
      </c>
      <c r="V234" s="35">
        <f t="shared" si="71"/>
        <v>69.6048632218845</v>
      </c>
      <c r="W234" s="35">
        <f t="shared" si="72"/>
        <v>73.045822102425873</v>
      </c>
      <c r="X234" s="35">
        <f t="shared" si="73"/>
        <v>57.349314675689619</v>
      </c>
      <c r="Y234" s="35">
        <f t="shared" si="74"/>
        <v>72.40872335211958</v>
      </c>
      <c r="Z234" s="35">
        <f t="shared" si="75"/>
        <v>75.849682232660953</v>
      </c>
      <c r="AA234" s="35">
        <f t="shared" si="76"/>
        <v>-2.8038601302350656</v>
      </c>
      <c r="AB234" s="35">
        <f t="shared" si="77"/>
        <v>-2.8038601302350799</v>
      </c>
      <c r="AC234" s="35">
        <f t="shared" si="78"/>
        <v>-2.8038601302350799</v>
      </c>
      <c r="AD234" s="36"/>
      <c r="AE234" s="36"/>
      <c r="AF234">
        <v>1.99</v>
      </c>
      <c r="AG234">
        <v>1.9</v>
      </c>
      <c r="AH234" s="41"/>
      <c r="AI234" s="36"/>
      <c r="AJ234" t="s">
        <v>451</v>
      </c>
      <c r="AK234" s="35"/>
      <c r="AL234" s="35"/>
    </row>
    <row r="235" spans="1:38" ht="15" x14ac:dyDescent="0.25">
      <c r="A235">
        <v>2.2000000000000002</v>
      </c>
      <c r="B235">
        <v>3.29</v>
      </c>
      <c r="C235">
        <v>3.71</v>
      </c>
      <c r="D235" s="20">
        <f t="shared" si="54"/>
        <v>2.8038601302350807E-2</v>
      </c>
      <c r="E235" s="17">
        <f>IF(OR($A235="",$B235="",$C235=""),"",A235*'MPTO_working_3-way'!$I234)</f>
        <v>2.2616849228651721</v>
      </c>
      <c r="F235" s="21">
        <f>IF(OR($A235="",$B235="",$C235=""),"",B235*'MPTO_working_3-way'!$I234)</f>
        <v>3.3822469982847343</v>
      </c>
      <c r="G235" s="22">
        <f>IF(OR($A235="",$B235="",$C235=""),"",C235*'MPTO_working_3-way'!$I234)</f>
        <v>3.8140232108317216</v>
      </c>
      <c r="H235" s="17">
        <f>IF(OR($A235="",$B235="",$C235=""),"",'MPTO_working_3-way'!E234)</f>
        <v>2.2461852547262247</v>
      </c>
      <c r="I235" s="21">
        <f>IF(OR($A235="",$B235="",$C235=""),"",'MPTO_working_3-way'!F234)</f>
        <v>3.3943735916282258</v>
      </c>
      <c r="J235" s="22">
        <f>IF(OR($A235="",$B235="",$C235=""),"",'MPTO_working_3-way'!G234)</f>
        <v>3.8432628471433721</v>
      </c>
      <c r="K235" s="17">
        <f>IF(OR($A235="",$B235="",$C235=""),"",'OddsRatio_working_3-way'!H234)</f>
        <v>2.2527218752004941</v>
      </c>
      <c r="L235" s="21">
        <f>IF(OR($A235="",$B235="",$C235=""),"",'OddsRatio_working_3-way'!I234)</f>
        <v>3.3906109118409424</v>
      </c>
      <c r="M235" s="22">
        <f>IF(OR($A235="",$B235="",$C235=""),"",'OddsRatio_working_3-way'!J234)</f>
        <v>3.8290635681611165</v>
      </c>
      <c r="N235" s="23">
        <f t="shared" si="67"/>
        <v>44.214823642772011</v>
      </c>
      <c r="O235" s="24">
        <f t="shared" si="68"/>
        <v>29.566143469330829</v>
      </c>
      <c r="P235" s="24">
        <f t="shared" si="69"/>
        <v>26.219032887897153</v>
      </c>
      <c r="Q235" t="s">
        <v>276</v>
      </c>
      <c r="R235" t="s">
        <v>274</v>
      </c>
      <c r="S235" t="s">
        <v>494</v>
      </c>
      <c r="T235" s="35">
        <v>100</v>
      </c>
      <c r="U235" s="35">
        <f t="shared" si="70"/>
        <v>77.578475336322867</v>
      </c>
      <c r="V235" s="35">
        <f t="shared" si="71"/>
        <v>70.930232558139537</v>
      </c>
      <c r="W235" s="35">
        <f t="shared" si="72"/>
        <v>48.453608247422686</v>
      </c>
      <c r="X235" s="35">
        <f t="shared" si="73"/>
        <v>80.616159194437785</v>
      </c>
      <c r="Y235" s="35">
        <f t="shared" si="74"/>
        <v>73.967916416254454</v>
      </c>
      <c r="Z235" s="35">
        <f t="shared" si="75"/>
        <v>51.491292105537603</v>
      </c>
      <c r="AA235" s="35">
        <f t="shared" si="76"/>
        <v>-3.0376838581149173</v>
      </c>
      <c r="AB235" s="35">
        <f t="shared" si="77"/>
        <v>-3.0376838581149173</v>
      </c>
      <c r="AC235" s="35">
        <f t="shared" si="78"/>
        <v>-3.0376838581149173</v>
      </c>
      <c r="AD235" s="36"/>
      <c r="AE235" s="36"/>
      <c r="AF235">
        <v>2.14</v>
      </c>
      <c r="AG235">
        <v>1.76</v>
      </c>
      <c r="AH235" s="41"/>
      <c r="AI235" s="36"/>
      <c r="AJ235" t="s">
        <v>451</v>
      </c>
      <c r="AK235" s="35"/>
      <c r="AL235" s="35"/>
    </row>
    <row r="236" spans="1:38" ht="15" x14ac:dyDescent="0.25">
      <c r="A236">
        <v>4.46</v>
      </c>
      <c r="B236">
        <v>3.44</v>
      </c>
      <c r="C236">
        <v>1.94</v>
      </c>
      <c r="D236" s="20">
        <f t="shared" si="54"/>
        <v>3.0376838581149368E-2</v>
      </c>
      <c r="E236" s="17">
        <f>IF(OR($A236="",$B236="",$C236=""),"",A236*'MPTO_working_3-way'!$I235)</f>
        <v>4.595480700071926</v>
      </c>
      <c r="F236" s="21">
        <f>IF(OR($A236="",$B236="",$C236=""),"",B236*'MPTO_working_3-way'!$I235)</f>
        <v>3.5444963247191539</v>
      </c>
      <c r="G236" s="22">
        <f>IF(OR($A236="",$B236="",$C236=""),"",C236*'MPTO_working_3-way'!$I235)</f>
        <v>1.9989310668474298</v>
      </c>
      <c r="H236" s="17">
        <f>IF(OR($A236="",$B236="",$C236=""),"",'MPTO_working_3-way'!E235)</f>
        <v>4.6709407754159527</v>
      </c>
      <c r="I236" s="21">
        <f>IF(OR($A236="",$B236="",$C236=""),"",'MPTO_working_3-way'!F235)</f>
        <v>3.5641467452114437</v>
      </c>
      <c r="J236" s="22">
        <f>IF(OR($A236="",$B236="",$C236=""),"",'MPTO_working_3-way'!G235)</f>
        <v>1.9788723529718379</v>
      </c>
      <c r="K236" s="17">
        <f>IF(OR($A236="",$B236="",$C236=""),"",'OddsRatio_working_3-way'!H235)</f>
        <v>4.6321537484140567</v>
      </c>
      <c r="L236" s="21">
        <f>IF(OR($A236="",$B236="",$C236=""),"",'OddsRatio_working_3-way'!I235)</f>
        <v>3.5614032214249423</v>
      </c>
      <c r="M236" s="22">
        <f>IF(OR($A236="",$B236="",$C236=""),"",'OddsRatio_working_3-way'!J235)</f>
        <v>1.9867700934997725</v>
      </c>
      <c r="N236" s="23">
        <f t="shared" si="67"/>
        <v>21.760509188611074</v>
      </c>
      <c r="O236" s="24">
        <f t="shared" si="68"/>
        <v>28.212753192210872</v>
      </c>
      <c r="P236" s="24">
        <f t="shared" si="69"/>
        <v>50.026737619178029</v>
      </c>
      <c r="Q236" t="s">
        <v>275</v>
      </c>
      <c r="R236" t="s">
        <v>272</v>
      </c>
      <c r="S236" t="s">
        <v>494</v>
      </c>
      <c r="T236" s="35">
        <v>100</v>
      </c>
      <c r="U236" s="35">
        <f t="shared" si="70"/>
        <v>63.099630996309962</v>
      </c>
      <c r="V236" s="35">
        <f t="shared" si="71"/>
        <v>70.149253731343279</v>
      </c>
      <c r="W236" s="35">
        <f t="shared" si="72"/>
        <v>64.02877697841727</v>
      </c>
      <c r="X236" s="35">
        <f t="shared" si="73"/>
        <v>65.821969290239451</v>
      </c>
      <c r="Y236" s="35">
        <f t="shared" si="74"/>
        <v>72.871592025272776</v>
      </c>
      <c r="Z236" s="35">
        <f t="shared" si="75"/>
        <v>66.751115272346752</v>
      </c>
      <c r="AA236" s="35">
        <f t="shared" si="76"/>
        <v>-2.7223382939294893</v>
      </c>
      <c r="AB236" s="35">
        <f t="shared" si="77"/>
        <v>-2.7223382939294964</v>
      </c>
      <c r="AC236" s="35">
        <f t="shared" si="78"/>
        <v>-2.7223382939294822</v>
      </c>
      <c r="AD236" s="36"/>
      <c r="AE236" s="36"/>
      <c r="AF236">
        <v>2.15</v>
      </c>
      <c r="AG236">
        <v>1.76</v>
      </c>
      <c r="AH236" s="41"/>
      <c r="AI236" s="36"/>
      <c r="AJ236" t="s">
        <v>451</v>
      </c>
      <c r="AK236" s="35"/>
      <c r="AL236" s="35"/>
    </row>
    <row r="237" spans="1:38" ht="15" x14ac:dyDescent="0.25">
      <c r="A237">
        <v>2.71</v>
      </c>
      <c r="B237">
        <v>3.35</v>
      </c>
      <c r="C237">
        <v>2.78</v>
      </c>
      <c r="D237" s="20">
        <f t="shared" si="54"/>
        <v>2.7223382939294938E-2</v>
      </c>
      <c r="E237" s="17">
        <f>IF(OR($A237="",$B237="",$C237=""),"",A237*'MPTO_working_3-way'!$I236)</f>
        <v>2.7837753677654891</v>
      </c>
      <c r="F237" s="21">
        <f>IF(OR($A237="",$B237="",$C237=""),"",B237*'MPTO_working_3-way'!$I236)</f>
        <v>3.4411983328466382</v>
      </c>
      <c r="G237" s="22">
        <f>IF(OR($A237="",$B237="",$C237=""),"",C237*'MPTO_working_3-way'!$I236)</f>
        <v>2.8556810045712395</v>
      </c>
      <c r="H237" s="17">
        <f>IF(OR($A237="",$B237="",$C237=""),"",'MPTO_working_3-way'!E236)</f>
        <v>2.7783239572389915</v>
      </c>
      <c r="I237" s="21">
        <f>IF(OR($A237="",$B237="",$C237=""),"",'MPTO_working_3-way'!F236)</f>
        <v>3.4550310230794192</v>
      </c>
      <c r="J237" s="22">
        <f>IF(OR($A237="",$B237="",$C237=""),"",'MPTO_working_3-way'!G236)</f>
        <v>2.8519460472803853</v>
      </c>
      <c r="K237" s="17">
        <f>IF(OR($A237="",$B237="",$C237=""),"",'OddsRatio_working_3-way'!H236)</f>
        <v>2.7811043963774975</v>
      </c>
      <c r="L237" s="21">
        <f>IF(OR($A237="",$B237="",$C237=""),"",'OddsRatio_working_3-way'!I236)</f>
        <v>3.4477165681211228</v>
      </c>
      <c r="M237" s="22">
        <f>IF(OR($A237="",$B237="",$C237=""),"",'OddsRatio_working_3-way'!J236)</f>
        <v>2.8540151026619558</v>
      </c>
      <c r="N237" s="23">
        <f t="shared" si="67"/>
        <v>35.922438698877158</v>
      </c>
      <c r="O237" s="24">
        <f t="shared" si="68"/>
        <v>29.059644439987192</v>
      </c>
      <c r="P237" s="24">
        <f t="shared" si="69"/>
        <v>35.017916861135653</v>
      </c>
      <c r="Q237" t="s">
        <v>273</v>
      </c>
      <c r="R237" t="s">
        <v>277</v>
      </c>
      <c r="S237" t="s">
        <v>494</v>
      </c>
      <c r="T237" s="35">
        <v>100</v>
      </c>
      <c r="U237" s="35">
        <f t="shared" si="70"/>
        <v>42.857142857142854</v>
      </c>
      <c r="V237" s="35">
        <f t="shared" si="71"/>
        <v>70.674486803519059</v>
      </c>
      <c r="W237" s="35">
        <f t="shared" si="72"/>
        <v>81.651376146788976</v>
      </c>
      <c r="X237" s="35">
        <f t="shared" si="73"/>
        <v>47.674137049691943</v>
      </c>
      <c r="Y237" s="35">
        <f t="shared" si="74"/>
        <v>75.491480996068148</v>
      </c>
      <c r="Z237" s="35">
        <f t="shared" si="75"/>
        <v>86.46837033933808</v>
      </c>
      <c r="AA237" s="35">
        <f t="shared" si="76"/>
        <v>-4.8169941925490889</v>
      </c>
      <c r="AB237" s="35">
        <f t="shared" si="77"/>
        <v>-4.8169941925490889</v>
      </c>
      <c r="AC237" s="35">
        <f t="shared" si="78"/>
        <v>-4.8169941925491031</v>
      </c>
      <c r="AD237" s="36"/>
      <c r="AE237" s="36"/>
      <c r="AF237">
        <v>2.02</v>
      </c>
      <c r="AG237">
        <v>1.87</v>
      </c>
      <c r="AH237" s="41"/>
      <c r="AI237" s="36"/>
      <c r="AJ237" t="s">
        <v>451</v>
      </c>
      <c r="AK237" s="35"/>
      <c r="AL237" s="35"/>
    </row>
    <row r="238" spans="1:38" ht="15" x14ac:dyDescent="0.25">
      <c r="A238">
        <v>1.75</v>
      </c>
      <c r="B238">
        <v>3.41</v>
      </c>
      <c r="C238">
        <v>5.45</v>
      </c>
      <c r="D238" s="20">
        <f t="shared" si="54"/>
        <v>4.8169941925490845E-2</v>
      </c>
      <c r="E238" s="17">
        <f>IF(OR($A238="",$B238="",$C238=""),"",A238*'MPTO_working_3-way'!$I237)</f>
        <v>1.8342973983696089</v>
      </c>
      <c r="F238" s="21">
        <f>IF(OR($A238="",$B238="",$C238=""),"",B238*'MPTO_working_3-way'!$I237)</f>
        <v>3.574259501965924</v>
      </c>
      <c r="G238" s="22">
        <f>IF(OR($A238="",$B238="",$C238=""),"",C238*'MPTO_working_3-way'!$I237)</f>
        <v>5.7125261834939254</v>
      </c>
      <c r="H238" s="17">
        <f>IF(OR($A238="",$B238="",$C238=""),"",'MPTO_working_3-way'!E237)</f>
        <v>1.8005951625739629</v>
      </c>
      <c r="I238" s="21">
        <f>IF(OR($A238="",$B238="",$C238=""),"",'MPTO_working_3-way'!F237)</f>
        <v>3.6075233284188437</v>
      </c>
      <c r="J238" s="22">
        <f>IF(OR($A238="",$B238="",$C238=""),"",'MPTO_working_3-way'!G237)</f>
        <v>5.972659866704416</v>
      </c>
      <c r="K238" s="17">
        <f>IF(OR($A238="",$B238="",$C238=""),"",'OddsRatio_working_3-way'!H237)</f>
        <v>1.8131411501244312</v>
      </c>
      <c r="L238" s="21">
        <f>IF(OR($A238="",$B238="",$C238=""),"",'OddsRatio_working_3-way'!I237)</f>
        <v>3.6128935623998388</v>
      </c>
      <c r="M238" s="22">
        <f>IF(OR($A238="",$B238="",$C238=""),"",'OddsRatio_working_3-way'!J237)</f>
        <v>5.8246374907382927</v>
      </c>
      <c r="N238" s="23">
        <f t="shared" si="67"/>
        <v>54.516786693850015</v>
      </c>
      <c r="O238" s="24">
        <f t="shared" si="68"/>
        <v>27.977823083354114</v>
      </c>
      <c r="P238" s="24">
        <f t="shared" si="69"/>
        <v>17.505390222795874</v>
      </c>
      <c r="Q238" t="s">
        <v>493</v>
      </c>
      <c r="R238" t="s">
        <v>297</v>
      </c>
      <c r="S238" t="s">
        <v>494</v>
      </c>
      <c r="T238" s="35">
        <v>100</v>
      </c>
      <c r="U238" s="35">
        <f t="shared" si="70"/>
        <v>47.368421052631575</v>
      </c>
      <c r="V238" s="35">
        <f t="shared" si="71"/>
        <v>73.118279569892465</v>
      </c>
      <c r="W238" s="35">
        <f t="shared" si="72"/>
        <v>72.972972972972968</v>
      </c>
      <c r="X238" s="35">
        <f t="shared" si="73"/>
        <v>53.908747457134545</v>
      </c>
      <c r="Y238" s="35">
        <f t="shared" si="74"/>
        <v>79.658605974395442</v>
      </c>
      <c r="Z238" s="35">
        <f t="shared" si="75"/>
        <v>79.513299377475946</v>
      </c>
      <c r="AA238" s="35">
        <f t="shared" si="76"/>
        <v>-6.5403264045029701</v>
      </c>
      <c r="AB238" s="35">
        <f t="shared" si="77"/>
        <v>-6.5403264045029772</v>
      </c>
      <c r="AC238" s="35">
        <f t="shared" si="78"/>
        <v>-6.5403264045029772</v>
      </c>
      <c r="AD238" s="36"/>
      <c r="AE238" s="36"/>
      <c r="AF238">
        <v>2.2200000000000002</v>
      </c>
      <c r="AG238">
        <v>1.68</v>
      </c>
      <c r="AH238" s="41"/>
      <c r="AI238" s="36"/>
      <c r="AJ238" t="s">
        <v>74</v>
      </c>
      <c r="AK238" s="35"/>
      <c r="AL238" s="35"/>
    </row>
    <row r="239" spans="1:38" ht="15" x14ac:dyDescent="0.25">
      <c r="A239">
        <v>1.9</v>
      </c>
      <c r="B239">
        <v>3.72</v>
      </c>
      <c r="C239">
        <v>3.7</v>
      </c>
      <c r="D239" s="20">
        <f t="shared" si="54"/>
        <v>6.5403264045029719E-2</v>
      </c>
      <c r="E239" s="17">
        <f>IF(OR($A239="",$B239="",$C239=""),"",A239*'MPTO_working_3-way'!$I238)</f>
        <v>2.0242662016855562</v>
      </c>
      <c r="F239" s="21">
        <f>IF(OR($A239="",$B239="",$C239=""),"",B239*'MPTO_working_3-way'!$I238)</f>
        <v>3.9633001422475109</v>
      </c>
      <c r="G239" s="22">
        <f>IF(OR($A239="",$B239="",$C239=""),"",C239*'MPTO_working_3-way'!$I238)</f>
        <v>3.9419920769666104</v>
      </c>
      <c r="H239" s="17">
        <f>IF(OR($A239="",$B239="",$C239=""),"",'MPTO_working_3-way'!E238)</f>
        <v>1.9821027952381913</v>
      </c>
      <c r="I239" s="21">
        <f>IF(OR($A239="",$B239="",$C239=""),"",'MPTO_working_3-way'!F238)</f>
        <v>4.0483188507502739</v>
      </c>
      <c r="J239" s="22">
        <f>IF(OR($A239="",$B239="",$C239=""),"",'MPTO_working_3-way'!G238)</f>
        <v>4.0246439857183898</v>
      </c>
      <c r="K239" s="17">
        <f>IF(OR($A239="",$B239="",$C239=""),"",'OddsRatio_working_3-way'!H238)</f>
        <v>1.9977907824816714</v>
      </c>
      <c r="L239" s="21">
        <f>IF(OR($A239="",$B239="",$C239=""),"",'OddsRatio_working_3-way'!I238)</f>
        <v>4.0155454759446085</v>
      </c>
      <c r="M239" s="22">
        <f>IF(OR($A239="",$B239="",$C239=""),"",'OddsRatio_working_3-way'!J238)</f>
        <v>3.9933723474450162</v>
      </c>
      <c r="N239" s="23">
        <f t="shared" si="67"/>
        <v>49.400617328260722</v>
      </c>
      <c r="O239" s="24">
        <f t="shared" si="68"/>
        <v>25.23149809776757</v>
      </c>
      <c r="P239" s="24">
        <f t="shared" si="69"/>
        <v>25.367884573971715</v>
      </c>
      <c r="Q239" t="s">
        <v>478</v>
      </c>
      <c r="R239" t="s">
        <v>479</v>
      </c>
      <c r="S239" t="s">
        <v>494</v>
      </c>
      <c r="T239" s="35">
        <v>100</v>
      </c>
      <c r="U239" s="35">
        <f t="shared" si="70"/>
        <v>19.35483870967742</v>
      </c>
      <c r="V239" s="35">
        <f t="shared" si="71"/>
        <v>83.136593591905566</v>
      </c>
      <c r="W239" s="35">
        <f t="shared" si="72"/>
        <v>91.296779808529152</v>
      </c>
      <c r="X239" s="35">
        <f t="shared" si="73"/>
        <v>25.566626599565279</v>
      </c>
      <c r="Y239" s="35">
        <f t="shared" si="74"/>
        <v>89.348381481793425</v>
      </c>
      <c r="Z239" s="35">
        <f t="shared" si="75"/>
        <v>97.508567698417025</v>
      </c>
      <c r="AA239" s="35">
        <f t="shared" si="76"/>
        <v>-6.2117878898878587</v>
      </c>
      <c r="AB239" s="35">
        <f t="shared" si="77"/>
        <v>-6.2117878898878587</v>
      </c>
      <c r="AC239" s="35">
        <f t="shared" si="78"/>
        <v>-6.2117878898878729</v>
      </c>
      <c r="AD239" s="36"/>
      <c r="AE239" s="36"/>
      <c r="AF239">
        <v>1.79</v>
      </c>
      <c r="AG239">
        <v>2.0099999999999998</v>
      </c>
      <c r="AH239" s="41"/>
      <c r="AI239" s="36"/>
      <c r="AJ239" t="s">
        <v>156</v>
      </c>
      <c r="AK239" s="35"/>
      <c r="AL239" s="35"/>
    </row>
    <row r="240" spans="1:38" ht="15" x14ac:dyDescent="0.25">
      <c r="A240">
        <v>1.24</v>
      </c>
      <c r="B240">
        <v>5.93</v>
      </c>
      <c r="C240">
        <v>11.49</v>
      </c>
      <c r="D240" s="20">
        <f t="shared" si="54"/>
        <v>6.2117878898878764E-2</v>
      </c>
      <c r="E240" s="17">
        <f>IF(OR($A240="",$B240="",$C240=""),"",A240*'MPTO_working_3-way'!$I239)</f>
        <v>1.3170261698346097</v>
      </c>
      <c r="F240" s="21">
        <f>IF(OR($A240="",$B240="",$C240=""),"",B240*'MPTO_working_3-way'!$I239)</f>
        <v>6.2983590218703505</v>
      </c>
      <c r="G240" s="22">
        <f>IF(OR($A240="",$B240="",$C240=""),"",C240*'MPTO_working_3-way'!$I239)</f>
        <v>12.203734428548117</v>
      </c>
      <c r="H240" s="17">
        <f>IF(OR($A240="",$B240="",$C240=""),"",'MPTO_working_3-way'!E239)</f>
        <v>1.2726764644996877</v>
      </c>
      <c r="I240" s="21">
        <f>IF(OR($A240="",$B240="",$C240=""),"",'MPTO_working_3-way'!F239)</f>
        <v>6.760040654422264</v>
      </c>
      <c r="J240" s="22">
        <f>IF(OR($A240="",$B240="",$C240=""),"",'MPTO_working_3-way'!G239)</f>
        <v>15.076988618653772</v>
      </c>
      <c r="K240" s="17">
        <f>IF(OR($A240="",$B240="",$C240=""),"",'OddsRatio_working_3-way'!H239)</f>
        <v>1.2837678714112328</v>
      </c>
      <c r="L240" s="21">
        <f>IF(OR($A240="",$B240="",$C240=""),"",'OddsRatio_working_3-way'!I239)</f>
        <v>6.8290650252390819</v>
      </c>
      <c r="M240" s="22">
        <f>IF(OR($A240="",$B240="",$C240=""),"",'OddsRatio_working_3-way'!J239)</f>
        <v>13.403020712932653</v>
      </c>
      <c r="N240" s="23">
        <f t="shared" si="67"/>
        <v>75.928635505062019</v>
      </c>
      <c r="O240" s="24">
        <f t="shared" si="68"/>
        <v>15.87715143782073</v>
      </c>
      <c r="P240" s="24">
        <f t="shared" si="69"/>
        <v>8.1942130571172243</v>
      </c>
      <c r="Q240" t="s">
        <v>480</v>
      </c>
      <c r="R240" t="s">
        <v>304</v>
      </c>
      <c r="S240" t="s">
        <v>494</v>
      </c>
      <c r="T240" s="35">
        <v>100</v>
      </c>
      <c r="U240" s="35">
        <f t="shared" si="70"/>
        <v>51.92307692307692</v>
      </c>
      <c r="V240" s="35">
        <f t="shared" si="71"/>
        <v>69.969969969969966</v>
      </c>
      <c r="W240" s="35">
        <f t="shared" si="72"/>
        <v>75.124378109452735</v>
      </c>
      <c r="X240" s="35">
        <f t="shared" si="73"/>
        <v>54.905651920577306</v>
      </c>
      <c r="Y240" s="35">
        <f t="shared" si="74"/>
        <v>72.952544967470345</v>
      </c>
      <c r="Z240" s="35">
        <f t="shared" si="75"/>
        <v>78.1069531069531</v>
      </c>
      <c r="AA240" s="35">
        <f t="shared" si="76"/>
        <v>-2.9825749975003859</v>
      </c>
      <c r="AB240" s="35">
        <f t="shared" si="77"/>
        <v>-2.9825749975003788</v>
      </c>
      <c r="AC240" s="35">
        <f t="shared" si="78"/>
        <v>-2.9825749975003646</v>
      </c>
      <c r="AD240" s="36"/>
      <c r="AE240" s="36"/>
      <c r="AF240">
        <v>1.67</v>
      </c>
      <c r="AG240">
        <v>2.19</v>
      </c>
      <c r="AH240" s="41"/>
      <c r="AI240" s="36"/>
      <c r="AJ240" t="s">
        <v>445</v>
      </c>
      <c r="AK240" s="35"/>
      <c r="AL240" s="35"/>
    </row>
    <row r="241" spans="1:38" s="35" customFormat="1" ht="15" x14ac:dyDescent="0.25">
      <c r="A241">
        <v>2.08</v>
      </c>
      <c r="B241">
        <v>3.33</v>
      </c>
      <c r="C241">
        <v>4.0199999999999996</v>
      </c>
      <c r="D241" s="20">
        <f t="shared" si="54"/>
        <v>2.9825749975003646E-2</v>
      </c>
      <c r="E241" s="17">
        <f>IF(OR($A241="",$B241="",$C241=""),"",A241*'MPTO_working_3-way'!$I240)</f>
        <v>2.1420375599480077</v>
      </c>
      <c r="F241" s="21">
        <f>IF(OR($A241="",$B241="",$C241=""),"",B241*'MPTO_working_3-way'!$I240)</f>
        <v>3.4293197474167623</v>
      </c>
      <c r="G241" s="22">
        <f>IF(OR($A241="",$B241="",$C241=""),"",C241*'MPTO_working_3-way'!$I240)</f>
        <v>4.1398995148995139</v>
      </c>
      <c r="H241" s="17">
        <f>IF(OR($A241="",$B241="",$C241=""),"",'MPTO_working_3-way'!E240)</f>
        <v>2.123920957917206</v>
      </c>
      <c r="I241" s="21">
        <f>IF(OR($A241="",$B241="",$C241=""),"",'MPTO_working_3-way'!F240)</f>
        <v>3.4440197229954173</v>
      </c>
      <c r="J241" s="22">
        <f>IF(OR($A241="",$B241="",$C241=""),"",'MPTO_working_3-way'!G240)</f>
        <v>4.1873539004592164</v>
      </c>
      <c r="K241" s="17">
        <f>IF(OR($A241="",$B241="",$C241=""),"",'OddsRatio_working_3-way'!H240)</f>
        <v>2.1313412840860244</v>
      </c>
      <c r="L241" s="21">
        <f>IF(OR($A241="",$B241="",$C241=""),"",'OddsRatio_working_3-way'!I240)</f>
        <v>3.4407640665929948</v>
      </c>
      <c r="M241" s="22">
        <f>IF(OR($A241="",$B241="",$C241=""),"",'OddsRatio_working_3-way'!J240)</f>
        <v>4.1635654425368438</v>
      </c>
      <c r="N241" s="23">
        <f t="shared" si="67"/>
        <v>46.684522190370572</v>
      </c>
      <c r="O241" s="24">
        <f t="shared" si="68"/>
        <v>29.160302148940175</v>
      </c>
      <c r="P241" s="24">
        <f t="shared" si="69"/>
        <v>24.155175660689256</v>
      </c>
      <c r="Q241" t="s">
        <v>324</v>
      </c>
      <c r="R241" t="s">
        <v>424</v>
      </c>
      <c r="S241" t="s">
        <v>494</v>
      </c>
      <c r="T241" s="35">
        <v>100</v>
      </c>
      <c r="U241" s="35">
        <f t="shared" si="70"/>
        <v>21.875</v>
      </c>
      <c r="V241" s="35">
        <f t="shared" si="71"/>
        <v>82.668977469670722</v>
      </c>
      <c r="W241" s="35">
        <f t="shared" si="72"/>
        <v>90.54820415879017</v>
      </c>
      <c r="X241" s="35">
        <f t="shared" si="73"/>
        <v>26.782818371539118</v>
      </c>
      <c r="Y241" s="35">
        <f t="shared" si="74"/>
        <v>87.57679584120983</v>
      </c>
      <c r="Z241" s="35">
        <f t="shared" si="75"/>
        <v>95.456022530329292</v>
      </c>
      <c r="AA241" s="35">
        <f t="shared" si="76"/>
        <v>-4.9078183715391184</v>
      </c>
      <c r="AB241" s="35">
        <f t="shared" si="77"/>
        <v>-4.9078183715391077</v>
      </c>
      <c r="AC241" s="35">
        <f t="shared" si="78"/>
        <v>-4.9078183715391219</v>
      </c>
      <c r="AD241" s="36"/>
      <c r="AE241" s="36"/>
      <c r="AF241">
        <v>2</v>
      </c>
      <c r="AG241">
        <v>1.88</v>
      </c>
      <c r="AH241" s="41"/>
      <c r="AI241" s="36"/>
      <c r="AJ241" t="s">
        <v>448</v>
      </c>
    </row>
    <row r="242" spans="1:38" ht="15" x14ac:dyDescent="0.25">
      <c r="A242">
        <v>1.28</v>
      </c>
      <c r="B242">
        <v>5.77</v>
      </c>
      <c r="C242">
        <v>10.58</v>
      </c>
      <c r="D242" s="20">
        <f t="shared" si="54"/>
        <v>4.9078183715391077E-2</v>
      </c>
      <c r="E242" s="17">
        <f>IF(OR($A242="",$B242="",$C242=""),"",A242*'MPTO_working_3-way'!$I241)</f>
        <v>1.3428200751557007</v>
      </c>
      <c r="F242" s="21">
        <f>IF(OR($A242="",$B242="",$C242=""),"",B242*'MPTO_working_3-way'!$I241)</f>
        <v>6.0531811200378058</v>
      </c>
      <c r="G242" s="22">
        <f>IF(OR($A242="",$B242="",$C242=""),"",C242*'MPTO_working_3-way'!$I241)</f>
        <v>11.099247183708838</v>
      </c>
      <c r="H242" s="17">
        <f>IF(OR($A242="",$B242="",$C242=""),"",'MPTO_working_3-way'!E241)</f>
        <v>1.3073764965908785</v>
      </c>
      <c r="I242" s="21">
        <f>IF(OR($A242="",$B242="",$C242=""),"",'MPTO_working_3-way'!F241)</f>
        <v>6.3714221539276403</v>
      </c>
      <c r="J242" s="22">
        <f>IF(OR($A242="",$B242="",$C242=""),"",'MPTO_working_3-way'!G241)</f>
        <v>12.794503261898029</v>
      </c>
      <c r="K242" s="17">
        <f>IF(OR($A242="",$B242="",$C242=""),"",'OddsRatio_working_3-way'!H241)</f>
        <v>1.3169682806891716</v>
      </c>
      <c r="L242" s="21">
        <f>IF(OR($A242="",$B242="",$C242=""),"",'OddsRatio_working_3-way'!I241)</f>
        <v>6.3997810674548159</v>
      </c>
      <c r="M242" s="22">
        <f>IF(OR($A242="",$B242="",$C242=""),"",'OddsRatio_working_3-way'!J241)</f>
        <v>11.844843317865225</v>
      </c>
      <c r="N242" s="23">
        <f t="shared" si="67"/>
        <v>74.470140750915519</v>
      </c>
      <c r="O242" s="24">
        <f t="shared" si="68"/>
        <v>16.520239196043658</v>
      </c>
      <c r="P242" s="24">
        <f t="shared" si="69"/>
        <v>9.0096200530408197</v>
      </c>
      <c r="Q242" t="s">
        <v>209</v>
      </c>
      <c r="R242" t="s">
        <v>186</v>
      </c>
      <c r="S242" t="s">
        <v>495</v>
      </c>
      <c r="T242" s="35">
        <v>100</v>
      </c>
      <c r="U242" s="35">
        <f t="shared" si="70"/>
        <v>79.757085020242926</v>
      </c>
      <c r="V242" s="35">
        <f t="shared" si="71"/>
        <v>73.544973544973558</v>
      </c>
      <c r="W242" s="35">
        <f t="shared" si="72"/>
        <v>44.134078212290497</v>
      </c>
      <c r="X242" s="35">
        <f t="shared" si="73"/>
        <v>82.320948242735952</v>
      </c>
      <c r="Y242" s="35">
        <f t="shared" si="74"/>
        <v>76.108836767466585</v>
      </c>
      <c r="Z242" s="35">
        <f t="shared" si="75"/>
        <v>46.697941434783544</v>
      </c>
      <c r="AA242" s="35">
        <f t="shared" si="76"/>
        <v>-2.5638632224930262</v>
      </c>
      <c r="AB242" s="35">
        <f t="shared" si="77"/>
        <v>-2.5638632224930262</v>
      </c>
      <c r="AC242" s="35">
        <f t="shared" si="78"/>
        <v>-2.5638632224930475</v>
      </c>
      <c r="AD242" s="36"/>
      <c r="AE242" s="36"/>
      <c r="AF242">
        <v>1.59</v>
      </c>
      <c r="AG242">
        <v>2.38</v>
      </c>
      <c r="AH242" s="41"/>
      <c r="AI242" s="36"/>
      <c r="AJ242" t="s">
        <v>112</v>
      </c>
      <c r="AK242" s="35"/>
      <c r="AL242" s="35"/>
    </row>
    <row r="243" spans="1:38" s="35" customFormat="1" ht="15" x14ac:dyDescent="0.25">
      <c r="A243">
        <v>4.9400000000000004</v>
      </c>
      <c r="B243">
        <v>3.78</v>
      </c>
      <c r="C243">
        <v>1.79</v>
      </c>
      <c r="D243" s="20">
        <f t="shared" si="54"/>
        <v>2.5638632224930458E-2</v>
      </c>
      <c r="E243" s="17">
        <f>IF(OR($A243="",$B243="",$C243=""),"",A243*'MPTO_working_3-way'!$I242)</f>
        <v>5.0666548431911567</v>
      </c>
      <c r="F243" s="21">
        <f>IF(OR($A243="",$B243="",$C243=""),"",B243*'MPTO_working_3-way'!$I242)</f>
        <v>3.8769140298102371</v>
      </c>
      <c r="G243" s="22">
        <f>IF(OR($A243="",$B243="",$C243=""),"",C243*'MPTO_working_3-way'!$I242)</f>
        <v>1.8358931516826256</v>
      </c>
      <c r="H243" s="17">
        <f>IF(OR($A243="",$B243="",$C243=""),"",'MPTO_working_3-way'!E242)</f>
        <v>5.1577513981853791</v>
      </c>
      <c r="I243" s="21">
        <f>IF(OR($A243="",$B243="",$C243=""),"",'MPTO_working_3-way'!F242)</f>
        <v>3.9061881447688411</v>
      </c>
      <c r="J243" s="22">
        <f>IF(OR($A243="",$B243="",$C243=""),"",'MPTO_working_3-way'!G242)</f>
        <v>1.817808317616775</v>
      </c>
      <c r="K243" s="17">
        <f>IF(OR($A243="",$B243="",$C243=""),"",'OddsRatio_working_3-way'!H242)</f>
        <v>5.1122635803144272</v>
      </c>
      <c r="L243" s="21">
        <f>IF(OR($A243="",$B243="",$C243=""),"",'OddsRatio_working_3-way'!I242)</f>
        <v>3.9015463840797229</v>
      </c>
      <c r="M243" s="22">
        <f>IF(OR($A243="",$B243="",$C243=""),"",'OddsRatio_working_3-way'!J242)</f>
        <v>1.82454015950467</v>
      </c>
      <c r="N243" s="23">
        <f t="shared" si="67"/>
        <v>19.736888162884313</v>
      </c>
      <c r="O243" s="24">
        <f t="shared" si="68"/>
        <v>25.793710985356743</v>
      </c>
      <c r="P243" s="24">
        <f t="shared" si="69"/>
        <v>54.469400851758934</v>
      </c>
      <c r="Q243" t="s">
        <v>123</v>
      </c>
      <c r="R243" t="s">
        <v>172</v>
      </c>
      <c r="S243" t="s">
        <v>495</v>
      </c>
      <c r="T243" s="35">
        <v>100</v>
      </c>
      <c r="U243" s="35">
        <f t="shared" si="70"/>
        <v>69.135802469135797</v>
      </c>
      <c r="V243" s="35">
        <f t="shared" si="71"/>
        <v>69.135802469135797</v>
      </c>
      <c r="W243" s="35">
        <f t="shared" si="72"/>
        <v>59.514170040485837</v>
      </c>
      <c r="X243" s="35">
        <f t="shared" si="73"/>
        <v>71.350027490378366</v>
      </c>
      <c r="Y243" s="35">
        <f t="shared" si="74"/>
        <v>71.350027490378366</v>
      </c>
      <c r="Z243" s="35">
        <f t="shared" si="75"/>
        <v>61.728395061728392</v>
      </c>
      <c r="AA243" s="35">
        <f t="shared" si="76"/>
        <v>-2.2142250212425694</v>
      </c>
      <c r="AB243" s="35">
        <f t="shared" si="77"/>
        <v>-2.2142250212425694</v>
      </c>
      <c r="AC243" s="35">
        <f t="shared" si="78"/>
        <v>-2.2142250212425552</v>
      </c>
      <c r="AD243" s="36"/>
      <c r="AE243" s="36"/>
      <c r="AF243">
        <v>2.04</v>
      </c>
      <c r="AG243">
        <v>1.87</v>
      </c>
      <c r="AH243" s="41"/>
      <c r="AI243" s="36"/>
      <c r="AJ243" t="s">
        <v>155</v>
      </c>
    </row>
    <row r="244" spans="1:38" ht="15" x14ac:dyDescent="0.25">
      <c r="A244">
        <v>3.24</v>
      </c>
      <c r="B244">
        <v>3.24</v>
      </c>
      <c r="C244">
        <v>2.4700000000000002</v>
      </c>
      <c r="D244" s="20">
        <f t="shared" si="54"/>
        <v>2.2142250212425552E-2</v>
      </c>
      <c r="E244" s="17">
        <f>IF(OR($A244="",$B244="",$C244=""),"",A244*'MPTO_working_3-way'!$I243)</f>
        <v>3.3117408906882591</v>
      </c>
      <c r="F244" s="21">
        <f>IF(OR($A244="",$B244="",$C244=""),"",B244*'MPTO_working_3-way'!$I243)</f>
        <v>3.3117408906882591</v>
      </c>
      <c r="G244" s="22">
        <f>IF(OR($A244="",$B244="",$C244=""),"",C244*'MPTO_working_3-way'!$I243)</f>
        <v>2.5246913580246915</v>
      </c>
      <c r="H244" s="17">
        <f>IF(OR($A244="",$B244="",$C244=""),"",'MPTO_working_3-way'!E243)</f>
        <v>3.3193783873465326</v>
      </c>
      <c r="I244" s="21">
        <f>IF(OR($A244="",$B244="",$C244=""),"",'MPTO_working_3-way'!F243)</f>
        <v>3.3193783873465326</v>
      </c>
      <c r="J244" s="22">
        <f>IF(OR($A244="",$B244="",$C244=""),"",'MPTO_working_3-way'!G243)</f>
        <v>2.5158653644632603</v>
      </c>
      <c r="K244" s="17">
        <f>IF(OR($A244="",$B244="",$C244=""),"",'OddsRatio_working_3-way'!H243)</f>
        <v>3.31593475863508</v>
      </c>
      <c r="L244" s="21">
        <f>IF(OR($A244="",$B244="",$C244=""),"",'OddsRatio_working_3-way'!I243)</f>
        <v>3.31593475863508</v>
      </c>
      <c r="M244" s="22">
        <f>IF(OR($A244="",$B244="",$C244=""),"",'OddsRatio_working_3-way'!J243)</f>
        <v>2.5198321853542716</v>
      </c>
      <c r="N244" s="23">
        <f t="shared" si="67"/>
        <v>30.195599022004892</v>
      </c>
      <c r="O244" s="24">
        <f t="shared" si="68"/>
        <v>30.195599022004892</v>
      </c>
      <c r="P244" s="24">
        <f t="shared" si="69"/>
        <v>39.608801955990216</v>
      </c>
      <c r="Q244" t="s">
        <v>124</v>
      </c>
      <c r="R244" t="s">
        <v>171</v>
      </c>
      <c r="S244" t="s">
        <v>495</v>
      </c>
      <c r="T244" s="35">
        <v>100</v>
      </c>
      <c r="U244" s="35">
        <f t="shared" si="70"/>
        <v>13.793103448275851</v>
      </c>
      <c r="V244" s="35">
        <f t="shared" si="71"/>
        <v>88.726042841037199</v>
      </c>
      <c r="W244" s="35">
        <f t="shared" si="72"/>
        <v>94.416527079843661</v>
      </c>
      <c r="X244" s="35">
        <f t="shared" si="73"/>
        <v>16.857430079119133</v>
      </c>
      <c r="Y244" s="35">
        <f t="shared" si="74"/>
        <v>91.790369471880481</v>
      </c>
      <c r="Z244" s="35">
        <f t="shared" si="75"/>
        <v>97.480853710686944</v>
      </c>
      <c r="AA244" s="35">
        <f t="shared" si="76"/>
        <v>-3.0643266308432828</v>
      </c>
      <c r="AB244" s="35">
        <f t="shared" si="77"/>
        <v>-3.0643266308432828</v>
      </c>
      <c r="AC244" s="35">
        <f t="shared" si="78"/>
        <v>-3.0643266308432828</v>
      </c>
      <c r="AD244" s="36"/>
      <c r="AE244" s="36"/>
      <c r="AF244">
        <v>2.27</v>
      </c>
      <c r="AG244">
        <v>1.7</v>
      </c>
      <c r="AH244" s="41"/>
      <c r="AI244" s="36"/>
      <c r="AJ244" t="s">
        <v>155</v>
      </c>
      <c r="AK244" s="35"/>
      <c r="AL244" s="35"/>
    </row>
    <row r="245" spans="1:38" ht="15" x14ac:dyDescent="0.25">
      <c r="A245">
        <v>1.1599999999999999</v>
      </c>
      <c r="B245">
        <v>8.8699999999999992</v>
      </c>
      <c r="C245">
        <v>17.91</v>
      </c>
      <c r="D245" s="20">
        <f t="shared" si="54"/>
        <v>3.0643266308432837E-2</v>
      </c>
      <c r="E245" s="17">
        <f>IF(OR($A245="",$B245="",$C245=""),"",A245*'MPTO_working_3-way'!$I244)</f>
        <v>1.1955461889177821</v>
      </c>
      <c r="F245" s="21">
        <f>IF(OR($A245="",$B245="",$C245=""),"",B245*'MPTO_working_3-way'!$I244)</f>
        <v>9.1418057721557986</v>
      </c>
      <c r="G245" s="22">
        <f>IF(OR($A245="",$B245="",$C245=""),"",C245*'MPTO_working_3-way'!$I244)</f>
        <v>18.458820899584033</v>
      </c>
      <c r="H245" s="17">
        <f>IF(OR($A245="",$B245="",$C245=""),"",'MPTO_working_3-way'!E244)</f>
        <v>1.1739093343234024</v>
      </c>
      <c r="I245" s="21">
        <f>IF(OR($A245="",$B245="",$C245=""),"",'MPTO_working_3-way'!F244)</f>
        <v>9.7537043838066584</v>
      </c>
      <c r="J245" s="22">
        <f>IF(OR($A245="",$B245="",$C245=""),"",'MPTO_working_3-way'!G244)</f>
        <v>21.920062875406355</v>
      </c>
      <c r="K245" s="17">
        <f>IF(OR($A245="",$B245="",$C245=""),"",'OddsRatio_working_3-way'!H244)</f>
        <v>1.179250906815895</v>
      </c>
      <c r="L245" s="21">
        <f>IF(OR($A245="",$B245="",$C245=""),"",'OddsRatio_working_3-way'!I244)</f>
        <v>9.8169039790068222</v>
      </c>
      <c r="M245" s="22">
        <f>IF(OR($A245="",$B245="",$C245=""),"",'OddsRatio_working_3-way'!J244)</f>
        <v>19.944580214104874</v>
      </c>
      <c r="N245" s="23">
        <f t="shared" si="67"/>
        <v>83.643777987800533</v>
      </c>
      <c r="O245" s="24">
        <f t="shared" si="68"/>
        <v>10.938757887919801</v>
      </c>
      <c r="P245" s="24">
        <f t="shared" si="69"/>
        <v>5.417464124279654</v>
      </c>
      <c r="Q245" t="s">
        <v>183</v>
      </c>
      <c r="R245" t="s">
        <v>175</v>
      </c>
      <c r="S245" t="s">
        <v>495</v>
      </c>
      <c r="T245" s="35">
        <v>100</v>
      </c>
      <c r="U245" s="35">
        <f t="shared" si="70"/>
        <v>63.369963369963365</v>
      </c>
      <c r="V245" s="35">
        <f t="shared" si="71"/>
        <v>67.426710097719877</v>
      </c>
      <c r="W245" s="35">
        <f t="shared" si="72"/>
        <v>66.555183946488299</v>
      </c>
      <c r="X245" s="35">
        <f t="shared" si="73"/>
        <v>66.018105955791839</v>
      </c>
      <c r="Y245" s="35">
        <f t="shared" si="74"/>
        <v>70.074852683548343</v>
      </c>
      <c r="Z245" s="35">
        <f t="shared" si="75"/>
        <v>69.203326532316751</v>
      </c>
      <c r="AA245" s="35">
        <f t="shared" si="76"/>
        <v>-2.6481425858284737</v>
      </c>
      <c r="AB245" s="35">
        <f t="shared" si="77"/>
        <v>-2.6481425858284666</v>
      </c>
      <c r="AC245" s="35">
        <f t="shared" si="78"/>
        <v>-2.6481425858284524</v>
      </c>
      <c r="AD245" s="36"/>
      <c r="AE245" s="36"/>
      <c r="AF245">
        <v>1.33</v>
      </c>
      <c r="AG245">
        <v>3.5</v>
      </c>
      <c r="AH245" s="41"/>
      <c r="AI245" s="36"/>
      <c r="AJ245" t="s">
        <v>155</v>
      </c>
      <c r="AK245" s="35"/>
      <c r="AL245" s="35"/>
    </row>
    <row r="246" spans="1:38" ht="15" x14ac:dyDescent="0.25">
      <c r="A246">
        <v>2.73</v>
      </c>
      <c r="B246">
        <v>3.07</v>
      </c>
      <c r="C246">
        <v>2.99</v>
      </c>
      <c r="D246" s="20">
        <f t="shared" si="54"/>
        <v>2.6481425858284613E-2</v>
      </c>
      <c r="E246" s="17">
        <f>IF(OR($A246="",$B246="",$C246=""),"",A246*'MPTO_working_3-way'!$I245)</f>
        <v>2.8022942925931171</v>
      </c>
      <c r="F246" s="21">
        <f>IF(OR($A246="",$B246="",$C246=""),"",B246*'MPTO_working_3-way'!$I245)</f>
        <v>3.1512979773849334</v>
      </c>
      <c r="G246" s="22">
        <f>IF(OR($A246="",$B246="",$C246=""),"",C246*'MPTO_working_3-way'!$I245)</f>
        <v>3.0691794633162712</v>
      </c>
      <c r="H246" s="17">
        <f>IF(OR($A246="",$B246="",$C246=""),"",'MPTO_working_3-way'!E245)</f>
        <v>2.7974123147964955</v>
      </c>
      <c r="I246" s="21">
        <f>IF(OR($A246="",$B246="",$C246=""),"",'MPTO_working_3-way'!F245)</f>
        <v>3.1555122546384933</v>
      </c>
      <c r="J246" s="22">
        <f>IF(OR($A246="",$B246="",$C246=""),"",'MPTO_working_3-way'!G245)</f>
        <v>3.0710548242667626</v>
      </c>
      <c r="K246" s="17">
        <f>IF(OR($A246="",$B246="",$C246=""),"",'OddsRatio_working_3-way'!H245)</f>
        <v>2.7997368961425027</v>
      </c>
      <c r="L246" s="21">
        <f>IF(OR($A246="",$B246="",$C246=""),"",'OddsRatio_working_3-way'!I245)</f>
        <v>3.1534424133034564</v>
      </c>
      <c r="M246" s="22">
        <f>IF(OR($A246="",$B246="",$C246=""),"",'OddsRatio_working_3-way'!J245)</f>
        <v>3.0702175857361729</v>
      </c>
      <c r="N246" s="23">
        <f t="shared" si="67"/>
        <v>35.685045737100118</v>
      </c>
      <c r="O246" s="24">
        <f t="shared" si="68"/>
        <v>31.732955981199783</v>
      </c>
      <c r="P246" s="24">
        <f t="shared" si="69"/>
        <v>32.581998281700102</v>
      </c>
      <c r="Q246" t="s">
        <v>97</v>
      </c>
      <c r="R246" t="s">
        <v>100</v>
      </c>
      <c r="S246" t="s">
        <v>495</v>
      </c>
      <c r="T246" s="35">
        <v>100</v>
      </c>
      <c r="U246" s="35">
        <f t="shared" si="70"/>
        <v>16.666666666666668</v>
      </c>
      <c r="V246" s="35">
        <f t="shared" si="71"/>
        <v>85.875706214689274</v>
      </c>
      <c r="W246" s="35">
        <f t="shared" si="72"/>
        <v>94.138335287221565</v>
      </c>
      <c r="X246" s="35">
        <f t="shared" si="73"/>
        <v>19.985958498089165</v>
      </c>
      <c r="Y246" s="35">
        <f t="shared" si="74"/>
        <v>89.194998046111763</v>
      </c>
      <c r="Z246" s="35">
        <f t="shared" si="75"/>
        <v>97.457627118644069</v>
      </c>
      <c r="AA246" s="35">
        <f t="shared" si="76"/>
        <v>-3.3192918314224968</v>
      </c>
      <c r="AB246" s="35">
        <f t="shared" si="77"/>
        <v>-3.3192918314224897</v>
      </c>
      <c r="AC246" s="35">
        <f t="shared" si="78"/>
        <v>-3.3192918314225039</v>
      </c>
      <c r="AD246" s="36"/>
      <c r="AE246" s="36"/>
      <c r="AF246">
        <v>2.69</v>
      </c>
      <c r="AG246">
        <v>1.51</v>
      </c>
      <c r="AH246" s="41"/>
      <c r="AI246" s="36"/>
      <c r="AJ246" t="s">
        <v>94</v>
      </c>
      <c r="AK246" s="35"/>
      <c r="AL246" s="35"/>
    </row>
    <row r="247" spans="1:38" ht="15" x14ac:dyDescent="0.25">
      <c r="A247">
        <v>1.2</v>
      </c>
      <c r="B247">
        <v>7.08</v>
      </c>
      <c r="C247">
        <v>17.059999999999999</v>
      </c>
      <c r="D247" s="20">
        <f t="shared" si="54"/>
        <v>3.3192918314224995E-2</v>
      </c>
      <c r="E247" s="17">
        <f>IF(OR($A247="",$B247="",$C247=""),"",A247*'MPTO_working_3-way'!$I246)</f>
        <v>1.23983150197707</v>
      </c>
      <c r="F247" s="21">
        <f>IF(OR($A247="",$B247="",$C247=""),"",B247*'MPTO_working_3-way'!$I246)</f>
        <v>7.3150058616647131</v>
      </c>
      <c r="G247" s="22">
        <f>IF(OR($A247="",$B247="",$C247=""),"",C247*'MPTO_working_3-way'!$I246)</f>
        <v>17.626271186440675</v>
      </c>
      <c r="H247" s="17">
        <f>IF(OR($A247="",$B247="",$C247=""),"",'MPTO_working_3-way'!E246)</f>
        <v>1.2161469870395578</v>
      </c>
      <c r="I247" s="21">
        <f>IF(OR($A247="",$B247="",$C247=""),"",'MPTO_working_3-way'!F246)</f>
        <v>7.6817522704724119</v>
      </c>
      <c r="J247" s="22">
        <f>IF(OR($A247="",$B247="",$C247=""),"",'MPTO_working_3-way'!G246)</f>
        <v>21.029458875966295</v>
      </c>
      <c r="K247" s="17">
        <f>IF(OR($A247="",$B247="",$C247=""),"",'OddsRatio_working_3-way'!H246)</f>
        <v>1.2223562349903416</v>
      </c>
      <c r="L247" s="21">
        <f>IF(OR($A247="",$B247="",$C247=""),"",'OddsRatio_working_3-way'!I246)</f>
        <v>7.7596295437063887</v>
      </c>
      <c r="M247" s="22">
        <f>IF(OR($A247="",$B247="",$C247=""),"",'OddsRatio_working_3-way'!J246)</f>
        <v>18.855205669724441</v>
      </c>
      <c r="N247" s="23">
        <f t="shared" si="67"/>
        <v>80.656121287882428</v>
      </c>
      <c r="O247" s="24">
        <f t="shared" si="68"/>
        <v>13.670529031844477</v>
      </c>
      <c r="P247" s="24">
        <f t="shared" si="69"/>
        <v>5.6733496802730912</v>
      </c>
      <c r="Q247" t="s">
        <v>162</v>
      </c>
      <c r="R247" t="s">
        <v>179</v>
      </c>
      <c r="S247" t="s">
        <v>495</v>
      </c>
      <c r="T247" s="35">
        <v>100</v>
      </c>
      <c r="U247" s="35">
        <f t="shared" si="70"/>
        <v>57.264957264957268</v>
      </c>
      <c r="V247" s="35">
        <f t="shared" si="71"/>
        <v>69.696969696969703</v>
      </c>
      <c r="W247" s="35">
        <f t="shared" si="72"/>
        <v>70.238095238095241</v>
      </c>
      <c r="X247" s="35">
        <f t="shared" si="73"/>
        <v>60.064935064935064</v>
      </c>
      <c r="Y247" s="35">
        <f t="shared" si="74"/>
        <v>72.496947496947513</v>
      </c>
      <c r="Z247" s="35">
        <f t="shared" si="75"/>
        <v>73.038073038073037</v>
      </c>
      <c r="AA247" s="35">
        <f t="shared" si="76"/>
        <v>-2.7999777999777962</v>
      </c>
      <c r="AB247" s="35">
        <f t="shared" si="77"/>
        <v>-2.7999777999778104</v>
      </c>
      <c r="AC247" s="35">
        <f t="shared" si="78"/>
        <v>-2.7999777999777962</v>
      </c>
      <c r="AD247" s="36"/>
      <c r="AE247" s="36"/>
      <c r="AF247">
        <v>1.44</v>
      </c>
      <c r="AG247">
        <v>2.85</v>
      </c>
      <c r="AH247" s="41"/>
      <c r="AI247" s="36"/>
      <c r="AJ247" t="s">
        <v>94</v>
      </c>
      <c r="AK247" s="35"/>
      <c r="AL247" s="35"/>
    </row>
    <row r="248" spans="1:38" ht="15" x14ac:dyDescent="0.25">
      <c r="A248">
        <v>2.34</v>
      </c>
      <c r="B248">
        <v>3.3</v>
      </c>
      <c r="C248">
        <v>3.36</v>
      </c>
      <c r="D248" s="20">
        <f t="shared" si="54"/>
        <v>2.7999777999778042E-2</v>
      </c>
      <c r="E248" s="17">
        <f>IF(OR($A248="",$B248="",$C248=""),"",A248*'MPTO_working_3-way'!$I247)</f>
        <v>2.4055194805194806</v>
      </c>
      <c r="F248" s="21">
        <f>IF(OR($A248="",$B248="",$C248=""),"",B248*'MPTO_working_3-way'!$I247)</f>
        <v>3.3923992673992673</v>
      </c>
      <c r="G248" s="22">
        <f>IF(OR($A248="",$B248="",$C248=""),"",C248*'MPTO_working_3-way'!$I247)</f>
        <v>3.4540792540792542</v>
      </c>
      <c r="H248" s="17">
        <f>IF(OR($A248="",$B248="",$C248=""),"",'MPTO_working_3-way'!E247)</f>
        <v>2.392246243721095</v>
      </c>
      <c r="I248" s="21">
        <f>IF(OR($A248="",$B248="",$C248=""),"",'MPTO_working_3-way'!F247)</f>
        <v>3.4048691379799059</v>
      </c>
      <c r="J248" s="22">
        <f>IF(OR($A248="",$B248="",$C248=""),"",'MPTO_working_3-way'!G247)</f>
        <v>3.468780080857345</v>
      </c>
      <c r="K248" s="17">
        <f>IF(OR($A248="",$B248="",$C248=""),"",'OddsRatio_working_3-way'!H247)</f>
        <v>2.3980180835094083</v>
      </c>
      <c r="L248" s="21">
        <f>IF(OR($A248="",$B248="",$C248=""),"",'OddsRatio_working_3-way'!I247)</f>
        <v>3.3995832776654016</v>
      </c>
      <c r="M248" s="22">
        <f>IF(OR($A248="",$B248="",$C248=""),"",'OddsRatio_working_3-way'!J247)</f>
        <v>3.4621811023001516</v>
      </c>
      <c r="N248" s="23">
        <f t="shared" si="67"/>
        <v>41.571062221622348</v>
      </c>
      <c r="O248" s="24">
        <f t="shared" si="68"/>
        <v>29.477662302604941</v>
      </c>
      <c r="P248" s="24">
        <f t="shared" si="69"/>
        <v>28.951275475772707</v>
      </c>
      <c r="Q248" t="s">
        <v>98</v>
      </c>
      <c r="R248" t="s">
        <v>95</v>
      </c>
      <c r="S248" t="s">
        <v>495</v>
      </c>
      <c r="T248" s="35">
        <v>100</v>
      </c>
      <c r="U248" s="35">
        <f t="shared" si="70"/>
        <v>49.238578680203041</v>
      </c>
      <c r="V248" s="35">
        <f t="shared" si="71"/>
        <v>70.930232558139537</v>
      </c>
      <c r="W248" s="35">
        <f t="shared" si="72"/>
        <v>76.958525345622121</v>
      </c>
      <c r="X248" s="35">
        <f t="shared" si="73"/>
        <v>52.111242096238342</v>
      </c>
      <c r="Y248" s="35">
        <f t="shared" si="74"/>
        <v>73.802895974174831</v>
      </c>
      <c r="Z248" s="35">
        <f t="shared" si="75"/>
        <v>79.83118876165743</v>
      </c>
      <c r="AA248" s="35">
        <f t="shared" si="76"/>
        <v>-2.8726634160353015</v>
      </c>
      <c r="AB248" s="35">
        <f t="shared" si="77"/>
        <v>-2.8726634160352944</v>
      </c>
      <c r="AC248" s="35">
        <f t="shared" si="78"/>
        <v>-2.8726634160353086</v>
      </c>
      <c r="AD248" s="36"/>
      <c r="AE248" s="36"/>
      <c r="AF248">
        <v>2.2599999999999998</v>
      </c>
      <c r="AG248">
        <v>1.69</v>
      </c>
      <c r="AH248" s="41"/>
      <c r="AI248" s="36"/>
      <c r="AJ248" t="s">
        <v>94</v>
      </c>
      <c r="AK248" s="35"/>
      <c r="AL248" s="35"/>
    </row>
    <row r="249" spans="1:38" ht="15" x14ac:dyDescent="0.25">
      <c r="A249">
        <v>1.97</v>
      </c>
      <c r="B249">
        <v>3.44</v>
      </c>
      <c r="C249">
        <v>4.34</v>
      </c>
      <c r="D249" s="20">
        <f t="shared" si="54"/>
        <v>2.8726634160352926E-2</v>
      </c>
      <c r="E249" s="17">
        <f>IF(OR($A249="",$B249="",$C249=""),"",A249*'MPTO_working_3-way'!$I248)</f>
        <v>2.0265914692958953</v>
      </c>
      <c r="F249" s="21">
        <f>IF(OR($A249="",$B249="",$C249=""),"",B249*'MPTO_working_3-way'!$I248)</f>
        <v>3.5388196215116139</v>
      </c>
      <c r="G249" s="22">
        <f>IF(OR($A249="",$B249="",$C249=""),"",C249*'MPTO_working_3-way'!$I248)</f>
        <v>4.4646735922559317</v>
      </c>
      <c r="H249" s="17">
        <f>IF(OR($A249="",$B249="",$C249=""),"",'MPTO_working_3-way'!E248)</f>
        <v>2.0078762218529835</v>
      </c>
      <c r="I249" s="21">
        <f>IF(OR($A249="",$B249="",$C249=""),"",'MPTO_working_3-way'!F248)</f>
        <v>3.5571728240410452</v>
      </c>
      <c r="J249" s="22">
        <f>IF(OR($A249="",$B249="",$C249=""),"",'MPTO_working_3-way'!G248)</f>
        <v>4.528181553556303</v>
      </c>
      <c r="K249" s="17">
        <f>IF(OR($A249="",$B249="",$C249=""),"",'OddsRatio_working_3-way'!H248)</f>
        <v>2.0153030930724491</v>
      </c>
      <c r="L249" s="21">
        <f>IF(OR($A249="",$B249="",$C249=""),"",'OddsRatio_working_3-way'!I248)</f>
        <v>3.5539582959760558</v>
      </c>
      <c r="M249" s="22">
        <f>IF(OR($A249="",$B249="",$C249=""),"",'OddsRatio_working_3-way'!J248)</f>
        <v>4.4959920936721431</v>
      </c>
      <c r="N249" s="23">
        <f t="shared" si="67"/>
        <v>49.343936118878119</v>
      </c>
      <c r="O249" s="24">
        <f t="shared" si="68"/>
        <v>28.258009928543576</v>
      </c>
      <c r="P249" s="24">
        <f t="shared" si="69"/>
        <v>22.398053952578316</v>
      </c>
      <c r="Q249" t="s">
        <v>180</v>
      </c>
      <c r="R249" t="s">
        <v>125</v>
      </c>
      <c r="S249" t="s">
        <v>495</v>
      </c>
      <c r="T249" s="35">
        <v>100</v>
      </c>
      <c r="U249" s="35">
        <f t="shared" si="70"/>
        <v>45.355191256830594</v>
      </c>
      <c r="V249" s="35">
        <f t="shared" si="71"/>
        <v>73.614775725593674</v>
      </c>
      <c r="W249" s="35">
        <f t="shared" si="72"/>
        <v>78.165938864628828</v>
      </c>
      <c r="X249" s="35">
        <f t="shared" si="73"/>
        <v>48.219285409777513</v>
      </c>
      <c r="Y249" s="35">
        <f t="shared" si="74"/>
        <v>76.478869878540578</v>
      </c>
      <c r="Z249" s="35">
        <f t="shared" si="75"/>
        <v>81.030033017575718</v>
      </c>
      <c r="AA249" s="35">
        <f t="shared" si="76"/>
        <v>-2.8640941529469188</v>
      </c>
      <c r="AB249" s="35">
        <f t="shared" si="77"/>
        <v>-2.8640941529469046</v>
      </c>
      <c r="AC249" s="35">
        <f t="shared" si="78"/>
        <v>-2.8640941529468904</v>
      </c>
      <c r="AD249" s="36"/>
      <c r="AE249" s="36"/>
      <c r="AF249">
        <v>2.08</v>
      </c>
      <c r="AG249">
        <v>1.81</v>
      </c>
      <c r="AH249" s="41"/>
      <c r="AI249" s="36"/>
      <c r="AJ249" t="s">
        <v>94</v>
      </c>
      <c r="AK249" s="35"/>
      <c r="AL249" s="35"/>
    </row>
    <row r="250" spans="1:38" ht="15" x14ac:dyDescent="0.25">
      <c r="A250">
        <v>1.83</v>
      </c>
      <c r="B250">
        <v>3.79</v>
      </c>
      <c r="C250">
        <v>4.58</v>
      </c>
      <c r="D250" s="20">
        <f t="shared" si="54"/>
        <v>2.8640941529469055E-2</v>
      </c>
      <c r="E250" s="17">
        <f>IF(OR($A250="",$B250="",$C250=""),"",A250*'MPTO_working_3-way'!$I249)</f>
        <v>1.8824129229989284</v>
      </c>
      <c r="F250" s="21">
        <f>IF(OR($A250="",$B250="",$C250=""),"",B250*'MPTO_working_3-way'!$I249)</f>
        <v>3.8985491683966877</v>
      </c>
      <c r="G250" s="22">
        <f>IF(OR($A250="",$B250="",$C250=""),"",C250*'MPTO_working_3-way'!$I249)</f>
        <v>4.7111755122049681</v>
      </c>
      <c r="H250" s="17">
        <f>IF(OR($A250="",$B250="",$C250=""),"",'MPTO_working_3-way'!E249)</f>
        <v>1.8625403954429143</v>
      </c>
      <c r="I250" s="21">
        <f>IF(OR($A250="",$B250="",$C250=""),"",'MPTO_working_3-way'!F249)</f>
        <v>3.9322819795954564</v>
      </c>
      <c r="J250" s="22">
        <f>IF(OR($A250="",$B250="",$C250=""),"",'MPTO_working_3-way'!G249)</f>
        <v>4.7894181252477095</v>
      </c>
      <c r="K250" s="17">
        <f>IF(OR($A250="",$B250="",$C250=""),"",'OddsRatio_working_3-way'!H249)</f>
        <v>1.8699796652780241</v>
      </c>
      <c r="L250" s="21">
        <f>IF(OR($A250="",$B250="",$C250=""),"",'OddsRatio_working_3-way'!I249)</f>
        <v>3.9243894772598624</v>
      </c>
      <c r="M250" s="22">
        <f>IF(OR($A250="",$B250="",$C250=""),"",'OddsRatio_working_3-way'!J249)</f>
        <v>4.7524424116811153</v>
      </c>
      <c r="N250" s="23">
        <f t="shared" si="67"/>
        <v>53.123307207584936</v>
      </c>
      <c r="O250" s="24">
        <f t="shared" si="68"/>
        <v>25.650567860126767</v>
      </c>
      <c r="P250" s="24">
        <f t="shared" si="69"/>
        <v>21.226124932288304</v>
      </c>
      <c r="Q250" t="s">
        <v>117</v>
      </c>
      <c r="R250" t="s">
        <v>128</v>
      </c>
      <c r="S250" t="s">
        <v>495</v>
      </c>
      <c r="T250" s="35">
        <v>100</v>
      </c>
      <c r="U250" s="35">
        <f t="shared" si="70"/>
        <v>54.337899543379002</v>
      </c>
      <c r="V250" s="35">
        <f t="shared" si="71"/>
        <v>68.253968253968253</v>
      </c>
      <c r="W250" s="35">
        <f t="shared" si="72"/>
        <v>74.683544303797461</v>
      </c>
      <c r="X250" s="35">
        <f t="shared" si="73"/>
        <v>57.062487442234278</v>
      </c>
      <c r="Y250" s="35">
        <f t="shared" si="74"/>
        <v>70.978556152823529</v>
      </c>
      <c r="Z250" s="35">
        <f t="shared" si="75"/>
        <v>77.408132202652752</v>
      </c>
      <c r="AA250" s="35">
        <f t="shared" si="76"/>
        <v>-2.7245878988552761</v>
      </c>
      <c r="AB250" s="35">
        <f t="shared" si="77"/>
        <v>-2.7245878988552761</v>
      </c>
      <c r="AC250" s="35">
        <f t="shared" si="78"/>
        <v>-2.7245878988552903</v>
      </c>
      <c r="AD250" s="36"/>
      <c r="AE250" s="36"/>
      <c r="AF250">
        <v>2.19</v>
      </c>
      <c r="AG250">
        <v>1.74</v>
      </c>
      <c r="AH250" s="41"/>
      <c r="AI250" s="36"/>
      <c r="AJ250" t="s">
        <v>94</v>
      </c>
      <c r="AK250" s="35"/>
      <c r="AL250" s="35"/>
    </row>
    <row r="251" spans="1:38" ht="15" x14ac:dyDescent="0.25">
      <c r="A251">
        <v>2.19</v>
      </c>
      <c r="B251">
        <v>3.15</v>
      </c>
      <c r="C251">
        <v>3.95</v>
      </c>
      <c r="D251" s="20">
        <f t="shared" si="54"/>
        <v>2.7245878988552796E-2</v>
      </c>
      <c r="E251" s="17">
        <f>IF(OR($A251="",$B251="",$C251=""),"",A251*'MPTO_working_3-way'!$I250)</f>
        <v>2.2496684749849307</v>
      </c>
      <c r="F251" s="21">
        <f>IF(OR($A251="",$B251="",$C251=""),"",B251*'MPTO_working_3-way'!$I250)</f>
        <v>3.2358245188139412</v>
      </c>
      <c r="G251" s="22">
        <f>IF(OR($A251="",$B251="",$C251=""),"",C251*'MPTO_working_3-way'!$I250)</f>
        <v>4.0576212220047836</v>
      </c>
      <c r="H251" s="17">
        <f>IF(OR($A251="",$B251="",$C251=""),"",'MPTO_working_3-way'!E250)</f>
        <v>2.2344419138132148</v>
      </c>
      <c r="I251" s="21">
        <f>IF(OR($A251="",$B251="",$C251=""),"",'MPTO_working_3-way'!F250)</f>
        <v>3.242769716857917</v>
      </c>
      <c r="J251" s="22">
        <f>IF(OR($A251="",$B251="",$C251=""),"",'MPTO_working_3-way'!G250)</f>
        <v>4.0969737747189345</v>
      </c>
      <c r="K251" s="17">
        <f>IF(OR($A251="",$B251="",$C251=""),"",'OddsRatio_working_3-way'!H250)</f>
        <v>2.2409617788662617</v>
      </c>
      <c r="L251" s="21">
        <f>IF(OR($A251="",$B251="",$C251=""),"",'OddsRatio_working_3-way'!I250)</f>
        <v>3.2420738021533304</v>
      </c>
      <c r="M251" s="22">
        <f>IF(OR($A251="",$B251="",$C251=""),"",'OddsRatio_working_3-way'!J250)</f>
        <v>4.0763338215592206</v>
      </c>
      <c r="N251" s="23">
        <f t="shared" si="67"/>
        <v>44.450994051765711</v>
      </c>
      <c r="O251" s="24">
        <f t="shared" si="68"/>
        <v>30.904024435989498</v>
      </c>
      <c r="P251" s="24">
        <f t="shared" si="69"/>
        <v>24.64498151224479</v>
      </c>
      <c r="Q251" t="s">
        <v>163</v>
      </c>
      <c r="R251" t="s">
        <v>96</v>
      </c>
      <c r="S251" t="s">
        <v>495</v>
      </c>
      <c r="T251" s="35">
        <v>100</v>
      </c>
      <c r="U251" s="35">
        <f t="shared" si="70"/>
        <v>67.10526315789474</v>
      </c>
      <c r="V251" s="35">
        <f t="shared" si="71"/>
        <v>64.912280701754383</v>
      </c>
      <c r="W251" s="35">
        <f t="shared" si="72"/>
        <v>62.406015037593981</v>
      </c>
      <c r="X251" s="35">
        <f t="shared" si="73"/>
        <v>72.681704260651628</v>
      </c>
      <c r="Y251" s="35">
        <f t="shared" si="74"/>
        <v>70.488721804511272</v>
      </c>
      <c r="Z251" s="35">
        <f t="shared" si="75"/>
        <v>67.982456140350877</v>
      </c>
      <c r="AA251" s="35">
        <f t="shared" si="76"/>
        <v>-5.5764411027568883</v>
      </c>
      <c r="AB251" s="35">
        <f t="shared" si="77"/>
        <v>-5.5764411027568883</v>
      </c>
      <c r="AC251" s="35">
        <f t="shared" si="78"/>
        <v>-5.5764411027568954</v>
      </c>
      <c r="AD251" s="36"/>
      <c r="AE251" s="36"/>
      <c r="AF251">
        <v>2.31</v>
      </c>
      <c r="AG251">
        <v>1.67</v>
      </c>
      <c r="AH251" s="41"/>
      <c r="AI251" s="36"/>
      <c r="AJ251" t="s">
        <v>94</v>
      </c>
      <c r="AK251" s="35"/>
      <c r="AL251" s="35"/>
    </row>
    <row r="252" spans="1:38" ht="15" x14ac:dyDescent="0.25">
      <c r="A252">
        <v>3.04</v>
      </c>
      <c r="B252">
        <v>2.85</v>
      </c>
      <c r="C252">
        <v>2.66</v>
      </c>
      <c r="D252" s="20">
        <f t="shared" si="54"/>
        <v>5.5764411027568794E-2</v>
      </c>
      <c r="E252" s="17">
        <f>IF(OR($A252="",$B252="",$C252=""),"",A252*'MPTO_working_3-way'!$I251)</f>
        <v>3.2095238095238092</v>
      </c>
      <c r="F252" s="21">
        <f>IF(OR($A252="",$B252="",$C252=""),"",B252*'MPTO_working_3-way'!$I251)</f>
        <v>3.0089285714285712</v>
      </c>
      <c r="G252" s="22">
        <f>IF(OR($A252="",$B252="",$C252=""),"",C252*'MPTO_working_3-way'!$I251)</f>
        <v>2.8083333333333331</v>
      </c>
      <c r="H252" s="17">
        <f>IF(OR($A252="",$B252="",$C252=""),"",'MPTO_working_3-way'!E251)</f>
        <v>3.2220726783310902</v>
      </c>
      <c r="I252" s="21">
        <f>IF(OR($A252="",$B252="",$C252=""),"",'MPTO_working_3-way'!F251)</f>
        <v>3.0094280326838465</v>
      </c>
      <c r="J252" s="22">
        <f>IF(OR($A252="",$B252="",$C252=""),"",'MPTO_working_3-way'!G251)</f>
        <v>2.798363530099357</v>
      </c>
      <c r="K252" s="17">
        <f>IF(OR($A252="",$B252="",$C252=""),"",'OddsRatio_working_3-way'!H251)</f>
        <v>3.2158256868292252</v>
      </c>
      <c r="L252" s="21">
        <f>IF(OR($A252="",$B252="",$C252=""),"",'OddsRatio_working_3-way'!I251)</f>
        <v>3.0094497650166994</v>
      </c>
      <c r="M252" s="22">
        <f>IF(OR($A252="",$B252="",$C252=""),"",'OddsRatio_working_3-way'!J251)</f>
        <v>2.8030738432041735</v>
      </c>
      <c r="N252" s="23">
        <f t="shared" si="67"/>
        <v>31.157270029673594</v>
      </c>
      <c r="O252" s="24">
        <f t="shared" si="68"/>
        <v>33.234421364985167</v>
      </c>
      <c r="P252" s="24">
        <f t="shared" si="69"/>
        <v>35.60830860534125</v>
      </c>
      <c r="Q252" t="s">
        <v>110</v>
      </c>
      <c r="R252" t="s">
        <v>262</v>
      </c>
      <c r="S252" t="s">
        <v>495</v>
      </c>
      <c r="T252" s="35">
        <v>100</v>
      </c>
      <c r="U252" s="35">
        <f t="shared" si="70"/>
        <v>32.885906040268459</v>
      </c>
      <c r="V252" s="35">
        <f t="shared" si="71"/>
        <v>76.470588235294116</v>
      </c>
      <c r="W252" s="35">
        <f t="shared" si="72"/>
        <v>84.326018808777434</v>
      </c>
      <c r="X252" s="35">
        <f t="shared" si="73"/>
        <v>39.20339295592845</v>
      </c>
      <c r="Y252" s="35">
        <f t="shared" si="74"/>
        <v>82.788075150954114</v>
      </c>
      <c r="Z252" s="35">
        <f t="shared" si="75"/>
        <v>90.643505724437418</v>
      </c>
      <c r="AA252" s="35">
        <f t="shared" si="76"/>
        <v>-6.3174869156599911</v>
      </c>
      <c r="AB252" s="35">
        <f t="shared" si="77"/>
        <v>-6.3174869156599982</v>
      </c>
      <c r="AC252" s="35">
        <f t="shared" si="78"/>
        <v>-6.317486915659984</v>
      </c>
      <c r="AD252" s="36"/>
      <c r="AE252" s="36"/>
      <c r="AF252">
        <v>2.67</v>
      </c>
      <c r="AG252">
        <v>1.47</v>
      </c>
      <c r="AH252" s="41"/>
      <c r="AI252" s="36"/>
      <c r="AJ252" t="s">
        <v>86</v>
      </c>
      <c r="AK252" s="35"/>
      <c r="AL252" s="35"/>
    </row>
    <row r="253" spans="1:38" ht="15" x14ac:dyDescent="0.25">
      <c r="A253">
        <v>1.49</v>
      </c>
      <c r="B253">
        <v>4.25</v>
      </c>
      <c r="C253">
        <v>6.38</v>
      </c>
      <c r="D253" s="20">
        <f t="shared" si="54"/>
        <v>6.3174869156599867E-2</v>
      </c>
      <c r="E253" s="17">
        <f>IF(OR($A253="",$B253="",$C253=""),"",A253*'MPTO_working_3-way'!$I252)</f>
        <v>1.5841305550433338</v>
      </c>
      <c r="F253" s="21">
        <f>IF(OR($A253="",$B253="",$C253=""),"",B253*'MPTO_working_3-way'!$I252)</f>
        <v>4.5184931939155497</v>
      </c>
      <c r="G253" s="22">
        <f>IF(OR($A253="",$B253="",$C253=""),"",C253*'MPTO_working_3-way'!$I252)</f>
        <v>6.7830556652191074</v>
      </c>
      <c r="H253" s="17">
        <f>IF(OR($A253="",$B253="",$C253=""),"",'MPTO_working_3-way'!E252)</f>
        <v>1.5382659423182237</v>
      </c>
      <c r="I253" s="21">
        <f>IF(OR($A253="",$B253="",$C253=""),"",'MPTO_working_3-way'!F252)</f>
        <v>4.6677533336542618</v>
      </c>
      <c r="J253" s="22">
        <f>IF(OR($A253="",$B253="",$C253=""),"",'MPTO_working_3-way'!G252)</f>
        <v>7.370200332620862</v>
      </c>
      <c r="K253" s="17">
        <f>IF(OR($A253="",$B253="",$C253=""),"",'OddsRatio_working_3-way'!H252)</f>
        <v>1.5525255925097701</v>
      </c>
      <c r="L253" s="21">
        <f>IF(OR($A253="",$B253="",$C253=""),"",'OddsRatio_working_3-way'!I252)</f>
        <v>4.6647105625648004</v>
      </c>
      <c r="M253" s="22">
        <f>IF(OR($A253="",$B253="",$C253=""),"",'OddsRatio_working_3-way'!J252)</f>
        <v>7.0665054851072675</v>
      </c>
      <c r="N253" s="23">
        <f t="shared" si="67"/>
        <v>63.126110207036888</v>
      </c>
      <c r="O253" s="24">
        <f t="shared" si="68"/>
        <v>22.13127157846705</v>
      </c>
      <c r="P253" s="24">
        <f t="shared" si="69"/>
        <v>14.742618214496076</v>
      </c>
      <c r="Q253" t="s">
        <v>428</v>
      </c>
      <c r="R253" t="s">
        <v>111</v>
      </c>
      <c r="S253" t="s">
        <v>495</v>
      </c>
      <c r="T253" s="35">
        <v>100</v>
      </c>
      <c r="U253" s="35">
        <f t="shared" si="70"/>
        <v>49.494949494949495</v>
      </c>
      <c r="V253" s="35">
        <f t="shared" si="71"/>
        <v>68.75</v>
      </c>
      <c r="W253" s="35">
        <f t="shared" si="72"/>
        <v>76.019184652278184</v>
      </c>
      <c r="X253" s="35">
        <f t="shared" si="73"/>
        <v>55.23081534772183</v>
      </c>
      <c r="Y253" s="35">
        <f t="shared" si="74"/>
        <v>74.485865852772321</v>
      </c>
      <c r="Z253" s="35">
        <f t="shared" si="75"/>
        <v>81.755050505050505</v>
      </c>
      <c r="AA253" s="35">
        <f t="shared" si="76"/>
        <v>-5.735865852772335</v>
      </c>
      <c r="AB253" s="35">
        <f t="shared" si="77"/>
        <v>-5.7358658527723207</v>
      </c>
      <c r="AC253" s="35">
        <f t="shared" si="78"/>
        <v>-5.7358658527723207</v>
      </c>
      <c r="AD253" s="36"/>
      <c r="AE253" s="36"/>
      <c r="AF253">
        <v>2.14</v>
      </c>
      <c r="AG253">
        <v>1.7</v>
      </c>
      <c r="AH253" s="41"/>
      <c r="AI253" s="36"/>
      <c r="AJ253" t="s">
        <v>86</v>
      </c>
      <c r="AK253" s="35"/>
      <c r="AL253" s="35"/>
    </row>
    <row r="254" spans="1:38" ht="15" x14ac:dyDescent="0.25">
      <c r="A254">
        <v>1.98</v>
      </c>
      <c r="B254">
        <v>3.2</v>
      </c>
      <c r="C254">
        <v>4.17</v>
      </c>
      <c r="D254" s="20">
        <f t="shared" si="54"/>
        <v>5.7358658527723261E-2</v>
      </c>
      <c r="E254" s="17">
        <f>IF(OR($A254="",$B254="",$C254=""),"",A254*'MPTO_working_3-way'!$I253)</f>
        <v>2.0935701438848922</v>
      </c>
      <c r="F254" s="21">
        <f>IF(OR($A254="",$B254="",$C254=""),"",B254*'MPTO_working_3-way'!$I253)</f>
        <v>3.3835477072887148</v>
      </c>
      <c r="G254" s="22">
        <f>IF(OR($A254="",$B254="",$C254=""),"",C254*'MPTO_working_3-way'!$I253)</f>
        <v>4.4091856060606061</v>
      </c>
      <c r="H254" s="17">
        <f>IF(OR($A254="",$B254="",$C254=""),"",'MPTO_working_3-way'!E253)</f>
        <v>2.0579055428683586</v>
      </c>
      <c r="I254" s="21">
        <f>IF(OR($A254="",$B254="",$C254=""),"",'MPTO_working_3-way'!F253)</f>
        <v>3.4085434448308964</v>
      </c>
      <c r="J254" s="22">
        <f>IF(OR($A254="",$B254="",$C254=""),"",'MPTO_working_3-way'!G253)</f>
        <v>4.5312716521118741</v>
      </c>
      <c r="K254" s="17">
        <f>IF(OR($A254="",$B254="",$C254=""),"",'OddsRatio_working_3-way'!H253)</f>
        <v>2.0720229687646858</v>
      </c>
      <c r="L254" s="21">
        <f>IF(OR($A254="",$B254="",$C254=""),"",'OddsRatio_working_3-way'!I253)</f>
        <v>3.4065821747778671</v>
      </c>
      <c r="M254" s="22">
        <f>IF(OR($A254="",$B254="",$C254=""),"",'OddsRatio_working_3-way'!J253)</f>
        <v>4.4676661336572003</v>
      </c>
      <c r="N254" s="23">
        <f t="shared" si="67"/>
        <v>47.765297137088979</v>
      </c>
      <c r="O254" s="24">
        <f t="shared" si="68"/>
        <v>29.554777603573807</v>
      </c>
      <c r="P254" s="24">
        <f t="shared" si="69"/>
        <v>22.679925259337214</v>
      </c>
      <c r="Q254" t="s">
        <v>263</v>
      </c>
      <c r="R254" t="s">
        <v>260</v>
      </c>
      <c r="S254" t="s">
        <v>495</v>
      </c>
      <c r="T254" s="35">
        <v>100</v>
      </c>
      <c r="U254" s="35">
        <f t="shared" si="70"/>
        <v>44.134078212290497</v>
      </c>
      <c r="V254" s="35">
        <f t="shared" si="71"/>
        <v>72.375690607734811</v>
      </c>
      <c r="W254" s="35">
        <f t="shared" si="72"/>
        <v>80.276134122287957</v>
      </c>
      <c r="X254" s="35">
        <f t="shared" si="73"/>
        <v>47.348175269977219</v>
      </c>
      <c r="Y254" s="35">
        <f t="shared" si="74"/>
        <v>75.589787665421525</v>
      </c>
      <c r="Z254" s="35">
        <f t="shared" si="75"/>
        <v>83.4902311799747</v>
      </c>
      <c r="AA254" s="35">
        <f t="shared" si="76"/>
        <v>-3.2140970576867218</v>
      </c>
      <c r="AB254" s="35">
        <f t="shared" si="77"/>
        <v>-3.2140970576867147</v>
      </c>
      <c r="AC254" s="35">
        <f t="shared" si="78"/>
        <v>-3.2140970576867431</v>
      </c>
      <c r="AD254" s="36"/>
      <c r="AE254" s="36"/>
      <c r="AF254">
        <v>2.6</v>
      </c>
      <c r="AG254">
        <v>1.49</v>
      </c>
      <c r="AH254" s="41"/>
      <c r="AI254" s="36"/>
      <c r="AJ254" t="s">
        <v>86</v>
      </c>
      <c r="AK254" s="35"/>
      <c r="AL254" s="35"/>
    </row>
    <row r="255" spans="1:38" ht="15" x14ac:dyDescent="0.25">
      <c r="A255">
        <v>1.79</v>
      </c>
      <c r="B255">
        <v>3.62</v>
      </c>
      <c r="C255">
        <v>5.07</v>
      </c>
      <c r="D255" s="20">
        <f t="shared" si="54"/>
        <v>3.2140970576867156E-2</v>
      </c>
      <c r="E255" s="17">
        <f>IF(OR($A255="",$B255="",$C255=""),"",A255*'MPTO_working_3-way'!$I254)</f>
        <v>1.8475323373325923</v>
      </c>
      <c r="F255" s="21">
        <f>IF(OR($A255="",$B255="",$C255=""),"",B255*'MPTO_working_3-way'!$I254)</f>
        <v>3.7363503134882592</v>
      </c>
      <c r="G255" s="22">
        <f>IF(OR($A255="",$B255="",$C255=""),"",C255*'MPTO_working_3-way'!$I254)</f>
        <v>5.2329547208247167</v>
      </c>
      <c r="H255" s="17">
        <f>IF(OR($A255="",$B255="",$C255=""),"",'MPTO_working_3-way'!E254)</f>
        <v>1.8249988158347283</v>
      </c>
      <c r="I255" s="21">
        <f>IF(OR($A255="",$B255="",$C255=""),"",'MPTO_working_3-way'!F254)</f>
        <v>3.7660607842892992</v>
      </c>
      <c r="J255" s="22">
        <f>IF(OR($A255="",$B255="",$C255=""),"",'MPTO_working_3-way'!G254)</f>
        <v>5.3612115786962269</v>
      </c>
      <c r="K255" s="17">
        <f>IF(OR($A255="",$B255="",$C255=""),"",'OddsRatio_working_3-way'!H254)</f>
        <v>1.8334304746703183</v>
      </c>
      <c r="L255" s="21">
        <f>IF(OR($A255="",$B255="",$C255=""),"",'OddsRatio_working_3-way'!I254)</f>
        <v>3.7640352451091559</v>
      </c>
      <c r="M255" s="22">
        <f>IF(OR($A255="",$B255="",$C255=""),"",'OddsRatio_working_3-way'!J254)</f>
        <v>5.2937494074787272</v>
      </c>
      <c r="N255" s="23">
        <f t="shared" si="67"/>
        <v>54.126251529852397</v>
      </c>
      <c r="O255" s="24">
        <f t="shared" si="68"/>
        <v>26.764085701225358</v>
      </c>
      <c r="P255" s="24">
        <f t="shared" si="69"/>
        <v>19.109662768922249</v>
      </c>
      <c r="Q255" t="s">
        <v>383</v>
      </c>
      <c r="R255" t="s">
        <v>379</v>
      </c>
      <c r="S255" t="s">
        <v>495</v>
      </c>
      <c r="T255" s="35">
        <v>100</v>
      </c>
      <c r="U255" s="35">
        <f t="shared" si="70"/>
        <v>48.186528497409334</v>
      </c>
      <c r="V255" s="35">
        <f t="shared" si="71"/>
        <v>70.930232558139537</v>
      </c>
      <c r="W255" s="35">
        <f t="shared" si="72"/>
        <v>77.973568281938327</v>
      </c>
      <c r="X255" s="35">
        <f t="shared" si="73"/>
        <v>51.096199159922136</v>
      </c>
      <c r="Y255" s="35">
        <f t="shared" si="74"/>
        <v>73.839903220652346</v>
      </c>
      <c r="Z255" s="35">
        <f t="shared" si="75"/>
        <v>80.883238944451151</v>
      </c>
      <c r="AA255" s="35">
        <f t="shared" si="76"/>
        <v>-2.9096706625128022</v>
      </c>
      <c r="AB255" s="35">
        <f t="shared" si="77"/>
        <v>-2.9096706625128093</v>
      </c>
      <c r="AC255" s="35">
        <f t="shared" si="78"/>
        <v>-2.9096706625128235</v>
      </c>
      <c r="AD255" s="36"/>
      <c r="AE255" s="36"/>
      <c r="AF255">
        <v>2.02</v>
      </c>
      <c r="AG255">
        <v>1.88</v>
      </c>
      <c r="AH255" s="41"/>
      <c r="AI255" s="36"/>
      <c r="AJ255" t="s">
        <v>451</v>
      </c>
      <c r="AK255" s="35"/>
      <c r="AL255" s="35"/>
    </row>
    <row r="256" spans="1:38" ht="15" x14ac:dyDescent="0.25">
      <c r="A256">
        <v>1.93</v>
      </c>
      <c r="B256">
        <v>3.44</v>
      </c>
      <c r="C256">
        <v>4.54</v>
      </c>
      <c r="D256" s="20">
        <f t="shared" si="54"/>
        <v>2.9096706625128199E-2</v>
      </c>
      <c r="E256" s="17">
        <f>IF(OR($A256="",$B256="",$C256=""),"",A256*'MPTO_working_3-way'!$I255)</f>
        <v>1.9861566437864973</v>
      </c>
      <c r="F256" s="21">
        <f>IF(OR($A256="",$B256="",$C256=""),"",B256*'MPTO_working_3-way'!$I255)</f>
        <v>3.540092670790441</v>
      </c>
      <c r="G256" s="22">
        <f>IF(OR($A256="",$B256="",$C256=""),"",C256*'MPTO_working_3-way'!$I255)</f>
        <v>4.6720990480780822</v>
      </c>
      <c r="H256" s="17">
        <f>IF(OR($A256="",$B256="",$C256=""),"",'MPTO_working_3-way'!E255)</f>
        <v>1.9668166065219401</v>
      </c>
      <c r="I256" s="21">
        <f>IF(OR($A256="",$B256="",$C256=""),"",'MPTO_working_3-way'!F255)</f>
        <v>3.5587344105968275</v>
      </c>
      <c r="J256" s="22">
        <f>IF(OR($A256="",$B256="",$C256=""),"",'MPTO_working_3-way'!G255)</f>
        <v>4.749117988496983</v>
      </c>
      <c r="K256" s="17">
        <f>IF(OR($A256="",$B256="",$C256=""),"",'OddsRatio_working_3-way'!H255)</f>
        <v>1.9744284474358171</v>
      </c>
      <c r="L256" s="21">
        <f>IF(OR($A256="",$B256="",$C256=""),"",'OddsRatio_working_3-way'!I255)</f>
        <v>3.5565649588638646</v>
      </c>
      <c r="M256" s="22">
        <f>IF(OR($A256="",$B256="",$C256=""),"",'OddsRatio_working_3-way'!J255)</f>
        <v>4.7091147354008527</v>
      </c>
      <c r="N256" s="23">
        <f t="shared" si="67"/>
        <v>50.34849608304588</v>
      </c>
      <c r="O256" s="24">
        <f t="shared" si="68"/>
        <v>28.247848093104221</v>
      </c>
      <c r="P256" s="24">
        <f t="shared" si="69"/>
        <v>21.403655823849896</v>
      </c>
      <c r="Q256" t="s">
        <v>380</v>
      </c>
      <c r="R256" t="s">
        <v>378</v>
      </c>
      <c r="S256" t="s">
        <v>495</v>
      </c>
      <c r="T256" s="35">
        <v>100</v>
      </c>
      <c r="U256" s="35">
        <f t="shared" si="70"/>
        <v>50.248756218905463</v>
      </c>
      <c r="V256" s="35">
        <f t="shared" si="71"/>
        <v>70.414201183431956</v>
      </c>
      <c r="W256" s="35">
        <f t="shared" si="72"/>
        <v>76.359338061465735</v>
      </c>
      <c r="X256" s="35">
        <f t="shared" si="73"/>
        <v>53.226460755102323</v>
      </c>
      <c r="Y256" s="35">
        <f t="shared" si="74"/>
        <v>73.391905719628809</v>
      </c>
      <c r="Z256" s="35">
        <f t="shared" si="75"/>
        <v>79.337042597662588</v>
      </c>
      <c r="AA256" s="35">
        <f t="shared" si="76"/>
        <v>-2.9777045361968604</v>
      </c>
      <c r="AB256" s="35">
        <f t="shared" si="77"/>
        <v>-2.9777045361968533</v>
      </c>
      <c r="AC256" s="35">
        <f t="shared" si="78"/>
        <v>-2.9777045361968533</v>
      </c>
      <c r="AD256" s="36"/>
      <c r="AE256" s="36"/>
      <c r="AF256">
        <v>2.1800000000000002</v>
      </c>
      <c r="AG256">
        <v>1.74</v>
      </c>
      <c r="AH256" s="41"/>
      <c r="AI256" s="36"/>
      <c r="AJ256" t="s">
        <v>451</v>
      </c>
      <c r="AK256" s="35"/>
      <c r="AL256" s="35"/>
    </row>
    <row r="257" spans="1:38" ht="15" x14ac:dyDescent="0.25">
      <c r="A257">
        <v>2.0099999999999998</v>
      </c>
      <c r="B257">
        <v>3.38</v>
      </c>
      <c r="C257">
        <v>4.2300000000000004</v>
      </c>
      <c r="D257" s="20">
        <f t="shared" si="54"/>
        <v>2.9777045361968568E-2</v>
      </c>
      <c r="E257" s="17">
        <f>IF(OR($A257="",$B257="",$C257=""),"",A257*'MPTO_working_3-way'!$I256)</f>
        <v>2.0698518611775567</v>
      </c>
      <c r="F257" s="21">
        <f>IF(OR($A257="",$B257="",$C257=""),"",B257*'MPTO_working_3-way'!$I256)</f>
        <v>3.4806464133234538</v>
      </c>
      <c r="G257" s="22">
        <f>IF(OR($A257="",$B257="",$C257=""),"",C257*'MPTO_working_3-way'!$I256)</f>
        <v>4.3559569018811271</v>
      </c>
      <c r="H257" s="17">
        <f>IF(OR($A257="",$B257="",$C257=""),"",'MPTO_working_3-way'!E256)</f>
        <v>2.0509170678777671</v>
      </c>
      <c r="I257" s="21">
        <f>IF(OR($A257="",$B257="",$C257=""),"",'MPTO_working_3-way'!F256)</f>
        <v>3.4973312832889829</v>
      </c>
      <c r="J257" s="22">
        <f>IF(OR($A257="",$B257="",$C257=""),"",'MPTO_working_3-way'!G256)</f>
        <v>4.4153826392881506</v>
      </c>
      <c r="K257" s="17">
        <f>IF(OR($A257="",$B257="",$C257=""),"",'OddsRatio_working_3-way'!H256)</f>
        <v>2.0585282112958958</v>
      </c>
      <c r="L257" s="21">
        <f>IF(OR($A257="",$B257="",$C257=""),"",'OddsRatio_working_3-way'!I256)</f>
        <v>3.4943536068160719</v>
      </c>
      <c r="M257" s="22">
        <f>IF(OR($A257="",$B257="",$C257=""),"",'OddsRatio_working_3-way'!J256)</f>
        <v>4.3851941806789556</v>
      </c>
      <c r="N257" s="23">
        <f t="shared" si="67"/>
        <v>48.312636220791724</v>
      </c>
      <c r="O257" s="24">
        <f t="shared" si="68"/>
        <v>28.730295504080289</v>
      </c>
      <c r="P257" s="24">
        <f t="shared" si="69"/>
        <v>22.957068275127984</v>
      </c>
      <c r="Q257" t="s">
        <v>283</v>
      </c>
      <c r="R257" t="s">
        <v>279</v>
      </c>
      <c r="S257" t="s">
        <v>495</v>
      </c>
      <c r="T257" s="35">
        <v>100</v>
      </c>
      <c r="U257" s="35">
        <f t="shared" si="70"/>
        <v>39.393939393939398</v>
      </c>
      <c r="V257" s="35">
        <f t="shared" si="71"/>
        <v>73.890339425587456</v>
      </c>
      <c r="W257" s="35">
        <f t="shared" si="72"/>
        <v>83.471074380165291</v>
      </c>
      <c r="X257" s="35">
        <f t="shared" si="73"/>
        <v>42.638586194247239</v>
      </c>
      <c r="Y257" s="35">
        <f t="shared" si="74"/>
        <v>77.134986225895318</v>
      </c>
      <c r="Z257" s="35">
        <f t="shared" si="75"/>
        <v>86.715721180473139</v>
      </c>
      <c r="AA257" s="35">
        <f t="shared" si="76"/>
        <v>-3.2446468003078408</v>
      </c>
      <c r="AB257" s="35">
        <f t="shared" si="77"/>
        <v>-3.2446468003078621</v>
      </c>
      <c r="AC257" s="35">
        <f t="shared" si="78"/>
        <v>-3.2446468003078479</v>
      </c>
      <c r="AD257" s="36"/>
      <c r="AE257" s="36"/>
      <c r="AF257">
        <v>2.2799999999999998</v>
      </c>
      <c r="AG257">
        <v>1.68</v>
      </c>
      <c r="AH257" s="41"/>
      <c r="AI257" s="36"/>
      <c r="AJ257" t="s">
        <v>451</v>
      </c>
      <c r="AK257" s="35"/>
      <c r="AL257" s="35"/>
    </row>
    <row r="258" spans="1:38" ht="15" x14ac:dyDescent="0.25">
      <c r="A258">
        <v>1.65</v>
      </c>
      <c r="B258">
        <v>3.83</v>
      </c>
      <c r="C258">
        <v>6.05</v>
      </c>
      <c r="D258" s="20">
        <f t="shared" si="54"/>
        <v>3.2446468003078488E-2</v>
      </c>
      <c r="E258" s="17">
        <f>IF(OR($A258="",$B258="",$C258=""),"",A258*'MPTO_working_3-way'!$I257)</f>
        <v>1.7035366722050793</v>
      </c>
      <c r="F258" s="21">
        <f>IF(OR($A258="",$B258="",$C258=""),"",B258*'MPTO_working_3-way'!$I257)</f>
        <v>3.9542699724517907</v>
      </c>
      <c r="G258" s="22">
        <f>IF(OR($A258="",$B258="",$C258=""),"",C258*'MPTO_working_3-way'!$I257)</f>
        <v>6.2463011314186243</v>
      </c>
      <c r="H258" s="17">
        <f>IF(OR($A258="",$B258="",$C258=""),"",'MPTO_working_3-way'!E257)</f>
        <v>1.6799801827856073</v>
      </c>
      <c r="I258" s="21">
        <f>IF(OR($A258="",$B258="",$C258=""),"",'MPTO_working_3-way'!F257)</f>
        <v>3.9955071894548277</v>
      </c>
      <c r="J258" s="22">
        <f>IF(OR($A258="",$B258="",$C258=""),"",'MPTO_working_3-way'!G257)</f>
        <v>6.4735910847599678</v>
      </c>
      <c r="K258" s="17">
        <f>IF(OR($A258="",$B258="",$C258=""),"",'OddsRatio_working_3-way'!H257)</f>
        <v>1.688368308170316</v>
      </c>
      <c r="L258" s="21">
        <f>IF(OR($A258="",$B258="",$C258=""),"",'OddsRatio_working_3-way'!I257)</f>
        <v>3.9970497109569156</v>
      </c>
      <c r="M258" s="22">
        <f>IF(OR($A258="",$B258="",$C258=""),"",'OddsRatio_working_3-way'!J257)</f>
        <v>6.3480922404001499</v>
      </c>
      <c r="N258" s="23">
        <f t="shared" si="67"/>
        <v>58.701407273233954</v>
      </c>
      <c r="O258" s="24">
        <f t="shared" si="68"/>
        <v>25.289118015884071</v>
      </c>
      <c r="P258" s="24">
        <f t="shared" si="69"/>
        <v>16.009474710881985</v>
      </c>
      <c r="Q258" t="s">
        <v>281</v>
      </c>
      <c r="R258" t="s">
        <v>282</v>
      </c>
      <c r="S258" t="s">
        <v>495</v>
      </c>
      <c r="T258" s="35">
        <v>100</v>
      </c>
      <c r="U258" s="35">
        <f t="shared" si="70"/>
        <v>44.751381215469614</v>
      </c>
      <c r="V258" s="35">
        <f t="shared" si="71"/>
        <v>70.930232558139537</v>
      </c>
      <c r="W258" s="35">
        <f t="shared" si="72"/>
        <v>81.515711645101661</v>
      </c>
      <c r="X258" s="35">
        <f t="shared" si="73"/>
        <v>47.554055796758803</v>
      </c>
      <c r="Y258" s="35">
        <f t="shared" si="74"/>
        <v>73.732907139428733</v>
      </c>
      <c r="Z258" s="35">
        <f t="shared" si="75"/>
        <v>84.318386226390857</v>
      </c>
      <c r="AA258" s="35">
        <f t="shared" si="76"/>
        <v>-2.8026745812891889</v>
      </c>
      <c r="AB258" s="35">
        <f t="shared" si="77"/>
        <v>-2.802674581289196</v>
      </c>
      <c r="AC258" s="35">
        <f t="shared" si="78"/>
        <v>-2.802674581289196</v>
      </c>
      <c r="AD258" s="36"/>
      <c r="AE258" s="36"/>
      <c r="AF258">
        <v>2.1800000000000002</v>
      </c>
      <c r="AG258">
        <v>1.74</v>
      </c>
      <c r="AH258" s="41"/>
      <c r="AI258" s="36"/>
      <c r="AJ258" t="s">
        <v>451</v>
      </c>
      <c r="AK258" s="35"/>
      <c r="AL258" s="35"/>
    </row>
    <row r="259" spans="1:38" ht="15" x14ac:dyDescent="0.25">
      <c r="A259">
        <v>1.81</v>
      </c>
      <c r="B259">
        <v>3.44</v>
      </c>
      <c r="C259">
        <v>5.41</v>
      </c>
      <c r="D259" s="20">
        <f t="shared" si="54"/>
        <v>2.8026745812891996E-2</v>
      </c>
      <c r="E259" s="17">
        <f>IF(OR($A259="",$B259="",$C259=""),"",A259*'MPTO_working_3-way'!$I258)</f>
        <v>1.8607284099213346</v>
      </c>
      <c r="F259" s="21">
        <f>IF(OR($A259="",$B259="",$C259=""),"",B259*'MPTO_working_3-way'!$I258)</f>
        <v>3.5364120055963486</v>
      </c>
      <c r="G259" s="22">
        <f>IF(OR($A259="",$B259="",$C259=""),"",C259*'MPTO_working_3-way'!$I258)</f>
        <v>5.5616246948477457</v>
      </c>
      <c r="H259" s="17">
        <f>IF(OR($A259="",$B259="",$C259=""),"",'MPTO_working_3-way'!E258)</f>
        <v>1.8411325760118167</v>
      </c>
      <c r="I259" s="21">
        <f>IF(OR($A259="",$B259="",$C259=""),"",'MPTO_working_3-way'!F258)</f>
        <v>3.5542232644199774</v>
      </c>
      <c r="J259" s="22">
        <f>IF(OR($A259="",$B259="",$C259=""),"",'MPTO_working_3-way'!G258)</f>
        <v>5.6979850831604004</v>
      </c>
      <c r="K259" s="17">
        <f>IF(OR($A259="",$B259="",$C259=""),"",'OddsRatio_working_3-way'!H258)</f>
        <v>1.848705111553306</v>
      </c>
      <c r="L259" s="21">
        <f>IF(OR($A259="",$B259="",$C259=""),"",'OddsRatio_working_3-way'!I258)</f>
        <v>3.5565931755432927</v>
      </c>
      <c r="M259" s="22">
        <f>IF(OR($A259="",$B259="",$C259=""),"",'OddsRatio_working_3-way'!J258)</f>
        <v>5.6207278295679997</v>
      </c>
      <c r="N259" s="23">
        <f t="shared" si="67"/>
        <v>53.742394358469362</v>
      </c>
      <c r="O259" s="24">
        <f t="shared" si="68"/>
        <v>28.277248194427195</v>
      </c>
      <c r="P259" s="24">
        <f t="shared" si="69"/>
        <v>17.98035744710343</v>
      </c>
      <c r="Q259" t="s">
        <v>382</v>
      </c>
      <c r="R259" t="s">
        <v>270</v>
      </c>
      <c r="S259" t="s">
        <v>495</v>
      </c>
      <c r="T259" s="35">
        <v>100</v>
      </c>
      <c r="U259" s="35">
        <f t="shared" si="70"/>
        <v>63.768115942028999</v>
      </c>
      <c r="V259" s="35">
        <f t="shared" si="71"/>
        <v>69.512195121951223</v>
      </c>
      <c r="W259" s="35">
        <f t="shared" si="72"/>
        <v>64.02877697841727</v>
      </c>
      <c r="X259" s="35">
        <f t="shared" si="73"/>
        <v>66.459027899631522</v>
      </c>
      <c r="Y259" s="35">
        <f t="shared" si="74"/>
        <v>72.203107079553746</v>
      </c>
      <c r="Z259" s="35">
        <f t="shared" si="75"/>
        <v>66.719688936019807</v>
      </c>
      <c r="AA259" s="35">
        <f t="shared" si="76"/>
        <v>-2.6909119576025233</v>
      </c>
      <c r="AB259" s="35">
        <f t="shared" si="77"/>
        <v>-2.6909119576025233</v>
      </c>
      <c r="AC259" s="35">
        <f t="shared" si="78"/>
        <v>-2.6909119576025375</v>
      </c>
      <c r="AD259" s="36"/>
      <c r="AE259" s="36"/>
      <c r="AF259">
        <v>1.99</v>
      </c>
      <c r="AG259">
        <v>1.89</v>
      </c>
      <c r="AH259" s="41"/>
      <c r="AI259" s="36"/>
      <c r="AJ259" t="s">
        <v>451</v>
      </c>
      <c r="AK259" s="35"/>
      <c r="AL259" s="35"/>
    </row>
    <row r="260" spans="1:38" ht="15" x14ac:dyDescent="0.25">
      <c r="A260">
        <v>2.76</v>
      </c>
      <c r="B260">
        <v>3.28</v>
      </c>
      <c r="C260">
        <v>2.78</v>
      </c>
      <c r="D260" s="20">
        <f t="shared" ref="D260:D261" si="79">IF(OR($A260="",$B260="",$C260=""),"",(1/A260)+(1/B260)+(1/C260)-1)</f>
        <v>2.6909119576025375E-2</v>
      </c>
      <c r="E260" s="17">
        <f>IF(OR($A260="",$B260="",$C260=""),"",A260*'MPTO_working_3-way'!$I259)</f>
        <v>2.8342691700298297</v>
      </c>
      <c r="F260" s="21">
        <f>IF(OR($A260="",$B260="",$C260=""),"",B260*'MPTO_working_3-way'!$I259)</f>
        <v>3.3682619122093631</v>
      </c>
      <c r="G260" s="22">
        <f>IF(OR($A260="",$B260="",$C260=""),"",C260*'MPTO_working_3-way'!$I259)</f>
        <v>2.8548073524213504</v>
      </c>
      <c r="H260" s="17">
        <f>IF(OR($A260="",$B260="",$C260=""),"",'MPTO_working_3-way'!E259)</f>
        <v>2.8300621216355779</v>
      </c>
      <c r="I260" s="21">
        <f>IF(OR($A260="",$B260="",$C260=""),"",'MPTO_working_3-way'!F259)</f>
        <v>3.3794248326319685</v>
      </c>
      <c r="J260" s="22">
        <f>IF(OR($A260="",$B260="",$C260=""),"",'MPTO_working_3-way'!G259)</f>
        <v>2.8510942713135488</v>
      </c>
      <c r="K260" s="17">
        <f>IF(OR($A260="",$B260="",$C260=""),"",'OddsRatio_working_3-way'!H259)</f>
        <v>2.8322368849390678</v>
      </c>
      <c r="L260" s="21">
        <f>IF(OR($A260="",$B260="",$C260=""),"",'OddsRatio_working_3-way'!I259)</f>
        <v>3.3735796009437928</v>
      </c>
      <c r="M260" s="22">
        <f>IF(OR($A260="",$B260="",$C260=""),"",'OddsRatio_working_3-way'!J259)</f>
        <v>2.8530577586315573</v>
      </c>
      <c r="N260" s="23">
        <f t="shared" si="67"/>
        <v>35.282464014858384</v>
      </c>
      <c r="O260" s="24">
        <f t="shared" si="68"/>
        <v>29.688902646649122</v>
      </c>
      <c r="P260" s="24">
        <f t="shared" si="69"/>
        <v>35.02863333849249</v>
      </c>
      <c r="Q260" t="s">
        <v>485</v>
      </c>
      <c r="R260" t="s">
        <v>470</v>
      </c>
      <c r="S260" t="s">
        <v>495</v>
      </c>
      <c r="T260" s="35">
        <v>100</v>
      </c>
      <c r="U260" s="35">
        <f t="shared" si="70"/>
        <v>39.393939393939398</v>
      </c>
      <c r="V260" s="35">
        <f t="shared" si="71"/>
        <v>74.358974358974365</v>
      </c>
      <c r="W260" s="35">
        <f t="shared" si="72"/>
        <v>83.55263157894737</v>
      </c>
      <c r="X260" s="35">
        <f t="shared" si="73"/>
        <v>42.088394062078279</v>
      </c>
      <c r="Y260" s="35">
        <f t="shared" si="74"/>
        <v>77.053429027113239</v>
      </c>
      <c r="Z260" s="35">
        <f t="shared" si="75"/>
        <v>86.247086247086258</v>
      </c>
      <c r="AA260" s="35">
        <f t="shared" si="76"/>
        <v>-2.6944546681388815</v>
      </c>
      <c r="AB260" s="35">
        <f t="shared" si="77"/>
        <v>-2.6944546681388744</v>
      </c>
      <c r="AC260" s="35">
        <f t="shared" si="78"/>
        <v>-2.6944546681388886</v>
      </c>
      <c r="AD260" s="36"/>
      <c r="AE260" s="36"/>
      <c r="AF260">
        <v>2.34</v>
      </c>
      <c r="AG260">
        <v>1.65</v>
      </c>
      <c r="AH260" s="41"/>
      <c r="AI260" s="36"/>
      <c r="AJ260" t="s">
        <v>461</v>
      </c>
      <c r="AK260" s="35"/>
      <c r="AL260" s="35"/>
    </row>
    <row r="261" spans="1:38" ht="15" x14ac:dyDescent="0.25">
      <c r="A261">
        <v>1.65</v>
      </c>
      <c r="B261">
        <v>3.9</v>
      </c>
      <c r="C261">
        <v>6.08</v>
      </c>
      <c r="D261" s="20">
        <f t="shared" si="79"/>
        <v>2.6944546681388903E-2</v>
      </c>
      <c r="E261" s="17">
        <f>IF(OR($A261="",$B261="",$C261=""),"",A261*'MPTO_working_3-way'!$I260)</f>
        <v>1.6944585020242915</v>
      </c>
      <c r="F261" s="21">
        <f>IF(OR($A261="",$B261="",$C261=""),"",B261*'MPTO_working_3-way'!$I260)</f>
        <v>4.0050837320574164</v>
      </c>
      <c r="G261" s="22">
        <f>IF(OR($A261="",$B261="",$C261=""),"",C261*'MPTO_working_3-way'!$I260)</f>
        <v>6.2438228438228442</v>
      </c>
      <c r="H261" s="17">
        <f>IF(OR($A261="",$B261="",$C261=""),"",'MPTO_working_3-way'!E260)</f>
        <v>1.6748199960617447</v>
      </c>
      <c r="I261" s="21">
        <f>IF(OR($A261="",$B261="",$C261=""),"",'MPTO_working_3-way'!F260)</f>
        <v>4.0415676714253257</v>
      </c>
      <c r="J261" s="22">
        <f>IF(OR($A261="",$B261="",$C261=""),"",'MPTO_working_3-way'!G260)</f>
        <v>6.4311920573344752</v>
      </c>
      <c r="K261" s="17">
        <f>IF(OR($A261="",$B261="",$C261=""),"",'OddsRatio_working_3-way'!H260)</f>
        <v>1.6818309455544278</v>
      </c>
      <c r="L261" s="21">
        <f>IF(OR($A261="",$B261="",$C261=""),"",'OddsRatio_working_3-way'!I260)</f>
        <v>4.0420149878582174</v>
      </c>
      <c r="M261" s="22">
        <f>IF(OR($A261="",$B261="",$C261=""),"",'OddsRatio_working_3-way'!J260)</f>
        <v>6.3287710821792231</v>
      </c>
      <c r="N261" s="23">
        <f t="shared" si="67"/>
        <v>59.015903830359143</v>
      </c>
      <c r="O261" s="24">
        <f t="shared" si="68"/>
        <v>24.968267005151944</v>
      </c>
      <c r="P261" s="24">
        <f t="shared" si="69"/>
        <v>16.015829164488913</v>
      </c>
      <c r="Q261" t="s">
        <v>462</v>
      </c>
      <c r="R261" t="s">
        <v>185</v>
      </c>
      <c r="S261" t="s">
        <v>496</v>
      </c>
      <c r="T261" s="35">
        <v>100</v>
      </c>
      <c r="U261" s="35" t="e">
        <f t="shared" si="70"/>
        <v>#DIV/0!</v>
      </c>
      <c r="V261" s="35" t="e">
        <f t="shared" si="71"/>
        <v>#DIV/0!</v>
      </c>
      <c r="W261" s="35" t="e">
        <f t="shared" si="72"/>
        <v>#DIV/0!</v>
      </c>
      <c r="X261" s="35" t="e">
        <f t="shared" si="73"/>
        <v>#DIV/0!</v>
      </c>
      <c r="Y261" s="35" t="e">
        <f t="shared" si="74"/>
        <v>#DIV/0!</v>
      </c>
      <c r="Z261" s="35" t="e">
        <f t="shared" si="75"/>
        <v>#DIV/0!</v>
      </c>
      <c r="AA261" s="35" t="e">
        <f t="shared" si="76"/>
        <v>#DIV/0!</v>
      </c>
      <c r="AB261" s="35" t="e">
        <f t="shared" si="77"/>
        <v>#DIV/0!</v>
      </c>
      <c r="AC261" s="35" t="e">
        <f t="shared" si="78"/>
        <v>#DIV/0!</v>
      </c>
      <c r="AD261" s="36"/>
      <c r="AE261" s="36"/>
      <c r="AF261">
        <v>2.2799999999999998</v>
      </c>
      <c r="AG261">
        <v>1.69</v>
      </c>
      <c r="AH261" s="41"/>
      <c r="AI261" s="36"/>
      <c r="AJ261" t="s">
        <v>155</v>
      </c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9"/>
      <c r="E377" s="30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9"/>
      <c r="E378" s="30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9"/>
      <c r="E379" s="30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9"/>
      <c r="E380" s="30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9"/>
      <c r="E381" s="30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9"/>
      <c r="E382" s="30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9"/>
      <c r="E383" s="30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9"/>
      <c r="E384" s="30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9"/>
      <c r="E385" s="30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9"/>
      <c r="E386" s="30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9"/>
      <c r="E387" s="30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9"/>
      <c r="E388" s="30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9"/>
      <c r="E389" s="30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9"/>
      <c r="E390" s="30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9"/>
      <c r="E391" s="30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9"/>
      <c r="E392" s="30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9"/>
      <c r="E393" s="30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9"/>
      <c r="E394" s="30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9"/>
      <c r="E395" s="30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9"/>
      <c r="E396" s="30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9"/>
      <c r="E397" s="30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9"/>
      <c r="E398" s="30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9"/>
      <c r="E399" s="30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9"/>
      <c r="E400" s="30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9"/>
      <c r="E401" s="30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9"/>
      <c r="E402" s="30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9"/>
      <c r="E403" s="30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9"/>
      <c r="E404" s="30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9"/>
      <c r="E405" s="30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9"/>
      <c r="E406" s="30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9"/>
      <c r="E407" s="30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9"/>
      <c r="E408" s="30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9"/>
      <c r="E409" s="30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9"/>
      <c r="E410" s="30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9"/>
      <c r="E411" s="30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9"/>
      <c r="E412" s="30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9"/>
      <c r="E413" s="30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9"/>
      <c r="E414" s="30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9"/>
      <c r="E415" s="30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9"/>
      <c r="E416" s="30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9"/>
      <c r="E417" s="30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9"/>
      <c r="E418" s="30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9"/>
      <c r="E419" s="30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9"/>
      <c r="E420" s="30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9"/>
      <c r="E421" s="30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9"/>
      <c r="E422" s="30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9"/>
      <c r="E423" s="30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9"/>
      <c r="E424" s="30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9"/>
      <c r="E425" s="30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9"/>
      <c r="E426" s="30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9"/>
      <c r="E427" s="30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9"/>
      <c r="E428" s="30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9"/>
      <c r="E429" s="30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9"/>
      <c r="E430" s="30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9"/>
      <c r="E431" s="30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9"/>
      <c r="E432" s="30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9"/>
      <c r="E433" s="30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9"/>
      <c r="E434" s="30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9"/>
      <c r="E435" s="30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9"/>
      <c r="E436" s="30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9"/>
      <c r="E437" s="30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9"/>
      <c r="E438" s="30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9"/>
      <c r="E439" s="30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9"/>
      <c r="E440" s="30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9"/>
      <c r="E441" s="30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 t="str">
        <f t="shared" ref="D442:D452" si="80">IF(OR($A442="",$B442="",$C442=""),"",(1/A442)+(1/B442)+(1/C442)-1)</f>
        <v/>
      </c>
      <c r="E442" s="30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 t="str">
        <f t="shared" si="80"/>
        <v/>
      </c>
      <c r="E443" s="30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 t="str">
        <f t="shared" si="80"/>
        <v/>
      </c>
      <c r="E444" s="30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 t="str">
        <f t="shared" si="80"/>
        <v/>
      </c>
      <c r="E445" s="30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 t="str">
        <f t="shared" si="80"/>
        <v/>
      </c>
      <c r="E446" s="30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 t="str">
        <f t="shared" si="80"/>
        <v/>
      </c>
      <c r="E447" s="30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 t="str">
        <f t="shared" si="80"/>
        <v/>
      </c>
      <c r="E448" s="30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 t="str">
        <f t="shared" si="80"/>
        <v/>
      </c>
      <c r="E449" s="30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 t="str">
        <f t="shared" si="80"/>
        <v/>
      </c>
      <c r="E450" s="30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 t="str">
        <f t="shared" si="80"/>
        <v/>
      </c>
      <c r="E451" s="30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 t="str">
        <f t="shared" si="80"/>
        <v/>
      </c>
      <c r="E452" s="30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 t="str">
        <f t="shared" ref="D453:D456" si="81">IF(OR($A453="",$B453="",$C453=""),"",(1/A453)+(1/B453)+(1/C453)-1)</f>
        <v/>
      </c>
      <c r="E453" s="30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 t="str">
        <f t="shared" si="81"/>
        <v/>
      </c>
      <c r="E454" s="30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 t="str">
        <f t="shared" si="81"/>
        <v/>
      </c>
      <c r="E455" s="30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 t="str">
        <f t="shared" si="81"/>
        <v/>
      </c>
      <c r="E456" s="30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82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82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82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2022-02-23T04:33:18Z</dcterms:modified>
</cp:coreProperties>
</file>